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/Documents/Arbeit_HRW/Morph3Dbot/"/>
    </mc:Choice>
  </mc:AlternateContent>
  <xr:revisionPtr revIDLastSave="0" documentId="13_ncr:1_{9070BDBC-6AF8-F240-855F-94A8C52B2CDD}" xr6:coauthVersionLast="46" xr6:coauthVersionMax="46" xr10:uidLastSave="{00000000-0000-0000-0000-000000000000}"/>
  <bookViews>
    <workbookView xWindow="-38400" yWindow="-2540" windowWidth="38400" windowHeight="23540" activeTab="11" xr2:uid="{24430D5A-FB5D-A743-A799-A0BD3763540B}"/>
  </bookViews>
  <sheets>
    <sheet name="Eingaben" sheetId="14" r:id="rId1"/>
    <sheet name="Bestellliste Mouser" sheetId="13" r:id="rId2"/>
    <sheet name="template_atmega328p" sheetId="2" r:id="rId3"/>
    <sheet name="template_esp32" sheetId="3" r:id="rId4"/>
    <sheet name="Hub" sheetId="4" r:id="rId5"/>
    <sheet name="Motor Controller" sheetId="5" r:id="rId6"/>
    <sheet name="Servo Controller" sheetId="6" r:id="rId7"/>
    <sheet name="Stromversorgung" sheetId="7" r:id="rId8"/>
    <sheet name="Taster" sheetId="8" r:id="rId9"/>
    <sheet name="Ultrasonic" sheetId="9" r:id="rId10"/>
    <sheet name="Linefollower" sheetId="10" r:id="rId11"/>
    <sheet name="Mikroe-Adapter" sheetId="12" r:id="rId12"/>
    <sheet name="TT-Motor_driver" sheetId="11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3" l="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3" i="13"/>
  <c r="C2" i="13"/>
  <c r="C3" i="13" s="1"/>
  <c r="C4" i="13"/>
  <c r="C7" i="13"/>
  <c r="C12" i="13"/>
  <c r="C15" i="13"/>
  <c r="C18" i="13"/>
  <c r="C19" i="13"/>
  <c r="C25" i="13"/>
  <c r="C27" i="13"/>
  <c r="C29" i="13"/>
  <c r="C30" i="13"/>
  <c r="C32" i="13"/>
  <c r="C34" i="13"/>
  <c r="C40" i="13"/>
  <c r="C42" i="13"/>
  <c r="C43" i="13"/>
  <c r="C45" i="13"/>
  <c r="C47" i="13"/>
  <c r="C49" i="13"/>
  <c r="C50" i="13" s="1"/>
  <c r="C58" i="13"/>
  <c r="C61" i="13"/>
  <c r="C63" i="13"/>
  <c r="C78" i="13"/>
  <c r="C82" i="13"/>
  <c r="C84" i="13"/>
  <c r="C87" i="13"/>
  <c r="C89" i="13"/>
  <c r="C90" i="13" s="1"/>
  <c r="C91" i="13"/>
  <c r="C93" i="13"/>
  <c r="C96" i="13"/>
  <c r="C100" i="13"/>
  <c r="C108" i="13"/>
  <c r="C110" i="13"/>
  <c r="C111" i="13"/>
  <c r="C112" i="13"/>
  <c r="C114" i="13"/>
  <c r="C116" i="13"/>
  <c r="C120" i="13"/>
  <c r="C124" i="13"/>
  <c r="C125" i="13"/>
  <c r="C126" i="13"/>
  <c r="C128" i="13"/>
  <c r="C129" i="13"/>
  <c r="C130" i="13"/>
  <c r="C132" i="13"/>
  <c r="C136" i="13"/>
  <c r="C137" i="13" s="1"/>
  <c r="C138" i="13"/>
  <c r="C139" i="13"/>
  <c r="C140" i="13"/>
  <c r="C145" i="13"/>
  <c r="C146" i="13"/>
  <c r="C149" i="13"/>
  <c r="C150" i="13"/>
  <c r="C159" i="13"/>
  <c r="C164" i="13"/>
  <c r="C168" i="13"/>
  <c r="C171" i="13"/>
  <c r="C173" i="13"/>
  <c r="C177" i="13"/>
  <c r="C178" i="13" s="1"/>
  <c r="C182" i="13"/>
  <c r="C183" i="13"/>
  <c r="C184" i="13"/>
  <c r="C186" i="13"/>
  <c r="C188" i="13"/>
  <c r="C191" i="13"/>
  <c r="C193" i="13"/>
  <c r="C195" i="13"/>
  <c r="C197" i="13"/>
  <c r="C199" i="13"/>
  <c r="C201" i="13"/>
  <c r="C203" i="13"/>
  <c r="C204" i="13"/>
  <c r="C206" i="13"/>
  <c r="C210" i="13"/>
  <c r="C214" i="13"/>
  <c r="C215" i="13"/>
  <c r="C216" i="13"/>
  <c r="C217" i="13"/>
  <c r="C218" i="13"/>
  <c r="C219" i="13" s="1"/>
  <c r="C222" i="13"/>
  <c r="C231" i="13"/>
  <c r="C233" i="13"/>
  <c r="C234" i="13" s="1"/>
  <c r="C242" i="13"/>
  <c r="C246" i="13"/>
  <c r="C251" i="13"/>
  <c r="A21" i="14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" i="10"/>
  <c r="A3" i="8"/>
  <c r="A4" i="8"/>
  <c r="A5" i="8"/>
  <c r="A6" i="8"/>
  <c r="A7" i="8"/>
  <c r="A8" i="8"/>
  <c r="A9" i="8"/>
  <c r="A10" i="8"/>
  <c r="A11" i="8"/>
  <c r="A12" i="8"/>
  <c r="A13" i="8"/>
  <c r="A14" i="8"/>
  <c r="A15" i="8"/>
  <c r="A2" i="8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2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B3" i="12"/>
  <c r="C26" i="13" s="1"/>
  <c r="B4" i="12"/>
  <c r="C37" i="13" s="1"/>
  <c r="B5" i="12"/>
  <c r="C68" i="13" s="1"/>
  <c r="B6" i="12"/>
  <c r="C73" i="13" s="1"/>
  <c r="B7" i="12"/>
  <c r="C77" i="13" s="1"/>
  <c r="B8" i="12"/>
  <c r="B9" i="12"/>
  <c r="B10" i="12"/>
  <c r="C95" i="13" s="1"/>
  <c r="C97" i="13" s="1"/>
  <c r="B11" i="12"/>
  <c r="C106" i="13" s="1"/>
  <c r="B12" i="12"/>
  <c r="B13" i="12"/>
  <c r="C122" i="13" s="1"/>
  <c r="B14" i="12"/>
  <c r="B15" i="12"/>
  <c r="B16" i="12"/>
  <c r="B17" i="12"/>
  <c r="C143" i="13" s="1"/>
  <c r="B18" i="12"/>
  <c r="C154" i="13" s="1"/>
  <c r="B19" i="12"/>
  <c r="C165" i="13" s="1"/>
  <c r="B20" i="12"/>
  <c r="B21" i="12"/>
  <c r="B22" i="12"/>
  <c r="B23" i="12"/>
  <c r="C202" i="13" s="1"/>
  <c r="B24" i="12"/>
  <c r="B25" i="12"/>
  <c r="B26" i="12"/>
  <c r="B27" i="12"/>
  <c r="C226" i="13" s="1"/>
  <c r="B28" i="12"/>
  <c r="C230" i="13" s="1"/>
  <c r="C232" i="13" s="1"/>
  <c r="B29" i="12"/>
  <c r="C238" i="13" s="1"/>
  <c r="B30" i="12"/>
  <c r="C249" i="13" s="1"/>
  <c r="B2" i="12"/>
  <c r="C5" i="13" s="1"/>
  <c r="B2" i="11"/>
  <c r="C33" i="13" s="1"/>
  <c r="B3" i="11"/>
  <c r="C46" i="13" s="1"/>
  <c r="B4" i="11"/>
  <c r="C51" i="13" s="1"/>
  <c r="C52" i="13" s="1"/>
  <c r="B5" i="11"/>
  <c r="C53" i="13" s="1"/>
  <c r="C54" i="13" s="1"/>
  <c r="B6" i="11"/>
  <c r="C57" i="13" s="1"/>
  <c r="B7" i="11"/>
  <c r="C62" i="13" s="1"/>
  <c r="B8" i="11"/>
  <c r="C86" i="13" s="1"/>
  <c r="B9" i="11"/>
  <c r="C113" i="13" s="1"/>
  <c r="B10" i="11"/>
  <c r="B11" i="11"/>
  <c r="B12" i="11"/>
  <c r="C172" i="13" s="1"/>
  <c r="B13" i="11"/>
  <c r="C190" i="13" s="1"/>
  <c r="B14" i="11"/>
  <c r="C205" i="13" s="1"/>
  <c r="B15" i="11"/>
  <c r="C235" i="13" s="1"/>
  <c r="C236" i="13" s="1"/>
  <c r="B16" i="11"/>
  <c r="C245" i="13" s="1"/>
  <c r="B3" i="10"/>
  <c r="B4" i="10"/>
  <c r="C36" i="13" s="1"/>
  <c r="B5" i="10"/>
  <c r="B6" i="10"/>
  <c r="C44" i="13" s="1"/>
  <c r="B7" i="10"/>
  <c r="B8" i="10"/>
  <c r="C55" i="13" s="1"/>
  <c r="B9" i="10"/>
  <c r="C60" i="13" s="1"/>
  <c r="B10" i="10"/>
  <c r="C81" i="13" s="1"/>
  <c r="B11" i="10"/>
  <c r="C105" i="13" s="1"/>
  <c r="B12" i="10"/>
  <c r="C121" i="13" s="1"/>
  <c r="B13" i="10"/>
  <c r="C142" i="13" s="1"/>
  <c r="B14" i="10"/>
  <c r="B15" i="10"/>
  <c r="C175" i="13" s="1"/>
  <c r="C176" i="13" s="1"/>
  <c r="B16" i="10"/>
  <c r="B17" i="10"/>
  <c r="B18" i="10"/>
  <c r="C237" i="13" s="1"/>
  <c r="B19" i="10"/>
  <c r="C248" i="13" s="1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2" i="9"/>
  <c r="B3" i="8"/>
  <c r="C38" i="13" s="1"/>
  <c r="B4" i="8"/>
  <c r="B5" i="8"/>
  <c r="C56" i="13" s="1"/>
  <c r="B6" i="8"/>
  <c r="B7" i="8"/>
  <c r="C83" i="13" s="1"/>
  <c r="B8" i="8"/>
  <c r="B9" i="8"/>
  <c r="B10" i="8"/>
  <c r="B11" i="8"/>
  <c r="C169" i="13" s="1"/>
  <c r="B12" i="8"/>
  <c r="C179" i="13" s="1"/>
  <c r="B13" i="8"/>
  <c r="C187" i="13" s="1"/>
  <c r="B14" i="8"/>
  <c r="B15" i="8"/>
  <c r="B2" i="8"/>
  <c r="B3" i="7"/>
  <c r="B4" i="7"/>
  <c r="C109" i="13" s="1"/>
  <c r="B5" i="7"/>
  <c r="B6" i="7"/>
  <c r="C161" i="13" s="1"/>
  <c r="B7" i="7"/>
  <c r="B8" i="7"/>
  <c r="B9" i="7"/>
  <c r="B10" i="7"/>
  <c r="C241" i="13" s="1"/>
  <c r="B2" i="7"/>
  <c r="C23" i="13" s="1"/>
  <c r="C24" i="13" s="1"/>
  <c r="B3" i="6"/>
  <c r="C13" i="13" s="1"/>
  <c r="B4" i="6"/>
  <c r="C16" i="13" s="1"/>
  <c r="C17" i="13" s="1"/>
  <c r="B5" i="6"/>
  <c r="C21" i="13" s="1"/>
  <c r="B6" i="6"/>
  <c r="C28" i="13" s="1"/>
  <c r="B7" i="6"/>
  <c r="C101" i="13" s="1"/>
  <c r="B8" i="6"/>
  <c r="B9" i="6"/>
  <c r="B10" i="6"/>
  <c r="B11" i="6"/>
  <c r="B12" i="6"/>
  <c r="C167" i="13" s="1"/>
  <c r="B13" i="6"/>
  <c r="C185" i="13" s="1"/>
  <c r="B14" i="6"/>
  <c r="C240" i="13" s="1"/>
  <c r="B2" i="6"/>
  <c r="C10" i="13" s="1"/>
  <c r="B3" i="5"/>
  <c r="B4" i="5"/>
  <c r="B5" i="5"/>
  <c r="B6" i="5"/>
  <c r="C20" i="13" s="1"/>
  <c r="B7" i="5"/>
  <c r="B8" i="5"/>
  <c r="C98" i="13" s="1"/>
  <c r="C99" i="13" s="1"/>
  <c r="B9" i="5"/>
  <c r="B10" i="5"/>
  <c r="C107" i="13" s="1"/>
  <c r="B11" i="5"/>
  <c r="C123" i="13" s="1"/>
  <c r="B12" i="5"/>
  <c r="C144" i="13" s="1"/>
  <c r="B13" i="5"/>
  <c r="C158" i="13" s="1"/>
  <c r="B14" i="5"/>
  <c r="C166" i="13" s="1"/>
  <c r="B15" i="5"/>
  <c r="B16" i="5"/>
  <c r="B17" i="5"/>
  <c r="C239" i="13" s="1"/>
  <c r="B2" i="5"/>
  <c r="C9" i="13" s="1"/>
  <c r="B2" i="4"/>
  <c r="B3" i="3"/>
  <c r="C66" i="13" s="1"/>
  <c r="B4" i="3"/>
  <c r="C71" i="13" s="1"/>
  <c r="C72" i="13" s="1"/>
  <c r="B5" i="3"/>
  <c r="C75" i="13" s="1"/>
  <c r="B6" i="3"/>
  <c r="C79" i="13" s="1"/>
  <c r="B7" i="3"/>
  <c r="C85" i="13" s="1"/>
  <c r="B8" i="3"/>
  <c r="B9" i="3"/>
  <c r="B10" i="3"/>
  <c r="C103" i="13" s="1"/>
  <c r="C104" i="13" s="1"/>
  <c r="B11" i="3"/>
  <c r="B12" i="3"/>
  <c r="C118" i="13" s="1"/>
  <c r="B13" i="3"/>
  <c r="B14" i="3"/>
  <c r="C134" i="13" s="1"/>
  <c r="B15" i="3"/>
  <c r="B16" i="3"/>
  <c r="C162" i="13" s="1"/>
  <c r="B17" i="3"/>
  <c r="C148" i="13" s="1"/>
  <c r="B18" i="3"/>
  <c r="C152" i="13" s="1"/>
  <c r="C153" i="13" s="1"/>
  <c r="B19" i="3"/>
  <c r="C156" i="13" s="1"/>
  <c r="B20" i="3"/>
  <c r="B21" i="3"/>
  <c r="C180" i="13" s="1"/>
  <c r="B22" i="3"/>
  <c r="C189" i="13" s="1"/>
  <c r="B23" i="3"/>
  <c r="B24" i="3"/>
  <c r="B25" i="3"/>
  <c r="C208" i="13" s="1"/>
  <c r="C209" i="13" s="1"/>
  <c r="B26" i="3"/>
  <c r="C212" i="13" s="1"/>
  <c r="B27" i="3"/>
  <c r="B28" i="3"/>
  <c r="B29" i="3"/>
  <c r="C220" i="13" s="1"/>
  <c r="C221" i="13" s="1"/>
  <c r="B30" i="3"/>
  <c r="C224" i="13" s="1"/>
  <c r="B31" i="3"/>
  <c r="C228" i="13" s="1"/>
  <c r="B32" i="3"/>
  <c r="C244" i="13" s="1"/>
  <c r="B2" i="3"/>
  <c r="B3" i="2"/>
  <c r="C31" i="13" s="1"/>
  <c r="B4" i="2"/>
  <c r="C39" i="13" s="1"/>
  <c r="B5" i="2"/>
  <c r="C65" i="13" s="1"/>
  <c r="B6" i="2"/>
  <c r="C69" i="13" s="1"/>
  <c r="B7" i="2"/>
  <c r="C74" i="13" s="1"/>
  <c r="B8" i="2"/>
  <c r="B9" i="2"/>
  <c r="B10" i="2"/>
  <c r="C92" i="13" s="1"/>
  <c r="B11" i="2"/>
  <c r="B12" i="2"/>
  <c r="B13" i="2"/>
  <c r="C117" i="13" s="1"/>
  <c r="B14" i="2"/>
  <c r="C127" i="13" s="1"/>
  <c r="B15" i="2"/>
  <c r="C133" i="13" s="1"/>
  <c r="B16" i="2"/>
  <c r="B17" i="2"/>
  <c r="C147" i="13" s="1"/>
  <c r="B18" i="2"/>
  <c r="C155" i="13" s="1"/>
  <c r="B19" i="2"/>
  <c r="C170" i="13" s="1"/>
  <c r="B20" i="2"/>
  <c r="B21" i="2"/>
  <c r="C194" i="13" s="1"/>
  <c r="B22" i="2"/>
  <c r="C198" i="13" s="1"/>
  <c r="B23" i="2"/>
  <c r="B24" i="2"/>
  <c r="C211" i="13" s="1"/>
  <c r="B25" i="2"/>
  <c r="B26" i="2"/>
  <c r="C223" i="13" s="1"/>
  <c r="B27" i="2"/>
  <c r="C227" i="13" s="1"/>
  <c r="B28" i="2"/>
  <c r="B29" i="2"/>
  <c r="C243" i="13" s="1"/>
  <c r="B30" i="2"/>
  <c r="C250" i="13" s="1"/>
  <c r="B2" i="2"/>
  <c r="C6" i="13" s="1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2" i="12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2" i="9"/>
  <c r="A3" i="7"/>
  <c r="A4" i="7"/>
  <c r="A5" i="7"/>
  <c r="A6" i="7"/>
  <c r="A7" i="7"/>
  <c r="A8" i="7"/>
  <c r="A9" i="7"/>
  <c r="A10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2" i="5"/>
  <c r="A2" i="4"/>
  <c r="A2" i="3"/>
  <c r="C94" i="13" l="1"/>
  <c r="C80" i="13"/>
  <c r="C200" i="13"/>
  <c r="C70" i="13"/>
  <c r="C48" i="13"/>
  <c r="C8" i="13"/>
  <c r="C252" i="13"/>
  <c r="C59" i="13"/>
  <c r="C181" i="13"/>
  <c r="C64" i="13"/>
  <c r="C160" i="13"/>
  <c r="C14" i="13"/>
  <c r="C102" i="13"/>
  <c r="C11" i="13"/>
  <c r="C22" i="13"/>
  <c r="C192" i="13"/>
  <c r="C157" i="13"/>
  <c r="C67" i="13"/>
  <c r="C229" i="13"/>
  <c r="C225" i="13"/>
  <c r="C163" i="13"/>
  <c r="C213" i="13"/>
  <c r="C119" i="13"/>
  <c r="C131" i="13"/>
  <c r="C35" i="13"/>
  <c r="C135" i="13"/>
  <c r="C41" i="13"/>
  <c r="C115" i="13"/>
  <c r="C174" i="13"/>
  <c r="C207" i="13"/>
  <c r="C151" i="13"/>
  <c r="C76" i="13"/>
  <c r="C88" i="13"/>
  <c r="C247" i="13"/>
  <c r="C196" i="13"/>
  <c r="C141" i="13"/>
</calcChain>
</file>

<file path=xl/sharedStrings.xml><?xml version="1.0" encoding="utf-8"?>
<sst xmlns="http://schemas.openxmlformats.org/spreadsheetml/2006/main" count="2095" uniqueCount="419">
  <si>
    <t>Value</t>
  </si>
  <si>
    <t>Device</t>
  </si>
  <si>
    <t>Package</t>
  </si>
  <si>
    <t>Description</t>
  </si>
  <si>
    <t>ARROW_PART_NUMBER</t>
  </si>
  <si>
    <t>ARROW_PRICE-STOCK</t>
  </si>
  <si>
    <t>DESCRIPTION</t>
  </si>
  <si>
    <t>HEIGHT</t>
  </si>
  <si>
    <t>MANUFACTURER_NAME</t>
  </si>
  <si>
    <t>MANUFACTURER_PART_NUMBER</t>
  </si>
  <si>
    <t>MF</t>
  </si>
  <si>
    <t>MOUSER_PART_NUMBER</t>
  </si>
  <si>
    <t>MOUSER_PRICE-STOCK</t>
  </si>
  <si>
    <t>MPN</t>
  </si>
  <si>
    <t>OC_FARNELL</t>
  </si>
  <si>
    <t>OC_NEWARK</t>
  </si>
  <si>
    <t>POPULARITY</t>
  </si>
  <si>
    <t>SPICEPREFIX</t>
  </si>
  <si>
    <t>C1</t>
  </si>
  <si>
    <t>Walsin Tech Corp 0603B104K250CT - 100nF</t>
  </si>
  <si>
    <t>C-EUC0603</t>
  </si>
  <si>
    <t>C0603</t>
  </si>
  <si>
    <t>CAPACITOR, European symbol</t>
  </si>
  <si>
    <t>C</t>
  </si>
  <si>
    <t>C2</t>
  </si>
  <si>
    <t>ST(Semtech) CK1C470M-CRD54 - 47uF</t>
  </si>
  <si>
    <t>CPOL-EUC</t>
  </si>
  <si>
    <t>PANASONIC_C</t>
  </si>
  <si>
    <t>POLARIZED CAPACITOR, European symbol</t>
  </si>
  <si>
    <t>C3</t>
  </si>
  <si>
    <t>0603B334K250NT - 330nF</t>
  </si>
  <si>
    <t>C4</t>
  </si>
  <si>
    <t>CL05B104KO5NNNC - 100n</t>
  </si>
  <si>
    <t>C-EUC0402</t>
  </si>
  <si>
    <t>C0402</t>
  </si>
  <si>
    <t>C5</t>
  </si>
  <si>
    <t>0402CG150J500NT - 15pF</t>
  </si>
  <si>
    <t>C7</t>
  </si>
  <si>
    <t>C8</t>
  </si>
  <si>
    <t>CL05A105KA5NQNC - 1uF</t>
  </si>
  <si>
    <t>C16</t>
  </si>
  <si>
    <t>CL05A475MP5NRNC - 4.7uF</t>
  </si>
  <si>
    <t>D1</t>
  </si>
  <si>
    <t>SP0503BAHTG</t>
  </si>
  <si>
    <t>ESD Suppressors / TVS Diodes TVS AVAL DIODE SMT</t>
  </si>
  <si>
    <t>https://www.arrow.com/en/products/sp0503bahtg/littelfuse</t>
  </si>
  <si>
    <t>1.22mm</t>
  </si>
  <si>
    <t>LITTELFUSE</t>
  </si>
  <si>
    <t>576-SP0503BAHTG</t>
  </si>
  <si>
    <t>https://www.mouser.co.uk/ProductDetail/Littelfuse/SP0503BAHTG?qs=uD%2FdkN7XIa0NTYXwHdELYA%3D%3D</t>
  </si>
  <si>
    <t>IC1</t>
  </si>
  <si>
    <t>ATMEGA328P-MU</t>
  </si>
  <si>
    <t>QFN50P500X500X100-33N</t>
  </si>
  <si>
    <t>ATMEGA328P-MU, 8 bit AVR Microcontroller 20MHz 1, 32kb Flash, 2kb RAM, I2C SPI 32-Pin MLF</t>
  </si>
  <si>
    <t>https://www.arrow.com/en/products/atmega328p-mu/microchip-technology</t>
  </si>
  <si>
    <t>1mm</t>
  </si>
  <si>
    <t>Microchip</t>
  </si>
  <si>
    <t>556-ATMEGA328P-MU</t>
  </si>
  <si>
    <t>https://www.mouser.co.uk/ProductDetail/Microchip-Technology-Atmel/ATMEGA328P-MU?qs=K8BHR703ZXgI55tOEPBx9w%3D%3D</t>
  </si>
  <si>
    <t>IC2</t>
  </si>
  <si>
    <t>CP2104-F03-GMR</t>
  </si>
  <si>
    <t>QFN50P400X400X80-25N</t>
  </si>
  <si>
    <t>USB-to-UART 1-CH 576byte FIFO 3.3V Automotive 24-Pin QFN EP T/R</t>
  </si>
  <si>
    <t>https://www.arrow.com/en/products/cp2104-f03-gmr/silicon-labs</t>
  </si>
  <si>
    <t>0.8mm</t>
  </si>
  <si>
    <t>Silicon Labs</t>
  </si>
  <si>
    <t>634-CP2104-F03-GMR</t>
  </si>
  <si>
    <t>https://www.mouser.co.uk/ProductDetail/Silicon-Labs/CP2104-F03-GMR?qs=1CB38rTTsYrRJKVkczeRzA%3D%3D</t>
  </si>
  <si>
    <t>IC3</t>
  </si>
  <si>
    <t>NCP1117ST50T3G</t>
  </si>
  <si>
    <t>SOT230P700X180-4N</t>
  </si>
  <si>
    <t>ON SEMICONDUCTOR - NCP1117ST50T3G - LDO, REG, 20VIN, 1A, 5V, 1%, SOT223-3</t>
  </si>
  <si>
    <t>https://www.arrow.com/en/products/ncp1117st50t3g/on-semiconductor</t>
  </si>
  <si>
    <t>1.8mm</t>
  </si>
  <si>
    <t>ON Semiconductor</t>
  </si>
  <si>
    <t>863-NCP1117ST50T3G</t>
  </si>
  <si>
    <t>https://www.mouser.co.uk/ProductDetail/ON-Semiconductor/NCP1117ST50T3G?qs=Gev%252BmEvV0ib6dijy6U0dhQ%3D%3D</t>
  </si>
  <si>
    <t>IC4</t>
  </si>
  <si>
    <t>LMV358IDGKRG4</t>
  </si>
  <si>
    <t>SOP65P490X110-8N</t>
  </si>
  <si>
    <t>Operational Amplifiers - Op Amps Dual Low-Voltage Rail-to-Rail Out</t>
  </si>
  <si>
    <t>https://www.arrow.com/en/products/lmv358idgkrg4/texas-instruments</t>
  </si>
  <si>
    <t>1.1mm</t>
  </si>
  <si>
    <t>Texas Instruments</t>
  </si>
  <si>
    <t>595-LMV358IDGKRG4</t>
  </si>
  <si>
    <t>https://www.mouser.co.uk/ProductDetail/Texas-Instruments/LMV358IDGKRG4?qs=paYhMW8qfiuzqo4cLPZoVQ%3D%3D</t>
  </si>
  <si>
    <t>GROVE_CONNECTOR2.0_1X4</t>
  </si>
  <si>
    <t>2.0_1X4_STRAIGHT</t>
  </si>
  <si>
    <t>Seeedstudio Grove-Connector:</t>
  </si>
  <si>
    <t>J2</t>
  </si>
  <si>
    <t>J3</t>
  </si>
  <si>
    <t>10129383-906001ALF</t>
  </si>
  <si>
    <t>10129383906001ALF</t>
  </si>
  <si>
    <t>Headers &amp; Wire Housings ECONOSTIK HEADER DR VT SMT 2X3</t>
  </si>
  <si>
    <t>https://www.arrow.com/en/products/10129383-906001alf/amphenol-fci</t>
  </si>
  <si>
    <t>8.58mm</t>
  </si>
  <si>
    <t>Amphenol</t>
  </si>
  <si>
    <t>649-1012938390601ALF</t>
  </si>
  <si>
    <t>https://www.mouser.co.uk/ProductDetail/Amphenol-FCI/10129383-906001ALF?qs=0lQeLiL1qyZsINMRDvT9Pw%3D%3D</t>
  </si>
  <si>
    <t>10129383-912001ALF</t>
  </si>
  <si>
    <t>10129383912001ALF</t>
  </si>
  <si>
    <t>EconoStik, Board to Board connector, Unshrouded Vertical Header, Surface Mount, Double Row,  Positions, 2.54 mm (0.100in) Pitch.</t>
  </si>
  <si>
    <t>649-1012938391201ALF</t>
  </si>
  <si>
    <t>https://www.mouser.co.uk/ProductDetail/Amphenol-FCI/10129383-912001ALF?qs=0lQeLiL1qyZD4F7peRNLhQ%3D%3D</t>
  </si>
  <si>
    <t>LED1</t>
  </si>
  <si>
    <t>Everlight Elec 19-217/GHC-YR1S2/3T</t>
  </si>
  <si>
    <t>LEDCHIPLED_0603</t>
  </si>
  <si>
    <t>CHIPLED_0603</t>
  </si>
  <si>
    <t>LED</t>
  </si>
  <si>
    <t>Q1</t>
  </si>
  <si>
    <t>FDN340P</t>
  </si>
  <si>
    <t>SOT95P237X112-3N</t>
  </si>
  <si>
    <t>Trans MOSFET P-CH 20V 2A 3-Pin SuperSOT</t>
  </si>
  <si>
    <t>https://www.arrow.com/en/products/fdn340p/on-semiconductor</t>
  </si>
  <si>
    <t>1.12mm</t>
  </si>
  <si>
    <t>512-FDN340P</t>
  </si>
  <si>
    <t>https://www.mouser.co.uk/ProductDetail/ON-Semiconductor-Fairchild/FDN340P?qs=AMp2PTjoga9dhzFXRaqTZw%3D%3D</t>
  </si>
  <si>
    <t>R1</t>
  </si>
  <si>
    <t>Uniroyal Elec 0402WGF1001TCE - 170R</t>
  </si>
  <si>
    <t>R-EU_R0402</t>
  </si>
  <si>
    <t>R0402</t>
  </si>
  <si>
    <t>RESISTOR, European symbol</t>
  </si>
  <si>
    <t>R</t>
  </si>
  <si>
    <t>R2</t>
  </si>
  <si>
    <t>Uniroyal Elec 0402WGF1002TCE - 10kR</t>
  </si>
  <si>
    <t>Uniroyal Elec 0402WGF1002TCE - 10k</t>
  </si>
  <si>
    <t>Uniroyal Elec 0402WGF1001TCE - 1k</t>
  </si>
  <si>
    <t>R6</t>
  </si>
  <si>
    <t>Uniroyal Elec 0402WGF1801TCE - 1k8</t>
  </si>
  <si>
    <t>R7</t>
  </si>
  <si>
    <t>Uniroyal Elec 0402WGF2402TCE - 24k</t>
  </si>
  <si>
    <t>R8</t>
  </si>
  <si>
    <t>Uniroyal Elec 0402WGF4702TCE - 47k</t>
  </si>
  <si>
    <t>R9</t>
  </si>
  <si>
    <t>Uniroyal Elec 0402WGF4701TCE - 4k7</t>
  </si>
  <si>
    <t>R13</t>
  </si>
  <si>
    <t>Uniroyal Elec 0402WGF6801TCE - 680R</t>
  </si>
  <si>
    <t>X1</t>
  </si>
  <si>
    <t>MINI-USB-SHIELD-UX60A-MB-5ST</t>
  </si>
  <si>
    <t>UX60A-MB-5ST</t>
  </si>
  <si>
    <t>MINI USB Connector</t>
  </si>
  <si>
    <t>unknown</t>
  </si>
  <si>
    <t>Y1</t>
  </si>
  <si>
    <t>X322516MLB4SI</t>
  </si>
  <si>
    <t>Crystal</t>
  </si>
  <si>
    <t>Yangxing Tech</t>
  </si>
  <si>
    <t>Z1</t>
  </si>
  <si>
    <t>EDZTE615.1B</t>
  </si>
  <si>
    <t>EMD2</t>
  </si>
  <si>
    <t>ROHM EDZTE615.1B Zener Diode, 5.1V 2% 0.1 W SMT 2-Pin EMD</t>
  </si>
  <si>
    <t>mm</t>
  </si>
  <si>
    <t>ROHM Semiconductor</t>
  </si>
  <si>
    <t>https://www.mouser.co.uk/ProductDetail/ROHM-Semiconductor/EDZTE6151B?qs=4kLU8WoGk0uAJO8EOvJm8g%3D%3D</t>
  </si>
  <si>
    <t>CL31A107MQHNNNE - 100uf</t>
  </si>
  <si>
    <t>C-EUC1206</t>
  </si>
  <si>
    <t>C1206</t>
  </si>
  <si>
    <t>D2</t>
  </si>
  <si>
    <t>BZT52C3V3T-7</t>
  </si>
  <si>
    <t>SODFL1608X65N</t>
  </si>
  <si>
    <t>Diodes Inc BZT52C3V3T-7 Zener Diode, 3.3V 6% 300 mW SMT 2-Pin SOD-523</t>
  </si>
  <si>
    <t>https://www.arrow.com/en/products/bzt52c3v3t-7/diodes-incorporated</t>
  </si>
  <si>
    <t>0.65mm</t>
  </si>
  <si>
    <t>Diodes Inc.</t>
  </si>
  <si>
    <t>621-BZT52C3V3T-7</t>
  </si>
  <si>
    <t>https://www.mouser.co.uk/ProductDetail/Diodes-Incorporated/BZT52C3V3T-7?qs=zLeapIUCO8SeTE43ANZQdw%3D%3D</t>
  </si>
  <si>
    <t>ESP-WROOM-32D</t>
  </si>
  <si>
    <t>ESPWROOM32D</t>
  </si>
  <si>
    <t>WiFi Modules (802.11) ESP32-D0WD 32 Mbits, 3.3 V 40 MHz onboard antenna (18.00+/-0.10) x (25.50+/-0.10) x (3.10+/-0.10)</t>
  </si>
  <si>
    <t>3.2mm</t>
  </si>
  <si>
    <t>Espressif Systems</t>
  </si>
  <si>
    <t>356-ESP-WROOM-32D</t>
  </si>
  <si>
    <t>https://www.mouser.com/Search/Refine.aspx?Keyword=356-ESP-WROOM-32D</t>
  </si>
  <si>
    <t>IC5</t>
  </si>
  <si>
    <t>NCP1117ST33T3G</t>
  </si>
  <si>
    <t>ON SEMICONDUCTOR - NCP1117ST33T3G - IC, LINEAR VOLTAGE REGULATOR</t>
  </si>
  <si>
    <t>https://www.arrow.com/en/products/ncp1117st33t3g/on-semiconductor</t>
  </si>
  <si>
    <t>863-NCP1117ST33T3G</t>
  </si>
  <si>
    <t>https://www.mouser.co.uk/ProductDetail/ON-Semiconductor/NCP1117ST33T3G?qs=Gev%252BmEvV0iZb%2FE8ahUDx3w%3D%3D</t>
  </si>
  <si>
    <t>S8050G</t>
  </si>
  <si>
    <t>SOT95P240X110-3N</t>
  </si>
  <si>
    <t>Silicon Epitaxial Planar Transistor</t>
  </si>
  <si>
    <t>Galaxy</t>
  </si>
  <si>
    <t>Uniroyal Elec 0402WGF1202TCE - 12k</t>
  </si>
  <si>
    <t>Uniroyal Elec 0402WGF4700TCE - 470</t>
  </si>
  <si>
    <t>Uniroyal Elec 0402WGF3900TCE - 390R</t>
  </si>
  <si>
    <t>S1</t>
  </si>
  <si>
    <t>TS-1187A-C-E-B</t>
  </si>
  <si>
    <t>TS1187ACEB</t>
  </si>
  <si>
    <t>SPST 50mA @ 12VDC 5.10mm x 5.10mm SMD Tactile Switches RoHS</t>
  </si>
  <si>
    <t>1.65mm</t>
  </si>
  <si>
    <t>XKB Enterprise</t>
  </si>
  <si>
    <t>S2</t>
  </si>
  <si>
    <t>Qty</t>
  </si>
  <si>
    <t>Parts</t>
  </si>
  <si>
    <t>C5, C6</t>
  </si>
  <si>
    <t>J4, J5</t>
  </si>
  <si>
    <t>C13, C15</t>
  </si>
  <si>
    <t>C4, C8, C9, C10, C11, C14</t>
  </si>
  <si>
    <t>J1, J2</t>
  </si>
  <si>
    <t>C2, C7</t>
  </si>
  <si>
    <t>R5, R10, R11, R12</t>
  </si>
  <si>
    <t>R3, R4</t>
  </si>
  <si>
    <t>C6, C13, C15</t>
  </si>
  <si>
    <t>C10, C14</t>
  </si>
  <si>
    <t>LED1, LED2</t>
  </si>
  <si>
    <t>Q2, Q3</t>
  </si>
  <si>
    <t>S1, S2</t>
  </si>
  <si>
    <t>R5, R12</t>
  </si>
  <si>
    <t>R2, R10, R16, R17</t>
  </si>
  <si>
    <t>R11, R14, R15, R18</t>
  </si>
  <si>
    <t>C1, C4, C11, C12</t>
  </si>
  <si>
    <t>Bezeichnung</t>
  </si>
  <si>
    <t>Benötigt</t>
  </si>
  <si>
    <t>J1, J2, J3, J4, J5, J6, J7, J8</t>
  </si>
  <si>
    <t>JP2E</t>
  </si>
  <si>
    <t>JP2</t>
  </si>
  <si>
    <t>JP1</t>
  </si>
  <si>
    <t>JUMPER</t>
  </si>
  <si>
    <t>MA08-1</t>
  </si>
  <si>
    <t>SV2</t>
  </si>
  <si>
    <t>PIN HEADER</t>
  </si>
  <si>
    <t>MA08-2</t>
  </si>
  <si>
    <t>SV1</t>
  </si>
  <si>
    <t>W237-04P</t>
  </si>
  <si>
    <t>W237-4P</t>
  </si>
  <si>
    <t>WAGO SREW CLAMP</t>
  </si>
  <si>
    <t>0402WGF1002TCE - 10k</t>
  </si>
  <si>
    <t>R2, R3, R4, R5, R6, R7</t>
  </si>
  <si>
    <t>CL10A105KB8NNNC - 1uF</t>
  </si>
  <si>
    <t>DSHP06TSGET</t>
  </si>
  <si>
    <t>SPST 6 1.27mm, Half Slide (Standard) Black SMD DIP Switches</t>
  </si>
  <si>
    <t>2.6mm</t>
  </si>
  <si>
    <t>Dongguan Guangzhu Industrial</t>
  </si>
  <si>
    <t>PCA9685PW</t>
  </si>
  <si>
    <t>SOP65P640X110-28N</t>
  </si>
  <si>
    <t>LED DRIVER, RGBA, 28-TSSOP</t>
  </si>
  <si>
    <t>Nexperia</t>
  </si>
  <si>
    <t>https://www.mouser.com/Search/Refine.aspx?Keyword=N%2FA</t>
  </si>
  <si>
    <t>C2, C4, C7</t>
  </si>
  <si>
    <t>TB6612FNG,C,8,EL</t>
  </si>
  <si>
    <t>SOP65P760X160-24N</t>
  </si>
  <si>
    <t>otor / Motion / Ignition Controllers &amp; Drivers Brush Motor Driver IC</t>
  </si>
  <si>
    <t>https://www.arrow.com/en/products/tb6612fngc8el/toshiba</t>
  </si>
  <si>
    <t>1.6mm</t>
  </si>
  <si>
    <t>Toshiba</t>
  </si>
  <si>
    <t>757-TB6612FNGC8EL</t>
  </si>
  <si>
    <t>https://www.mouser.co.uk/ProductDetail/Toshiba/TB6612FNGC8EL?qs=rsevcuukUAy2UalRuv4E%2FQ%3D%3D</t>
  </si>
  <si>
    <t>C1, C5, C6</t>
  </si>
  <si>
    <t>C1, C6</t>
  </si>
  <si>
    <t>W237-02P</t>
  </si>
  <si>
    <t>W237-132</t>
  </si>
  <si>
    <t>J1, J2, J3, J4</t>
  </si>
  <si>
    <t>Uniroyal Elec 0402WGF2001TCE - 2k</t>
  </si>
  <si>
    <t>R2, R3</t>
  </si>
  <si>
    <t>1k</t>
  </si>
  <si>
    <t>R3, R4, R5, R6, R7, R8, R9, R10</t>
  </si>
  <si>
    <t>A6S-3101-H</t>
  </si>
  <si>
    <t>A6S3104H</t>
  </si>
  <si>
    <t>S7</t>
  </si>
  <si>
    <t>3 Way Surface Mount DIP Switch 3P</t>
  </si>
  <si>
    <t>4.5mm</t>
  </si>
  <si>
    <t>Omron Electronics</t>
  </si>
  <si>
    <t>653-A6S-3101-H</t>
  </si>
  <si>
    <t>https://www.mouser.co.uk/ProductDetail/Omron-Electronics/A6S-3101-H?qs=ZP3UR5XsUoc1g2fyRqfX8w%3D%3D</t>
  </si>
  <si>
    <t>ATTINY441-SSU</t>
  </si>
  <si>
    <t>SOIC127P600X175-14N</t>
  </si>
  <si>
    <t>8-bit Microcontrollers - MCU 16MHz 0.150 14 SOIC"</t>
  </si>
  <si>
    <t>https://www.arrow.com/en/products/attiny441-ssu/microchip-technology</t>
  </si>
  <si>
    <t>1.75mm</t>
  </si>
  <si>
    <t>556-ATTINY441-SSU</t>
  </si>
  <si>
    <t>https://www.mouser.co.uk/ProductDetail/Microchip-Technology-Atmel/ATTINY441-SSU/?qs=HVbQlW5zcXWQGPvGy4LqgA%3D%3D</t>
  </si>
  <si>
    <t>S2, S3, S4, S5, S6</t>
  </si>
  <si>
    <t>611-PTS526SK15SMR2L</t>
  </si>
  <si>
    <t>MA04-1</t>
  </si>
  <si>
    <t>SV1, SV2</t>
  </si>
  <si>
    <t>R3, R4, R5</t>
  </si>
  <si>
    <t>10k</t>
  </si>
  <si>
    <t>R9, R10, R11</t>
  </si>
  <si>
    <t>R6, R7, R8</t>
  </si>
  <si>
    <t>TCRT5000</t>
  </si>
  <si>
    <t>Q1, Q2, Q3</t>
  </si>
  <si>
    <t>VISHAY - TCRT5000. - SENSOR, OPTICAL, TRANSISTOR O/P</t>
  </si>
  <si>
    <t>https://www.arrow.com/en/products/tcrt5000/vishay</t>
  </si>
  <si>
    <t>6.8mm</t>
  </si>
  <si>
    <t>Vishay</t>
  </si>
  <si>
    <t>782-TCRT5000</t>
  </si>
  <si>
    <t>https://www.mouser.co.uk/ProductDetail/Vishay-Semiconductors/TCRT5000/?qs=glpcD2KT6uaaYldHGIIt5g%3D%3D</t>
  </si>
  <si>
    <t>2512, 1 W, 0,25Ohm</t>
  </si>
  <si>
    <t>R-EU_R2512</t>
  </si>
  <si>
    <t>R2512</t>
  </si>
  <si>
    <t>A4953ELJTR-T</t>
  </si>
  <si>
    <t>SOIC127P600X170-9N</t>
  </si>
  <si>
    <t>Full Bridge Motor Driver 8-Pin SOIC N EP Allegro Microsystems A4953ELJTR-T Brushed DC Motor Driver IC, 40 V 2A, 8-Pin SOIC</t>
  </si>
  <si>
    <t>https://www.arrow.com/en/products/a4953eljtr-t/allegro-microsystems</t>
  </si>
  <si>
    <t>1.7mm</t>
  </si>
  <si>
    <t>Allegro Microsystems</t>
  </si>
  <si>
    <t>VE-101M1CTR-0605</t>
  </si>
  <si>
    <t>CAPAE660X550N</t>
  </si>
  <si>
    <t>Aluminum Electrolytic Capacitors - SMD 16 Volts 100uF 20% 6.3x5.3</t>
  </si>
  <si>
    <t>https://www.arrow.com/en/products/ve-101m1ctr-0605/lelon-electronics</t>
  </si>
  <si>
    <t>5.5mm</t>
  </si>
  <si>
    <t>Lelon</t>
  </si>
  <si>
    <t>140-VE101M1CTR0605</t>
  </si>
  <si>
    <t>https://www.mouser.co.uk/ProductDetail/Lelon/VE-101M1CTR-0605/?qs=GtPRU6UQL8z3KVDPWnsarw%3D%3D</t>
  </si>
  <si>
    <t>MIKROE-924</t>
  </si>
  <si>
    <t>MIKROE924</t>
  </si>
  <si>
    <t>microSD click mikroBUS</t>
  </si>
  <si>
    <t>5mm</t>
  </si>
  <si>
    <t>MIKROELEKTRONIKA</t>
  </si>
  <si>
    <t>https://www.mouser.com/Search/Refine.aspx?Keyword=932-MIKROE-924</t>
  </si>
  <si>
    <t>AT-Mega328P</t>
  </si>
  <si>
    <t>ESP32</t>
  </si>
  <si>
    <t>Hub</t>
  </si>
  <si>
    <t>Motor Controller</t>
  </si>
  <si>
    <t>Servo Controller</t>
  </si>
  <si>
    <t>Stromversorgung</t>
  </si>
  <si>
    <t>Taster</t>
  </si>
  <si>
    <t>Ultrasonic</t>
  </si>
  <si>
    <t>Linefollower</t>
  </si>
  <si>
    <t>TT-Motor-Driver</t>
  </si>
  <si>
    <t>Mikroe-Adapter</t>
  </si>
  <si>
    <t>Anzahl</t>
  </si>
  <si>
    <t>10129383-906001ALF;10129383906001ALF;649-1012938390601ALF</t>
  </si>
  <si>
    <t>ATMEGA328P-MU;QFN50P500X500X100-33N;556-ATMEGA328P-MU</t>
  </si>
  <si>
    <t>10129383-912001ALF;10129383912001ALF;649-1012938391201ALF</t>
  </si>
  <si>
    <t>BZT52C3V3T-7;SODFL1608X65N;621-BZT52C3V3T-7</t>
  </si>
  <si>
    <t>A4953ELJTR-T;SOIC127P600X170-9N;</t>
  </si>
  <si>
    <t>A6S-3101-H;A6S3104H;653-A6S-3101-H</t>
  </si>
  <si>
    <t>ATTINY441-SSU;SOIC127P600X175-14N;556-ATTINY441-SSU</t>
  </si>
  <si>
    <t>CP2104-F03-GMR;QFN50P400X400X80-25N;634-CP2104-F03-GMR</t>
  </si>
  <si>
    <t>EDZTE615.1B;EMD2;755-EDZTE615.1B</t>
  </si>
  <si>
    <t>ESP-WROOM-32D;ESPWROOM32D;356-ESP-WROOM-32D</t>
  </si>
  <si>
    <t>FDN340P;SOT95P237X112-3N;512-FDN340P</t>
  </si>
  <si>
    <t>GROVE_CONNECTOR2.0_1X4;2.0_1X4_STRAIGHT;</t>
  </si>
  <si>
    <t>LMV358IDGKRG4;SOP65P490X110-8N;595-LMV358IDGKRG4</t>
  </si>
  <si>
    <t>NCP1117ST50T3G;SOT230P700X180-4N;863-NCP1117ST50T3G</t>
  </si>
  <si>
    <t>NCP1117ST33T3G;SOT230P700X180-4N;863-NCP1117ST33T3G</t>
  </si>
  <si>
    <t>SP0503BAHTG;SP0503BAHTG;576-SP0503BAHTG</t>
  </si>
  <si>
    <t>TB6612FNG,C,8,EL;SOP65P760X160-24N;757-TB6612FNGC8EL</t>
  </si>
  <si>
    <t>VE-101M1CTR-0605;CAPAE660X550N;140-VE101M1CTR0605</t>
  </si>
  <si>
    <t>TCRT5000;TCRT5000;782-TCRT5000</t>
  </si>
  <si>
    <t>TS-1187A-C-E-B;TS1187ACEB;611-PTS526SK15SMR2L</t>
  </si>
  <si>
    <t>80-C0402C150J8HACTU</t>
  </si>
  <si>
    <t>710-885012206074</t>
  </si>
  <si>
    <t>187-CL05A105KO5NNNC</t>
  </si>
  <si>
    <t>603-CC0402MRX57BB475</t>
  </si>
  <si>
    <t>581-0402YD104K</t>
  </si>
  <si>
    <t>710-150060AS75000</t>
  </si>
  <si>
    <t>798-UX60A-MB-5ST</t>
  </si>
  <si>
    <t>667-EEE-1CA470WAR</t>
  </si>
  <si>
    <t>581-06033G104ZAT4A</t>
  </si>
  <si>
    <t>755-SFR01MZPF2200</t>
  </si>
  <si>
    <t>71-CRCW04021K00FKEDC</t>
  </si>
  <si>
    <t>71-CRCW040210K0FKEDC</t>
  </si>
  <si>
    <t>71-CRCW04021K80FKEDC</t>
  </si>
  <si>
    <t>71-CRCW040224K0FKEDC</t>
  </si>
  <si>
    <t>71-CRCW04024K75FKEDC</t>
  </si>
  <si>
    <t>71-CRCW040247K0FKEDC</t>
  </si>
  <si>
    <t>71-CRCW0402680RFKEDC</t>
  </si>
  <si>
    <t>7V-16.000MAAE-T</t>
  </si>
  <si>
    <t>71-CRCW040212K0FKEDC</t>
  </si>
  <si>
    <t>71-CRCW0402390RFKEDC</t>
  </si>
  <si>
    <t>71-CRCW0402470RFKEDC</t>
  </si>
  <si>
    <t>750-SS8050-G</t>
  </si>
  <si>
    <t>187-CL31A107MQHNNNE</t>
  </si>
  <si>
    <t>187-CL10A105KA8NFNC</t>
  </si>
  <si>
    <t>774-2186LPST</t>
  </si>
  <si>
    <t>771-PCA9685PW,112</t>
  </si>
  <si>
    <t>649-220316-H041B01LF</t>
  </si>
  <si>
    <t>649-1012938191601BLF</t>
  </si>
  <si>
    <t>649-1012937890802BLF</t>
  </si>
  <si>
    <t>649-220316-H021B01LF</t>
  </si>
  <si>
    <t>71-CRCW04022K00FKEDC</t>
  </si>
  <si>
    <t>649-1012937890301BLF</t>
  </si>
  <si>
    <t>437-8018700410001101</t>
  </si>
  <si>
    <t>437-8018700810001101</t>
  </si>
  <si>
    <t>603-RL2512JK-070R25L</t>
  </si>
  <si>
    <t>;MA04-1;437-8018700410001101</t>
  </si>
  <si>
    <t>0402CG150J500NT - 15pF;C0402;80-C0402C150J8HACTU</t>
  </si>
  <si>
    <t>;JP2;649-1012937890301BLF</t>
  </si>
  <si>
    <t>;MA08-1;649-1012937890802BLF</t>
  </si>
  <si>
    <t>;MA08-2;649-1012938191601BLF</t>
  </si>
  <si>
    <t>;W237-4P;649-220316-H041B01LF</t>
  </si>
  <si>
    <t>0402WGF1002TCE - 10k;R0402;71-CRCW040210K0FKEDC</t>
  </si>
  <si>
    <t>;W237-132;649-220316-H021B01LF</t>
  </si>
  <si>
    <t>0603B334K250NT - 330nF;C0603;710-885012206074</t>
  </si>
  <si>
    <t>10k;R0402;71-CRCW040210K0FKEDC</t>
  </si>
  <si>
    <t>1k;R0402;71-CRCW04021K00FKEDC</t>
  </si>
  <si>
    <t>200;R0402;755-SFR01MZPF2200</t>
  </si>
  <si>
    <t>2512, 1 W, 0,25Ohm;R2512;603-RL2512JK-070R25L</t>
  </si>
  <si>
    <t>CL05A105KA5NQNC - 1uF;C0402;187-CL05A105KO5NNNC</t>
  </si>
  <si>
    <t>CL05A475MP5NRNC - 4.7uF;C0402;603-CC0402MRX57BB475</t>
  </si>
  <si>
    <t>CL05B104KO5NNNC - 100n;C0402;581-0402YD104K</t>
  </si>
  <si>
    <t>CL31A107MQHNNNE - 100uf;C1206;187-CL31A107MQHNNNE</t>
  </si>
  <si>
    <t>CL10A105KB8NNNC - 1uF;C0603;187-CL10A105KA8NFNC</t>
  </si>
  <si>
    <t>DSHP06TSGET;DSHP06TSGET;774-2186LPST</t>
  </si>
  <si>
    <t>Everlight Elec 19-217/GHC-YR1S2/3T;CHIPLED_0603;710-150060AS75000</t>
  </si>
  <si>
    <t>MIKROE-924;MIKROE924;437-8018700810001101</t>
  </si>
  <si>
    <t>MINI-USB-SHIELD-UX60A-MB-5ST;UX60A-MB-5ST;798-UX60A-MB-5ST</t>
  </si>
  <si>
    <t>S8050G;SOT95P240X110-3N;750-SS8050-G</t>
  </si>
  <si>
    <t>PCA9685PW;SOP65P640X110-28N;771-PCA9685PW,112</t>
  </si>
  <si>
    <t>ST(Semtech) CK1C470M-CRD54 - 47uF;PANASONIC_C;667-EEE-1CA470WAR</t>
  </si>
  <si>
    <t>Uniroyal Elec 0402WGF1001TCE - 170R;R0402;755-SFR01MZPF2200</t>
  </si>
  <si>
    <t>Uniroyal Elec 0402WGF1001TCE - 1k;R0402;71-CRCW04021K00FKEDC</t>
  </si>
  <si>
    <t>Uniroyal Elec 0402WGF1002TCE - 10k;R0402;71-CRCW040210K0FKEDC</t>
  </si>
  <si>
    <t>Uniroyal Elec 0402WGF1002TCE - 10kR;R0402;71-CRCW040210K0FKEDC</t>
  </si>
  <si>
    <t>Uniroyal Elec 0402WGF1202TCE - 12k;R0402;71-CRCW040212K0FKEDC</t>
  </si>
  <si>
    <t>Uniroyal Elec 0402WGF1801TCE - 1k8;R0402;71-CRCW04021K80FKEDC</t>
  </si>
  <si>
    <t>Uniroyal Elec 0402WGF2402TCE - 24k;R0402;71-CRCW040224K0FKEDC</t>
  </si>
  <si>
    <t>Uniroyal Elec 0402WGF3900TCE - 390R;R0402;71-CRCW0402390RFKEDC</t>
  </si>
  <si>
    <t>Uniroyal Elec 0402WGF4700TCE - 470;R0402;71-CRCW0402470RFKEDC</t>
  </si>
  <si>
    <t>Uniroyal Elec 0402WGF4701TCE - 4k7;R0402;71-CRCW04024K75FKEDC</t>
  </si>
  <si>
    <t>Uniroyal Elec 0402WGF4702TCE - 47k;R0402;71-CRCW040247K0FKEDC</t>
  </si>
  <si>
    <t>Uniroyal Elec 0402WGF6801TCE - 680R;R0402;71-CRCW0402680RFKEDC</t>
  </si>
  <si>
    <t>Uniroyal Elec 0402WGF2001TCE - 2k;R0402;71-CRCW04022K00FKEDC</t>
  </si>
  <si>
    <t>Walsin Tech Corp 0603B104K250CT - 100nF;C0603;581-06033G104ZAT4A</t>
  </si>
  <si>
    <t>X322516MLB4SI;X322516MLB4SI;7V-16.000MAAE-T</t>
  </si>
  <si>
    <t>Bom_ÜBersicht</t>
  </si>
  <si>
    <t>755-EDZVT2R5.1B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</si>
</sst>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Arial"/>
      <family val="2"/>
    </font>
    <font>
      <sz val="13"/>
      <color rgb="FF333333"/>
      <name val="Arial"/>
      <family val="2"/>
    </font>
    <font>
      <sz val="13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D0D5-ACFA-0A41-82AB-E7D36074D2CB}">
  <dimension ref="A2:B21"/>
  <sheetViews>
    <sheetView workbookViewId="0">
      <selection activeCell="B15" sqref="B15"/>
    </sheetView>
  </sheetViews>
  <sheetFormatPr baseColWidth="10" defaultRowHeight="16"/>
  <cols>
    <col min="1" max="1" width="25" customWidth="1"/>
  </cols>
  <sheetData>
    <row r="2" spans="1:2">
      <c r="A2" t="s">
        <v>211</v>
      </c>
      <c r="B2" t="s">
        <v>321</v>
      </c>
    </row>
    <row r="4" spans="1:2">
      <c r="A4" t="s">
        <v>310</v>
      </c>
      <c r="B4">
        <v>5</v>
      </c>
    </row>
    <row r="5" spans="1:2">
      <c r="A5" t="s">
        <v>311</v>
      </c>
      <c r="B5">
        <v>5</v>
      </c>
    </row>
    <row r="6" spans="1:2">
      <c r="A6" t="s">
        <v>312</v>
      </c>
      <c r="B6">
        <v>5</v>
      </c>
    </row>
    <row r="7" spans="1:2">
      <c r="A7" t="s">
        <v>313</v>
      </c>
      <c r="B7">
        <v>5</v>
      </c>
    </row>
    <row r="8" spans="1:2">
      <c r="A8" t="s">
        <v>314</v>
      </c>
      <c r="B8">
        <v>5</v>
      </c>
    </row>
    <row r="9" spans="1:2">
      <c r="A9" t="s">
        <v>315</v>
      </c>
      <c r="B9">
        <v>5</v>
      </c>
    </row>
    <row r="10" spans="1:2">
      <c r="A10" t="s">
        <v>316</v>
      </c>
      <c r="B10">
        <v>5</v>
      </c>
    </row>
    <row r="11" spans="1:2">
      <c r="A11" t="s">
        <v>317</v>
      </c>
      <c r="B11">
        <v>5</v>
      </c>
    </row>
    <row r="12" spans="1:2">
      <c r="A12" t="s">
        <v>318</v>
      </c>
      <c r="B12">
        <v>5</v>
      </c>
    </row>
    <row r="13" spans="1:2">
      <c r="A13" t="s">
        <v>319</v>
      </c>
      <c r="B13">
        <v>2</v>
      </c>
    </row>
    <row r="14" spans="1:2">
      <c r="A14" t="s">
        <v>320</v>
      </c>
      <c r="B14">
        <v>5</v>
      </c>
    </row>
    <row r="21" spans="1:1">
      <c r="A21" t="e">
        <f>RIGHT(#REF!,LEN(#REF!)-FIND(";",#REF!,FIND(";",#REF!)+1))</f>
        <v>#REF!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0C01F-9D19-A046-9494-6F946689BE37}">
  <dimension ref="A1:V17"/>
  <sheetViews>
    <sheetView workbookViewId="0">
      <selection activeCell="P2" sqref="P2"/>
    </sheetView>
  </sheetViews>
  <sheetFormatPr baseColWidth="10" defaultRowHeight="16"/>
  <cols>
    <col min="1" max="1" width="61.5" customWidth="1"/>
  </cols>
  <sheetData>
    <row r="1" spans="1:22">
      <c r="A1" t="s">
        <v>211</v>
      </c>
      <c r="B1" t="s">
        <v>212</v>
      </c>
      <c r="C1" s="1" t="s">
        <v>192</v>
      </c>
      <c r="D1" s="1" t="s">
        <v>0</v>
      </c>
      <c r="E1" s="1" t="s">
        <v>1</v>
      </c>
      <c r="F1" s="1" t="s">
        <v>2</v>
      </c>
      <c r="G1" s="1" t="s">
        <v>193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</row>
    <row r="2" spans="1:22">
      <c r="A2" t="str">
        <f>D2&amp;";"&amp;F2&amp;";"&amp;P2</f>
        <v>;MA04-1;437-8018700410001101</v>
      </c>
      <c r="B2">
        <f>Eingaben!$B$11*C2</f>
        <v>10</v>
      </c>
      <c r="C2" s="1">
        <v>2</v>
      </c>
      <c r="D2" s="1"/>
      <c r="E2" s="1" t="s">
        <v>273</v>
      </c>
      <c r="F2" s="1" t="s">
        <v>273</v>
      </c>
      <c r="G2" s="1" t="s">
        <v>274</v>
      </c>
      <c r="H2" s="1" t="s">
        <v>220</v>
      </c>
      <c r="I2" s="1"/>
      <c r="J2" s="1"/>
      <c r="K2" s="1"/>
      <c r="L2" s="1"/>
      <c r="M2" s="1"/>
      <c r="N2" s="1"/>
      <c r="O2" s="1"/>
      <c r="P2" s="2" t="s">
        <v>374</v>
      </c>
      <c r="Q2" s="1"/>
      <c r="R2" s="1"/>
      <c r="S2" s="1" t="s">
        <v>141</v>
      </c>
      <c r="T2" s="1" t="s">
        <v>141</v>
      </c>
      <c r="U2" s="1">
        <v>41</v>
      </c>
      <c r="V2" s="1"/>
    </row>
    <row r="3" spans="1:22">
      <c r="A3" t="str">
        <f t="shared" ref="A3:A17" si="0">D3&amp;";"&amp;F3&amp;";"&amp;P3</f>
        <v>0402CG150J500NT - 15pF;C0402;80-C0402C150J8HACTU</v>
      </c>
      <c r="B3">
        <f>Eingaben!$B$11*C3</f>
        <v>10</v>
      </c>
      <c r="C3" s="1">
        <v>2</v>
      </c>
      <c r="D3" s="1" t="s">
        <v>36</v>
      </c>
      <c r="E3" s="1" t="s">
        <v>33</v>
      </c>
      <c r="F3" s="1" t="s">
        <v>34</v>
      </c>
      <c r="G3" s="1" t="s">
        <v>194</v>
      </c>
      <c r="H3" s="1" t="s">
        <v>22</v>
      </c>
      <c r="I3" s="1"/>
      <c r="J3" s="1"/>
      <c r="K3" s="1"/>
      <c r="L3" s="1"/>
      <c r="M3" s="1"/>
      <c r="N3" s="1"/>
      <c r="O3" s="1"/>
      <c r="P3" s="2" t="s">
        <v>342</v>
      </c>
      <c r="Q3" s="1"/>
      <c r="R3" s="1"/>
      <c r="S3" s="1"/>
      <c r="T3" s="1"/>
      <c r="U3" s="1">
        <v>18</v>
      </c>
      <c r="V3" s="1" t="s">
        <v>23</v>
      </c>
    </row>
    <row r="4" spans="1:22">
      <c r="A4" t="str">
        <f t="shared" si="0"/>
        <v>0603B334K250NT - 330nF;C0603;710-885012206074</v>
      </c>
      <c r="B4">
        <f>Eingaben!$B$11*C4</f>
        <v>5</v>
      </c>
      <c r="C4" s="1">
        <v>1</v>
      </c>
      <c r="D4" s="1" t="s">
        <v>30</v>
      </c>
      <c r="E4" s="1" t="s">
        <v>20</v>
      </c>
      <c r="F4" s="1" t="s">
        <v>21</v>
      </c>
      <c r="G4" s="1" t="s">
        <v>29</v>
      </c>
      <c r="H4" s="1" t="s">
        <v>22</v>
      </c>
      <c r="I4" s="1"/>
      <c r="J4" s="1"/>
      <c r="K4" s="1"/>
      <c r="L4" s="1"/>
      <c r="M4" s="1"/>
      <c r="N4" s="1"/>
      <c r="O4" s="1"/>
      <c r="P4" s="2" t="s">
        <v>343</v>
      </c>
      <c r="Q4" s="1"/>
      <c r="R4" s="1"/>
      <c r="S4" s="1"/>
      <c r="T4" s="1"/>
      <c r="U4" s="1">
        <v>73</v>
      </c>
      <c r="V4" s="1" t="s">
        <v>23</v>
      </c>
    </row>
    <row r="5" spans="1:22">
      <c r="A5" t="str">
        <f t="shared" si="0"/>
        <v>10129383-906001ALF;10129383906001ALF;649-1012938390601ALF</v>
      </c>
      <c r="B5">
        <f>Eingaben!$B$11*C5</f>
        <v>5</v>
      </c>
      <c r="C5" s="1">
        <v>1</v>
      </c>
      <c r="D5" s="1" t="s">
        <v>91</v>
      </c>
      <c r="E5" s="1" t="s">
        <v>91</v>
      </c>
      <c r="F5" s="1" t="s">
        <v>92</v>
      </c>
      <c r="G5" s="1" t="s">
        <v>90</v>
      </c>
      <c r="H5" s="1" t="s">
        <v>93</v>
      </c>
      <c r="I5" s="1" t="s">
        <v>91</v>
      </c>
      <c r="J5" s="1" t="s">
        <v>94</v>
      </c>
      <c r="K5" s="1" t="s">
        <v>93</v>
      </c>
      <c r="L5" s="1" t="s">
        <v>95</v>
      </c>
      <c r="M5" s="1" t="s">
        <v>96</v>
      </c>
      <c r="N5" s="1" t="s">
        <v>91</v>
      </c>
      <c r="O5" s="1"/>
      <c r="P5" s="1" t="s">
        <v>97</v>
      </c>
      <c r="Q5" s="1" t="s">
        <v>98</v>
      </c>
      <c r="R5" s="1"/>
      <c r="S5" s="1"/>
      <c r="T5" s="1"/>
      <c r="U5" s="1"/>
      <c r="V5" s="1"/>
    </row>
    <row r="6" spans="1:22">
      <c r="A6" t="str">
        <f t="shared" si="0"/>
        <v>1k;R0402;71-CRCW04021K00FKEDC</v>
      </c>
      <c r="B6">
        <f>Eingaben!$B$11*C6</f>
        <v>15</v>
      </c>
      <c r="C6" s="1">
        <v>3</v>
      </c>
      <c r="D6" s="1" t="s">
        <v>254</v>
      </c>
      <c r="E6" s="1" t="s">
        <v>119</v>
      </c>
      <c r="F6" s="1" t="s">
        <v>120</v>
      </c>
      <c r="G6" s="1" t="s">
        <v>275</v>
      </c>
      <c r="H6" s="1" t="s">
        <v>121</v>
      </c>
      <c r="I6" s="1"/>
      <c r="J6" s="1"/>
      <c r="K6" s="1"/>
      <c r="L6" s="1"/>
      <c r="M6" s="1"/>
      <c r="N6" s="1"/>
      <c r="O6" s="1"/>
      <c r="P6" s="2" t="s">
        <v>352</v>
      </c>
      <c r="Q6" s="1"/>
      <c r="R6" s="1"/>
      <c r="S6" s="1"/>
      <c r="T6" s="1"/>
      <c r="U6" s="1">
        <v>0</v>
      </c>
      <c r="V6" s="1" t="s">
        <v>122</v>
      </c>
    </row>
    <row r="7" spans="1:22">
      <c r="A7" t="str">
        <f t="shared" si="0"/>
        <v>A6S-3101-H;A6S3104H;653-A6S-3101-H</v>
      </c>
      <c r="B7">
        <f>Eingaben!$B$11*C7</f>
        <v>5</v>
      </c>
      <c r="C7" s="1">
        <v>1</v>
      </c>
      <c r="D7" s="1" t="s">
        <v>256</v>
      </c>
      <c r="E7" s="1" t="s">
        <v>256</v>
      </c>
      <c r="F7" s="1" t="s">
        <v>257</v>
      </c>
      <c r="G7" s="1" t="s">
        <v>185</v>
      </c>
      <c r="H7" s="1" t="s">
        <v>259</v>
      </c>
      <c r="I7" s="1"/>
      <c r="J7" s="1"/>
      <c r="K7" s="1" t="s">
        <v>259</v>
      </c>
      <c r="L7" s="1" t="s">
        <v>260</v>
      </c>
      <c r="M7" s="1" t="s">
        <v>261</v>
      </c>
      <c r="N7" s="1" t="s">
        <v>256</v>
      </c>
      <c r="O7" s="1"/>
      <c r="P7" s="1" t="s">
        <v>262</v>
      </c>
      <c r="Q7" s="1" t="s">
        <v>263</v>
      </c>
      <c r="R7" s="1"/>
      <c r="S7" s="1"/>
      <c r="T7" s="1"/>
      <c r="U7" s="1"/>
      <c r="V7" s="1"/>
    </row>
    <row r="8" spans="1:22">
      <c r="A8" t="str">
        <f t="shared" si="0"/>
        <v>ATTINY441-SSU;SOIC127P600X175-14N;556-ATTINY441-SSU</v>
      </c>
      <c r="B8">
        <f>Eingaben!$B$11*C8</f>
        <v>5</v>
      </c>
      <c r="C8" s="1">
        <v>1</v>
      </c>
      <c r="D8" s="1" t="s">
        <v>264</v>
      </c>
      <c r="E8" s="1" t="s">
        <v>264</v>
      </c>
      <c r="F8" s="1" t="s">
        <v>265</v>
      </c>
      <c r="G8" s="1" t="s">
        <v>50</v>
      </c>
      <c r="H8" s="1" t="s">
        <v>266</v>
      </c>
      <c r="I8" s="1" t="s">
        <v>264</v>
      </c>
      <c r="J8" s="1" t="s">
        <v>267</v>
      </c>
      <c r="K8" s="1" t="s">
        <v>266</v>
      </c>
      <c r="L8" s="1" t="s">
        <v>268</v>
      </c>
      <c r="M8" s="1" t="s">
        <v>56</v>
      </c>
      <c r="N8" s="1" t="s">
        <v>264</v>
      </c>
      <c r="O8" s="1"/>
      <c r="P8" s="1" t="s">
        <v>269</v>
      </c>
      <c r="Q8" s="1" t="s">
        <v>270</v>
      </c>
      <c r="R8" s="1"/>
      <c r="S8" s="1"/>
      <c r="T8" s="1"/>
      <c r="U8" s="1"/>
      <c r="V8" s="1"/>
    </row>
    <row r="9" spans="1:22">
      <c r="A9" t="str">
        <f t="shared" si="0"/>
        <v>CL05B104KO5NNNC - 100n;C0402;581-0402YD104K</v>
      </c>
      <c r="B9">
        <f>Eingaben!$B$11*C9</f>
        <v>5</v>
      </c>
      <c r="C9" s="1">
        <v>1</v>
      </c>
      <c r="D9" s="1" t="s">
        <v>32</v>
      </c>
      <c r="E9" s="1" t="s">
        <v>33</v>
      </c>
      <c r="F9" s="1" t="s">
        <v>34</v>
      </c>
      <c r="G9" s="1" t="s">
        <v>31</v>
      </c>
      <c r="H9" s="1" t="s">
        <v>22</v>
      </c>
      <c r="I9" s="1"/>
      <c r="J9" s="1"/>
      <c r="K9" s="1"/>
      <c r="L9" s="1"/>
      <c r="M9" s="1"/>
      <c r="N9" s="1"/>
      <c r="O9" s="1"/>
      <c r="P9" s="2" t="s">
        <v>346</v>
      </c>
      <c r="Q9" s="1"/>
      <c r="R9" s="1"/>
      <c r="S9" s="1"/>
      <c r="T9" s="1"/>
      <c r="U9" s="1">
        <v>18</v>
      </c>
      <c r="V9" s="1" t="s">
        <v>23</v>
      </c>
    </row>
    <row r="10" spans="1:22">
      <c r="A10" t="str">
        <f t="shared" si="0"/>
        <v>Everlight Elec 19-217/GHC-YR1S2/3T;CHIPLED_0603;710-150060AS75000</v>
      </c>
      <c r="B10">
        <f>Eingaben!$B$11*C10</f>
        <v>5</v>
      </c>
      <c r="C10" s="1">
        <v>1</v>
      </c>
      <c r="D10" s="1" t="s">
        <v>105</v>
      </c>
      <c r="E10" s="1" t="s">
        <v>106</v>
      </c>
      <c r="F10" s="1" t="s">
        <v>107</v>
      </c>
      <c r="G10" s="1" t="s">
        <v>104</v>
      </c>
      <c r="H10" s="1" t="s">
        <v>108</v>
      </c>
      <c r="I10" s="1"/>
      <c r="J10" s="1"/>
      <c r="K10" s="1"/>
      <c r="L10" s="1"/>
      <c r="M10" s="1"/>
      <c r="N10" s="1"/>
      <c r="O10" s="1"/>
      <c r="P10" s="2" t="s">
        <v>347</v>
      </c>
      <c r="Q10" s="1"/>
      <c r="R10" s="1"/>
      <c r="S10" s="1"/>
      <c r="T10" s="1"/>
      <c r="U10" s="1">
        <v>28</v>
      </c>
      <c r="V10" s="1"/>
    </row>
    <row r="11" spans="1:22">
      <c r="A11" t="str">
        <f t="shared" si="0"/>
        <v>GROVE_CONNECTOR2.0_1X4;2.0_1X4_STRAIGHT;</v>
      </c>
      <c r="B11">
        <f>Eingaben!$B$11*C11</f>
        <v>10</v>
      </c>
      <c r="C11" s="1">
        <v>2</v>
      </c>
      <c r="D11" s="1" t="s">
        <v>86</v>
      </c>
      <c r="E11" s="1" t="s">
        <v>86</v>
      </c>
      <c r="F11" s="1" t="s">
        <v>87</v>
      </c>
      <c r="G11" s="1" t="s">
        <v>198</v>
      </c>
      <c r="H11" s="1" t="s">
        <v>88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t="str">
        <f t="shared" si="0"/>
        <v>NCP1117ST50T3G;SOT230P700X180-4N;863-NCP1117ST50T3G</v>
      </c>
      <c r="B12">
        <f>Eingaben!$B$11*C12</f>
        <v>5</v>
      </c>
      <c r="C12" s="1">
        <v>1</v>
      </c>
      <c r="D12" s="1" t="s">
        <v>69</v>
      </c>
      <c r="E12" s="1" t="s">
        <v>69</v>
      </c>
      <c r="F12" s="1" t="s">
        <v>70</v>
      </c>
      <c r="G12" s="1" t="s">
        <v>68</v>
      </c>
      <c r="H12" s="1" t="s">
        <v>71</v>
      </c>
      <c r="I12" s="1" t="s">
        <v>69</v>
      </c>
      <c r="J12" s="1" t="s">
        <v>72</v>
      </c>
      <c r="K12" s="1" t="s">
        <v>71</v>
      </c>
      <c r="L12" s="1" t="s">
        <v>73</v>
      </c>
      <c r="M12" s="1" t="s">
        <v>74</v>
      </c>
      <c r="N12" s="1" t="s">
        <v>69</v>
      </c>
      <c r="O12" s="1"/>
      <c r="P12" s="1" t="s">
        <v>75</v>
      </c>
      <c r="Q12" s="1" t="s">
        <v>76</v>
      </c>
      <c r="R12" s="1"/>
      <c r="S12" s="1"/>
      <c r="T12" s="1"/>
      <c r="U12" s="1"/>
      <c r="V12" s="1"/>
    </row>
    <row r="13" spans="1:22" ht="17">
      <c r="A13" t="str">
        <f t="shared" si="0"/>
        <v>ST(Semtech) CK1C470M-CRD54 - 47uF;PANASONIC_C;667-EEE-1CA470WAR</v>
      </c>
      <c r="B13">
        <f>Eingaben!$B$11*C13</f>
        <v>10</v>
      </c>
      <c r="C13" s="1">
        <v>2</v>
      </c>
      <c r="D13" s="1" t="s">
        <v>25</v>
      </c>
      <c r="E13" s="1" t="s">
        <v>26</v>
      </c>
      <c r="F13" s="1" t="s">
        <v>27</v>
      </c>
      <c r="G13" s="1" t="s">
        <v>199</v>
      </c>
      <c r="H13" s="1" t="s">
        <v>28</v>
      </c>
      <c r="I13" s="1"/>
      <c r="J13" s="1"/>
      <c r="K13" s="1"/>
      <c r="L13" s="1"/>
      <c r="M13" s="1"/>
      <c r="N13" s="1"/>
      <c r="O13" s="1"/>
      <c r="P13" s="3" t="s">
        <v>349</v>
      </c>
      <c r="Q13" s="1"/>
      <c r="R13" s="1"/>
      <c r="S13" s="1"/>
      <c r="T13" s="1"/>
      <c r="U13" s="1">
        <v>4</v>
      </c>
      <c r="V13" s="1" t="s">
        <v>23</v>
      </c>
    </row>
    <row r="14" spans="1:22">
      <c r="A14" t="str">
        <f t="shared" si="0"/>
        <v>Uniroyal Elec 0402WGF1001TCE - 170R;R0402;755-SFR01MZPF2200</v>
      </c>
      <c r="B14">
        <f>Eingaben!$B$11*C14</f>
        <v>5</v>
      </c>
      <c r="C14" s="1">
        <v>1</v>
      </c>
      <c r="D14" s="1" t="s">
        <v>118</v>
      </c>
      <c r="E14" s="1" t="s">
        <v>119</v>
      </c>
      <c r="F14" s="1" t="s">
        <v>120</v>
      </c>
      <c r="G14" s="1" t="s">
        <v>117</v>
      </c>
      <c r="H14" s="1" t="s">
        <v>121</v>
      </c>
      <c r="I14" s="1"/>
      <c r="J14" s="1"/>
      <c r="K14" s="1"/>
      <c r="L14" s="1"/>
      <c r="M14" s="1"/>
      <c r="N14" s="1"/>
      <c r="O14" s="1"/>
      <c r="P14" s="2" t="s">
        <v>351</v>
      </c>
      <c r="Q14" s="1"/>
      <c r="R14" s="1"/>
      <c r="S14" s="1"/>
      <c r="T14" s="1"/>
      <c r="U14" s="1">
        <v>0</v>
      </c>
      <c r="V14" s="1" t="s">
        <v>122</v>
      </c>
    </row>
    <row r="15" spans="1:22">
      <c r="A15" t="str">
        <f t="shared" si="0"/>
        <v>Uniroyal Elec 0402WGF1002TCE - 10kR;R0402;71-CRCW040210K0FKEDC</v>
      </c>
      <c r="B15">
        <f>Eingaben!$B$11*C15</f>
        <v>5</v>
      </c>
      <c r="C15" s="1">
        <v>1</v>
      </c>
      <c r="D15" s="1" t="s">
        <v>124</v>
      </c>
      <c r="E15" s="1" t="s">
        <v>119</v>
      </c>
      <c r="F15" s="1" t="s">
        <v>120</v>
      </c>
      <c r="G15" s="1" t="s">
        <v>123</v>
      </c>
      <c r="H15" s="1" t="s">
        <v>121</v>
      </c>
      <c r="I15" s="1"/>
      <c r="J15" s="1"/>
      <c r="K15" s="1"/>
      <c r="L15" s="1"/>
      <c r="M15" s="1"/>
      <c r="N15" s="1"/>
      <c r="O15" s="1"/>
      <c r="P15" s="2" t="s">
        <v>353</v>
      </c>
      <c r="Q15" s="1"/>
      <c r="R15" s="1"/>
      <c r="S15" s="1"/>
      <c r="T15" s="1"/>
      <c r="U15" s="1">
        <v>0</v>
      </c>
      <c r="V15" s="1" t="s">
        <v>122</v>
      </c>
    </row>
    <row r="16" spans="1:22">
      <c r="A16" t="str">
        <f t="shared" si="0"/>
        <v>Walsin Tech Corp 0603B104K250CT - 100nF;C0603;581-06033G104ZAT4A</v>
      </c>
      <c r="B16">
        <f>Eingaben!$B$11*C16</f>
        <v>5</v>
      </c>
      <c r="C16" s="1">
        <v>1</v>
      </c>
      <c r="D16" s="1" t="s">
        <v>19</v>
      </c>
      <c r="E16" s="1" t="s">
        <v>20</v>
      </c>
      <c r="F16" s="1" t="s">
        <v>21</v>
      </c>
      <c r="G16" s="1" t="s">
        <v>18</v>
      </c>
      <c r="H16" s="1" t="s">
        <v>22</v>
      </c>
      <c r="I16" s="1"/>
      <c r="J16" s="1"/>
      <c r="K16" s="1"/>
      <c r="L16" s="1"/>
      <c r="M16" s="1"/>
      <c r="N16" s="1"/>
      <c r="O16" s="1"/>
      <c r="P16" s="2" t="s">
        <v>350</v>
      </c>
      <c r="Q16" s="1"/>
      <c r="R16" s="1"/>
      <c r="S16" s="1"/>
      <c r="T16" s="1"/>
      <c r="U16" s="1">
        <v>73</v>
      </c>
      <c r="V16" s="1" t="s">
        <v>23</v>
      </c>
    </row>
    <row r="17" spans="1:22" ht="17">
      <c r="A17" t="str">
        <f t="shared" si="0"/>
        <v>X322516MLB4SI;X322516MLB4SI;7V-16.000MAAE-T</v>
      </c>
      <c r="B17">
        <f>Eingaben!$B$11*C17</f>
        <v>5</v>
      </c>
      <c r="C17" s="1">
        <v>1</v>
      </c>
      <c r="D17" s="1" t="s">
        <v>143</v>
      </c>
      <c r="E17" s="1" t="s">
        <v>143</v>
      </c>
      <c r="F17" s="1" t="s">
        <v>143</v>
      </c>
      <c r="G17" s="1" t="s">
        <v>142</v>
      </c>
      <c r="H17" s="1" t="s">
        <v>144</v>
      </c>
      <c r="I17" s="1"/>
      <c r="J17" s="1"/>
      <c r="K17" s="1" t="s">
        <v>144</v>
      </c>
      <c r="L17" s="1" t="s">
        <v>64</v>
      </c>
      <c r="M17" s="1" t="s">
        <v>145</v>
      </c>
      <c r="N17" s="1" t="s">
        <v>143</v>
      </c>
      <c r="O17" s="1"/>
      <c r="P17" s="4" t="s">
        <v>359</v>
      </c>
      <c r="Q17" s="1"/>
      <c r="R17" s="1"/>
      <c r="S17" s="1"/>
      <c r="T17" s="1"/>
      <c r="U17" s="1"/>
      <c r="V17" s="1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2A2C-E66C-C540-806E-D90D1DE20BD1}">
  <dimension ref="A1:R19"/>
  <sheetViews>
    <sheetView workbookViewId="0">
      <selection activeCell="O19" sqref="O19"/>
    </sheetView>
  </sheetViews>
  <sheetFormatPr baseColWidth="10" defaultRowHeight="16"/>
  <cols>
    <col min="1" max="1" width="57.83203125" customWidth="1"/>
    <col min="4" max="4" width="30.1640625" customWidth="1"/>
  </cols>
  <sheetData>
    <row r="1" spans="1:18">
      <c r="A1" t="s">
        <v>211</v>
      </c>
      <c r="B1" t="s">
        <v>212</v>
      </c>
      <c r="C1" s="1" t="s">
        <v>192</v>
      </c>
      <c r="D1" s="1" t="s">
        <v>0</v>
      </c>
      <c r="E1" s="1" t="s">
        <v>1</v>
      </c>
      <c r="F1" s="1" t="s">
        <v>2</v>
      </c>
      <c r="G1" s="1" t="s">
        <v>193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11</v>
      </c>
      <c r="P1" s="1" t="s">
        <v>12</v>
      </c>
      <c r="Q1" s="1" t="s">
        <v>16</v>
      </c>
      <c r="R1" s="1" t="s">
        <v>17</v>
      </c>
    </row>
    <row r="2" spans="1:18">
      <c r="A2" t="str">
        <f>D2&amp;";"&amp;F2&amp;";"&amp;O2</f>
        <v>0402CG150J500NT - 15pF;C0402;80-C0402C150J8HACTU</v>
      </c>
      <c r="B2">
        <f>Eingaben!$B$12*C2</f>
        <v>10</v>
      </c>
      <c r="C2" s="1">
        <v>2</v>
      </c>
      <c r="D2" s="1" t="s">
        <v>36</v>
      </c>
      <c r="E2" s="1" t="s">
        <v>33</v>
      </c>
      <c r="F2" s="1" t="s">
        <v>34</v>
      </c>
      <c r="G2" s="1" t="s">
        <v>194</v>
      </c>
      <c r="H2" s="1" t="s">
        <v>22</v>
      </c>
      <c r="I2" s="1"/>
      <c r="J2" s="1"/>
      <c r="K2" s="1"/>
      <c r="L2" s="1"/>
      <c r="M2" s="1"/>
      <c r="N2" s="1"/>
      <c r="O2" s="2" t="s">
        <v>342</v>
      </c>
      <c r="P2" s="1"/>
      <c r="Q2" s="1">
        <v>18</v>
      </c>
      <c r="R2" s="1" t="s">
        <v>23</v>
      </c>
    </row>
    <row r="3" spans="1:18">
      <c r="A3" t="str">
        <f t="shared" ref="A3:A19" si="0">D3&amp;";"&amp;F3&amp;";"&amp;O3</f>
        <v>0603B334K250NT - 330nF;C0603;710-885012206074</v>
      </c>
      <c r="B3">
        <f>Eingaben!$B$12*C3</f>
        <v>5</v>
      </c>
      <c r="C3" s="1">
        <v>1</v>
      </c>
      <c r="D3" s="1" t="s">
        <v>30</v>
      </c>
      <c r="E3" s="1" t="s">
        <v>20</v>
      </c>
      <c r="F3" s="1" t="s">
        <v>21</v>
      </c>
      <c r="G3" s="1" t="s">
        <v>29</v>
      </c>
      <c r="H3" s="1" t="s">
        <v>22</v>
      </c>
      <c r="I3" s="1"/>
      <c r="J3" s="1"/>
      <c r="K3" s="1"/>
      <c r="L3" s="1"/>
      <c r="M3" s="1"/>
      <c r="N3" s="1"/>
      <c r="O3" s="2" t="s">
        <v>343</v>
      </c>
      <c r="P3" s="1"/>
      <c r="Q3" s="1">
        <v>73</v>
      </c>
      <c r="R3" s="1" t="s">
        <v>23</v>
      </c>
    </row>
    <row r="4" spans="1:18">
      <c r="A4" t="str">
        <f t="shared" si="0"/>
        <v>10129383-906001ALF;10129383906001ALF;649-1012938390601ALF</v>
      </c>
      <c r="B4">
        <f>Eingaben!$B$12*C4</f>
        <v>5</v>
      </c>
      <c r="C4" s="1">
        <v>1</v>
      </c>
      <c r="D4" s="1" t="s">
        <v>91</v>
      </c>
      <c r="E4" s="1" t="s">
        <v>91</v>
      </c>
      <c r="F4" s="1" t="s">
        <v>92</v>
      </c>
      <c r="G4" s="1" t="s">
        <v>90</v>
      </c>
      <c r="H4" s="1" t="s">
        <v>93</v>
      </c>
      <c r="I4" s="1" t="s">
        <v>91</v>
      </c>
      <c r="J4" s="1" t="s">
        <v>94</v>
      </c>
      <c r="K4" s="1" t="s">
        <v>93</v>
      </c>
      <c r="L4" s="1" t="s">
        <v>95</v>
      </c>
      <c r="M4" s="1" t="s">
        <v>96</v>
      </c>
      <c r="N4" s="1" t="s">
        <v>91</v>
      </c>
      <c r="O4" s="1" t="s">
        <v>97</v>
      </c>
      <c r="P4" s="1" t="s">
        <v>98</v>
      </c>
      <c r="Q4" s="1"/>
      <c r="R4" s="1"/>
    </row>
    <row r="5" spans="1:18">
      <c r="A5" t="str">
        <f t="shared" si="0"/>
        <v>10k;R0402;71-CRCW040210K0FKEDC</v>
      </c>
      <c r="B5">
        <f>Eingaben!$B$12*C5</f>
        <v>15</v>
      </c>
      <c r="C5" s="1">
        <v>3</v>
      </c>
      <c r="D5" s="1" t="s">
        <v>276</v>
      </c>
      <c r="E5" s="1" t="s">
        <v>119</v>
      </c>
      <c r="F5" s="1" t="s">
        <v>120</v>
      </c>
      <c r="G5" s="1" t="s">
        <v>277</v>
      </c>
      <c r="H5" s="1" t="s">
        <v>121</v>
      </c>
      <c r="I5" s="1"/>
      <c r="J5" s="1"/>
      <c r="K5" s="1"/>
      <c r="L5" s="1"/>
      <c r="M5" s="1"/>
      <c r="N5" s="1"/>
      <c r="O5" s="2" t="s">
        <v>353</v>
      </c>
      <c r="P5" s="1"/>
      <c r="Q5" s="1">
        <v>0</v>
      </c>
      <c r="R5" s="1" t="s">
        <v>122</v>
      </c>
    </row>
    <row r="6" spans="1:18">
      <c r="A6" t="str">
        <f t="shared" si="0"/>
        <v>1k;R0402;71-CRCW04021K00FKEDC</v>
      </c>
      <c r="B6">
        <f>Eingaben!$B$12*C6</f>
        <v>15</v>
      </c>
      <c r="C6" s="1">
        <v>3</v>
      </c>
      <c r="D6" s="1" t="s">
        <v>254</v>
      </c>
      <c r="E6" s="1" t="s">
        <v>119</v>
      </c>
      <c r="F6" s="1" t="s">
        <v>120</v>
      </c>
      <c r="G6" s="1" t="s">
        <v>275</v>
      </c>
      <c r="H6" s="1" t="s">
        <v>121</v>
      </c>
      <c r="I6" s="1"/>
      <c r="J6" s="1"/>
      <c r="K6" s="1"/>
      <c r="L6" s="1"/>
      <c r="M6" s="1"/>
      <c r="N6" s="1"/>
      <c r="O6" s="2" t="s">
        <v>352</v>
      </c>
      <c r="P6" s="1"/>
      <c r="Q6" s="1">
        <v>0</v>
      </c>
      <c r="R6" s="1" t="s">
        <v>122</v>
      </c>
    </row>
    <row r="7" spans="1:18">
      <c r="A7" t="str">
        <f t="shared" si="0"/>
        <v>200;R0402;755-SFR01MZPF2200</v>
      </c>
      <c r="B7">
        <f>Eingaben!$B$12*C7</f>
        <v>15</v>
      </c>
      <c r="C7" s="1">
        <v>3</v>
      </c>
      <c r="D7" s="1">
        <v>200</v>
      </c>
      <c r="E7" s="1" t="s">
        <v>119</v>
      </c>
      <c r="F7" s="1" t="s">
        <v>120</v>
      </c>
      <c r="G7" s="1" t="s">
        <v>278</v>
      </c>
      <c r="H7" s="1" t="s">
        <v>121</v>
      </c>
      <c r="I7" s="1"/>
      <c r="J7" s="1"/>
      <c r="K7" s="1"/>
      <c r="L7" s="1"/>
      <c r="M7" s="1"/>
      <c r="N7" s="1"/>
      <c r="O7" s="2" t="s">
        <v>351</v>
      </c>
      <c r="P7" s="1"/>
      <c r="Q7" s="1">
        <v>0</v>
      </c>
      <c r="R7" s="1" t="s">
        <v>122</v>
      </c>
    </row>
    <row r="8" spans="1:18">
      <c r="A8" t="str">
        <f t="shared" si="0"/>
        <v>A6S-3101-H;A6S3104H;653-A6S-3101-H</v>
      </c>
      <c r="B8">
        <f>Eingaben!$B$12*C8</f>
        <v>5</v>
      </c>
      <c r="C8" s="1">
        <v>1</v>
      </c>
      <c r="D8" s="1" t="s">
        <v>256</v>
      </c>
      <c r="E8" s="1" t="s">
        <v>256</v>
      </c>
      <c r="F8" s="1" t="s">
        <v>257</v>
      </c>
      <c r="G8" s="1" t="s">
        <v>185</v>
      </c>
      <c r="H8" s="1" t="s">
        <v>259</v>
      </c>
      <c r="I8" s="1"/>
      <c r="J8" s="1"/>
      <c r="K8" s="1" t="s">
        <v>259</v>
      </c>
      <c r="L8" s="1" t="s">
        <v>260</v>
      </c>
      <c r="M8" s="1" t="s">
        <v>261</v>
      </c>
      <c r="N8" s="1" t="s">
        <v>256</v>
      </c>
      <c r="O8" s="1" t="s">
        <v>262</v>
      </c>
      <c r="P8" s="1" t="s">
        <v>263</v>
      </c>
      <c r="Q8" s="1"/>
      <c r="R8" s="1"/>
    </row>
    <row r="9" spans="1:18">
      <c r="A9" t="str">
        <f t="shared" si="0"/>
        <v>ATTINY441-SSU;SOIC127P600X175-14N;556-ATTINY441-SSU</v>
      </c>
      <c r="B9">
        <f>Eingaben!$B$12*C9</f>
        <v>5</v>
      </c>
      <c r="C9" s="1">
        <v>1</v>
      </c>
      <c r="D9" s="1" t="s">
        <v>264</v>
      </c>
      <c r="E9" s="1" t="s">
        <v>264</v>
      </c>
      <c r="F9" s="1" t="s">
        <v>265</v>
      </c>
      <c r="G9" s="1" t="s">
        <v>50</v>
      </c>
      <c r="H9" s="1" t="s">
        <v>266</v>
      </c>
      <c r="I9" s="1" t="s">
        <v>264</v>
      </c>
      <c r="J9" s="1" t="s">
        <v>267</v>
      </c>
      <c r="K9" s="1" t="s">
        <v>266</v>
      </c>
      <c r="L9" s="1" t="s">
        <v>268</v>
      </c>
      <c r="M9" s="1" t="s">
        <v>56</v>
      </c>
      <c r="N9" s="1" t="s">
        <v>264</v>
      </c>
      <c r="O9" s="1" t="s">
        <v>269</v>
      </c>
      <c r="P9" s="1" t="s">
        <v>270</v>
      </c>
      <c r="Q9" s="1"/>
      <c r="R9" s="1"/>
    </row>
    <row r="10" spans="1:18">
      <c r="A10" t="str">
        <f t="shared" si="0"/>
        <v>CL05B104KO5NNNC - 100n;C0402;581-0402YD104K</v>
      </c>
      <c r="B10">
        <f>Eingaben!$B$12*C10</f>
        <v>5</v>
      </c>
      <c r="C10" s="1">
        <v>1</v>
      </c>
      <c r="D10" s="1" t="s">
        <v>32</v>
      </c>
      <c r="E10" s="1" t="s">
        <v>33</v>
      </c>
      <c r="F10" s="1" t="s">
        <v>34</v>
      </c>
      <c r="G10" s="1" t="s">
        <v>31</v>
      </c>
      <c r="H10" s="1" t="s">
        <v>22</v>
      </c>
      <c r="I10" s="1"/>
      <c r="J10" s="1"/>
      <c r="K10" s="1"/>
      <c r="L10" s="1"/>
      <c r="M10" s="1"/>
      <c r="N10" s="1"/>
      <c r="O10" s="2" t="s">
        <v>346</v>
      </c>
      <c r="P10" s="1"/>
      <c r="Q10" s="1">
        <v>18</v>
      </c>
      <c r="R10" s="1" t="s">
        <v>23</v>
      </c>
    </row>
    <row r="11" spans="1:18">
      <c r="A11" t="str">
        <f t="shared" si="0"/>
        <v>Everlight Elec 19-217/GHC-YR1S2/3T;CHIPLED_0603;710-150060AS75000</v>
      </c>
      <c r="B11">
        <f>Eingaben!$B$12*C11</f>
        <v>5</v>
      </c>
      <c r="C11" s="1">
        <v>1</v>
      </c>
      <c r="D11" s="1" t="s">
        <v>105</v>
      </c>
      <c r="E11" s="1" t="s">
        <v>106</v>
      </c>
      <c r="F11" s="1" t="s">
        <v>107</v>
      </c>
      <c r="G11" s="1" t="s">
        <v>104</v>
      </c>
      <c r="H11" s="1" t="s">
        <v>108</v>
      </c>
      <c r="I11" s="1"/>
      <c r="J11" s="1"/>
      <c r="K11" s="1"/>
      <c r="L11" s="1"/>
      <c r="M11" s="1"/>
      <c r="N11" s="1"/>
      <c r="O11" s="2" t="s">
        <v>347</v>
      </c>
      <c r="P11" s="1"/>
      <c r="Q11" s="1">
        <v>28</v>
      </c>
      <c r="R11" s="1"/>
    </row>
    <row r="12" spans="1:18">
      <c r="A12" t="str">
        <f t="shared" si="0"/>
        <v>GROVE_CONNECTOR2.0_1X4;2.0_1X4_STRAIGHT;</v>
      </c>
      <c r="B12">
        <f>Eingaben!$B$12*C12</f>
        <v>10</v>
      </c>
      <c r="C12" s="1">
        <v>2</v>
      </c>
      <c r="D12" s="1" t="s">
        <v>86</v>
      </c>
      <c r="E12" s="1" t="s">
        <v>86</v>
      </c>
      <c r="F12" s="1" t="s">
        <v>87</v>
      </c>
      <c r="G12" s="1" t="s">
        <v>198</v>
      </c>
      <c r="H12" s="1" t="s">
        <v>88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t="str">
        <f t="shared" si="0"/>
        <v>NCP1117ST50T3G;SOT230P700X180-4N;863-NCP1117ST50T3G</v>
      </c>
      <c r="B13">
        <f>Eingaben!$B$12*C13</f>
        <v>5</v>
      </c>
      <c r="C13" s="1">
        <v>1</v>
      </c>
      <c r="D13" s="1" t="s">
        <v>69</v>
      </c>
      <c r="E13" s="1" t="s">
        <v>69</v>
      </c>
      <c r="F13" s="1" t="s">
        <v>70</v>
      </c>
      <c r="G13" s="1" t="s">
        <v>68</v>
      </c>
      <c r="H13" s="1" t="s">
        <v>71</v>
      </c>
      <c r="I13" s="1" t="s">
        <v>69</v>
      </c>
      <c r="J13" s="1" t="s">
        <v>72</v>
      </c>
      <c r="K13" s="1" t="s">
        <v>71</v>
      </c>
      <c r="L13" s="1" t="s">
        <v>73</v>
      </c>
      <c r="M13" s="1" t="s">
        <v>74</v>
      </c>
      <c r="N13" s="1" t="s">
        <v>69</v>
      </c>
      <c r="O13" s="1" t="s">
        <v>75</v>
      </c>
      <c r="P13" s="1" t="s">
        <v>76</v>
      </c>
      <c r="Q13" s="1"/>
      <c r="R13" s="1"/>
    </row>
    <row r="14" spans="1:18" ht="17">
      <c r="A14" t="str">
        <f t="shared" si="0"/>
        <v>ST(Semtech) CK1C470M-CRD54 - 47uF;PANASONIC_C;667-EEE-1CA470WAR</v>
      </c>
      <c r="B14">
        <f>Eingaben!$B$12*C14</f>
        <v>10</v>
      </c>
      <c r="C14" s="1">
        <v>2</v>
      </c>
      <c r="D14" s="1" t="s">
        <v>25</v>
      </c>
      <c r="E14" s="1" t="s">
        <v>26</v>
      </c>
      <c r="F14" s="1" t="s">
        <v>27</v>
      </c>
      <c r="G14" s="1" t="s">
        <v>199</v>
      </c>
      <c r="H14" s="1" t="s">
        <v>28</v>
      </c>
      <c r="I14" s="1"/>
      <c r="J14" s="1"/>
      <c r="K14" s="1"/>
      <c r="L14" s="1"/>
      <c r="M14" s="1"/>
      <c r="N14" s="1"/>
      <c r="O14" s="3" t="s">
        <v>349</v>
      </c>
      <c r="P14" s="1"/>
      <c r="Q14" s="1">
        <v>4</v>
      </c>
      <c r="R14" s="1" t="s">
        <v>23</v>
      </c>
    </row>
    <row r="15" spans="1:18">
      <c r="A15" t="str">
        <f t="shared" si="0"/>
        <v>TCRT5000;TCRT5000;782-TCRT5000</v>
      </c>
      <c r="B15">
        <f>Eingaben!$B$12*C15</f>
        <v>15</v>
      </c>
      <c r="C15" s="1">
        <v>3</v>
      </c>
      <c r="D15" s="1" t="s">
        <v>279</v>
      </c>
      <c r="E15" s="1" t="s">
        <v>279</v>
      </c>
      <c r="F15" s="1" t="s">
        <v>279</v>
      </c>
      <c r="G15" s="1" t="s">
        <v>280</v>
      </c>
      <c r="H15" s="1" t="s">
        <v>281</v>
      </c>
      <c r="I15" s="1" t="s">
        <v>279</v>
      </c>
      <c r="J15" s="1" t="s">
        <v>282</v>
      </c>
      <c r="K15" s="1" t="s">
        <v>281</v>
      </c>
      <c r="L15" s="1" t="s">
        <v>283</v>
      </c>
      <c r="M15" s="1" t="s">
        <v>284</v>
      </c>
      <c r="N15" s="1" t="s">
        <v>279</v>
      </c>
      <c r="O15" s="1" t="s">
        <v>285</v>
      </c>
      <c r="P15" s="1" t="s">
        <v>286</v>
      </c>
      <c r="Q15" s="1"/>
      <c r="R15" s="1"/>
    </row>
    <row r="16" spans="1:18">
      <c r="A16" t="str">
        <f t="shared" si="0"/>
        <v>Uniroyal Elec 0402WGF1001TCE - 170R;R0402;755-SFR01MZPF2200</v>
      </c>
      <c r="B16">
        <f>Eingaben!$B$12*C16</f>
        <v>5</v>
      </c>
      <c r="C16" s="1">
        <v>1</v>
      </c>
      <c r="D16" s="1" t="s">
        <v>118</v>
      </c>
      <c r="E16" s="1" t="s">
        <v>119</v>
      </c>
      <c r="F16" s="1" t="s">
        <v>120</v>
      </c>
      <c r="G16" s="1" t="s">
        <v>117</v>
      </c>
      <c r="H16" s="1" t="s">
        <v>121</v>
      </c>
      <c r="I16" s="1"/>
      <c r="J16" s="1"/>
      <c r="K16" s="1"/>
      <c r="L16" s="1"/>
      <c r="M16" s="1"/>
      <c r="N16" s="1"/>
      <c r="O16" s="2" t="s">
        <v>351</v>
      </c>
      <c r="P16" s="1"/>
      <c r="Q16" s="1">
        <v>0</v>
      </c>
      <c r="R16" s="1" t="s">
        <v>122</v>
      </c>
    </row>
    <row r="17" spans="1:18">
      <c r="A17" t="str">
        <f t="shared" si="0"/>
        <v>Uniroyal Elec 0402WGF1002TCE - 10kR;R0402;71-CRCW040210K0FKEDC</v>
      </c>
      <c r="B17">
        <f>Eingaben!$B$12*C17</f>
        <v>5</v>
      </c>
      <c r="C17" s="1">
        <v>1</v>
      </c>
      <c r="D17" s="1" t="s">
        <v>124</v>
      </c>
      <c r="E17" s="1" t="s">
        <v>119</v>
      </c>
      <c r="F17" s="1" t="s">
        <v>120</v>
      </c>
      <c r="G17" s="1" t="s">
        <v>123</v>
      </c>
      <c r="H17" s="1" t="s">
        <v>121</v>
      </c>
      <c r="I17" s="1"/>
      <c r="J17" s="1"/>
      <c r="K17" s="1"/>
      <c r="L17" s="1"/>
      <c r="M17" s="1"/>
      <c r="N17" s="1"/>
      <c r="O17" s="2" t="s">
        <v>353</v>
      </c>
      <c r="P17" s="1"/>
      <c r="Q17" s="1">
        <v>0</v>
      </c>
      <c r="R17" s="1" t="s">
        <v>122</v>
      </c>
    </row>
    <row r="18" spans="1:18">
      <c r="A18" t="str">
        <f t="shared" si="0"/>
        <v>Walsin Tech Corp 0603B104K250CT - 100nF;C0603;581-06033G104ZAT4A</v>
      </c>
      <c r="B18">
        <f>Eingaben!$B$12*C18</f>
        <v>5</v>
      </c>
      <c r="C18" s="1">
        <v>1</v>
      </c>
      <c r="D18" s="1" t="s">
        <v>19</v>
      </c>
      <c r="E18" s="1" t="s">
        <v>20</v>
      </c>
      <c r="F18" s="1" t="s">
        <v>21</v>
      </c>
      <c r="G18" s="1" t="s">
        <v>18</v>
      </c>
      <c r="H18" s="1" t="s">
        <v>22</v>
      </c>
      <c r="I18" s="1"/>
      <c r="J18" s="1"/>
      <c r="K18" s="1"/>
      <c r="L18" s="1"/>
      <c r="M18" s="1"/>
      <c r="N18" s="1"/>
      <c r="O18" s="2" t="s">
        <v>350</v>
      </c>
      <c r="P18" s="1"/>
      <c r="Q18" s="1">
        <v>73</v>
      </c>
      <c r="R18" s="1" t="s">
        <v>23</v>
      </c>
    </row>
    <row r="19" spans="1:18" ht="17">
      <c r="A19" t="str">
        <f t="shared" si="0"/>
        <v>X322516MLB4SI;X322516MLB4SI;7V-16.000MAAE-T</v>
      </c>
      <c r="B19">
        <f>Eingaben!$B$12*C19</f>
        <v>5</v>
      </c>
      <c r="C19" s="1">
        <v>1</v>
      </c>
      <c r="D19" s="1" t="s">
        <v>143</v>
      </c>
      <c r="E19" s="1" t="s">
        <v>143</v>
      </c>
      <c r="F19" s="1" t="s">
        <v>143</v>
      </c>
      <c r="G19" s="1" t="s">
        <v>142</v>
      </c>
      <c r="H19" s="1" t="s">
        <v>144</v>
      </c>
      <c r="I19" s="1"/>
      <c r="J19" s="1"/>
      <c r="K19" s="1" t="s">
        <v>144</v>
      </c>
      <c r="L19" s="1" t="s">
        <v>64</v>
      </c>
      <c r="M19" s="1" t="s">
        <v>145</v>
      </c>
      <c r="N19" s="1" t="s">
        <v>143</v>
      </c>
      <c r="O19" s="4" t="s">
        <v>359</v>
      </c>
      <c r="P19" s="1"/>
      <c r="Q19" s="1"/>
      <c r="R19" s="1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3C4A-8860-104B-AE18-0692898884A4}">
  <dimension ref="A1:V42"/>
  <sheetViews>
    <sheetView tabSelected="1" workbookViewId="0">
      <selection activeCell="P10" sqref="P10"/>
    </sheetView>
  </sheetViews>
  <sheetFormatPr baseColWidth="10" defaultRowHeight="16"/>
  <cols>
    <col min="1" max="1" width="58.33203125" customWidth="1"/>
  </cols>
  <sheetData>
    <row r="1" spans="1:22">
      <c r="A1" t="s">
        <v>211</v>
      </c>
      <c r="B1" t="s">
        <v>212</v>
      </c>
      <c r="C1" t="s">
        <v>192</v>
      </c>
      <c r="D1" t="s">
        <v>0</v>
      </c>
      <c r="E1" t="s">
        <v>1</v>
      </c>
      <c r="F1" t="s">
        <v>2</v>
      </c>
      <c r="G1" t="s">
        <v>193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22">
      <c r="A2" t="str">
        <f>D2&amp;";"&amp;F2&amp;";"&amp;P2</f>
        <v>0402CG150J500NT - 15pF;C0402;80-C0402C150J8HACTU</v>
      </c>
      <c r="B2">
        <f>Eingaben!$B$14*C2</f>
        <v>10</v>
      </c>
      <c r="C2">
        <v>2</v>
      </c>
      <c r="D2" t="s">
        <v>36</v>
      </c>
      <c r="E2" t="s">
        <v>33</v>
      </c>
      <c r="F2" t="s">
        <v>34</v>
      </c>
      <c r="G2" t="s">
        <v>194</v>
      </c>
      <c r="H2" t="s">
        <v>22</v>
      </c>
      <c r="P2" s="2" t="s">
        <v>342</v>
      </c>
      <c r="U2">
        <v>18</v>
      </c>
      <c r="V2" t="s">
        <v>23</v>
      </c>
    </row>
    <row r="3" spans="1:22">
      <c r="A3" t="str">
        <f t="shared" ref="A3:A30" si="0">D3&amp;";"&amp;F3&amp;";"&amp;P3</f>
        <v>0603B334K250NT - 330nF;C0603;710-885012206074</v>
      </c>
      <c r="B3">
        <f>Eingaben!$B$14*C3</f>
        <v>5</v>
      </c>
      <c r="C3">
        <v>1</v>
      </c>
      <c r="D3" t="s">
        <v>30</v>
      </c>
      <c r="E3" t="s">
        <v>20</v>
      </c>
      <c r="F3" t="s">
        <v>21</v>
      </c>
      <c r="G3" t="s">
        <v>29</v>
      </c>
      <c r="H3" t="s">
        <v>22</v>
      </c>
      <c r="P3" s="2" t="s">
        <v>343</v>
      </c>
      <c r="U3">
        <v>73</v>
      </c>
      <c r="V3" t="s">
        <v>23</v>
      </c>
    </row>
    <row r="4" spans="1:22">
      <c r="A4" t="str">
        <f t="shared" si="0"/>
        <v>10129383-906001ALF;10129383906001ALF;649-1012938390601ALF</v>
      </c>
      <c r="B4">
        <f>Eingaben!$B$14*C4</f>
        <v>5</v>
      </c>
      <c r="C4">
        <v>1</v>
      </c>
      <c r="D4" t="s">
        <v>91</v>
      </c>
      <c r="E4" t="s">
        <v>91</v>
      </c>
      <c r="F4" t="s">
        <v>92</v>
      </c>
      <c r="G4" t="s">
        <v>90</v>
      </c>
      <c r="H4" t="s">
        <v>93</v>
      </c>
      <c r="I4" t="s">
        <v>91</v>
      </c>
      <c r="J4" t="s">
        <v>94</v>
      </c>
      <c r="K4" t="s">
        <v>93</v>
      </c>
      <c r="L4" t="s">
        <v>95</v>
      </c>
      <c r="M4" t="s">
        <v>96</v>
      </c>
      <c r="N4" t="s">
        <v>91</v>
      </c>
      <c r="P4" t="s">
        <v>97</v>
      </c>
      <c r="Q4" t="s">
        <v>98</v>
      </c>
    </row>
    <row r="5" spans="1:22">
      <c r="A5" t="str">
        <f t="shared" si="0"/>
        <v>ATMEGA328P-MU;QFN50P500X500X100-33N;556-ATMEGA328P-MU</v>
      </c>
      <c r="B5">
        <f>Eingaben!$B$14*C5</f>
        <v>5</v>
      </c>
      <c r="C5">
        <v>1</v>
      </c>
      <c r="D5" t="s">
        <v>51</v>
      </c>
      <c r="E5" t="s">
        <v>51</v>
      </c>
      <c r="F5" t="s">
        <v>52</v>
      </c>
      <c r="G5" t="s">
        <v>50</v>
      </c>
      <c r="H5" t="s">
        <v>53</v>
      </c>
      <c r="I5" t="s">
        <v>51</v>
      </c>
      <c r="J5" t="s">
        <v>54</v>
      </c>
      <c r="K5" t="s">
        <v>53</v>
      </c>
      <c r="L5" t="s">
        <v>55</v>
      </c>
      <c r="M5" t="s">
        <v>56</v>
      </c>
      <c r="N5" t="s">
        <v>51</v>
      </c>
      <c r="P5" t="s">
        <v>57</v>
      </c>
      <c r="Q5" t="s">
        <v>58</v>
      </c>
    </row>
    <row r="6" spans="1:22">
      <c r="A6" t="str">
        <f t="shared" si="0"/>
        <v>CL05A105KA5NQNC - 1uF;C0402;187-CL05A105KO5NNNC</v>
      </c>
      <c r="B6">
        <f>Eingaben!$B$14*C6</f>
        <v>10</v>
      </c>
      <c r="C6">
        <v>2</v>
      </c>
      <c r="D6" t="s">
        <v>39</v>
      </c>
      <c r="E6" t="s">
        <v>33</v>
      </c>
      <c r="F6" t="s">
        <v>34</v>
      </c>
      <c r="G6" t="s">
        <v>196</v>
      </c>
      <c r="H6" t="s">
        <v>22</v>
      </c>
      <c r="P6" s="2" t="s">
        <v>344</v>
      </c>
      <c r="U6">
        <v>18</v>
      </c>
      <c r="V6" t="s">
        <v>23</v>
      </c>
    </row>
    <row r="7" spans="1:22">
      <c r="A7" t="str">
        <f t="shared" si="0"/>
        <v>CL05A475MP5NRNC - 4.7uF;C0402;603-CC0402MRX57BB475</v>
      </c>
      <c r="B7">
        <f>Eingaben!$B$14*C7</f>
        <v>5</v>
      </c>
      <c r="C7">
        <v>1</v>
      </c>
      <c r="D7" t="s">
        <v>41</v>
      </c>
      <c r="E7" t="s">
        <v>33</v>
      </c>
      <c r="F7" t="s">
        <v>34</v>
      </c>
      <c r="G7" t="s">
        <v>40</v>
      </c>
      <c r="H7" t="s">
        <v>22</v>
      </c>
      <c r="P7" s="2" t="s">
        <v>345</v>
      </c>
      <c r="U7">
        <v>18</v>
      </c>
      <c r="V7" t="s">
        <v>23</v>
      </c>
    </row>
    <row r="8" spans="1:22">
      <c r="A8" t="str">
        <f t="shared" si="0"/>
        <v>CL05B104KO5NNNC - 100n;C0402;581-0402YD104K</v>
      </c>
      <c r="B8">
        <f>Eingaben!$B$14*C8</f>
        <v>30</v>
      </c>
      <c r="C8">
        <v>6</v>
      </c>
      <c r="D8" t="s">
        <v>32</v>
      </c>
      <c r="E8" t="s">
        <v>33</v>
      </c>
      <c r="F8" t="s">
        <v>34</v>
      </c>
      <c r="G8" t="s">
        <v>197</v>
      </c>
      <c r="H8" t="s">
        <v>22</v>
      </c>
      <c r="P8" s="2" t="s">
        <v>346</v>
      </c>
      <c r="U8">
        <v>18</v>
      </c>
      <c r="V8" t="s">
        <v>23</v>
      </c>
    </row>
    <row r="9" spans="1:22">
      <c r="A9" t="str">
        <f t="shared" si="0"/>
        <v>CP2104-F03-GMR;QFN50P400X400X80-25N;634-CP2104-F03-GMR</v>
      </c>
      <c r="B9">
        <f>Eingaben!$B$14*C9</f>
        <v>5</v>
      </c>
      <c r="C9">
        <v>1</v>
      </c>
      <c r="D9" t="s">
        <v>60</v>
      </c>
      <c r="E9" t="s">
        <v>60</v>
      </c>
      <c r="F9" t="s">
        <v>61</v>
      </c>
      <c r="G9" t="s">
        <v>59</v>
      </c>
      <c r="H9" t="s">
        <v>62</v>
      </c>
      <c r="I9" t="s">
        <v>60</v>
      </c>
      <c r="J9" t="s">
        <v>63</v>
      </c>
      <c r="K9" t="s">
        <v>62</v>
      </c>
      <c r="L9" t="s">
        <v>64</v>
      </c>
      <c r="M9" t="s">
        <v>65</v>
      </c>
      <c r="N9" t="s">
        <v>60</v>
      </c>
      <c r="P9" t="s">
        <v>66</v>
      </c>
      <c r="Q9" t="s">
        <v>67</v>
      </c>
    </row>
    <row r="10" spans="1:22" ht="17">
      <c r="A10" t="str">
        <f t="shared" si="0"/>
        <v>EDZTE615.1B;EMD2;755-EDZVT2R5.1B</v>
      </c>
      <c r="B10">
        <f>Eingaben!$B$14*C10</f>
        <v>5</v>
      </c>
      <c r="C10">
        <v>1</v>
      </c>
      <c r="D10" t="s">
        <v>147</v>
      </c>
      <c r="E10" t="s">
        <v>147</v>
      </c>
      <c r="F10" t="s">
        <v>148</v>
      </c>
      <c r="G10" t="s">
        <v>146</v>
      </c>
      <c r="H10" t="s">
        <v>149</v>
      </c>
      <c r="K10" t="s">
        <v>149</v>
      </c>
      <c r="L10" t="s">
        <v>150</v>
      </c>
      <c r="M10" t="s">
        <v>151</v>
      </c>
      <c r="N10" t="s">
        <v>147</v>
      </c>
      <c r="P10" s="3" t="s">
        <v>418</v>
      </c>
      <c r="Q10" t="s">
        <v>152</v>
      </c>
    </row>
    <row r="11" spans="1:22">
      <c r="A11" t="str">
        <f t="shared" si="0"/>
        <v>Everlight Elec 19-217/GHC-YR1S2/3T;CHIPLED_0603;710-150060AS75000</v>
      </c>
      <c r="B11">
        <f>Eingaben!$B$14*C11</f>
        <v>5</v>
      </c>
      <c r="C11">
        <v>1</v>
      </c>
      <c r="D11" t="s">
        <v>105</v>
      </c>
      <c r="E11" t="s">
        <v>106</v>
      </c>
      <c r="F11" t="s">
        <v>107</v>
      </c>
      <c r="G11" t="s">
        <v>104</v>
      </c>
      <c r="H11" t="s">
        <v>108</v>
      </c>
      <c r="P11" s="2" t="s">
        <v>347</v>
      </c>
      <c r="U11">
        <v>28</v>
      </c>
    </row>
    <row r="12" spans="1:22">
      <c r="A12" t="str">
        <f t="shared" si="0"/>
        <v>FDN340P;SOT95P237X112-3N;512-FDN340P</v>
      </c>
      <c r="B12">
        <f>Eingaben!$B$14*C12</f>
        <v>5</v>
      </c>
      <c r="C12">
        <v>1</v>
      </c>
      <c r="D12" t="s">
        <v>110</v>
      </c>
      <c r="E12" t="s">
        <v>110</v>
      </c>
      <c r="F12" t="s">
        <v>111</v>
      </c>
      <c r="G12" t="s">
        <v>109</v>
      </c>
      <c r="H12" t="s">
        <v>112</v>
      </c>
      <c r="I12" t="s">
        <v>110</v>
      </c>
      <c r="J12" t="s">
        <v>113</v>
      </c>
      <c r="K12" t="s">
        <v>112</v>
      </c>
      <c r="L12" t="s">
        <v>114</v>
      </c>
      <c r="M12" t="s">
        <v>74</v>
      </c>
      <c r="N12" t="s">
        <v>110</v>
      </c>
      <c r="P12" t="s">
        <v>115</v>
      </c>
      <c r="Q12" t="s">
        <v>116</v>
      </c>
    </row>
    <row r="13" spans="1:22">
      <c r="A13" t="str">
        <f t="shared" si="0"/>
        <v>GROVE_CONNECTOR2.0_1X4;2.0_1X4_STRAIGHT;</v>
      </c>
      <c r="B13">
        <f>Eingaben!$B$14*C13</f>
        <v>10</v>
      </c>
      <c r="C13">
        <v>2</v>
      </c>
      <c r="D13" t="s">
        <v>86</v>
      </c>
      <c r="E13" t="s">
        <v>86</v>
      </c>
      <c r="F13" t="s">
        <v>87</v>
      </c>
      <c r="G13" t="s">
        <v>198</v>
      </c>
      <c r="H13" t="s">
        <v>88</v>
      </c>
    </row>
    <row r="14" spans="1:22">
      <c r="A14" t="str">
        <f t="shared" si="0"/>
        <v>LMV358IDGKRG4;SOP65P490X110-8N;595-LMV358IDGKRG4</v>
      </c>
      <c r="B14">
        <f>Eingaben!$B$14*C14</f>
        <v>5</v>
      </c>
      <c r="C14">
        <v>1</v>
      </c>
      <c r="D14" t="s">
        <v>78</v>
      </c>
      <c r="E14" t="s">
        <v>78</v>
      </c>
      <c r="F14" t="s">
        <v>79</v>
      </c>
      <c r="G14" t="s">
        <v>77</v>
      </c>
      <c r="H14" t="s">
        <v>80</v>
      </c>
      <c r="I14" t="s">
        <v>78</v>
      </c>
      <c r="J14" t="s">
        <v>81</v>
      </c>
      <c r="K14" t="s">
        <v>80</v>
      </c>
      <c r="L14" t="s">
        <v>82</v>
      </c>
      <c r="M14" t="s">
        <v>83</v>
      </c>
      <c r="N14" t="s">
        <v>78</v>
      </c>
      <c r="P14" t="s">
        <v>84</v>
      </c>
      <c r="Q14" t="s">
        <v>85</v>
      </c>
    </row>
    <row r="15" spans="1:22">
      <c r="A15" t="str">
        <f t="shared" si="0"/>
        <v>MIKROE-924;MIKROE924;437-8018700810001101</v>
      </c>
      <c r="B15">
        <f>Eingaben!$B$14*C15</f>
        <v>10</v>
      </c>
      <c r="C15">
        <v>2</v>
      </c>
      <c r="D15" t="s">
        <v>304</v>
      </c>
      <c r="E15" t="s">
        <v>304</v>
      </c>
      <c r="F15" t="s">
        <v>305</v>
      </c>
      <c r="G15" t="s">
        <v>172</v>
      </c>
      <c r="H15" t="s">
        <v>306</v>
      </c>
      <c r="K15" t="s">
        <v>306</v>
      </c>
      <c r="L15" t="s">
        <v>307</v>
      </c>
      <c r="M15" t="s">
        <v>308</v>
      </c>
      <c r="N15" t="s">
        <v>304</v>
      </c>
      <c r="P15" s="2" t="s">
        <v>375</v>
      </c>
      <c r="Q15" t="s">
        <v>309</v>
      </c>
    </row>
    <row r="16" spans="1:22" ht="17">
      <c r="A16" t="str">
        <f t="shared" si="0"/>
        <v>MINI-USB-SHIELD-UX60A-MB-5ST;UX60A-MB-5ST;798-UX60A-MB-5ST</v>
      </c>
      <c r="B16">
        <f>Eingaben!$B$14*C16</f>
        <v>5</v>
      </c>
      <c r="C16">
        <v>1</v>
      </c>
      <c r="D16" t="s">
        <v>138</v>
      </c>
      <c r="E16" t="s">
        <v>138</v>
      </c>
      <c r="F16" t="s">
        <v>139</v>
      </c>
      <c r="G16" t="s">
        <v>137</v>
      </c>
      <c r="H16" t="s">
        <v>140</v>
      </c>
      <c r="P16" s="3" t="s">
        <v>348</v>
      </c>
      <c r="S16" t="s">
        <v>141</v>
      </c>
      <c r="T16" t="s">
        <v>141</v>
      </c>
      <c r="U16">
        <v>0</v>
      </c>
    </row>
    <row r="17" spans="1:22">
      <c r="A17" t="str">
        <f t="shared" si="0"/>
        <v>NCP1117ST50T3G;SOT230P700X180-4N;863-NCP1117ST50T3G</v>
      </c>
      <c r="B17">
        <f>Eingaben!$B$14*C17</f>
        <v>5</v>
      </c>
      <c r="C17">
        <v>1</v>
      </c>
      <c r="D17" t="s">
        <v>69</v>
      </c>
      <c r="E17" t="s">
        <v>69</v>
      </c>
      <c r="F17" t="s">
        <v>70</v>
      </c>
      <c r="G17" t="s">
        <v>68</v>
      </c>
      <c r="H17" t="s">
        <v>71</v>
      </c>
      <c r="I17" t="s">
        <v>69</v>
      </c>
      <c r="J17" t="s">
        <v>72</v>
      </c>
      <c r="K17" t="s">
        <v>71</v>
      </c>
      <c r="L17" t="s">
        <v>73</v>
      </c>
      <c r="M17" t="s">
        <v>74</v>
      </c>
      <c r="N17" t="s">
        <v>69</v>
      </c>
      <c r="P17" t="s">
        <v>75</v>
      </c>
      <c r="Q17" t="s">
        <v>76</v>
      </c>
    </row>
    <row r="18" spans="1:22">
      <c r="A18" t="str">
        <f t="shared" si="0"/>
        <v>SP0503BAHTG;SP0503BAHTG;576-SP0503BAHTG</v>
      </c>
      <c r="B18">
        <f>Eingaben!$B$14*C18</f>
        <v>5</v>
      </c>
      <c r="C18">
        <v>1</v>
      </c>
      <c r="D18" t="s">
        <v>43</v>
      </c>
      <c r="E18" t="s">
        <v>43</v>
      </c>
      <c r="F18" t="s">
        <v>43</v>
      </c>
      <c r="G18" t="s">
        <v>42</v>
      </c>
      <c r="H18" t="s">
        <v>44</v>
      </c>
      <c r="I18" t="s">
        <v>43</v>
      </c>
      <c r="J18" t="s">
        <v>45</v>
      </c>
      <c r="K18" t="s">
        <v>44</v>
      </c>
      <c r="L18" t="s">
        <v>46</v>
      </c>
      <c r="M18" t="s">
        <v>47</v>
      </c>
      <c r="N18" t="s">
        <v>43</v>
      </c>
      <c r="P18" t="s">
        <v>48</v>
      </c>
      <c r="Q18" t="s">
        <v>49</v>
      </c>
    </row>
    <row r="19" spans="1:22" ht="17">
      <c r="A19" t="str">
        <f t="shared" si="0"/>
        <v>ST(Semtech) CK1C470M-CRD54 - 47uF;PANASONIC_C;667-EEE-1CA470WAR</v>
      </c>
      <c r="B19">
        <f>Eingaben!$B$14*C19</f>
        <v>10</v>
      </c>
      <c r="C19">
        <v>2</v>
      </c>
      <c r="D19" t="s">
        <v>25</v>
      </c>
      <c r="E19" t="s">
        <v>26</v>
      </c>
      <c r="F19" t="s">
        <v>27</v>
      </c>
      <c r="G19" t="s">
        <v>199</v>
      </c>
      <c r="H19" t="s">
        <v>28</v>
      </c>
      <c r="P19" s="3" t="s">
        <v>349</v>
      </c>
      <c r="U19">
        <v>4</v>
      </c>
      <c r="V19" t="s">
        <v>23</v>
      </c>
    </row>
    <row r="20" spans="1:22">
      <c r="A20" t="str">
        <f t="shared" si="0"/>
        <v>Uniroyal Elec 0402WGF1001TCE - 170R;R0402;755-SFR01MZPF2200</v>
      </c>
      <c r="B20">
        <f>Eingaben!$B$14*C20</f>
        <v>5</v>
      </c>
      <c r="C20">
        <v>1</v>
      </c>
      <c r="D20" t="s">
        <v>118</v>
      </c>
      <c r="E20" t="s">
        <v>119</v>
      </c>
      <c r="F20" t="s">
        <v>120</v>
      </c>
      <c r="G20" t="s">
        <v>117</v>
      </c>
      <c r="H20" t="s">
        <v>121</v>
      </c>
      <c r="P20" s="2" t="s">
        <v>351</v>
      </c>
      <c r="U20">
        <v>0</v>
      </c>
      <c r="V20" t="s">
        <v>122</v>
      </c>
    </row>
    <row r="21" spans="1:22">
      <c r="A21" t="str">
        <f t="shared" si="0"/>
        <v>Uniroyal Elec 0402WGF1001TCE - 1k;R0402;71-CRCW04021K00FKEDC</v>
      </c>
      <c r="B21">
        <f>Eingaben!$B$14*C21</f>
        <v>20</v>
      </c>
      <c r="C21">
        <v>4</v>
      </c>
      <c r="D21" t="s">
        <v>126</v>
      </c>
      <c r="E21" t="s">
        <v>119</v>
      </c>
      <c r="F21" t="s">
        <v>120</v>
      </c>
      <c r="G21" t="s">
        <v>200</v>
      </c>
      <c r="H21" t="s">
        <v>121</v>
      </c>
      <c r="P21" s="2" t="s">
        <v>352</v>
      </c>
      <c r="U21">
        <v>0</v>
      </c>
      <c r="V21" t="s">
        <v>122</v>
      </c>
    </row>
    <row r="22" spans="1:22">
      <c r="A22" t="str">
        <f t="shared" si="0"/>
        <v>Uniroyal Elec 0402WGF1002TCE - 10k;R0402;71-CRCW040210K0FKEDC</v>
      </c>
      <c r="B22">
        <f>Eingaben!$B$14*C22</f>
        <v>10</v>
      </c>
      <c r="C22">
        <v>2</v>
      </c>
      <c r="D22" t="s">
        <v>125</v>
      </c>
      <c r="E22" t="s">
        <v>119</v>
      </c>
      <c r="F22" t="s">
        <v>120</v>
      </c>
      <c r="G22" t="s">
        <v>201</v>
      </c>
      <c r="H22" t="s">
        <v>121</v>
      </c>
      <c r="P22" s="2" t="s">
        <v>353</v>
      </c>
      <c r="U22">
        <v>0</v>
      </c>
      <c r="V22" t="s">
        <v>122</v>
      </c>
    </row>
    <row r="23" spans="1:22">
      <c r="A23" t="str">
        <f t="shared" si="0"/>
        <v>Uniroyal Elec 0402WGF1002TCE - 10kR;R0402;71-CRCW040210K0FKEDC</v>
      </c>
      <c r="B23">
        <f>Eingaben!$B$14*C23</f>
        <v>5</v>
      </c>
      <c r="C23">
        <v>1</v>
      </c>
      <c r="D23" t="s">
        <v>124</v>
      </c>
      <c r="E23" t="s">
        <v>119</v>
      </c>
      <c r="F23" t="s">
        <v>120</v>
      </c>
      <c r="G23" t="s">
        <v>123</v>
      </c>
      <c r="H23" t="s">
        <v>121</v>
      </c>
      <c r="P23" s="2" t="s">
        <v>353</v>
      </c>
      <c r="U23">
        <v>0</v>
      </c>
      <c r="V23" t="s">
        <v>122</v>
      </c>
    </row>
    <row r="24" spans="1:22" ht="17">
      <c r="A24" t="str">
        <f t="shared" si="0"/>
        <v>Uniroyal Elec 0402WGF1801TCE - 1k8;R0402;71-CRCW04021K80FKEDC</v>
      </c>
      <c r="B24">
        <f>Eingaben!$B$14*C24</f>
        <v>5</v>
      </c>
      <c r="C24">
        <v>1</v>
      </c>
      <c r="D24" t="s">
        <v>128</v>
      </c>
      <c r="E24" t="s">
        <v>119</v>
      </c>
      <c r="F24" t="s">
        <v>120</v>
      </c>
      <c r="G24" t="s">
        <v>127</v>
      </c>
      <c r="H24" t="s">
        <v>121</v>
      </c>
      <c r="P24" s="3" t="s">
        <v>354</v>
      </c>
      <c r="U24">
        <v>0</v>
      </c>
      <c r="V24" t="s">
        <v>122</v>
      </c>
    </row>
    <row r="25" spans="1:22">
      <c r="A25" t="str">
        <f t="shared" si="0"/>
        <v>Uniroyal Elec 0402WGF2402TCE - 24k;R0402;71-CRCW040224K0FKEDC</v>
      </c>
      <c r="B25">
        <f>Eingaben!$B$14*C25</f>
        <v>5</v>
      </c>
      <c r="C25">
        <v>1</v>
      </c>
      <c r="D25" t="s">
        <v>130</v>
      </c>
      <c r="E25" t="s">
        <v>119</v>
      </c>
      <c r="F25" t="s">
        <v>120</v>
      </c>
      <c r="G25" t="s">
        <v>129</v>
      </c>
      <c r="H25" t="s">
        <v>121</v>
      </c>
      <c r="P25" s="2" t="s">
        <v>355</v>
      </c>
      <c r="U25">
        <v>0</v>
      </c>
      <c r="V25" t="s">
        <v>122</v>
      </c>
    </row>
    <row r="26" spans="1:22">
      <c r="A26" t="str">
        <f t="shared" si="0"/>
        <v>Uniroyal Elec 0402WGF4701TCE - 4k7;R0402;71-CRCW04024K75FKEDC</v>
      </c>
      <c r="B26">
        <f>Eingaben!$B$14*C26</f>
        <v>5</v>
      </c>
      <c r="C26">
        <v>1</v>
      </c>
      <c r="D26" t="s">
        <v>134</v>
      </c>
      <c r="E26" t="s">
        <v>119</v>
      </c>
      <c r="F26" t="s">
        <v>120</v>
      </c>
      <c r="G26" t="s">
        <v>133</v>
      </c>
      <c r="H26" t="s">
        <v>121</v>
      </c>
      <c r="P26" s="2" t="s">
        <v>356</v>
      </c>
      <c r="U26">
        <v>0</v>
      </c>
      <c r="V26" t="s">
        <v>122</v>
      </c>
    </row>
    <row r="27" spans="1:22">
      <c r="A27" t="str">
        <f t="shared" si="0"/>
        <v>Uniroyal Elec 0402WGF4702TCE - 47k;R0402;71-CRCW040247K0FKEDC</v>
      </c>
      <c r="B27">
        <f>Eingaben!$B$14*C27</f>
        <v>5</v>
      </c>
      <c r="C27">
        <v>1</v>
      </c>
      <c r="D27" t="s">
        <v>132</v>
      </c>
      <c r="E27" t="s">
        <v>119</v>
      </c>
      <c r="F27" t="s">
        <v>120</v>
      </c>
      <c r="G27" t="s">
        <v>131</v>
      </c>
      <c r="H27" t="s">
        <v>121</v>
      </c>
      <c r="P27" s="2" t="s">
        <v>357</v>
      </c>
      <c r="U27">
        <v>0</v>
      </c>
      <c r="V27" t="s">
        <v>122</v>
      </c>
    </row>
    <row r="28" spans="1:22">
      <c r="A28" t="str">
        <f t="shared" si="0"/>
        <v>Uniroyal Elec 0402WGF6801TCE - 680R;R0402;71-CRCW0402680RFKEDC</v>
      </c>
      <c r="B28">
        <f>Eingaben!$B$14*C28</f>
        <v>5</v>
      </c>
      <c r="C28">
        <v>1</v>
      </c>
      <c r="D28" t="s">
        <v>136</v>
      </c>
      <c r="E28" t="s">
        <v>119</v>
      </c>
      <c r="F28" t="s">
        <v>120</v>
      </c>
      <c r="G28" t="s">
        <v>135</v>
      </c>
      <c r="H28" t="s">
        <v>121</v>
      </c>
      <c r="P28" s="2" t="s">
        <v>358</v>
      </c>
      <c r="U28">
        <v>0</v>
      </c>
      <c r="V28" t="s">
        <v>122</v>
      </c>
    </row>
    <row r="29" spans="1:22">
      <c r="A29" t="str">
        <f t="shared" si="0"/>
        <v>Walsin Tech Corp 0603B104K250CT - 100nF;C0603;581-06033G104ZAT4A</v>
      </c>
      <c r="B29">
        <f>Eingaben!$B$14*C29</f>
        <v>5</v>
      </c>
      <c r="C29">
        <v>1</v>
      </c>
      <c r="D29" t="s">
        <v>19</v>
      </c>
      <c r="E29" t="s">
        <v>20</v>
      </c>
      <c r="F29" t="s">
        <v>21</v>
      </c>
      <c r="G29" t="s">
        <v>18</v>
      </c>
      <c r="H29" t="s">
        <v>22</v>
      </c>
      <c r="P29" s="2" t="s">
        <v>350</v>
      </c>
      <c r="U29">
        <v>73</v>
      </c>
      <c r="V29" t="s">
        <v>23</v>
      </c>
    </row>
    <row r="30" spans="1:22" ht="17">
      <c r="A30" t="str">
        <f t="shared" si="0"/>
        <v>X322516MLB4SI;X322516MLB4SI;7V-16.000MAAE-T</v>
      </c>
      <c r="B30">
        <f>Eingaben!$B$14*C30</f>
        <v>5</v>
      </c>
      <c r="C30">
        <v>1</v>
      </c>
      <c r="D30" t="s">
        <v>143</v>
      </c>
      <c r="E30" t="s">
        <v>143</v>
      </c>
      <c r="F30" t="s">
        <v>143</v>
      </c>
      <c r="G30" t="s">
        <v>142</v>
      </c>
      <c r="H30" t="s">
        <v>144</v>
      </c>
      <c r="K30" t="s">
        <v>144</v>
      </c>
      <c r="L30" t="s">
        <v>64</v>
      </c>
      <c r="M30" t="s">
        <v>145</v>
      </c>
      <c r="N30" t="s">
        <v>143</v>
      </c>
      <c r="P30" s="4" t="s">
        <v>359</v>
      </c>
    </row>
    <row r="42" spans="17:17">
      <c r="Q42" s="2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0158-643A-9B47-8AF0-8E46756E6FC3}">
  <dimension ref="A1:V16"/>
  <sheetViews>
    <sheetView workbookViewId="0">
      <selection activeCell="P6" sqref="P6"/>
    </sheetView>
  </sheetViews>
  <sheetFormatPr baseColWidth="10" defaultRowHeight="16"/>
  <cols>
    <col min="1" max="1" width="44.5" customWidth="1"/>
  </cols>
  <sheetData>
    <row r="1" spans="1:22">
      <c r="A1" t="s">
        <v>211</v>
      </c>
      <c r="B1" t="s">
        <v>212</v>
      </c>
      <c r="C1" s="1" t="s">
        <v>192</v>
      </c>
      <c r="D1" s="1" t="s">
        <v>0</v>
      </c>
      <c r="E1" s="1" t="s">
        <v>1</v>
      </c>
      <c r="F1" s="1" t="s">
        <v>2</v>
      </c>
      <c r="G1" s="1" t="s">
        <v>193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</row>
    <row r="2" spans="1:22">
      <c r="A2" t="str">
        <f t="shared" ref="A2:A16" si="0">D2&amp;";"&amp;F2&amp;";"&amp;P2</f>
        <v>0603B334K250NT - 330nF;C0603;710-885012206074</v>
      </c>
      <c r="B2">
        <f>Eingaben!$B$13*C2</f>
        <v>2</v>
      </c>
      <c r="C2" s="1">
        <v>1</v>
      </c>
      <c r="D2" s="1" t="s">
        <v>30</v>
      </c>
      <c r="E2" s="1" t="s">
        <v>20</v>
      </c>
      <c r="F2" s="1" t="s">
        <v>21</v>
      </c>
      <c r="G2" s="1" t="s">
        <v>29</v>
      </c>
      <c r="H2" s="1" t="s">
        <v>22</v>
      </c>
      <c r="I2" s="1"/>
      <c r="J2" s="1"/>
      <c r="K2" s="1"/>
      <c r="L2" s="1"/>
      <c r="M2" s="1"/>
      <c r="N2" s="1"/>
      <c r="O2" s="1"/>
      <c r="P2" s="2" t="s">
        <v>343</v>
      </c>
      <c r="Q2" s="1"/>
      <c r="R2" s="1"/>
      <c r="S2" s="1"/>
      <c r="T2" s="1"/>
      <c r="U2" s="1">
        <v>73</v>
      </c>
      <c r="V2" s="1" t="s">
        <v>23</v>
      </c>
    </row>
    <row r="3" spans="1:22">
      <c r="A3" t="str">
        <f t="shared" si="0"/>
        <v>1k;R0402;71-CRCW04021K00FKEDC</v>
      </c>
      <c r="B3">
        <f>Eingaben!$B$13*C3</f>
        <v>6</v>
      </c>
      <c r="C3" s="1">
        <v>3</v>
      </c>
      <c r="D3" s="1" t="s">
        <v>254</v>
      </c>
      <c r="E3" s="1" t="s">
        <v>119</v>
      </c>
      <c r="F3" s="1" t="s">
        <v>120</v>
      </c>
      <c r="G3" s="1" t="s">
        <v>275</v>
      </c>
      <c r="H3" s="1" t="s">
        <v>121</v>
      </c>
      <c r="I3" s="1"/>
      <c r="J3" s="1"/>
      <c r="K3" s="1"/>
      <c r="L3" s="1"/>
      <c r="M3" s="1"/>
      <c r="N3" s="1"/>
      <c r="O3" s="1"/>
      <c r="P3" s="2" t="s">
        <v>352</v>
      </c>
      <c r="Q3" s="1"/>
      <c r="R3" s="1"/>
      <c r="S3" s="1"/>
      <c r="T3" s="1"/>
      <c r="U3" s="1">
        <v>0</v>
      </c>
      <c r="V3" s="1" t="s">
        <v>122</v>
      </c>
    </row>
    <row r="4" spans="1:22">
      <c r="A4" t="str">
        <f t="shared" si="0"/>
        <v>2512, 1 W, 0,25Ohm;R2512;603-RL2512JK-070R25L</v>
      </c>
      <c r="B4">
        <f>Eingaben!$B$13*C4</f>
        <v>2</v>
      </c>
      <c r="C4" s="1">
        <v>1</v>
      </c>
      <c r="D4" s="1" t="s">
        <v>287</v>
      </c>
      <c r="E4" s="1" t="s">
        <v>288</v>
      </c>
      <c r="F4" s="1" t="s">
        <v>289</v>
      </c>
      <c r="G4" s="1" t="s">
        <v>127</v>
      </c>
      <c r="H4" s="1" t="s">
        <v>121</v>
      </c>
      <c r="I4" s="1"/>
      <c r="J4" s="1"/>
      <c r="K4" s="1"/>
      <c r="L4" s="1"/>
      <c r="M4" s="1"/>
      <c r="N4" s="1"/>
      <c r="O4" s="1"/>
      <c r="P4" s="2" t="s">
        <v>376</v>
      </c>
      <c r="Q4" s="1"/>
      <c r="R4" s="1"/>
      <c r="S4" s="1"/>
      <c r="T4" s="1"/>
      <c r="U4" s="1">
        <v>0</v>
      </c>
      <c r="V4" s="1" t="s">
        <v>122</v>
      </c>
    </row>
    <row r="5" spans="1:22">
      <c r="A5" t="str">
        <f t="shared" si="0"/>
        <v>A4953ELJTR-T;SOIC127P600X170-9N;</v>
      </c>
      <c r="B5">
        <f>Eingaben!$B$13*C5</f>
        <v>2</v>
      </c>
      <c r="C5" s="1">
        <v>1</v>
      </c>
      <c r="D5" s="1" t="s">
        <v>290</v>
      </c>
      <c r="E5" s="1" t="s">
        <v>290</v>
      </c>
      <c r="F5" s="1" t="s">
        <v>291</v>
      </c>
      <c r="G5" s="1" t="s">
        <v>59</v>
      </c>
      <c r="H5" s="1" t="s">
        <v>292</v>
      </c>
      <c r="I5" s="1" t="s">
        <v>290</v>
      </c>
      <c r="J5" s="1" t="s">
        <v>293</v>
      </c>
      <c r="K5" s="1" t="s">
        <v>292</v>
      </c>
      <c r="L5" s="1" t="s">
        <v>294</v>
      </c>
      <c r="M5" s="1" t="s">
        <v>295</v>
      </c>
      <c r="N5" s="1" t="s">
        <v>290</v>
      </c>
      <c r="O5" s="1"/>
      <c r="P5" s="1"/>
      <c r="Q5" s="1"/>
      <c r="R5" s="1"/>
      <c r="S5" s="1"/>
      <c r="T5" s="1"/>
      <c r="U5" s="1"/>
      <c r="V5" s="1"/>
    </row>
    <row r="6" spans="1:22">
      <c r="A6" t="str">
        <f t="shared" si="0"/>
        <v>A6S-3101-H;A6S3104H;653-A6S-3101-H</v>
      </c>
      <c r="B6">
        <f>Eingaben!$B$13*C6</f>
        <v>2</v>
      </c>
      <c r="C6" s="1">
        <v>1</v>
      </c>
      <c r="D6" s="1" t="s">
        <v>256</v>
      </c>
      <c r="E6" s="1" t="s">
        <v>256</v>
      </c>
      <c r="F6" s="1" t="s">
        <v>257</v>
      </c>
      <c r="G6" s="1" t="s">
        <v>185</v>
      </c>
      <c r="H6" s="1" t="s">
        <v>259</v>
      </c>
      <c r="I6" s="1"/>
      <c r="J6" s="1"/>
      <c r="K6" s="1" t="s">
        <v>259</v>
      </c>
      <c r="L6" s="1" t="s">
        <v>260</v>
      </c>
      <c r="M6" s="1" t="s">
        <v>261</v>
      </c>
      <c r="N6" s="1" t="s">
        <v>256</v>
      </c>
      <c r="O6" s="1"/>
      <c r="P6" s="1" t="s">
        <v>262</v>
      </c>
      <c r="Q6" s="1" t="s">
        <v>263</v>
      </c>
      <c r="R6" s="1"/>
      <c r="S6" s="1"/>
      <c r="T6" s="1"/>
      <c r="U6" s="1"/>
      <c r="V6" s="1"/>
    </row>
    <row r="7" spans="1:22">
      <c r="A7" t="str">
        <f t="shared" si="0"/>
        <v>ATTINY441-SSU;SOIC127P600X175-14N;556-ATTINY441-SSU</v>
      </c>
      <c r="B7">
        <f>Eingaben!$B$13*C7</f>
        <v>2</v>
      </c>
      <c r="C7" s="1">
        <v>1</v>
      </c>
      <c r="D7" s="1" t="s">
        <v>264</v>
      </c>
      <c r="E7" s="1" t="s">
        <v>264</v>
      </c>
      <c r="F7" s="1" t="s">
        <v>265</v>
      </c>
      <c r="G7" s="1" t="s">
        <v>50</v>
      </c>
      <c r="H7" s="1" t="s">
        <v>266</v>
      </c>
      <c r="I7" s="1" t="s">
        <v>264</v>
      </c>
      <c r="J7" s="1" t="s">
        <v>267</v>
      </c>
      <c r="K7" s="1" t="s">
        <v>266</v>
      </c>
      <c r="L7" s="1" t="s">
        <v>268</v>
      </c>
      <c r="M7" s="1" t="s">
        <v>56</v>
      </c>
      <c r="N7" s="1" t="s">
        <v>264</v>
      </c>
      <c r="O7" s="1"/>
      <c r="P7" s="1" t="s">
        <v>269</v>
      </c>
      <c r="Q7" s="1" t="s">
        <v>270</v>
      </c>
      <c r="R7" s="1"/>
      <c r="S7" s="1"/>
      <c r="T7" s="1"/>
      <c r="U7" s="1"/>
      <c r="V7" s="1"/>
    </row>
    <row r="8" spans="1:22">
      <c r="A8" t="str">
        <f t="shared" si="0"/>
        <v>CL05B104KO5NNNC - 100n;C0402;581-0402YD104K</v>
      </c>
      <c r="B8">
        <f>Eingaben!$B$13*C8</f>
        <v>2</v>
      </c>
      <c r="C8" s="1">
        <v>1</v>
      </c>
      <c r="D8" s="1" t="s">
        <v>32</v>
      </c>
      <c r="E8" s="1" t="s">
        <v>33</v>
      </c>
      <c r="F8" s="1" t="s">
        <v>34</v>
      </c>
      <c r="G8" s="1" t="s">
        <v>31</v>
      </c>
      <c r="H8" s="1" t="s">
        <v>22</v>
      </c>
      <c r="I8" s="1"/>
      <c r="J8" s="1"/>
      <c r="K8" s="1"/>
      <c r="L8" s="1"/>
      <c r="M8" s="1"/>
      <c r="N8" s="1"/>
      <c r="O8" s="1"/>
      <c r="P8" s="2" t="s">
        <v>346</v>
      </c>
      <c r="Q8" s="1"/>
      <c r="R8" s="1"/>
      <c r="S8" s="1"/>
      <c r="T8" s="1"/>
      <c r="U8" s="1">
        <v>18</v>
      </c>
      <c r="V8" s="1" t="s">
        <v>23</v>
      </c>
    </row>
    <row r="9" spans="1:22">
      <c r="A9" t="str">
        <f t="shared" si="0"/>
        <v>Everlight Elec 19-217/GHC-YR1S2/3T;CHIPLED_0603;710-150060AS75000</v>
      </c>
      <c r="B9">
        <f>Eingaben!$B$13*C9</f>
        <v>2</v>
      </c>
      <c r="C9" s="1">
        <v>1</v>
      </c>
      <c r="D9" s="1" t="s">
        <v>105</v>
      </c>
      <c r="E9" s="1" t="s">
        <v>106</v>
      </c>
      <c r="F9" s="1" t="s">
        <v>107</v>
      </c>
      <c r="G9" s="1" t="s">
        <v>104</v>
      </c>
      <c r="H9" s="1" t="s">
        <v>108</v>
      </c>
      <c r="I9" s="1"/>
      <c r="J9" s="1"/>
      <c r="K9" s="1"/>
      <c r="L9" s="1"/>
      <c r="M9" s="1"/>
      <c r="N9" s="1"/>
      <c r="O9" s="1"/>
      <c r="P9" s="2" t="s">
        <v>347</v>
      </c>
      <c r="Q9" s="1"/>
      <c r="R9" s="1"/>
      <c r="S9" s="1"/>
      <c r="T9" s="1"/>
      <c r="U9" s="1">
        <v>28</v>
      </c>
      <c r="V9" s="1"/>
    </row>
    <row r="10" spans="1:22">
      <c r="A10" t="str">
        <f t="shared" si="0"/>
        <v>GROVE_CONNECTOR2.0_1X4;2.0_1X4_STRAIGHT;</v>
      </c>
      <c r="B10">
        <f>Eingaben!$B$13*C10</f>
        <v>2</v>
      </c>
      <c r="C10" s="1">
        <v>1</v>
      </c>
      <c r="D10" s="1" t="s">
        <v>86</v>
      </c>
      <c r="E10" s="1" t="s">
        <v>86</v>
      </c>
      <c r="F10" s="1" t="s">
        <v>87</v>
      </c>
      <c r="G10" s="1" t="s">
        <v>89</v>
      </c>
      <c r="H10" s="1" t="s">
        <v>88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t="str">
        <f t="shared" si="0"/>
        <v>NCP1117ST50T3G;SOT230P700X180-4N;863-NCP1117ST50T3G</v>
      </c>
      <c r="B11">
        <f>Eingaben!$B$13*C11</f>
        <v>2</v>
      </c>
      <c r="C11" s="1">
        <v>1</v>
      </c>
      <c r="D11" s="1" t="s">
        <v>69</v>
      </c>
      <c r="E11" s="1" t="s">
        <v>69</v>
      </c>
      <c r="F11" s="1" t="s">
        <v>70</v>
      </c>
      <c r="G11" s="1" t="s">
        <v>68</v>
      </c>
      <c r="H11" s="1" t="s">
        <v>71</v>
      </c>
      <c r="I11" s="1" t="s">
        <v>69</v>
      </c>
      <c r="J11" s="1" t="s">
        <v>72</v>
      </c>
      <c r="K11" s="1" t="s">
        <v>71</v>
      </c>
      <c r="L11" s="1" t="s">
        <v>73</v>
      </c>
      <c r="M11" s="1" t="s">
        <v>74</v>
      </c>
      <c r="N11" s="1" t="s">
        <v>69</v>
      </c>
      <c r="O11" s="1"/>
      <c r="P11" s="1" t="s">
        <v>75</v>
      </c>
      <c r="Q11" s="1" t="s">
        <v>76</v>
      </c>
      <c r="R11" s="1"/>
      <c r="S11" s="1"/>
      <c r="T11" s="1"/>
      <c r="U11" s="1"/>
      <c r="V11" s="1"/>
    </row>
    <row r="12" spans="1:22" ht="17">
      <c r="A12" t="str">
        <f t="shared" si="0"/>
        <v>ST(Semtech) CK1C470M-CRD54 - 47uF;PANASONIC_C;667-EEE-1CA470WAR</v>
      </c>
      <c r="B12">
        <f>Eingaben!$B$13*C12</f>
        <v>2</v>
      </c>
      <c r="C12" s="1">
        <v>1</v>
      </c>
      <c r="D12" s="1" t="s">
        <v>25</v>
      </c>
      <c r="E12" s="1" t="s">
        <v>26</v>
      </c>
      <c r="F12" s="1" t="s">
        <v>27</v>
      </c>
      <c r="G12" s="1" t="s">
        <v>37</v>
      </c>
      <c r="H12" s="1" t="s">
        <v>28</v>
      </c>
      <c r="I12" s="1"/>
      <c r="J12" s="1"/>
      <c r="K12" s="1"/>
      <c r="L12" s="1"/>
      <c r="M12" s="1"/>
      <c r="N12" s="1"/>
      <c r="O12" s="1"/>
      <c r="P12" s="3" t="s">
        <v>349</v>
      </c>
      <c r="Q12" s="1"/>
      <c r="R12" s="1"/>
      <c r="S12" s="1"/>
      <c r="T12" s="1"/>
      <c r="U12" s="1">
        <v>4</v>
      </c>
      <c r="V12" s="1" t="s">
        <v>23</v>
      </c>
    </row>
    <row r="13" spans="1:22">
      <c r="A13" t="str">
        <f t="shared" si="0"/>
        <v>Uniroyal Elec 0402WGF1001TCE - 170R;R0402;755-SFR01MZPF2200</v>
      </c>
      <c r="B13">
        <f>Eingaben!$B$13*C13</f>
        <v>2</v>
      </c>
      <c r="C13" s="1">
        <v>1</v>
      </c>
      <c r="D13" s="1" t="s">
        <v>118</v>
      </c>
      <c r="E13" s="1" t="s">
        <v>119</v>
      </c>
      <c r="F13" s="1" t="s">
        <v>120</v>
      </c>
      <c r="G13" s="1" t="s">
        <v>117</v>
      </c>
      <c r="H13" s="1" t="s">
        <v>121</v>
      </c>
      <c r="I13" s="1"/>
      <c r="J13" s="1"/>
      <c r="K13" s="1"/>
      <c r="L13" s="1"/>
      <c r="M13" s="1"/>
      <c r="N13" s="1"/>
      <c r="O13" s="1"/>
      <c r="P13" s="2" t="s">
        <v>351</v>
      </c>
      <c r="Q13" s="1"/>
      <c r="R13" s="1"/>
      <c r="S13" s="1"/>
      <c r="T13" s="1"/>
      <c r="U13" s="1">
        <v>0</v>
      </c>
      <c r="V13" s="1" t="s">
        <v>122</v>
      </c>
    </row>
    <row r="14" spans="1:22">
      <c r="A14" t="str">
        <f t="shared" si="0"/>
        <v>Uniroyal Elec 0402WGF1002TCE - 10kR;R0402;71-CRCW040210K0FKEDC</v>
      </c>
      <c r="B14">
        <f>Eingaben!$B$13*C14</f>
        <v>2</v>
      </c>
      <c r="C14" s="1">
        <v>1</v>
      </c>
      <c r="D14" s="1" t="s">
        <v>124</v>
      </c>
      <c r="E14" s="1" t="s">
        <v>119</v>
      </c>
      <c r="F14" s="1" t="s">
        <v>120</v>
      </c>
      <c r="G14" s="1" t="s">
        <v>123</v>
      </c>
      <c r="H14" s="1" t="s">
        <v>121</v>
      </c>
      <c r="I14" s="1"/>
      <c r="J14" s="1"/>
      <c r="K14" s="1"/>
      <c r="L14" s="1"/>
      <c r="M14" s="1"/>
      <c r="N14" s="1"/>
      <c r="O14" s="1"/>
      <c r="P14" s="2" t="s">
        <v>353</v>
      </c>
      <c r="Q14" s="1"/>
      <c r="R14" s="1"/>
      <c r="S14" s="1"/>
      <c r="T14" s="1"/>
      <c r="U14" s="1">
        <v>0</v>
      </c>
      <c r="V14" s="1" t="s">
        <v>122</v>
      </c>
    </row>
    <row r="15" spans="1:22">
      <c r="A15" t="str">
        <f t="shared" si="0"/>
        <v>VE-101M1CTR-0605;CAPAE660X550N;140-VE101M1CTR0605</v>
      </c>
      <c r="B15">
        <f>Eingaben!$B$13*C15</f>
        <v>2</v>
      </c>
      <c r="C15" s="1">
        <v>1</v>
      </c>
      <c r="D15" s="1" t="s">
        <v>296</v>
      </c>
      <c r="E15" s="1" t="s">
        <v>296</v>
      </c>
      <c r="F15" s="1" t="s">
        <v>297</v>
      </c>
      <c r="G15" s="1" t="s">
        <v>35</v>
      </c>
      <c r="H15" s="1" t="s">
        <v>298</v>
      </c>
      <c r="I15" s="1" t="s">
        <v>296</v>
      </c>
      <c r="J15" s="1" t="s">
        <v>299</v>
      </c>
      <c r="K15" s="1" t="s">
        <v>298</v>
      </c>
      <c r="L15" s="1" t="s">
        <v>300</v>
      </c>
      <c r="M15" s="1" t="s">
        <v>301</v>
      </c>
      <c r="N15" s="1" t="s">
        <v>296</v>
      </c>
      <c r="O15" s="1"/>
      <c r="P15" s="1" t="s">
        <v>302</v>
      </c>
      <c r="Q15" s="1" t="s">
        <v>303</v>
      </c>
      <c r="R15" s="1"/>
      <c r="S15" s="1"/>
      <c r="T15" s="1"/>
      <c r="U15" s="1"/>
      <c r="V15" s="1"/>
    </row>
    <row r="16" spans="1:22">
      <c r="A16" t="str">
        <f t="shared" si="0"/>
        <v>Walsin Tech Corp 0603B104K250CT - 100nF;C0603;581-06033G104ZAT4A</v>
      </c>
      <c r="B16">
        <f>Eingaben!$B$13*C16</f>
        <v>2</v>
      </c>
      <c r="C16" s="1">
        <v>1</v>
      </c>
      <c r="D16" s="1" t="s">
        <v>19</v>
      </c>
      <c r="E16" s="1" t="s">
        <v>20</v>
      </c>
      <c r="F16" s="1" t="s">
        <v>21</v>
      </c>
      <c r="G16" s="1" t="s">
        <v>18</v>
      </c>
      <c r="H16" s="1" t="s">
        <v>22</v>
      </c>
      <c r="I16" s="1"/>
      <c r="J16" s="1"/>
      <c r="K16" s="1"/>
      <c r="L16" s="1"/>
      <c r="M16" s="1"/>
      <c r="N16" s="1"/>
      <c r="O16" s="1"/>
      <c r="P16" s="2" t="s">
        <v>350</v>
      </c>
      <c r="Q16" s="1"/>
      <c r="R16" s="1"/>
      <c r="S16" s="1"/>
      <c r="T16" s="1"/>
      <c r="U16" s="1">
        <v>73</v>
      </c>
      <c r="V16" s="1" t="s">
        <v>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EA6B-A8DF-5043-82F0-FAC298D6E6E5}">
  <dimension ref="A1:E252"/>
  <sheetViews>
    <sheetView workbookViewId="0">
      <selection activeCell="A97" sqref="A97"/>
    </sheetView>
  </sheetViews>
  <sheetFormatPr baseColWidth="10" defaultRowHeight="16" outlineLevelRow="1"/>
  <cols>
    <col min="1" max="1" width="17" customWidth="1"/>
    <col min="2" max="2" width="25.1640625" customWidth="1"/>
    <col min="5" max="5" width="33.1640625" customWidth="1"/>
  </cols>
  <sheetData>
    <row r="1" spans="1:5">
      <c r="C1" t="s">
        <v>212</v>
      </c>
    </row>
    <row r="2" spans="1:5" hidden="1" outlineLevel="1">
      <c r="B2" t="s">
        <v>417</v>
      </c>
      <c r="C2">
        <f>Ultrasonic!$B$2</f>
        <v>10</v>
      </c>
    </row>
    <row r="3" spans="1:5" collapsed="1">
      <c r="A3" t="s">
        <v>377</v>
      </c>
      <c r="C3">
        <f>SUM(C2)</f>
        <v>10</v>
      </c>
      <c r="E3" t="str">
        <f>RIGHT(A3,LEN(A3)-FIND(";",A3,FIND(";",A3)+1))&amp;"|"&amp;C3</f>
        <v>437-8018700410001101|10</v>
      </c>
    </row>
    <row r="4" spans="1:5" hidden="1" outlineLevel="1">
      <c r="B4" t="s">
        <v>417</v>
      </c>
      <c r="C4">
        <f>Linefollower!$B$2</f>
        <v>10</v>
      </c>
      <c r="E4" t="e">
        <f t="shared" ref="E4:E67" si="0">RIGHT(A4,LEN(A4)-FIND(";",A4,FIND(";",A4)+1))&amp;"|"&amp;C4</f>
        <v>#VALUE!</v>
      </c>
    </row>
    <row r="5" spans="1:5" hidden="1" outlineLevel="1" collapsed="1">
      <c r="B5" t="s">
        <v>417</v>
      </c>
      <c r="C5">
        <f>'Mikroe-Adapter'!$B$2</f>
        <v>10</v>
      </c>
      <c r="E5" t="e">
        <f t="shared" si="0"/>
        <v>#VALUE!</v>
      </c>
    </row>
    <row r="6" spans="1:5" hidden="1" outlineLevel="1" collapsed="1">
      <c r="B6" t="s">
        <v>417</v>
      </c>
      <c r="C6">
        <f>template_atmega328p!$B$2</f>
        <v>10</v>
      </c>
      <c r="E6" t="e">
        <f t="shared" si="0"/>
        <v>#VALUE!</v>
      </c>
    </row>
    <row r="7" spans="1:5" hidden="1" outlineLevel="1" collapsed="1">
      <c r="B7" t="s">
        <v>417</v>
      </c>
      <c r="C7">
        <f>Ultrasonic!$B$3</f>
        <v>10</v>
      </c>
      <c r="E7" t="e">
        <f t="shared" si="0"/>
        <v>#VALUE!</v>
      </c>
    </row>
    <row r="8" spans="1:5" collapsed="1">
      <c r="A8" t="s">
        <v>378</v>
      </c>
      <c r="C8">
        <f>SUM(C4:C7)</f>
        <v>40</v>
      </c>
      <c r="E8" t="str">
        <f t="shared" si="0"/>
        <v>80-C0402C150J8HACTU|40</v>
      </c>
    </row>
    <row r="9" spans="1:5" hidden="1" outlineLevel="1">
      <c r="B9" t="s">
        <v>417</v>
      </c>
      <c r="C9">
        <f>'Motor Controller'!$B$2</f>
        <v>5</v>
      </c>
      <c r="E9" t="e">
        <f t="shared" si="0"/>
        <v>#VALUE!</v>
      </c>
    </row>
    <row r="10" spans="1:5" hidden="1" outlineLevel="1" collapsed="1">
      <c r="B10" t="s">
        <v>417</v>
      </c>
      <c r="C10">
        <f>'Servo Controller'!$B$2</f>
        <v>5</v>
      </c>
      <c r="E10" t="e">
        <f t="shared" si="0"/>
        <v>#VALUE!</v>
      </c>
    </row>
    <row r="11" spans="1:5" collapsed="1">
      <c r="A11" t="s">
        <v>379</v>
      </c>
      <c r="C11">
        <f>SUM(C9:C10)</f>
        <v>10</v>
      </c>
      <c r="E11" t="str">
        <f t="shared" si="0"/>
        <v>649-1012937890301BLF|10</v>
      </c>
    </row>
    <row r="12" spans="1:5" hidden="1" outlineLevel="1">
      <c r="B12" t="s">
        <v>417</v>
      </c>
      <c r="C12">
        <f>'Motor Controller'!$B$3</f>
        <v>5</v>
      </c>
      <c r="E12" t="e">
        <f t="shared" si="0"/>
        <v>#VALUE!</v>
      </c>
    </row>
    <row r="13" spans="1:5" hidden="1" outlineLevel="1" collapsed="1">
      <c r="B13" t="s">
        <v>417</v>
      </c>
      <c r="C13">
        <f>'Servo Controller'!$B$3</f>
        <v>5</v>
      </c>
      <c r="E13" t="e">
        <f t="shared" si="0"/>
        <v>#VALUE!</v>
      </c>
    </row>
    <row r="14" spans="1:5" collapsed="1">
      <c r="A14" t="s">
        <v>380</v>
      </c>
      <c r="C14">
        <f>SUM(C12:C13)</f>
        <v>10</v>
      </c>
      <c r="E14" t="str">
        <f t="shared" si="0"/>
        <v>649-1012937890802BLF|10</v>
      </c>
    </row>
    <row r="15" spans="1:5" hidden="1" outlineLevel="1">
      <c r="B15" t="s">
        <v>417</v>
      </c>
      <c r="C15">
        <f>'Motor Controller'!$B$4</f>
        <v>5</v>
      </c>
      <c r="E15" t="e">
        <f t="shared" si="0"/>
        <v>#VALUE!</v>
      </c>
    </row>
    <row r="16" spans="1:5" hidden="1" outlineLevel="1" collapsed="1">
      <c r="B16" t="s">
        <v>417</v>
      </c>
      <c r="C16">
        <f>'Servo Controller'!$B$4</f>
        <v>5</v>
      </c>
      <c r="E16" t="e">
        <f t="shared" si="0"/>
        <v>#VALUE!</v>
      </c>
    </row>
    <row r="17" spans="1:5" collapsed="1">
      <c r="A17" t="s">
        <v>381</v>
      </c>
      <c r="C17">
        <f>SUM(C15:C16)</f>
        <v>10</v>
      </c>
      <c r="E17" t="str">
        <f t="shared" si="0"/>
        <v>649-1012938191601BLF|10</v>
      </c>
    </row>
    <row r="18" spans="1:5" hidden="1" outlineLevel="1">
      <c r="B18" t="s">
        <v>417</v>
      </c>
      <c r="C18">
        <f>'Motor Controller'!$B$5</f>
        <v>5</v>
      </c>
      <c r="E18" t="e">
        <f t="shared" si="0"/>
        <v>#VALUE!</v>
      </c>
    </row>
    <row r="19" spans="1:5" collapsed="1">
      <c r="A19" t="s">
        <v>382</v>
      </c>
      <c r="C19">
        <f>SUM(C18)</f>
        <v>5</v>
      </c>
      <c r="E19" t="str">
        <f t="shared" si="0"/>
        <v>649-220316-H041B01LF|5</v>
      </c>
    </row>
    <row r="20" spans="1:5" hidden="1" outlineLevel="1">
      <c r="B20" t="s">
        <v>417</v>
      </c>
      <c r="C20">
        <f>'Motor Controller'!$B$6</f>
        <v>30</v>
      </c>
      <c r="E20" t="e">
        <f t="shared" si="0"/>
        <v>#VALUE!</v>
      </c>
    </row>
    <row r="21" spans="1:5" hidden="1" outlineLevel="1" collapsed="1">
      <c r="B21" t="s">
        <v>417</v>
      </c>
      <c r="C21">
        <f>'Servo Controller'!$B$5</f>
        <v>30</v>
      </c>
      <c r="E21" t="e">
        <f t="shared" si="0"/>
        <v>#VALUE!</v>
      </c>
    </row>
    <row r="22" spans="1:5" collapsed="1">
      <c r="A22" t="s">
        <v>383</v>
      </c>
      <c r="C22">
        <f>SUM(C20:C21)</f>
        <v>60</v>
      </c>
      <c r="E22" t="str">
        <f t="shared" si="0"/>
        <v>71-CRCW040210K0FKEDC|60</v>
      </c>
    </row>
    <row r="23" spans="1:5" hidden="1" outlineLevel="1">
      <c r="B23" t="s">
        <v>417</v>
      </c>
      <c r="C23">
        <f>Stromversorgung!$B$2</f>
        <v>5</v>
      </c>
      <c r="E23" t="e">
        <f t="shared" si="0"/>
        <v>#VALUE!</v>
      </c>
    </row>
    <row r="24" spans="1:5" collapsed="1">
      <c r="A24" t="s">
        <v>384</v>
      </c>
      <c r="C24">
        <f>SUM(C23)</f>
        <v>5</v>
      </c>
      <c r="E24" t="str">
        <f t="shared" si="0"/>
        <v>649-220316-H021B01LF|5</v>
      </c>
    </row>
    <row r="25" spans="1:5" hidden="1" outlineLevel="1">
      <c r="B25" t="s">
        <v>417</v>
      </c>
      <c r="C25">
        <f>Linefollower!$B$3</f>
        <v>5</v>
      </c>
      <c r="E25" t="e">
        <f t="shared" si="0"/>
        <v>#VALUE!</v>
      </c>
    </row>
    <row r="26" spans="1:5" hidden="1" outlineLevel="1" collapsed="1">
      <c r="B26" t="s">
        <v>417</v>
      </c>
      <c r="C26">
        <f>'Mikroe-Adapter'!$B$3</f>
        <v>5</v>
      </c>
      <c r="E26" t="e">
        <f t="shared" si="0"/>
        <v>#VALUE!</v>
      </c>
    </row>
    <row r="27" spans="1:5" hidden="1" outlineLevel="1" collapsed="1">
      <c r="B27" t="s">
        <v>417</v>
      </c>
      <c r="C27">
        <f>'Motor Controller'!$B$7</f>
        <v>5</v>
      </c>
      <c r="E27" t="e">
        <f t="shared" si="0"/>
        <v>#VALUE!</v>
      </c>
    </row>
    <row r="28" spans="1:5" hidden="1" outlineLevel="1" collapsed="1">
      <c r="B28" t="s">
        <v>417</v>
      </c>
      <c r="C28">
        <f>'Servo Controller'!$B$6</f>
        <v>5</v>
      </c>
      <c r="E28" t="e">
        <f t="shared" si="0"/>
        <v>#VALUE!</v>
      </c>
    </row>
    <row r="29" spans="1:5" hidden="1" outlineLevel="1" collapsed="1">
      <c r="B29" t="s">
        <v>417</v>
      </c>
      <c r="C29">
        <f>Stromversorgung!$B$3</f>
        <v>5</v>
      </c>
      <c r="E29" t="e">
        <f t="shared" si="0"/>
        <v>#VALUE!</v>
      </c>
    </row>
    <row r="30" spans="1:5" hidden="1" outlineLevel="1" collapsed="1">
      <c r="B30" t="s">
        <v>417</v>
      </c>
      <c r="C30">
        <f>Taster!$B$2</f>
        <v>5</v>
      </c>
      <c r="E30" t="e">
        <f t="shared" si="0"/>
        <v>#VALUE!</v>
      </c>
    </row>
    <row r="31" spans="1:5" hidden="1" outlineLevel="1" collapsed="1">
      <c r="B31" t="s">
        <v>417</v>
      </c>
      <c r="C31">
        <f>template_atmega328p!$B$3</f>
        <v>5</v>
      </c>
      <c r="E31" t="e">
        <f t="shared" si="0"/>
        <v>#VALUE!</v>
      </c>
    </row>
    <row r="32" spans="1:5" hidden="1" outlineLevel="1" collapsed="1">
      <c r="B32" t="s">
        <v>417</v>
      </c>
      <c r="C32">
        <f>template_esp32!$B$2</f>
        <v>5</v>
      </c>
      <c r="E32" t="e">
        <f t="shared" si="0"/>
        <v>#VALUE!</v>
      </c>
    </row>
    <row r="33" spans="1:5" hidden="1" outlineLevel="1" collapsed="1">
      <c r="B33" t="s">
        <v>417</v>
      </c>
      <c r="C33">
        <f>'TT-Motor_driver'!$B$2</f>
        <v>2</v>
      </c>
      <c r="E33" t="e">
        <f t="shared" si="0"/>
        <v>#VALUE!</v>
      </c>
    </row>
    <row r="34" spans="1:5" hidden="1" outlineLevel="1" collapsed="1">
      <c r="B34" t="s">
        <v>417</v>
      </c>
      <c r="C34">
        <f>Ultrasonic!$B$4</f>
        <v>5</v>
      </c>
      <c r="E34" t="e">
        <f t="shared" si="0"/>
        <v>#VALUE!</v>
      </c>
    </row>
    <row r="35" spans="1:5" collapsed="1">
      <c r="A35" t="s">
        <v>385</v>
      </c>
      <c r="C35">
        <f>SUM(C25:C34)</f>
        <v>47</v>
      </c>
      <c r="E35" t="str">
        <f t="shared" si="0"/>
        <v>710-885012206074|47</v>
      </c>
    </row>
    <row r="36" spans="1:5" hidden="1" outlineLevel="1">
      <c r="B36" t="s">
        <v>417</v>
      </c>
      <c r="C36">
        <f>Linefollower!$B$4</f>
        <v>5</v>
      </c>
      <c r="E36" t="e">
        <f t="shared" si="0"/>
        <v>#VALUE!</v>
      </c>
    </row>
    <row r="37" spans="1:5" hidden="1" outlineLevel="1" collapsed="1">
      <c r="B37" t="s">
        <v>417</v>
      </c>
      <c r="C37">
        <f>'Mikroe-Adapter'!$B$4</f>
        <v>5</v>
      </c>
      <c r="E37" t="e">
        <f t="shared" si="0"/>
        <v>#VALUE!</v>
      </c>
    </row>
    <row r="38" spans="1:5" hidden="1" outlineLevel="1" collapsed="1">
      <c r="B38" t="s">
        <v>417</v>
      </c>
      <c r="C38">
        <f>Taster!$B$3</f>
        <v>5</v>
      </c>
      <c r="E38" t="e">
        <f t="shared" si="0"/>
        <v>#VALUE!</v>
      </c>
    </row>
    <row r="39" spans="1:5" hidden="1" outlineLevel="1" collapsed="1">
      <c r="B39" t="s">
        <v>417</v>
      </c>
      <c r="C39">
        <f>template_atmega328p!$B$4</f>
        <v>5</v>
      </c>
      <c r="E39" t="e">
        <f t="shared" si="0"/>
        <v>#VALUE!</v>
      </c>
    </row>
    <row r="40" spans="1:5" hidden="1" outlineLevel="1" collapsed="1">
      <c r="B40" t="s">
        <v>417</v>
      </c>
      <c r="C40">
        <f>Ultrasonic!$B$5</f>
        <v>5</v>
      </c>
      <c r="E40" t="e">
        <f t="shared" si="0"/>
        <v>#VALUE!</v>
      </c>
    </row>
    <row r="41" spans="1:5" collapsed="1">
      <c r="A41" t="s">
        <v>322</v>
      </c>
      <c r="C41">
        <f>SUM(C36:C40)</f>
        <v>25</v>
      </c>
      <c r="E41" t="str">
        <f t="shared" si="0"/>
        <v>649-1012938390601ALF|25</v>
      </c>
    </row>
    <row r="42" spans="1:5" hidden="1" outlineLevel="1">
      <c r="B42" t="s">
        <v>417</v>
      </c>
      <c r="C42">
        <f>Linefollower!$B$5</f>
        <v>15</v>
      </c>
      <c r="E42" t="e">
        <f t="shared" si="0"/>
        <v>#VALUE!</v>
      </c>
    </row>
    <row r="43" spans="1:5" collapsed="1">
      <c r="A43" t="s">
        <v>386</v>
      </c>
      <c r="C43">
        <f>SUM(C42)</f>
        <v>15</v>
      </c>
      <c r="E43" t="str">
        <f t="shared" si="0"/>
        <v>71-CRCW040210K0FKEDC|15</v>
      </c>
    </row>
    <row r="44" spans="1:5" hidden="1" outlineLevel="1">
      <c r="B44" t="s">
        <v>417</v>
      </c>
      <c r="C44">
        <f>Linefollower!$B$6</f>
        <v>15</v>
      </c>
      <c r="E44" t="e">
        <f t="shared" si="0"/>
        <v>#VALUE!</v>
      </c>
    </row>
    <row r="45" spans="1:5" hidden="1" outlineLevel="1" collapsed="1">
      <c r="B45" t="s">
        <v>417</v>
      </c>
      <c r="C45">
        <f>Taster!$B$4</f>
        <v>40</v>
      </c>
      <c r="E45" t="e">
        <f t="shared" si="0"/>
        <v>#VALUE!</v>
      </c>
    </row>
    <row r="46" spans="1:5" hidden="1" outlineLevel="1" collapsed="1">
      <c r="B46" t="s">
        <v>417</v>
      </c>
      <c r="C46">
        <f>'TT-Motor_driver'!$B$3</f>
        <v>6</v>
      </c>
      <c r="E46" t="e">
        <f t="shared" si="0"/>
        <v>#VALUE!</v>
      </c>
    </row>
    <row r="47" spans="1:5" hidden="1" outlineLevel="1" collapsed="1">
      <c r="B47" t="s">
        <v>417</v>
      </c>
      <c r="C47">
        <f>Ultrasonic!$B$6</f>
        <v>15</v>
      </c>
      <c r="E47" t="e">
        <f t="shared" si="0"/>
        <v>#VALUE!</v>
      </c>
    </row>
    <row r="48" spans="1:5" collapsed="1">
      <c r="A48" t="s">
        <v>387</v>
      </c>
      <c r="C48">
        <f>SUM(C44:C47)</f>
        <v>76</v>
      </c>
      <c r="E48" t="str">
        <f t="shared" si="0"/>
        <v>71-CRCW04021K00FKEDC|76</v>
      </c>
    </row>
    <row r="49" spans="1:5" hidden="1" outlineLevel="1">
      <c r="B49" t="s">
        <v>417</v>
      </c>
      <c r="C49">
        <f>Linefollower!$B$7</f>
        <v>15</v>
      </c>
      <c r="E49" t="e">
        <f t="shared" si="0"/>
        <v>#VALUE!</v>
      </c>
    </row>
    <row r="50" spans="1:5" collapsed="1">
      <c r="A50" t="s">
        <v>388</v>
      </c>
      <c r="C50">
        <f>SUM(C49)</f>
        <v>15</v>
      </c>
      <c r="E50" t="str">
        <f t="shared" si="0"/>
        <v>755-SFR01MZPF2200|15</v>
      </c>
    </row>
    <row r="51" spans="1:5" hidden="1" outlineLevel="1">
      <c r="B51" t="s">
        <v>417</v>
      </c>
      <c r="C51">
        <f>'TT-Motor_driver'!$B$4</f>
        <v>2</v>
      </c>
      <c r="E51" t="e">
        <f t="shared" si="0"/>
        <v>#VALUE!</v>
      </c>
    </row>
    <row r="52" spans="1:5" collapsed="1">
      <c r="A52" t="s">
        <v>389</v>
      </c>
      <c r="C52">
        <f>SUM(C51)</f>
        <v>2</v>
      </c>
      <c r="E52" t="str">
        <f t="shared" si="0"/>
        <v>603-RL2512JK-070R25L|2</v>
      </c>
    </row>
    <row r="53" spans="1:5" hidden="1" outlineLevel="1">
      <c r="B53" t="s">
        <v>417</v>
      </c>
      <c r="C53">
        <f>'TT-Motor_driver'!$B$5</f>
        <v>2</v>
      </c>
      <c r="E53" t="e">
        <f t="shared" si="0"/>
        <v>#VALUE!</v>
      </c>
    </row>
    <row r="54" spans="1:5" collapsed="1">
      <c r="A54" t="s">
        <v>326</v>
      </c>
      <c r="C54">
        <f>SUM(C53)</f>
        <v>2</v>
      </c>
      <c r="E54" t="str">
        <f t="shared" si="0"/>
        <v>|2</v>
      </c>
    </row>
    <row r="55" spans="1:5" hidden="1" outlineLevel="1">
      <c r="B55" t="s">
        <v>417</v>
      </c>
      <c r="C55">
        <f>Linefollower!$B$8</f>
        <v>5</v>
      </c>
      <c r="E55" t="e">
        <f t="shared" si="0"/>
        <v>#VALUE!</v>
      </c>
    </row>
    <row r="56" spans="1:5" hidden="1" outlineLevel="1" collapsed="1">
      <c r="B56" t="s">
        <v>417</v>
      </c>
      <c r="C56">
        <f>Taster!$B$5</f>
        <v>5</v>
      </c>
      <c r="E56" t="e">
        <f t="shared" si="0"/>
        <v>#VALUE!</v>
      </c>
    </row>
    <row r="57" spans="1:5" hidden="1" outlineLevel="1" collapsed="1">
      <c r="B57" t="s">
        <v>417</v>
      </c>
      <c r="C57">
        <f>'TT-Motor_driver'!$B$6</f>
        <v>2</v>
      </c>
      <c r="E57" t="e">
        <f t="shared" si="0"/>
        <v>#VALUE!</v>
      </c>
    </row>
    <row r="58" spans="1:5" hidden="1" outlineLevel="1" collapsed="1">
      <c r="B58" t="s">
        <v>417</v>
      </c>
      <c r="C58">
        <f>Ultrasonic!$B$7</f>
        <v>5</v>
      </c>
      <c r="E58" t="e">
        <f t="shared" si="0"/>
        <v>#VALUE!</v>
      </c>
    </row>
    <row r="59" spans="1:5" collapsed="1">
      <c r="A59" t="s">
        <v>327</v>
      </c>
      <c r="C59">
        <f>SUM(C55:C58)</f>
        <v>17</v>
      </c>
      <c r="E59" t="str">
        <f t="shared" si="0"/>
        <v>653-A6S-3101-H|17</v>
      </c>
    </row>
    <row r="60" spans="1:5" hidden="1" outlineLevel="1">
      <c r="B60" t="s">
        <v>417</v>
      </c>
      <c r="C60">
        <f>Linefollower!$B$9</f>
        <v>5</v>
      </c>
      <c r="E60" t="e">
        <f t="shared" si="0"/>
        <v>#VALUE!</v>
      </c>
    </row>
    <row r="61" spans="1:5" hidden="1" outlineLevel="1" collapsed="1">
      <c r="B61" t="s">
        <v>417</v>
      </c>
      <c r="C61">
        <f>Taster!$B$6</f>
        <v>5</v>
      </c>
      <c r="E61" t="e">
        <f t="shared" si="0"/>
        <v>#VALUE!</v>
      </c>
    </row>
    <row r="62" spans="1:5" hidden="1" outlineLevel="1" collapsed="1">
      <c r="B62" t="s">
        <v>417</v>
      </c>
      <c r="C62">
        <f>'TT-Motor_driver'!$B$7</f>
        <v>2</v>
      </c>
      <c r="E62" t="e">
        <f t="shared" si="0"/>
        <v>#VALUE!</v>
      </c>
    </row>
    <row r="63" spans="1:5" hidden="1" outlineLevel="1" collapsed="1">
      <c r="B63" t="s">
        <v>417</v>
      </c>
      <c r="C63">
        <f>Ultrasonic!$B$8</f>
        <v>5</v>
      </c>
      <c r="E63" t="e">
        <f t="shared" si="0"/>
        <v>#VALUE!</v>
      </c>
    </row>
    <row r="64" spans="1:5" collapsed="1">
      <c r="A64" t="s">
        <v>328</v>
      </c>
      <c r="C64">
        <f>SUM(C60:C63)</f>
        <v>17</v>
      </c>
      <c r="E64" t="str">
        <f t="shared" si="0"/>
        <v>556-ATTINY441-SSU|17</v>
      </c>
    </row>
    <row r="65" spans="1:5" hidden="1" outlineLevel="1">
      <c r="B65" t="s">
        <v>417</v>
      </c>
      <c r="C65">
        <f>template_atmega328p!$B$5</f>
        <v>10</v>
      </c>
      <c r="E65" t="e">
        <f t="shared" si="0"/>
        <v>#VALUE!</v>
      </c>
    </row>
    <row r="66" spans="1:5" hidden="1" outlineLevel="1" collapsed="1">
      <c r="B66" t="s">
        <v>417</v>
      </c>
      <c r="C66">
        <f>template_esp32!$B$3</f>
        <v>10</v>
      </c>
      <c r="E66" t="e">
        <f t="shared" si="0"/>
        <v>#VALUE!</v>
      </c>
    </row>
    <row r="67" spans="1:5" collapsed="1">
      <c r="A67" t="s">
        <v>324</v>
      </c>
      <c r="C67">
        <f>SUM(C65:C66)</f>
        <v>20</v>
      </c>
      <c r="E67" t="str">
        <f t="shared" si="0"/>
        <v>649-1012938391201ALF|20</v>
      </c>
    </row>
    <row r="68" spans="1:5" hidden="1" outlineLevel="1">
      <c r="B68" t="s">
        <v>417</v>
      </c>
      <c r="C68">
        <f>'Mikroe-Adapter'!$B$5</f>
        <v>5</v>
      </c>
      <c r="E68" t="e">
        <f t="shared" ref="E68:E131" si="1">RIGHT(A68,LEN(A68)-FIND(";",A68,FIND(";",A68)+1))&amp;"|"&amp;C68</f>
        <v>#VALUE!</v>
      </c>
    </row>
    <row r="69" spans="1:5" hidden="1" outlineLevel="1" collapsed="1">
      <c r="B69" t="s">
        <v>417</v>
      </c>
      <c r="C69">
        <f>template_atmega328p!$B$6</f>
        <v>5</v>
      </c>
      <c r="E69" t="e">
        <f t="shared" si="1"/>
        <v>#VALUE!</v>
      </c>
    </row>
    <row r="70" spans="1:5" collapsed="1">
      <c r="A70" t="s">
        <v>323</v>
      </c>
      <c r="C70">
        <f>SUM(C68:C69)</f>
        <v>10</v>
      </c>
      <c r="E70" t="str">
        <f t="shared" si="1"/>
        <v>556-ATMEGA328P-MU|10</v>
      </c>
    </row>
    <row r="71" spans="1:5" hidden="1" outlineLevel="1">
      <c r="B71" t="s">
        <v>417</v>
      </c>
      <c r="C71">
        <f>template_esp32!$B$4</f>
        <v>5</v>
      </c>
      <c r="E71" t="e">
        <f t="shared" si="1"/>
        <v>#VALUE!</v>
      </c>
    </row>
    <row r="72" spans="1:5" collapsed="1">
      <c r="A72" t="s">
        <v>325</v>
      </c>
      <c r="C72">
        <f>SUM(C71)</f>
        <v>5</v>
      </c>
      <c r="E72" t="str">
        <f t="shared" si="1"/>
        <v>621-BZT52C3V3T-7|5</v>
      </c>
    </row>
    <row r="73" spans="1:5" hidden="1" outlineLevel="1">
      <c r="B73" t="s">
        <v>417</v>
      </c>
      <c r="C73">
        <f>'Mikroe-Adapter'!$B$6</f>
        <v>10</v>
      </c>
      <c r="E73" t="e">
        <f t="shared" si="1"/>
        <v>#VALUE!</v>
      </c>
    </row>
    <row r="74" spans="1:5" hidden="1" outlineLevel="1" collapsed="1">
      <c r="B74" t="s">
        <v>417</v>
      </c>
      <c r="C74">
        <f>template_atmega328p!$B$7</f>
        <v>10</v>
      </c>
      <c r="E74" t="e">
        <f t="shared" si="1"/>
        <v>#VALUE!</v>
      </c>
    </row>
    <row r="75" spans="1:5" hidden="1" outlineLevel="1" collapsed="1">
      <c r="B75" t="s">
        <v>417</v>
      </c>
      <c r="C75">
        <f>template_esp32!$B$5</f>
        <v>15</v>
      </c>
      <c r="E75" t="e">
        <f t="shared" si="1"/>
        <v>#VALUE!</v>
      </c>
    </row>
    <row r="76" spans="1:5" collapsed="1">
      <c r="A76" t="s">
        <v>390</v>
      </c>
      <c r="C76">
        <f>SUM(C73:C75)</f>
        <v>35</v>
      </c>
      <c r="E76" t="str">
        <f t="shared" si="1"/>
        <v>187-CL05A105KO5NNNC|35</v>
      </c>
    </row>
    <row r="77" spans="1:5" hidden="1" outlineLevel="1">
      <c r="B77" t="s">
        <v>417</v>
      </c>
      <c r="C77">
        <f>'Mikroe-Adapter'!$B$7</f>
        <v>5</v>
      </c>
      <c r="E77" t="e">
        <f t="shared" si="1"/>
        <v>#VALUE!</v>
      </c>
    </row>
    <row r="78" spans="1:5" hidden="1" outlineLevel="1" collapsed="1">
      <c r="B78" t="s">
        <v>417</v>
      </c>
      <c r="C78">
        <f>template_atmega328p!$B$8</f>
        <v>5</v>
      </c>
      <c r="E78" t="e">
        <f t="shared" si="1"/>
        <v>#VALUE!</v>
      </c>
    </row>
    <row r="79" spans="1:5" hidden="1" outlineLevel="1" collapsed="1">
      <c r="B79" t="s">
        <v>417</v>
      </c>
      <c r="C79">
        <f>template_esp32!$B$6</f>
        <v>5</v>
      </c>
      <c r="E79" t="e">
        <f t="shared" si="1"/>
        <v>#VALUE!</v>
      </c>
    </row>
    <row r="80" spans="1:5" collapsed="1">
      <c r="A80" t="s">
        <v>391</v>
      </c>
      <c r="C80">
        <f>SUM(C77:C79)</f>
        <v>15</v>
      </c>
      <c r="E80" t="str">
        <f t="shared" si="1"/>
        <v>603-CC0402MRX57BB475|15</v>
      </c>
    </row>
    <row r="81" spans="1:5" hidden="1" outlineLevel="1">
      <c r="B81" t="s">
        <v>417</v>
      </c>
      <c r="C81">
        <f>Linefollower!$B$10</f>
        <v>5</v>
      </c>
      <c r="E81" t="e">
        <f t="shared" si="1"/>
        <v>#VALUE!</v>
      </c>
    </row>
    <row r="82" spans="1:5" hidden="1" outlineLevel="1" collapsed="1">
      <c r="B82" t="s">
        <v>417</v>
      </c>
      <c r="C82">
        <f>'Mikroe-Adapter'!$B$8</f>
        <v>30</v>
      </c>
      <c r="E82" t="e">
        <f t="shared" si="1"/>
        <v>#VALUE!</v>
      </c>
    </row>
    <row r="83" spans="1:5" hidden="1" outlineLevel="1" collapsed="1">
      <c r="B83" t="s">
        <v>417</v>
      </c>
      <c r="C83">
        <f>Taster!$B$7</f>
        <v>5</v>
      </c>
      <c r="E83" t="e">
        <f t="shared" si="1"/>
        <v>#VALUE!</v>
      </c>
    </row>
    <row r="84" spans="1:5" hidden="1" outlineLevel="1" collapsed="1">
      <c r="B84" t="s">
        <v>417</v>
      </c>
      <c r="C84">
        <f>template_atmega328p!$B$9</f>
        <v>30</v>
      </c>
      <c r="E84" t="e">
        <f t="shared" si="1"/>
        <v>#VALUE!</v>
      </c>
    </row>
    <row r="85" spans="1:5" hidden="1" outlineLevel="1" collapsed="1">
      <c r="B85" t="s">
        <v>417</v>
      </c>
      <c r="C85">
        <f>template_esp32!$B$7</f>
        <v>10</v>
      </c>
      <c r="E85" t="e">
        <f t="shared" si="1"/>
        <v>#VALUE!</v>
      </c>
    </row>
    <row r="86" spans="1:5" hidden="1" outlineLevel="1" collapsed="1">
      <c r="B86" t="s">
        <v>417</v>
      </c>
      <c r="C86">
        <f>'TT-Motor_driver'!$B$8</f>
        <v>2</v>
      </c>
      <c r="E86" t="e">
        <f t="shared" si="1"/>
        <v>#VALUE!</v>
      </c>
    </row>
    <row r="87" spans="1:5" hidden="1" outlineLevel="1" collapsed="1">
      <c r="B87" t="s">
        <v>417</v>
      </c>
      <c r="C87">
        <f>Ultrasonic!$B$9</f>
        <v>5</v>
      </c>
      <c r="E87" t="e">
        <f t="shared" si="1"/>
        <v>#VALUE!</v>
      </c>
    </row>
    <row r="88" spans="1:5" collapsed="1">
      <c r="A88" t="s">
        <v>392</v>
      </c>
      <c r="C88">
        <f>SUM(C81:C87)</f>
        <v>87</v>
      </c>
      <c r="E88" t="str">
        <f t="shared" si="1"/>
        <v>581-0402YD104K|87</v>
      </c>
    </row>
    <row r="89" spans="1:5" hidden="1" outlineLevel="1">
      <c r="B89" t="s">
        <v>417</v>
      </c>
      <c r="C89">
        <f>template_esp32!$B$8</f>
        <v>5</v>
      </c>
      <c r="E89" t="e">
        <f t="shared" si="1"/>
        <v>#VALUE!</v>
      </c>
    </row>
    <row r="90" spans="1:5" collapsed="1">
      <c r="A90" t="s">
        <v>393</v>
      </c>
      <c r="C90">
        <f>SUM(C89)</f>
        <v>5</v>
      </c>
      <c r="E90" t="str">
        <f t="shared" si="1"/>
        <v>187-CL31A107MQHNNNE|5</v>
      </c>
    </row>
    <row r="91" spans="1:5" hidden="1" outlineLevel="1">
      <c r="B91" t="s">
        <v>417</v>
      </c>
      <c r="C91">
        <f>'Mikroe-Adapter'!$B$9</f>
        <v>5</v>
      </c>
      <c r="E91" t="e">
        <f t="shared" si="1"/>
        <v>#VALUE!</v>
      </c>
    </row>
    <row r="92" spans="1:5" hidden="1" outlineLevel="1" collapsed="1">
      <c r="B92" t="s">
        <v>417</v>
      </c>
      <c r="C92">
        <f>template_atmega328p!$B$10</f>
        <v>5</v>
      </c>
      <c r="E92" t="e">
        <f t="shared" si="1"/>
        <v>#VALUE!</v>
      </c>
    </row>
    <row r="93" spans="1:5" hidden="1" outlineLevel="1" collapsed="1">
      <c r="B93" t="s">
        <v>417</v>
      </c>
      <c r="C93">
        <f>template_esp32!$B$9</f>
        <v>5</v>
      </c>
      <c r="E93" t="e">
        <f t="shared" si="1"/>
        <v>#VALUE!</v>
      </c>
    </row>
    <row r="94" spans="1:5" collapsed="1">
      <c r="A94" t="s">
        <v>329</v>
      </c>
      <c r="C94">
        <f>SUM(C91:C93)</f>
        <v>15</v>
      </c>
      <c r="E94" t="str">
        <f t="shared" si="1"/>
        <v>634-CP2104-F03-GMR|15</v>
      </c>
    </row>
    <row r="95" spans="1:5" hidden="1" outlineLevel="1">
      <c r="B95" t="s">
        <v>417</v>
      </c>
      <c r="C95">
        <f>'Mikroe-Adapter'!$B$10</f>
        <v>5</v>
      </c>
      <c r="E95" t="e">
        <f t="shared" si="1"/>
        <v>#VALUE!</v>
      </c>
    </row>
    <row r="96" spans="1:5" hidden="1" outlineLevel="1" collapsed="1">
      <c r="B96" t="s">
        <v>417</v>
      </c>
      <c r="C96">
        <f>template_atmega328p!$B$11</f>
        <v>5</v>
      </c>
      <c r="E96" t="e">
        <f t="shared" si="1"/>
        <v>#VALUE!</v>
      </c>
    </row>
    <row r="97" spans="1:5" collapsed="1">
      <c r="A97" t="s">
        <v>330</v>
      </c>
      <c r="C97">
        <f>SUM(C95:C96)</f>
        <v>10</v>
      </c>
      <c r="E97" t="str">
        <f t="shared" si="1"/>
        <v>755-EDZTE615.1B|10</v>
      </c>
    </row>
    <row r="98" spans="1:5" hidden="1" outlineLevel="1">
      <c r="B98" t="s">
        <v>417</v>
      </c>
      <c r="C98">
        <f>'Motor Controller'!$B$8</f>
        <v>5</v>
      </c>
      <c r="E98" t="e">
        <f t="shared" si="1"/>
        <v>#VALUE!</v>
      </c>
    </row>
    <row r="99" spans="1:5" collapsed="1">
      <c r="A99" t="s">
        <v>394</v>
      </c>
      <c r="C99">
        <f>SUM(C98)</f>
        <v>5</v>
      </c>
      <c r="E99" t="str">
        <f t="shared" si="1"/>
        <v>187-CL10A105KA8NFNC|5</v>
      </c>
    </row>
    <row r="100" spans="1:5" hidden="1" outlineLevel="1">
      <c r="B100" t="s">
        <v>417</v>
      </c>
      <c r="C100">
        <f>'Motor Controller'!$B$9</f>
        <v>5</v>
      </c>
      <c r="E100" t="e">
        <f t="shared" si="1"/>
        <v>#VALUE!</v>
      </c>
    </row>
    <row r="101" spans="1:5" hidden="1" outlineLevel="1" collapsed="1">
      <c r="B101" t="s">
        <v>417</v>
      </c>
      <c r="C101">
        <f>'Servo Controller'!$B$7</f>
        <v>5</v>
      </c>
      <c r="E101" t="e">
        <f t="shared" si="1"/>
        <v>#VALUE!</v>
      </c>
    </row>
    <row r="102" spans="1:5" collapsed="1">
      <c r="A102" t="s">
        <v>395</v>
      </c>
      <c r="C102">
        <f>SUM(C100:C101)</f>
        <v>10</v>
      </c>
      <c r="E102" t="str">
        <f t="shared" si="1"/>
        <v>774-2186LPST|10</v>
      </c>
    </row>
    <row r="103" spans="1:5" hidden="1" outlineLevel="1">
      <c r="B103" t="s">
        <v>417</v>
      </c>
      <c r="C103">
        <f>template_esp32!$B$10</f>
        <v>5</v>
      </c>
      <c r="E103" t="e">
        <f t="shared" si="1"/>
        <v>#VALUE!</v>
      </c>
    </row>
    <row r="104" spans="1:5" collapsed="1">
      <c r="A104" t="s">
        <v>331</v>
      </c>
      <c r="C104">
        <f>SUM(C103)</f>
        <v>5</v>
      </c>
      <c r="E104" t="str">
        <f t="shared" si="1"/>
        <v>356-ESP-WROOM-32D|5</v>
      </c>
    </row>
    <row r="105" spans="1:5" hidden="1" outlineLevel="1">
      <c r="B105" t="s">
        <v>417</v>
      </c>
      <c r="C105">
        <f>Linefollower!$B$11</f>
        <v>5</v>
      </c>
      <c r="E105" t="e">
        <f t="shared" si="1"/>
        <v>#VALUE!</v>
      </c>
    </row>
    <row r="106" spans="1:5" hidden="1" outlineLevel="1" collapsed="1">
      <c r="B106" t="s">
        <v>417</v>
      </c>
      <c r="C106">
        <f>'Mikroe-Adapter'!$B$11</f>
        <v>5</v>
      </c>
      <c r="E106" t="e">
        <f t="shared" si="1"/>
        <v>#VALUE!</v>
      </c>
    </row>
    <row r="107" spans="1:5" hidden="1" outlineLevel="1" collapsed="1">
      <c r="B107" t="s">
        <v>417</v>
      </c>
      <c r="C107">
        <f>'Motor Controller'!$B$10</f>
        <v>5</v>
      </c>
      <c r="E107" t="e">
        <f t="shared" si="1"/>
        <v>#VALUE!</v>
      </c>
    </row>
    <row r="108" spans="1:5" hidden="1" outlineLevel="1" collapsed="1">
      <c r="B108" t="s">
        <v>417</v>
      </c>
      <c r="C108">
        <f>'Servo Controller'!$B$8</f>
        <v>5</v>
      </c>
      <c r="E108" t="e">
        <f t="shared" si="1"/>
        <v>#VALUE!</v>
      </c>
    </row>
    <row r="109" spans="1:5" hidden="1" outlineLevel="1" collapsed="1">
      <c r="B109" t="s">
        <v>417</v>
      </c>
      <c r="C109">
        <f>Stromversorgung!$B$4</f>
        <v>5</v>
      </c>
      <c r="E109" t="e">
        <f t="shared" si="1"/>
        <v>#VALUE!</v>
      </c>
    </row>
    <row r="110" spans="1:5" hidden="1" outlineLevel="1" collapsed="1">
      <c r="B110" t="s">
        <v>417</v>
      </c>
      <c r="C110">
        <f>Taster!$B$8</f>
        <v>5</v>
      </c>
      <c r="E110" t="e">
        <f t="shared" si="1"/>
        <v>#VALUE!</v>
      </c>
    </row>
    <row r="111" spans="1:5" hidden="1" outlineLevel="1" collapsed="1">
      <c r="B111" t="s">
        <v>417</v>
      </c>
      <c r="C111">
        <f>template_atmega328p!$B$12</f>
        <v>5</v>
      </c>
      <c r="E111" t="e">
        <f t="shared" si="1"/>
        <v>#VALUE!</v>
      </c>
    </row>
    <row r="112" spans="1:5" hidden="1" outlineLevel="1" collapsed="1">
      <c r="B112" t="s">
        <v>417</v>
      </c>
      <c r="C112">
        <f>template_esp32!$B$11</f>
        <v>10</v>
      </c>
      <c r="E112" t="e">
        <f t="shared" si="1"/>
        <v>#VALUE!</v>
      </c>
    </row>
    <row r="113" spans="1:5" hidden="1" outlineLevel="1" collapsed="1">
      <c r="B113" t="s">
        <v>417</v>
      </c>
      <c r="C113">
        <f>'TT-Motor_driver'!$B$9</f>
        <v>2</v>
      </c>
      <c r="E113" t="e">
        <f t="shared" si="1"/>
        <v>#VALUE!</v>
      </c>
    </row>
    <row r="114" spans="1:5" hidden="1" outlineLevel="1" collapsed="1">
      <c r="B114" t="s">
        <v>417</v>
      </c>
      <c r="C114">
        <f>Ultrasonic!$B$10</f>
        <v>5</v>
      </c>
      <c r="E114" t="e">
        <f t="shared" si="1"/>
        <v>#VALUE!</v>
      </c>
    </row>
    <row r="115" spans="1:5" collapsed="1">
      <c r="A115" t="s">
        <v>396</v>
      </c>
      <c r="C115">
        <f>SUM(C105:C114)</f>
        <v>52</v>
      </c>
      <c r="E115" t="str">
        <f t="shared" si="1"/>
        <v>710-150060AS75000|52</v>
      </c>
    </row>
    <row r="116" spans="1:5" hidden="1" outlineLevel="1">
      <c r="B116" t="s">
        <v>417</v>
      </c>
      <c r="C116">
        <f>'Mikroe-Adapter'!$B$12</f>
        <v>5</v>
      </c>
      <c r="E116" t="e">
        <f t="shared" si="1"/>
        <v>#VALUE!</v>
      </c>
    </row>
    <row r="117" spans="1:5" hidden="1" outlineLevel="1" collapsed="1">
      <c r="B117" t="s">
        <v>417</v>
      </c>
      <c r="C117">
        <f>template_atmega328p!$B$13</f>
        <v>5</v>
      </c>
      <c r="E117" t="e">
        <f t="shared" si="1"/>
        <v>#VALUE!</v>
      </c>
    </row>
    <row r="118" spans="1:5" hidden="1" outlineLevel="1" collapsed="1">
      <c r="B118" t="s">
        <v>417</v>
      </c>
      <c r="C118">
        <f>template_esp32!$B$12</f>
        <v>5</v>
      </c>
      <c r="E118" t="e">
        <f t="shared" si="1"/>
        <v>#VALUE!</v>
      </c>
    </row>
    <row r="119" spans="1:5" collapsed="1">
      <c r="A119" t="s">
        <v>332</v>
      </c>
      <c r="C119">
        <f>SUM(C116:C118)</f>
        <v>15</v>
      </c>
      <c r="E119" t="str">
        <f t="shared" si="1"/>
        <v>512-FDN340P|15</v>
      </c>
    </row>
    <row r="120" spans="1:5" hidden="1" outlineLevel="1">
      <c r="B120" t="s">
        <v>417</v>
      </c>
      <c r="C120">
        <f>Hub!$B$2</f>
        <v>40</v>
      </c>
      <c r="E120" t="e">
        <f t="shared" si="1"/>
        <v>#VALUE!</v>
      </c>
    </row>
    <row r="121" spans="1:5" hidden="1" outlineLevel="1" collapsed="1">
      <c r="B121" t="s">
        <v>417</v>
      </c>
      <c r="C121">
        <f>Linefollower!$B$12</f>
        <v>10</v>
      </c>
      <c r="E121" t="e">
        <f t="shared" si="1"/>
        <v>#VALUE!</v>
      </c>
    </row>
    <row r="122" spans="1:5" hidden="1" outlineLevel="1" collapsed="1">
      <c r="B122" t="s">
        <v>417</v>
      </c>
      <c r="C122">
        <f>'Mikroe-Adapter'!$B$13</f>
        <v>10</v>
      </c>
      <c r="E122" t="e">
        <f t="shared" si="1"/>
        <v>#VALUE!</v>
      </c>
    </row>
    <row r="123" spans="1:5" hidden="1" outlineLevel="1" collapsed="1">
      <c r="B123" t="s">
        <v>417</v>
      </c>
      <c r="C123">
        <f>'Motor Controller'!$B$11</f>
        <v>10</v>
      </c>
      <c r="E123" t="e">
        <f t="shared" si="1"/>
        <v>#VALUE!</v>
      </c>
    </row>
    <row r="124" spans="1:5" hidden="1" outlineLevel="1" collapsed="1">
      <c r="B124" t="s">
        <v>417</v>
      </c>
      <c r="C124">
        <f>'Servo Controller'!$B$9</f>
        <v>10</v>
      </c>
      <c r="E124" t="e">
        <f t="shared" si="1"/>
        <v>#VALUE!</v>
      </c>
    </row>
    <row r="125" spans="1:5" hidden="1" outlineLevel="1" collapsed="1">
      <c r="B125" t="s">
        <v>417</v>
      </c>
      <c r="C125">
        <f>Stromversorgung!$B$5</f>
        <v>20</v>
      </c>
      <c r="E125" t="e">
        <f t="shared" si="1"/>
        <v>#VALUE!</v>
      </c>
    </row>
    <row r="126" spans="1:5" hidden="1" outlineLevel="1" collapsed="1">
      <c r="B126" t="s">
        <v>417</v>
      </c>
      <c r="C126">
        <f>Taster!$B$9</f>
        <v>10</v>
      </c>
      <c r="E126" t="e">
        <f t="shared" si="1"/>
        <v>#VALUE!</v>
      </c>
    </row>
    <row r="127" spans="1:5" hidden="1" outlineLevel="1" collapsed="1">
      <c r="B127" t="s">
        <v>417</v>
      </c>
      <c r="C127">
        <f>template_atmega328p!$B$14</f>
        <v>10</v>
      </c>
      <c r="E127" t="e">
        <f t="shared" si="1"/>
        <v>#VALUE!</v>
      </c>
    </row>
    <row r="128" spans="1:5" hidden="1" outlineLevel="1" collapsed="1">
      <c r="B128" t="s">
        <v>417</v>
      </c>
      <c r="C128">
        <f>template_esp32!$B$13</f>
        <v>10</v>
      </c>
      <c r="E128" t="e">
        <f t="shared" si="1"/>
        <v>#VALUE!</v>
      </c>
    </row>
    <row r="129" spans="1:5" hidden="1" outlineLevel="1" collapsed="1">
      <c r="B129" t="s">
        <v>417</v>
      </c>
      <c r="C129">
        <f>'TT-Motor_driver'!$B$10</f>
        <v>2</v>
      </c>
      <c r="E129" t="e">
        <f t="shared" si="1"/>
        <v>#VALUE!</v>
      </c>
    </row>
    <row r="130" spans="1:5" hidden="1" outlineLevel="1" collapsed="1">
      <c r="B130" t="s">
        <v>417</v>
      </c>
      <c r="C130">
        <f>Ultrasonic!$B$11</f>
        <v>10</v>
      </c>
      <c r="E130" t="e">
        <f t="shared" si="1"/>
        <v>#VALUE!</v>
      </c>
    </row>
    <row r="131" spans="1:5" collapsed="1">
      <c r="A131" t="s">
        <v>333</v>
      </c>
      <c r="C131">
        <f>SUM(C120:C130)</f>
        <v>142</v>
      </c>
      <c r="E131" t="str">
        <f t="shared" si="1"/>
        <v>|142</v>
      </c>
    </row>
    <row r="132" spans="1:5" hidden="1" outlineLevel="1">
      <c r="B132" t="s">
        <v>417</v>
      </c>
      <c r="C132">
        <f>'Mikroe-Adapter'!$B$14</f>
        <v>5</v>
      </c>
      <c r="E132" t="e">
        <f t="shared" ref="E132:E195" si="2">RIGHT(A132,LEN(A132)-FIND(";",A132,FIND(";",A132)+1))&amp;"|"&amp;C132</f>
        <v>#VALUE!</v>
      </c>
    </row>
    <row r="133" spans="1:5" hidden="1" outlineLevel="1" collapsed="1">
      <c r="B133" t="s">
        <v>417</v>
      </c>
      <c r="C133">
        <f>template_atmega328p!$B$15</f>
        <v>5</v>
      </c>
      <c r="E133" t="e">
        <f t="shared" si="2"/>
        <v>#VALUE!</v>
      </c>
    </row>
    <row r="134" spans="1:5" hidden="1" outlineLevel="1" collapsed="1">
      <c r="B134" t="s">
        <v>417</v>
      </c>
      <c r="C134">
        <f>template_esp32!$B$14</f>
        <v>5</v>
      </c>
      <c r="E134" t="e">
        <f t="shared" si="2"/>
        <v>#VALUE!</v>
      </c>
    </row>
    <row r="135" spans="1:5" collapsed="1">
      <c r="A135" t="s">
        <v>334</v>
      </c>
      <c r="C135">
        <f>SUM(C132:C134)</f>
        <v>15</v>
      </c>
      <c r="E135" t="str">
        <f t="shared" si="2"/>
        <v>595-LMV358IDGKRG4|15</v>
      </c>
    </row>
    <row r="136" spans="1:5" hidden="1" outlineLevel="1">
      <c r="B136" t="s">
        <v>417</v>
      </c>
      <c r="C136">
        <f>'Mikroe-Adapter'!$B$15</f>
        <v>10</v>
      </c>
      <c r="E136" t="e">
        <f t="shared" si="2"/>
        <v>#VALUE!</v>
      </c>
    </row>
    <row r="137" spans="1:5" collapsed="1">
      <c r="A137" t="s">
        <v>397</v>
      </c>
      <c r="C137">
        <f>SUM(C136)</f>
        <v>10</v>
      </c>
      <c r="E137" t="str">
        <f t="shared" si="2"/>
        <v>437-8018700810001101|10</v>
      </c>
    </row>
    <row r="138" spans="1:5" hidden="1" outlineLevel="1">
      <c r="B138" t="s">
        <v>417</v>
      </c>
      <c r="C138">
        <f>'Mikroe-Adapter'!$B$16</f>
        <v>5</v>
      </c>
      <c r="E138" t="e">
        <f t="shared" si="2"/>
        <v>#VALUE!</v>
      </c>
    </row>
    <row r="139" spans="1:5" hidden="1" outlineLevel="1" collapsed="1">
      <c r="B139" t="s">
        <v>417</v>
      </c>
      <c r="C139">
        <f>template_atmega328p!$B$16</f>
        <v>5</v>
      </c>
      <c r="E139" t="e">
        <f t="shared" si="2"/>
        <v>#VALUE!</v>
      </c>
    </row>
    <row r="140" spans="1:5" hidden="1" outlineLevel="1" collapsed="1">
      <c r="B140" t="s">
        <v>417</v>
      </c>
      <c r="C140">
        <f>template_esp32!$B$15</f>
        <v>5</v>
      </c>
      <c r="E140" t="e">
        <f t="shared" si="2"/>
        <v>#VALUE!</v>
      </c>
    </row>
    <row r="141" spans="1:5" collapsed="1">
      <c r="A141" t="s">
        <v>398</v>
      </c>
      <c r="C141">
        <f>SUM(C138:C140)</f>
        <v>15</v>
      </c>
      <c r="E141" t="str">
        <f t="shared" si="2"/>
        <v>798-UX60A-MB-5ST|15</v>
      </c>
    </row>
    <row r="142" spans="1:5" hidden="1" outlineLevel="1">
      <c r="B142" t="s">
        <v>417</v>
      </c>
      <c r="C142">
        <f>Linefollower!$B$13</f>
        <v>5</v>
      </c>
      <c r="E142" t="e">
        <f t="shared" si="2"/>
        <v>#VALUE!</v>
      </c>
    </row>
    <row r="143" spans="1:5" hidden="1" outlineLevel="1" collapsed="1">
      <c r="B143" t="s">
        <v>417</v>
      </c>
      <c r="C143">
        <f>'Mikroe-Adapter'!$B$17</f>
        <v>5</v>
      </c>
      <c r="E143" t="e">
        <f t="shared" si="2"/>
        <v>#VALUE!</v>
      </c>
    </row>
    <row r="144" spans="1:5" hidden="1" outlineLevel="1" collapsed="1">
      <c r="B144" t="s">
        <v>417</v>
      </c>
      <c r="C144">
        <f>'Motor Controller'!$B$12</f>
        <v>5</v>
      </c>
      <c r="E144" t="e">
        <f t="shared" si="2"/>
        <v>#VALUE!</v>
      </c>
    </row>
    <row r="145" spans="1:5" hidden="1" outlineLevel="1" collapsed="1">
      <c r="B145" t="s">
        <v>417</v>
      </c>
      <c r="C145">
        <f>'Servo Controller'!$B$10</f>
        <v>5</v>
      </c>
      <c r="E145" t="e">
        <f t="shared" si="2"/>
        <v>#VALUE!</v>
      </c>
    </row>
    <row r="146" spans="1:5" hidden="1" outlineLevel="1" collapsed="1">
      <c r="B146" t="s">
        <v>417</v>
      </c>
      <c r="C146">
        <f>Taster!$B$10</f>
        <v>5</v>
      </c>
      <c r="E146" t="e">
        <f t="shared" si="2"/>
        <v>#VALUE!</v>
      </c>
    </row>
    <row r="147" spans="1:5" hidden="1" outlineLevel="1" collapsed="1">
      <c r="B147" t="s">
        <v>417</v>
      </c>
      <c r="C147">
        <f>template_atmega328p!$B$17</f>
        <v>5</v>
      </c>
      <c r="E147" t="e">
        <f t="shared" si="2"/>
        <v>#VALUE!</v>
      </c>
    </row>
    <row r="148" spans="1:5" hidden="1" outlineLevel="1" collapsed="1">
      <c r="B148" t="s">
        <v>417</v>
      </c>
      <c r="C148">
        <f>template_esp32!$B$17</f>
        <v>5</v>
      </c>
      <c r="E148" t="e">
        <f t="shared" si="2"/>
        <v>#VALUE!</v>
      </c>
    </row>
    <row r="149" spans="1:5" hidden="1" outlineLevel="1" collapsed="1">
      <c r="B149" t="s">
        <v>417</v>
      </c>
      <c r="C149">
        <f>'TT-Motor_driver'!$B$11</f>
        <v>2</v>
      </c>
      <c r="E149" t="e">
        <f t="shared" si="2"/>
        <v>#VALUE!</v>
      </c>
    </row>
    <row r="150" spans="1:5" hidden="1" outlineLevel="1" collapsed="1">
      <c r="B150" t="s">
        <v>417</v>
      </c>
      <c r="C150">
        <f>Ultrasonic!$B$12</f>
        <v>5</v>
      </c>
      <c r="E150" t="e">
        <f t="shared" si="2"/>
        <v>#VALUE!</v>
      </c>
    </row>
    <row r="151" spans="1:5" collapsed="1">
      <c r="A151" t="s">
        <v>335</v>
      </c>
      <c r="C151">
        <f>SUM(C142:C150)</f>
        <v>42</v>
      </c>
      <c r="E151" t="str">
        <f t="shared" si="2"/>
        <v>863-NCP1117ST50T3G|42</v>
      </c>
    </row>
    <row r="152" spans="1:5" hidden="1" outlineLevel="1">
      <c r="B152" t="s">
        <v>417</v>
      </c>
      <c r="C152">
        <f>template_esp32!$B$18</f>
        <v>10</v>
      </c>
      <c r="E152" t="e">
        <f t="shared" si="2"/>
        <v>#VALUE!</v>
      </c>
    </row>
    <row r="153" spans="1:5" collapsed="1">
      <c r="A153" t="s">
        <v>399</v>
      </c>
      <c r="C153">
        <f>SUM(C152)</f>
        <v>10</v>
      </c>
      <c r="E153" t="str">
        <f t="shared" si="2"/>
        <v>750-SS8050-G|10</v>
      </c>
    </row>
    <row r="154" spans="1:5" hidden="1" outlineLevel="1">
      <c r="B154" t="s">
        <v>417</v>
      </c>
      <c r="C154">
        <f>'Mikroe-Adapter'!$B$18</f>
        <v>5</v>
      </c>
      <c r="E154" t="e">
        <f t="shared" si="2"/>
        <v>#VALUE!</v>
      </c>
    </row>
    <row r="155" spans="1:5" hidden="1" outlineLevel="1" collapsed="1">
      <c r="B155" t="s">
        <v>417</v>
      </c>
      <c r="C155">
        <f>template_atmega328p!$B$18</f>
        <v>5</v>
      </c>
      <c r="E155" t="e">
        <f t="shared" si="2"/>
        <v>#VALUE!</v>
      </c>
    </row>
    <row r="156" spans="1:5" hidden="1" outlineLevel="1" collapsed="1">
      <c r="B156" t="s">
        <v>417</v>
      </c>
      <c r="C156">
        <f>template_esp32!$B$19</f>
        <v>5</v>
      </c>
      <c r="E156" t="e">
        <f t="shared" si="2"/>
        <v>#VALUE!</v>
      </c>
    </row>
    <row r="157" spans="1:5" collapsed="1">
      <c r="A157" t="s">
        <v>337</v>
      </c>
      <c r="C157">
        <f>SUM(C154:C156)</f>
        <v>15</v>
      </c>
      <c r="E157" t="str">
        <f t="shared" si="2"/>
        <v>576-SP0503BAHTG|15</v>
      </c>
    </row>
    <row r="158" spans="1:5" hidden="1" outlineLevel="1">
      <c r="B158" t="s">
        <v>417</v>
      </c>
      <c r="C158">
        <f>'Motor Controller'!$B$13</f>
        <v>5</v>
      </c>
      <c r="E158" t="e">
        <f t="shared" si="2"/>
        <v>#VALUE!</v>
      </c>
    </row>
    <row r="159" spans="1:5" hidden="1" outlineLevel="1" collapsed="1">
      <c r="B159" t="s">
        <v>417</v>
      </c>
      <c r="C159">
        <f>'Servo Controller'!$B$11</f>
        <v>5</v>
      </c>
      <c r="E159" t="e">
        <f t="shared" si="2"/>
        <v>#VALUE!</v>
      </c>
    </row>
    <row r="160" spans="1:5" collapsed="1">
      <c r="A160" t="s">
        <v>400</v>
      </c>
      <c r="C160">
        <f>SUM(C158:C159)</f>
        <v>10</v>
      </c>
      <c r="E160" t="str">
        <f t="shared" si="2"/>
        <v>771-PCA9685PW,112|10</v>
      </c>
    </row>
    <row r="161" spans="1:5" hidden="1" outlineLevel="1">
      <c r="B161" t="s">
        <v>417</v>
      </c>
      <c r="C161">
        <f>Stromversorgung!$B$6</f>
        <v>5</v>
      </c>
      <c r="E161" t="e">
        <f t="shared" si="2"/>
        <v>#VALUE!</v>
      </c>
    </row>
    <row r="162" spans="1:5" hidden="1" outlineLevel="1" collapsed="1">
      <c r="B162" t="s">
        <v>417</v>
      </c>
      <c r="C162">
        <f>template_esp32!$B$16</f>
        <v>5</v>
      </c>
      <c r="E162" t="e">
        <f t="shared" si="2"/>
        <v>#VALUE!</v>
      </c>
    </row>
    <row r="163" spans="1:5" collapsed="1">
      <c r="A163" t="s">
        <v>336</v>
      </c>
      <c r="C163">
        <f>SUM(C161:C162)</f>
        <v>10</v>
      </c>
      <c r="E163" t="str">
        <f t="shared" si="2"/>
        <v>863-NCP1117ST33T3G|10</v>
      </c>
    </row>
    <row r="164" spans="1:5" hidden="1" outlineLevel="1">
      <c r="B164" t="s">
        <v>417</v>
      </c>
      <c r="C164">
        <f>Linefollower!$B$14</f>
        <v>10</v>
      </c>
      <c r="E164" t="e">
        <f t="shared" si="2"/>
        <v>#VALUE!</v>
      </c>
    </row>
    <row r="165" spans="1:5" hidden="1" outlineLevel="1" collapsed="1">
      <c r="B165" t="s">
        <v>417</v>
      </c>
      <c r="C165">
        <f>'Mikroe-Adapter'!$B$19</f>
        <v>10</v>
      </c>
      <c r="E165" t="e">
        <f t="shared" si="2"/>
        <v>#VALUE!</v>
      </c>
    </row>
    <row r="166" spans="1:5" hidden="1" outlineLevel="1" collapsed="1">
      <c r="B166" t="s">
        <v>417</v>
      </c>
      <c r="C166">
        <f>'Motor Controller'!$B$14</f>
        <v>15</v>
      </c>
      <c r="E166" t="e">
        <f t="shared" si="2"/>
        <v>#VALUE!</v>
      </c>
    </row>
    <row r="167" spans="1:5" hidden="1" outlineLevel="1" collapsed="1">
      <c r="B167" t="s">
        <v>417</v>
      </c>
      <c r="C167">
        <f>'Servo Controller'!$B$12</f>
        <v>10</v>
      </c>
      <c r="E167" t="e">
        <f t="shared" si="2"/>
        <v>#VALUE!</v>
      </c>
    </row>
    <row r="168" spans="1:5" hidden="1" outlineLevel="1" collapsed="1">
      <c r="B168" t="s">
        <v>417</v>
      </c>
      <c r="C168">
        <f>Stromversorgung!$B$7</f>
        <v>5</v>
      </c>
      <c r="E168" t="e">
        <f t="shared" si="2"/>
        <v>#VALUE!</v>
      </c>
    </row>
    <row r="169" spans="1:5" hidden="1" outlineLevel="1" collapsed="1">
      <c r="B169" t="s">
        <v>417</v>
      </c>
      <c r="C169">
        <f>Taster!$B$11</f>
        <v>10</v>
      </c>
      <c r="E169" t="e">
        <f t="shared" si="2"/>
        <v>#VALUE!</v>
      </c>
    </row>
    <row r="170" spans="1:5" hidden="1" outlineLevel="1" collapsed="1">
      <c r="B170" t="s">
        <v>417</v>
      </c>
      <c r="C170">
        <f>template_atmega328p!$B$19</f>
        <v>10</v>
      </c>
      <c r="E170" t="e">
        <f t="shared" si="2"/>
        <v>#VALUE!</v>
      </c>
    </row>
    <row r="171" spans="1:5" hidden="1" outlineLevel="1" collapsed="1">
      <c r="B171" t="s">
        <v>417</v>
      </c>
      <c r="C171">
        <f>template_esp32!$B$20</f>
        <v>10</v>
      </c>
      <c r="E171" t="e">
        <f t="shared" si="2"/>
        <v>#VALUE!</v>
      </c>
    </row>
    <row r="172" spans="1:5" hidden="1" outlineLevel="1" collapsed="1">
      <c r="B172" t="s">
        <v>417</v>
      </c>
      <c r="C172">
        <f>'TT-Motor_driver'!$B$12</f>
        <v>2</v>
      </c>
      <c r="E172" t="e">
        <f t="shared" si="2"/>
        <v>#VALUE!</v>
      </c>
    </row>
    <row r="173" spans="1:5" hidden="1" outlineLevel="1" collapsed="1">
      <c r="B173" t="s">
        <v>417</v>
      </c>
      <c r="C173">
        <f>Ultrasonic!$B$13</f>
        <v>10</v>
      </c>
      <c r="E173" t="e">
        <f t="shared" si="2"/>
        <v>#VALUE!</v>
      </c>
    </row>
    <row r="174" spans="1:5" collapsed="1">
      <c r="A174" t="s">
        <v>401</v>
      </c>
      <c r="C174">
        <f>SUM(C164:C173)</f>
        <v>92</v>
      </c>
      <c r="E174" t="str">
        <f t="shared" si="2"/>
        <v>667-EEE-1CA470WAR|92</v>
      </c>
    </row>
    <row r="175" spans="1:5" hidden="1" outlineLevel="1">
      <c r="B175" t="s">
        <v>417</v>
      </c>
      <c r="C175">
        <f>Linefollower!$B$15</f>
        <v>15</v>
      </c>
      <c r="E175" t="e">
        <f t="shared" si="2"/>
        <v>#VALUE!</v>
      </c>
    </row>
    <row r="176" spans="1:5" collapsed="1">
      <c r="A176" t="s">
        <v>340</v>
      </c>
      <c r="C176">
        <f>SUM(C175)</f>
        <v>15</v>
      </c>
      <c r="E176" t="str">
        <f t="shared" si="2"/>
        <v>782-TCRT5000|15</v>
      </c>
    </row>
    <row r="177" spans="1:5" hidden="1" outlineLevel="1">
      <c r="B177" t="s">
        <v>417</v>
      </c>
      <c r="C177">
        <f>'Motor Controller'!$B$15</f>
        <v>5</v>
      </c>
      <c r="E177" t="e">
        <f t="shared" si="2"/>
        <v>#VALUE!</v>
      </c>
    </row>
    <row r="178" spans="1:5" collapsed="1">
      <c r="A178" t="s">
        <v>338</v>
      </c>
      <c r="C178">
        <f>SUM(C177)</f>
        <v>5</v>
      </c>
      <c r="E178" t="str">
        <f t="shared" si="2"/>
        <v>757-TB6612FNGC8EL|5</v>
      </c>
    </row>
    <row r="179" spans="1:5" hidden="1" outlineLevel="1">
      <c r="B179" t="s">
        <v>417</v>
      </c>
      <c r="C179">
        <f>Taster!$B$12</f>
        <v>25</v>
      </c>
      <c r="E179" t="e">
        <f t="shared" si="2"/>
        <v>#VALUE!</v>
      </c>
    </row>
    <row r="180" spans="1:5" hidden="1" outlineLevel="1" collapsed="1">
      <c r="B180" t="s">
        <v>417</v>
      </c>
      <c r="C180">
        <f>template_esp32!$B$21</f>
        <v>10</v>
      </c>
      <c r="E180" t="e">
        <f t="shared" si="2"/>
        <v>#VALUE!</v>
      </c>
    </row>
    <row r="181" spans="1:5" collapsed="1">
      <c r="A181" t="s">
        <v>341</v>
      </c>
      <c r="C181">
        <f>SUM(C179:C180)</f>
        <v>35</v>
      </c>
      <c r="E181" t="str">
        <f t="shared" si="2"/>
        <v>611-PTS526SK15SMR2L|35</v>
      </c>
    </row>
    <row r="182" spans="1:5" hidden="1" outlineLevel="1">
      <c r="B182" t="s">
        <v>417</v>
      </c>
      <c r="C182">
        <f>Linefollower!$B$16</f>
        <v>5</v>
      </c>
      <c r="E182" t="e">
        <f t="shared" si="2"/>
        <v>#VALUE!</v>
      </c>
    </row>
    <row r="183" spans="1:5" hidden="1" outlineLevel="1" collapsed="1">
      <c r="B183" t="s">
        <v>417</v>
      </c>
      <c r="C183">
        <f>'Mikroe-Adapter'!$B$20</f>
        <v>5</v>
      </c>
      <c r="E183" t="e">
        <f t="shared" si="2"/>
        <v>#VALUE!</v>
      </c>
    </row>
    <row r="184" spans="1:5" hidden="1" outlineLevel="1" collapsed="1">
      <c r="B184" t="s">
        <v>417</v>
      </c>
      <c r="C184">
        <f>'Motor Controller'!$B$16</f>
        <v>5</v>
      </c>
      <c r="E184" t="e">
        <f t="shared" si="2"/>
        <v>#VALUE!</v>
      </c>
    </row>
    <row r="185" spans="1:5" hidden="1" outlineLevel="1" collapsed="1">
      <c r="B185" t="s">
        <v>417</v>
      </c>
      <c r="C185">
        <f>'Servo Controller'!$B$13</f>
        <v>5</v>
      </c>
      <c r="E185" t="e">
        <f t="shared" si="2"/>
        <v>#VALUE!</v>
      </c>
    </row>
    <row r="186" spans="1:5" hidden="1" outlineLevel="1" collapsed="1">
      <c r="B186" t="s">
        <v>417</v>
      </c>
      <c r="C186">
        <f>Stromversorgung!$B$8</f>
        <v>5</v>
      </c>
      <c r="E186" t="e">
        <f t="shared" si="2"/>
        <v>#VALUE!</v>
      </c>
    </row>
    <row r="187" spans="1:5" hidden="1" outlineLevel="1" collapsed="1">
      <c r="B187" t="s">
        <v>417</v>
      </c>
      <c r="C187">
        <f>Taster!$B$13</f>
        <v>5</v>
      </c>
      <c r="E187" t="e">
        <f t="shared" si="2"/>
        <v>#VALUE!</v>
      </c>
    </row>
    <row r="188" spans="1:5" hidden="1" outlineLevel="1" collapsed="1">
      <c r="B188" t="s">
        <v>417</v>
      </c>
      <c r="C188">
        <f>template_atmega328p!$B$20</f>
        <v>5</v>
      </c>
      <c r="E188" t="e">
        <f t="shared" si="2"/>
        <v>#VALUE!</v>
      </c>
    </row>
    <row r="189" spans="1:5" hidden="1" outlineLevel="1" collapsed="1">
      <c r="B189" t="s">
        <v>417</v>
      </c>
      <c r="C189">
        <f>template_esp32!$B$22</f>
        <v>5</v>
      </c>
      <c r="E189" t="e">
        <f t="shared" si="2"/>
        <v>#VALUE!</v>
      </c>
    </row>
    <row r="190" spans="1:5" hidden="1" outlineLevel="1" collapsed="1">
      <c r="B190" t="s">
        <v>417</v>
      </c>
      <c r="C190">
        <f>'TT-Motor_driver'!$B$13</f>
        <v>2</v>
      </c>
      <c r="E190" t="e">
        <f t="shared" si="2"/>
        <v>#VALUE!</v>
      </c>
    </row>
    <row r="191" spans="1:5" hidden="1" outlineLevel="1" collapsed="1">
      <c r="B191" t="s">
        <v>417</v>
      </c>
      <c r="C191">
        <f>Ultrasonic!$B$14</f>
        <v>5</v>
      </c>
      <c r="E191" t="e">
        <f t="shared" si="2"/>
        <v>#VALUE!</v>
      </c>
    </row>
    <row r="192" spans="1:5" collapsed="1">
      <c r="A192" t="s">
        <v>402</v>
      </c>
      <c r="C192">
        <f>SUM(C182:C191)</f>
        <v>47</v>
      </c>
      <c r="E192" t="str">
        <f t="shared" si="2"/>
        <v>755-SFR01MZPF2200|47</v>
      </c>
    </row>
    <row r="193" spans="1:5" hidden="1" outlineLevel="1">
      <c r="B193" t="s">
        <v>417</v>
      </c>
      <c r="C193">
        <f>'Mikroe-Adapter'!$B$21</f>
        <v>20</v>
      </c>
      <c r="E193" t="e">
        <f t="shared" si="2"/>
        <v>#VALUE!</v>
      </c>
    </row>
    <row r="194" spans="1:5" hidden="1" outlineLevel="1" collapsed="1">
      <c r="B194" t="s">
        <v>417</v>
      </c>
      <c r="C194">
        <f>template_atmega328p!$B$21</f>
        <v>20</v>
      </c>
      <c r="E194" t="e">
        <f t="shared" si="2"/>
        <v>#VALUE!</v>
      </c>
    </row>
    <row r="195" spans="1:5" hidden="1" outlineLevel="1" collapsed="1">
      <c r="B195" t="s">
        <v>417</v>
      </c>
      <c r="C195">
        <f>template_esp32!$B$23</f>
        <v>10</v>
      </c>
      <c r="E195" t="e">
        <f t="shared" si="2"/>
        <v>#VALUE!</v>
      </c>
    </row>
    <row r="196" spans="1:5" collapsed="1">
      <c r="A196" t="s">
        <v>403</v>
      </c>
      <c r="C196">
        <f>SUM(C193:C195)</f>
        <v>50</v>
      </c>
      <c r="E196" t="str">
        <f t="shared" ref="E196:E252" si="3">RIGHT(A196,LEN(A196)-FIND(";",A196,FIND(";",A196)+1))&amp;"|"&amp;C196</f>
        <v>71-CRCW04021K00FKEDC|50</v>
      </c>
    </row>
    <row r="197" spans="1:5" hidden="1" outlineLevel="1">
      <c r="B197" t="s">
        <v>417</v>
      </c>
      <c r="C197">
        <f>'Mikroe-Adapter'!$B$22</f>
        <v>10</v>
      </c>
      <c r="E197" t="e">
        <f t="shared" si="3"/>
        <v>#VALUE!</v>
      </c>
    </row>
    <row r="198" spans="1:5" hidden="1" outlineLevel="1" collapsed="1">
      <c r="B198" t="s">
        <v>417</v>
      </c>
      <c r="C198">
        <f>template_atmega328p!$B$22</f>
        <v>10</v>
      </c>
      <c r="E198" t="e">
        <f t="shared" si="3"/>
        <v>#VALUE!</v>
      </c>
    </row>
    <row r="199" spans="1:5" hidden="1" outlineLevel="1" collapsed="1">
      <c r="B199" t="s">
        <v>417</v>
      </c>
      <c r="C199">
        <f>template_esp32!$B$24</f>
        <v>10</v>
      </c>
      <c r="E199" t="e">
        <f t="shared" si="3"/>
        <v>#VALUE!</v>
      </c>
    </row>
    <row r="200" spans="1:5" collapsed="1">
      <c r="A200" t="s">
        <v>404</v>
      </c>
      <c r="C200">
        <f>SUM(C197:C199)</f>
        <v>30</v>
      </c>
      <c r="E200" t="str">
        <f t="shared" si="3"/>
        <v>71-CRCW040210K0FKEDC|30</v>
      </c>
    </row>
    <row r="201" spans="1:5" hidden="1" outlineLevel="1">
      <c r="B201" t="s">
        <v>417</v>
      </c>
      <c r="C201">
        <f>Linefollower!$B$17</f>
        <v>5</v>
      </c>
      <c r="E201" t="e">
        <f t="shared" si="3"/>
        <v>#VALUE!</v>
      </c>
    </row>
    <row r="202" spans="1:5" hidden="1" outlineLevel="1" collapsed="1">
      <c r="B202" t="s">
        <v>417</v>
      </c>
      <c r="C202">
        <f>'Mikroe-Adapter'!$B$23</f>
        <v>5</v>
      </c>
      <c r="E202" t="e">
        <f t="shared" si="3"/>
        <v>#VALUE!</v>
      </c>
    </row>
    <row r="203" spans="1:5" hidden="1" outlineLevel="1" collapsed="1">
      <c r="B203" t="s">
        <v>417</v>
      </c>
      <c r="C203">
        <f>Taster!$B$14</f>
        <v>5</v>
      </c>
      <c r="E203" t="e">
        <f t="shared" si="3"/>
        <v>#VALUE!</v>
      </c>
    </row>
    <row r="204" spans="1:5" hidden="1" outlineLevel="1" collapsed="1">
      <c r="B204" t="s">
        <v>417</v>
      </c>
      <c r="C204">
        <f>template_atmega328p!$B$23</f>
        <v>5</v>
      </c>
      <c r="E204" t="e">
        <f t="shared" si="3"/>
        <v>#VALUE!</v>
      </c>
    </row>
    <row r="205" spans="1:5" hidden="1" outlineLevel="1" collapsed="1">
      <c r="B205" t="s">
        <v>417</v>
      </c>
      <c r="C205">
        <f>'TT-Motor_driver'!$B$14</f>
        <v>2</v>
      </c>
      <c r="E205" t="e">
        <f t="shared" si="3"/>
        <v>#VALUE!</v>
      </c>
    </row>
    <row r="206" spans="1:5" hidden="1" outlineLevel="1" collapsed="1">
      <c r="B206" t="s">
        <v>417</v>
      </c>
      <c r="C206">
        <f>Ultrasonic!$B$15</f>
        <v>5</v>
      </c>
      <c r="E206" t="e">
        <f t="shared" si="3"/>
        <v>#VALUE!</v>
      </c>
    </row>
    <row r="207" spans="1:5" collapsed="1">
      <c r="A207" t="s">
        <v>405</v>
      </c>
      <c r="C207">
        <f>SUM(C201:C206)</f>
        <v>27</v>
      </c>
      <c r="E207" t="str">
        <f t="shared" si="3"/>
        <v>71-CRCW040210K0FKEDC|27</v>
      </c>
    </row>
    <row r="208" spans="1:5" hidden="1" outlineLevel="1">
      <c r="B208" t="s">
        <v>417</v>
      </c>
      <c r="C208">
        <f>template_esp32!$B$25</f>
        <v>20</v>
      </c>
      <c r="E208" t="e">
        <f t="shared" si="3"/>
        <v>#VALUE!</v>
      </c>
    </row>
    <row r="209" spans="1:5" collapsed="1">
      <c r="A209" t="s">
        <v>406</v>
      </c>
      <c r="C209">
        <f>SUM(C208)</f>
        <v>20</v>
      </c>
      <c r="E209" t="str">
        <f t="shared" si="3"/>
        <v>71-CRCW040212K0FKEDC|20</v>
      </c>
    </row>
    <row r="210" spans="1:5" hidden="1" outlineLevel="1">
      <c r="B210" t="s">
        <v>417</v>
      </c>
      <c r="C210">
        <f>'Mikroe-Adapter'!$B$24</f>
        <v>5</v>
      </c>
      <c r="E210" t="e">
        <f t="shared" si="3"/>
        <v>#VALUE!</v>
      </c>
    </row>
    <row r="211" spans="1:5" hidden="1" outlineLevel="1" collapsed="1">
      <c r="B211" t="s">
        <v>417</v>
      </c>
      <c r="C211">
        <f>template_atmega328p!$B$24</f>
        <v>5</v>
      </c>
      <c r="E211" t="e">
        <f t="shared" si="3"/>
        <v>#VALUE!</v>
      </c>
    </row>
    <row r="212" spans="1:5" hidden="1" outlineLevel="1" collapsed="1">
      <c r="B212" t="s">
        <v>417</v>
      </c>
      <c r="C212">
        <f>template_esp32!$B$26</f>
        <v>5</v>
      </c>
      <c r="E212" t="e">
        <f t="shared" si="3"/>
        <v>#VALUE!</v>
      </c>
    </row>
    <row r="213" spans="1:5" collapsed="1">
      <c r="A213" t="s">
        <v>407</v>
      </c>
      <c r="C213">
        <f>SUM(C210:C212)</f>
        <v>15</v>
      </c>
      <c r="E213" t="str">
        <f t="shared" si="3"/>
        <v>71-CRCW04021K80FKEDC|15</v>
      </c>
    </row>
    <row r="214" spans="1:5" hidden="1" outlineLevel="1">
      <c r="B214" t="s">
        <v>417</v>
      </c>
      <c r="C214">
        <f>'Mikroe-Adapter'!$B$25</f>
        <v>5</v>
      </c>
      <c r="E214" t="e">
        <f t="shared" si="3"/>
        <v>#VALUE!</v>
      </c>
    </row>
    <row r="215" spans="1:5" hidden="1" outlineLevel="1" collapsed="1">
      <c r="B215" t="s">
        <v>417</v>
      </c>
      <c r="C215">
        <f>template_atmega328p!$B$25</f>
        <v>5</v>
      </c>
      <c r="E215" t="e">
        <f t="shared" si="3"/>
        <v>#VALUE!</v>
      </c>
    </row>
    <row r="216" spans="1:5" hidden="1" outlineLevel="1" collapsed="1">
      <c r="B216" t="s">
        <v>417</v>
      </c>
      <c r="C216">
        <f>template_esp32!$B$27</f>
        <v>5</v>
      </c>
      <c r="E216" t="e">
        <f t="shared" si="3"/>
        <v>#VALUE!</v>
      </c>
    </row>
    <row r="217" spans="1:5" collapsed="1">
      <c r="A217" t="s">
        <v>408</v>
      </c>
      <c r="C217">
        <f>SUM(C214:C216)</f>
        <v>15</v>
      </c>
      <c r="E217" t="str">
        <f t="shared" si="3"/>
        <v>71-CRCW040224K0FKEDC|15</v>
      </c>
    </row>
    <row r="218" spans="1:5" hidden="1" outlineLevel="1">
      <c r="B218" t="s">
        <v>417</v>
      </c>
      <c r="C218">
        <f>template_esp32!$B$28</f>
        <v>5</v>
      </c>
      <c r="E218" t="e">
        <f t="shared" si="3"/>
        <v>#VALUE!</v>
      </c>
    </row>
    <row r="219" spans="1:5" collapsed="1">
      <c r="A219" t="s">
        <v>409</v>
      </c>
      <c r="C219">
        <f>SUM(C218)</f>
        <v>5</v>
      </c>
      <c r="E219" t="str">
        <f t="shared" si="3"/>
        <v>71-CRCW0402390RFKEDC|5</v>
      </c>
    </row>
    <row r="220" spans="1:5" hidden="1" outlineLevel="1">
      <c r="B220" t="s">
        <v>417</v>
      </c>
      <c r="C220">
        <f>template_esp32!$B$29</f>
        <v>20</v>
      </c>
      <c r="E220" t="e">
        <f t="shared" si="3"/>
        <v>#VALUE!</v>
      </c>
    </row>
    <row r="221" spans="1:5" collapsed="1">
      <c r="A221" t="s">
        <v>410</v>
      </c>
      <c r="C221">
        <f>SUM(C220)</f>
        <v>20</v>
      </c>
      <c r="E221" t="str">
        <f t="shared" si="3"/>
        <v>71-CRCW0402470RFKEDC|20</v>
      </c>
    </row>
    <row r="222" spans="1:5" hidden="1" outlineLevel="1">
      <c r="B222" t="s">
        <v>417</v>
      </c>
      <c r="C222">
        <f>'Mikroe-Adapter'!$B$26</f>
        <v>5</v>
      </c>
      <c r="E222" t="e">
        <f t="shared" si="3"/>
        <v>#VALUE!</v>
      </c>
    </row>
    <row r="223" spans="1:5" hidden="1" outlineLevel="1" collapsed="1">
      <c r="B223" t="s">
        <v>417</v>
      </c>
      <c r="C223">
        <f>template_atmega328p!$B$26</f>
        <v>5</v>
      </c>
      <c r="E223" t="e">
        <f t="shared" si="3"/>
        <v>#VALUE!</v>
      </c>
    </row>
    <row r="224" spans="1:5" hidden="1" outlineLevel="1" collapsed="1">
      <c r="B224" t="s">
        <v>417</v>
      </c>
      <c r="C224">
        <f>template_esp32!$B$30</f>
        <v>5</v>
      </c>
      <c r="E224" t="e">
        <f t="shared" si="3"/>
        <v>#VALUE!</v>
      </c>
    </row>
    <row r="225" spans="1:5" collapsed="1">
      <c r="A225" t="s">
        <v>411</v>
      </c>
      <c r="C225">
        <f>SUM(C222:C224)</f>
        <v>15</v>
      </c>
      <c r="E225" t="str">
        <f t="shared" si="3"/>
        <v>71-CRCW04024K75FKEDC|15</v>
      </c>
    </row>
    <row r="226" spans="1:5" hidden="1" outlineLevel="1">
      <c r="B226" t="s">
        <v>417</v>
      </c>
      <c r="C226">
        <f>'Mikroe-Adapter'!$B$27</f>
        <v>5</v>
      </c>
      <c r="E226" t="e">
        <f t="shared" si="3"/>
        <v>#VALUE!</v>
      </c>
    </row>
    <row r="227" spans="1:5" hidden="1" outlineLevel="1" collapsed="1">
      <c r="B227" t="s">
        <v>417</v>
      </c>
      <c r="C227">
        <f>template_atmega328p!$B$27</f>
        <v>5</v>
      </c>
      <c r="E227" t="e">
        <f t="shared" si="3"/>
        <v>#VALUE!</v>
      </c>
    </row>
    <row r="228" spans="1:5" hidden="1" outlineLevel="1" collapsed="1">
      <c r="B228" t="s">
        <v>417</v>
      </c>
      <c r="C228">
        <f>template_esp32!$B$31</f>
        <v>5</v>
      </c>
      <c r="E228" t="e">
        <f t="shared" si="3"/>
        <v>#VALUE!</v>
      </c>
    </row>
    <row r="229" spans="1:5" collapsed="1">
      <c r="A229" t="s">
        <v>412</v>
      </c>
      <c r="C229">
        <f>SUM(C226:C228)</f>
        <v>15</v>
      </c>
      <c r="E229" t="str">
        <f t="shared" si="3"/>
        <v>71-CRCW040247K0FKEDC|15</v>
      </c>
    </row>
    <row r="230" spans="1:5" hidden="1" outlineLevel="1">
      <c r="B230" t="s">
        <v>417</v>
      </c>
      <c r="C230">
        <f>'Mikroe-Adapter'!$B$28</f>
        <v>5</v>
      </c>
      <c r="E230" t="e">
        <f t="shared" si="3"/>
        <v>#VALUE!</v>
      </c>
    </row>
    <row r="231" spans="1:5" hidden="1" outlineLevel="1" collapsed="1">
      <c r="B231" t="s">
        <v>417</v>
      </c>
      <c r="C231">
        <f>template_atmega328p!$B$28</f>
        <v>5</v>
      </c>
      <c r="E231" t="e">
        <f t="shared" si="3"/>
        <v>#VALUE!</v>
      </c>
    </row>
    <row r="232" spans="1:5" collapsed="1">
      <c r="A232" t="s">
        <v>413</v>
      </c>
      <c r="C232">
        <f>SUM(C230:C231)</f>
        <v>10</v>
      </c>
      <c r="E232" t="str">
        <f t="shared" si="3"/>
        <v>71-CRCW0402680RFKEDC|10</v>
      </c>
    </row>
    <row r="233" spans="1:5" hidden="1" outlineLevel="1">
      <c r="B233" t="s">
        <v>417</v>
      </c>
      <c r="C233">
        <f>Stromversorgung!$B$9</f>
        <v>10</v>
      </c>
      <c r="E233" t="e">
        <f t="shared" si="3"/>
        <v>#VALUE!</v>
      </c>
    </row>
    <row r="234" spans="1:5" collapsed="1">
      <c r="A234" t="s">
        <v>414</v>
      </c>
      <c r="C234">
        <f>SUM(C233)</f>
        <v>10</v>
      </c>
      <c r="E234" t="str">
        <f t="shared" si="3"/>
        <v>71-CRCW04022K00FKEDC|10</v>
      </c>
    </row>
    <row r="235" spans="1:5" hidden="1" outlineLevel="1">
      <c r="B235" t="s">
        <v>417</v>
      </c>
      <c r="C235">
        <f>'TT-Motor_driver'!$B$15</f>
        <v>2</v>
      </c>
      <c r="E235" t="e">
        <f t="shared" si="3"/>
        <v>#VALUE!</v>
      </c>
    </row>
    <row r="236" spans="1:5" collapsed="1">
      <c r="A236" t="s">
        <v>339</v>
      </c>
      <c r="C236">
        <f>SUM(C235)</f>
        <v>2</v>
      </c>
      <c r="E236" t="str">
        <f t="shared" si="3"/>
        <v>140-VE101M1CTR0605|2</v>
      </c>
    </row>
    <row r="237" spans="1:5" hidden="1" outlineLevel="1">
      <c r="B237" t="s">
        <v>417</v>
      </c>
      <c r="C237">
        <f>Linefollower!$B$18</f>
        <v>5</v>
      </c>
      <c r="E237" t="e">
        <f t="shared" si="3"/>
        <v>#VALUE!</v>
      </c>
    </row>
    <row r="238" spans="1:5" hidden="1" outlineLevel="1" collapsed="1">
      <c r="B238" t="s">
        <v>417</v>
      </c>
      <c r="C238">
        <f>'Mikroe-Adapter'!$B$29</f>
        <v>5</v>
      </c>
      <c r="E238" t="e">
        <f t="shared" si="3"/>
        <v>#VALUE!</v>
      </c>
    </row>
    <row r="239" spans="1:5" hidden="1" outlineLevel="1" collapsed="1">
      <c r="B239" t="s">
        <v>417</v>
      </c>
      <c r="C239">
        <f>'Motor Controller'!$B$17</f>
        <v>15</v>
      </c>
      <c r="E239" t="e">
        <f t="shared" si="3"/>
        <v>#VALUE!</v>
      </c>
    </row>
    <row r="240" spans="1:5" hidden="1" outlineLevel="1" collapsed="1">
      <c r="B240" t="s">
        <v>417</v>
      </c>
      <c r="C240">
        <f>'Servo Controller'!$B$14</f>
        <v>10</v>
      </c>
      <c r="E240" t="e">
        <f t="shared" si="3"/>
        <v>#VALUE!</v>
      </c>
    </row>
    <row r="241" spans="1:5" hidden="1" outlineLevel="1" collapsed="1">
      <c r="B241" t="s">
        <v>417</v>
      </c>
      <c r="C241">
        <f>Stromversorgung!$B$10</f>
        <v>5</v>
      </c>
      <c r="E241" t="e">
        <f t="shared" si="3"/>
        <v>#VALUE!</v>
      </c>
    </row>
    <row r="242" spans="1:5" hidden="1" outlineLevel="1" collapsed="1">
      <c r="B242" t="s">
        <v>417</v>
      </c>
      <c r="C242">
        <f>Taster!$B$15</f>
        <v>5</v>
      </c>
      <c r="E242" t="e">
        <f t="shared" si="3"/>
        <v>#VALUE!</v>
      </c>
    </row>
    <row r="243" spans="1:5" hidden="1" outlineLevel="1" collapsed="1">
      <c r="B243" t="s">
        <v>417</v>
      </c>
      <c r="C243">
        <f>template_atmega328p!$B$29</f>
        <v>5</v>
      </c>
      <c r="E243" t="e">
        <f t="shared" si="3"/>
        <v>#VALUE!</v>
      </c>
    </row>
    <row r="244" spans="1:5" hidden="1" outlineLevel="1" collapsed="1">
      <c r="B244" t="s">
        <v>417</v>
      </c>
      <c r="C244">
        <f>template_esp32!$B$32</f>
        <v>20</v>
      </c>
      <c r="E244" t="e">
        <f t="shared" si="3"/>
        <v>#VALUE!</v>
      </c>
    </row>
    <row r="245" spans="1:5" hidden="1" outlineLevel="1" collapsed="1">
      <c r="B245" t="s">
        <v>417</v>
      </c>
      <c r="C245">
        <f>'TT-Motor_driver'!$B$16</f>
        <v>2</v>
      </c>
      <c r="E245" t="e">
        <f t="shared" si="3"/>
        <v>#VALUE!</v>
      </c>
    </row>
    <row r="246" spans="1:5" hidden="1" outlineLevel="1" collapsed="1">
      <c r="B246" t="s">
        <v>417</v>
      </c>
      <c r="C246">
        <f>Ultrasonic!$B$16</f>
        <v>5</v>
      </c>
      <c r="E246" t="e">
        <f t="shared" si="3"/>
        <v>#VALUE!</v>
      </c>
    </row>
    <row r="247" spans="1:5" collapsed="1">
      <c r="A247" t="s">
        <v>415</v>
      </c>
      <c r="C247">
        <f>SUM(C237:C246)</f>
        <v>77</v>
      </c>
      <c r="E247" t="str">
        <f t="shared" si="3"/>
        <v>581-06033G104ZAT4A|77</v>
      </c>
    </row>
    <row r="248" spans="1:5" hidden="1" outlineLevel="1">
      <c r="B248" t="s">
        <v>417</v>
      </c>
      <c r="C248">
        <f>Linefollower!$B$19</f>
        <v>5</v>
      </c>
      <c r="E248" t="e">
        <f t="shared" si="3"/>
        <v>#VALUE!</v>
      </c>
    </row>
    <row r="249" spans="1:5" hidden="1" outlineLevel="1" collapsed="1">
      <c r="B249" t="s">
        <v>417</v>
      </c>
      <c r="C249">
        <f>'Mikroe-Adapter'!$B$30</f>
        <v>5</v>
      </c>
      <c r="E249" t="e">
        <f t="shared" si="3"/>
        <v>#VALUE!</v>
      </c>
    </row>
    <row r="250" spans="1:5" hidden="1" outlineLevel="1" collapsed="1">
      <c r="B250" t="s">
        <v>417</v>
      </c>
      <c r="C250">
        <f>template_atmega328p!$B$30</f>
        <v>5</v>
      </c>
      <c r="E250" t="e">
        <f t="shared" si="3"/>
        <v>#VALUE!</v>
      </c>
    </row>
    <row r="251" spans="1:5" hidden="1" outlineLevel="1" collapsed="1">
      <c r="B251" t="s">
        <v>417</v>
      </c>
      <c r="C251">
        <f>Ultrasonic!$B$17</f>
        <v>5</v>
      </c>
      <c r="E251" t="e">
        <f t="shared" si="3"/>
        <v>#VALUE!</v>
      </c>
    </row>
    <row r="252" spans="1:5" collapsed="1">
      <c r="A252" t="s">
        <v>416</v>
      </c>
      <c r="C252">
        <f>SUM(C248:C251)</f>
        <v>20</v>
      </c>
      <c r="E252" t="str">
        <f t="shared" si="3"/>
        <v>7V-16.000MAAE-T|20</v>
      </c>
    </row>
  </sheetData>
  <dataConsolidate leftLabels="1" topLabels="1" link="1">
    <dataRefs count="11">
      <dataRef ref="A1:B1048576" sheet="Hub"/>
      <dataRef ref="A1:B1048576" sheet="Linefollower"/>
      <dataRef ref="A1:B1048576" sheet="Mikroe-Adapter"/>
      <dataRef ref="A1:B1048576" sheet="Motor Controller"/>
      <dataRef ref="A1:B1048576" sheet="Servo Controller"/>
      <dataRef ref="A1:B1048576" sheet="Stromversorgung"/>
      <dataRef ref="A1:B1048576" sheet="Taster"/>
      <dataRef ref="A1:B1048576" sheet="template_atmega328p"/>
      <dataRef ref="A1:B1048576" sheet="template_esp32"/>
      <dataRef ref="A1:B1048576" sheet="TT-Motor_driver"/>
      <dataRef ref="A1:B1048576" sheet="Ultrasonic"/>
    </dataRefs>
  </dataConsolid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CE53-478C-5D46-AAC7-6523270B9A97}">
  <dimension ref="A1:V30"/>
  <sheetViews>
    <sheetView workbookViewId="0">
      <selection activeCell="P11" sqref="P11"/>
    </sheetView>
  </sheetViews>
  <sheetFormatPr baseColWidth="10" defaultRowHeight="16"/>
  <cols>
    <col min="1" max="1" width="70.1640625" customWidth="1"/>
    <col min="2" max="2" width="9.6640625" customWidth="1"/>
    <col min="3" max="3" width="13" customWidth="1"/>
    <col min="16" max="16" width="32.1640625" customWidth="1"/>
  </cols>
  <sheetData>
    <row r="1" spans="1:22">
      <c r="A1" t="s">
        <v>211</v>
      </c>
      <c r="B1" t="s">
        <v>212</v>
      </c>
      <c r="C1" t="s">
        <v>192</v>
      </c>
      <c r="D1" t="s">
        <v>0</v>
      </c>
      <c r="E1" t="s">
        <v>1</v>
      </c>
      <c r="F1" t="s">
        <v>2</v>
      </c>
      <c r="G1" t="s">
        <v>193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22">
      <c r="A2" t="str">
        <f>D2&amp;";"&amp;F2&amp;";"&amp;P2</f>
        <v>0402CG150J500NT - 15pF;C0402;80-C0402C150J8HACTU</v>
      </c>
      <c r="B2">
        <f>Eingaben!$B$4*C2</f>
        <v>10</v>
      </c>
      <c r="C2">
        <v>2</v>
      </c>
      <c r="D2" t="s">
        <v>36</v>
      </c>
      <c r="E2" t="s">
        <v>33</v>
      </c>
      <c r="F2" t="s">
        <v>34</v>
      </c>
      <c r="G2" t="s">
        <v>194</v>
      </c>
      <c r="H2" t="s">
        <v>22</v>
      </c>
      <c r="P2" s="2" t="s">
        <v>342</v>
      </c>
      <c r="U2">
        <v>18</v>
      </c>
      <c r="V2" t="s">
        <v>23</v>
      </c>
    </row>
    <row r="3" spans="1:22">
      <c r="A3" t="str">
        <f t="shared" ref="A3:A30" si="0">D3&amp;";"&amp;F3&amp;";"&amp;P3</f>
        <v>0603B334K250NT - 330nF;C0603;710-885012206074</v>
      </c>
      <c r="B3">
        <f>Eingaben!$B$4*C3</f>
        <v>5</v>
      </c>
      <c r="C3">
        <v>1</v>
      </c>
      <c r="D3" t="s">
        <v>30</v>
      </c>
      <c r="E3" t="s">
        <v>20</v>
      </c>
      <c r="F3" t="s">
        <v>21</v>
      </c>
      <c r="G3" t="s">
        <v>29</v>
      </c>
      <c r="H3" t="s">
        <v>22</v>
      </c>
      <c r="P3" s="2" t="s">
        <v>343</v>
      </c>
      <c r="U3">
        <v>73</v>
      </c>
      <c r="V3" t="s">
        <v>23</v>
      </c>
    </row>
    <row r="4" spans="1:22">
      <c r="A4" t="str">
        <f t="shared" si="0"/>
        <v>10129383-906001ALF;10129383906001ALF;649-1012938390601ALF</v>
      </c>
      <c r="B4">
        <f>Eingaben!$B$4*C4</f>
        <v>5</v>
      </c>
      <c r="C4">
        <v>1</v>
      </c>
      <c r="D4" t="s">
        <v>91</v>
      </c>
      <c r="E4" t="s">
        <v>91</v>
      </c>
      <c r="F4" t="s">
        <v>92</v>
      </c>
      <c r="G4" t="s">
        <v>90</v>
      </c>
      <c r="H4" t="s">
        <v>93</v>
      </c>
      <c r="I4" t="s">
        <v>91</v>
      </c>
      <c r="J4" t="s">
        <v>94</v>
      </c>
      <c r="K4" t="s">
        <v>93</v>
      </c>
      <c r="L4" t="s">
        <v>95</v>
      </c>
      <c r="M4" t="s">
        <v>96</v>
      </c>
      <c r="N4" t="s">
        <v>91</v>
      </c>
      <c r="P4" t="s">
        <v>97</v>
      </c>
      <c r="Q4" t="s">
        <v>98</v>
      </c>
    </row>
    <row r="5" spans="1:22">
      <c r="A5" t="str">
        <f t="shared" si="0"/>
        <v>10129383-912001ALF;10129383912001ALF;649-1012938391201ALF</v>
      </c>
      <c r="B5">
        <f>Eingaben!$B$4*C5</f>
        <v>10</v>
      </c>
      <c r="C5">
        <v>2</v>
      </c>
      <c r="D5" t="s">
        <v>99</v>
      </c>
      <c r="E5" t="s">
        <v>99</v>
      </c>
      <c r="F5" t="s">
        <v>100</v>
      </c>
      <c r="G5" t="s">
        <v>195</v>
      </c>
      <c r="H5" t="s">
        <v>101</v>
      </c>
      <c r="K5" t="s">
        <v>101</v>
      </c>
      <c r="L5" t="s">
        <v>95</v>
      </c>
      <c r="M5" t="s">
        <v>96</v>
      </c>
      <c r="N5" t="s">
        <v>99</v>
      </c>
      <c r="P5" t="s">
        <v>102</v>
      </c>
      <c r="Q5" t="s">
        <v>103</v>
      </c>
    </row>
    <row r="6" spans="1:22">
      <c r="A6" t="str">
        <f t="shared" si="0"/>
        <v>ATMEGA328P-MU;QFN50P500X500X100-33N;556-ATMEGA328P-MU</v>
      </c>
      <c r="B6">
        <f>Eingaben!$B$4*C6</f>
        <v>5</v>
      </c>
      <c r="C6">
        <v>1</v>
      </c>
      <c r="D6" t="s">
        <v>51</v>
      </c>
      <c r="E6" t="s">
        <v>51</v>
      </c>
      <c r="F6" t="s">
        <v>52</v>
      </c>
      <c r="G6" t="s">
        <v>50</v>
      </c>
      <c r="H6" t="s">
        <v>53</v>
      </c>
      <c r="I6" t="s">
        <v>51</v>
      </c>
      <c r="J6" t="s">
        <v>54</v>
      </c>
      <c r="K6" t="s">
        <v>53</v>
      </c>
      <c r="L6" t="s">
        <v>55</v>
      </c>
      <c r="M6" t="s">
        <v>56</v>
      </c>
      <c r="N6" t="s">
        <v>51</v>
      </c>
      <c r="P6" t="s">
        <v>57</v>
      </c>
      <c r="Q6" t="s">
        <v>58</v>
      </c>
    </row>
    <row r="7" spans="1:22">
      <c r="A7" t="str">
        <f t="shared" si="0"/>
        <v>CL05A105KA5NQNC - 1uF;C0402;187-CL05A105KO5NNNC</v>
      </c>
      <c r="B7">
        <f>Eingaben!$B$4*C7</f>
        <v>10</v>
      </c>
      <c r="C7">
        <v>2</v>
      </c>
      <c r="D7" t="s">
        <v>39</v>
      </c>
      <c r="E7" t="s">
        <v>33</v>
      </c>
      <c r="F7" t="s">
        <v>34</v>
      </c>
      <c r="G7" t="s">
        <v>196</v>
      </c>
      <c r="H7" t="s">
        <v>22</v>
      </c>
      <c r="P7" s="2" t="s">
        <v>344</v>
      </c>
      <c r="U7">
        <v>18</v>
      </c>
      <c r="V7" t="s">
        <v>23</v>
      </c>
    </row>
    <row r="8" spans="1:22">
      <c r="A8" t="str">
        <f t="shared" si="0"/>
        <v>CL05A475MP5NRNC - 4.7uF;C0402;603-CC0402MRX57BB475</v>
      </c>
      <c r="B8">
        <f>Eingaben!$B$4*C8</f>
        <v>5</v>
      </c>
      <c r="C8">
        <v>1</v>
      </c>
      <c r="D8" t="s">
        <v>41</v>
      </c>
      <c r="E8" t="s">
        <v>33</v>
      </c>
      <c r="F8" t="s">
        <v>34</v>
      </c>
      <c r="G8" t="s">
        <v>40</v>
      </c>
      <c r="H8" t="s">
        <v>22</v>
      </c>
      <c r="P8" s="2" t="s">
        <v>345</v>
      </c>
      <c r="U8">
        <v>18</v>
      </c>
      <c r="V8" t="s">
        <v>23</v>
      </c>
    </row>
    <row r="9" spans="1:22">
      <c r="A9" t="str">
        <f t="shared" si="0"/>
        <v>CL05B104KO5NNNC - 100n;C0402;581-0402YD104K</v>
      </c>
      <c r="B9">
        <f>Eingaben!$B$4*C9</f>
        <v>30</v>
      </c>
      <c r="C9">
        <v>6</v>
      </c>
      <c r="D9" t="s">
        <v>32</v>
      </c>
      <c r="E9" t="s">
        <v>33</v>
      </c>
      <c r="F9" t="s">
        <v>34</v>
      </c>
      <c r="G9" t="s">
        <v>197</v>
      </c>
      <c r="H9" t="s">
        <v>22</v>
      </c>
      <c r="P9" s="2" t="s">
        <v>346</v>
      </c>
      <c r="U9">
        <v>18</v>
      </c>
      <c r="V9" t="s">
        <v>23</v>
      </c>
    </row>
    <row r="10" spans="1:22">
      <c r="A10" t="str">
        <f t="shared" si="0"/>
        <v>CP2104-F03-GMR;QFN50P400X400X80-25N;634-CP2104-F03-GMR</v>
      </c>
      <c r="B10">
        <f>Eingaben!$B$4*C10</f>
        <v>5</v>
      </c>
      <c r="C10">
        <v>1</v>
      </c>
      <c r="D10" t="s">
        <v>60</v>
      </c>
      <c r="E10" t="s">
        <v>60</v>
      </c>
      <c r="F10" t="s">
        <v>61</v>
      </c>
      <c r="G10" t="s">
        <v>59</v>
      </c>
      <c r="H10" t="s">
        <v>62</v>
      </c>
      <c r="I10" t="s">
        <v>60</v>
      </c>
      <c r="J10" t="s">
        <v>63</v>
      </c>
      <c r="K10" t="s">
        <v>62</v>
      </c>
      <c r="L10" t="s">
        <v>64</v>
      </c>
      <c r="M10" t="s">
        <v>65</v>
      </c>
      <c r="N10" t="s">
        <v>60</v>
      </c>
      <c r="P10" t="s">
        <v>66</v>
      </c>
      <c r="Q10" t="s">
        <v>67</v>
      </c>
    </row>
    <row r="11" spans="1:22" ht="17">
      <c r="A11" t="str">
        <f t="shared" si="0"/>
        <v>EDZTE615.1B;EMD2;755-EDZVT2R5.1B</v>
      </c>
      <c r="B11">
        <f>Eingaben!$B$4*C11</f>
        <v>5</v>
      </c>
      <c r="C11">
        <v>1</v>
      </c>
      <c r="D11" t="s">
        <v>147</v>
      </c>
      <c r="E11" t="s">
        <v>147</v>
      </c>
      <c r="F11" t="s">
        <v>148</v>
      </c>
      <c r="G11" t="s">
        <v>146</v>
      </c>
      <c r="H11" t="s">
        <v>149</v>
      </c>
      <c r="K11" t="s">
        <v>149</v>
      </c>
      <c r="L11" t="s">
        <v>150</v>
      </c>
      <c r="M11" t="s">
        <v>151</v>
      </c>
      <c r="N11" t="s">
        <v>147</v>
      </c>
      <c r="P11" s="3" t="s">
        <v>418</v>
      </c>
      <c r="Q11" t="s">
        <v>152</v>
      </c>
    </row>
    <row r="12" spans="1:22">
      <c r="A12" t="str">
        <f t="shared" si="0"/>
        <v>Everlight Elec 19-217/GHC-YR1S2/3T;CHIPLED_0603;710-150060AS75000</v>
      </c>
      <c r="B12">
        <f>Eingaben!$B$4*C12</f>
        <v>5</v>
      </c>
      <c r="C12">
        <v>1</v>
      </c>
      <c r="D12" t="s">
        <v>105</v>
      </c>
      <c r="E12" t="s">
        <v>106</v>
      </c>
      <c r="F12" t="s">
        <v>107</v>
      </c>
      <c r="G12" t="s">
        <v>104</v>
      </c>
      <c r="H12" t="s">
        <v>108</v>
      </c>
      <c r="P12" s="2" t="s">
        <v>347</v>
      </c>
      <c r="U12">
        <v>28</v>
      </c>
    </row>
    <row r="13" spans="1:22">
      <c r="A13" t="str">
        <f t="shared" si="0"/>
        <v>FDN340P;SOT95P237X112-3N;512-FDN340P</v>
      </c>
      <c r="B13">
        <f>Eingaben!$B$4*C13</f>
        <v>5</v>
      </c>
      <c r="C13">
        <v>1</v>
      </c>
      <c r="D13" t="s">
        <v>110</v>
      </c>
      <c r="E13" t="s">
        <v>110</v>
      </c>
      <c r="F13" t="s">
        <v>111</v>
      </c>
      <c r="G13" t="s">
        <v>109</v>
      </c>
      <c r="H13" t="s">
        <v>112</v>
      </c>
      <c r="I13" t="s">
        <v>110</v>
      </c>
      <c r="J13" t="s">
        <v>113</v>
      </c>
      <c r="K13" t="s">
        <v>112</v>
      </c>
      <c r="L13" t="s">
        <v>114</v>
      </c>
      <c r="M13" t="s">
        <v>74</v>
      </c>
      <c r="N13" t="s">
        <v>110</v>
      </c>
      <c r="P13" t="s">
        <v>115</v>
      </c>
      <c r="Q13" t="s">
        <v>116</v>
      </c>
    </row>
    <row r="14" spans="1:22">
      <c r="A14" t="str">
        <f t="shared" si="0"/>
        <v>GROVE_CONNECTOR2.0_1X4;2.0_1X4_STRAIGHT;</v>
      </c>
      <c r="B14">
        <f>Eingaben!$B$4*C14</f>
        <v>10</v>
      </c>
      <c r="C14">
        <v>2</v>
      </c>
      <c r="D14" t="s">
        <v>86</v>
      </c>
      <c r="E14" t="s">
        <v>86</v>
      </c>
      <c r="F14" t="s">
        <v>87</v>
      </c>
      <c r="G14" t="s">
        <v>198</v>
      </c>
      <c r="H14" t="s">
        <v>88</v>
      </c>
    </row>
    <row r="15" spans="1:22">
      <c r="A15" t="str">
        <f t="shared" si="0"/>
        <v>LMV358IDGKRG4;SOP65P490X110-8N;595-LMV358IDGKRG4</v>
      </c>
      <c r="B15">
        <f>Eingaben!$B$4*C15</f>
        <v>5</v>
      </c>
      <c r="C15">
        <v>1</v>
      </c>
      <c r="D15" t="s">
        <v>78</v>
      </c>
      <c r="E15" t="s">
        <v>78</v>
      </c>
      <c r="F15" t="s">
        <v>79</v>
      </c>
      <c r="G15" t="s">
        <v>77</v>
      </c>
      <c r="H15" t="s">
        <v>80</v>
      </c>
      <c r="I15" t="s">
        <v>78</v>
      </c>
      <c r="J15" t="s">
        <v>81</v>
      </c>
      <c r="K15" t="s">
        <v>80</v>
      </c>
      <c r="L15" t="s">
        <v>82</v>
      </c>
      <c r="M15" t="s">
        <v>83</v>
      </c>
      <c r="N15" t="s">
        <v>78</v>
      </c>
      <c r="P15" t="s">
        <v>84</v>
      </c>
      <c r="Q15" t="s">
        <v>85</v>
      </c>
    </row>
    <row r="16" spans="1:22" ht="17">
      <c r="A16" t="str">
        <f t="shared" si="0"/>
        <v>MINI-USB-SHIELD-UX60A-MB-5ST;UX60A-MB-5ST;798-UX60A-MB-5ST</v>
      </c>
      <c r="B16">
        <f>Eingaben!$B$4*C16</f>
        <v>5</v>
      </c>
      <c r="C16">
        <v>1</v>
      </c>
      <c r="D16" t="s">
        <v>138</v>
      </c>
      <c r="E16" t="s">
        <v>138</v>
      </c>
      <c r="F16" t="s">
        <v>139</v>
      </c>
      <c r="G16" t="s">
        <v>137</v>
      </c>
      <c r="H16" t="s">
        <v>140</v>
      </c>
      <c r="P16" s="3" t="s">
        <v>348</v>
      </c>
      <c r="S16" t="s">
        <v>141</v>
      </c>
      <c r="T16" t="s">
        <v>141</v>
      </c>
      <c r="U16">
        <v>0</v>
      </c>
    </row>
    <row r="17" spans="1:22">
      <c r="A17" t="str">
        <f t="shared" si="0"/>
        <v>NCP1117ST50T3G;SOT230P700X180-4N;863-NCP1117ST50T3G</v>
      </c>
      <c r="B17">
        <f>Eingaben!$B$4*C17</f>
        <v>5</v>
      </c>
      <c r="C17">
        <v>1</v>
      </c>
      <c r="D17" t="s">
        <v>69</v>
      </c>
      <c r="E17" t="s">
        <v>69</v>
      </c>
      <c r="F17" t="s">
        <v>70</v>
      </c>
      <c r="G17" t="s">
        <v>68</v>
      </c>
      <c r="H17" t="s">
        <v>71</v>
      </c>
      <c r="I17" t="s">
        <v>69</v>
      </c>
      <c r="J17" t="s">
        <v>72</v>
      </c>
      <c r="K17" t="s">
        <v>71</v>
      </c>
      <c r="L17" t="s">
        <v>73</v>
      </c>
      <c r="M17" t="s">
        <v>74</v>
      </c>
      <c r="N17" t="s">
        <v>69</v>
      </c>
      <c r="P17" t="s">
        <v>75</v>
      </c>
      <c r="Q17" t="s">
        <v>76</v>
      </c>
    </row>
    <row r="18" spans="1:22">
      <c r="A18" t="str">
        <f t="shared" si="0"/>
        <v>SP0503BAHTG;SP0503BAHTG;576-SP0503BAHTG</v>
      </c>
      <c r="B18">
        <f>Eingaben!$B$4*C18</f>
        <v>5</v>
      </c>
      <c r="C18">
        <v>1</v>
      </c>
      <c r="D18" t="s">
        <v>43</v>
      </c>
      <c r="E18" t="s">
        <v>43</v>
      </c>
      <c r="F18" t="s">
        <v>43</v>
      </c>
      <c r="G18" t="s">
        <v>42</v>
      </c>
      <c r="H18" t="s">
        <v>44</v>
      </c>
      <c r="I18" t="s">
        <v>43</v>
      </c>
      <c r="J18" t="s">
        <v>45</v>
      </c>
      <c r="K18" t="s">
        <v>44</v>
      </c>
      <c r="L18" t="s">
        <v>46</v>
      </c>
      <c r="M18" t="s">
        <v>47</v>
      </c>
      <c r="N18" t="s">
        <v>43</v>
      </c>
      <c r="P18" t="s">
        <v>48</v>
      </c>
      <c r="Q18" t="s">
        <v>49</v>
      </c>
    </row>
    <row r="19" spans="1:22" ht="17">
      <c r="A19" t="str">
        <f t="shared" si="0"/>
        <v>ST(Semtech) CK1C470M-CRD54 - 47uF;PANASONIC_C;667-EEE-1CA470WAR</v>
      </c>
      <c r="B19">
        <f>Eingaben!$B$4*C19</f>
        <v>10</v>
      </c>
      <c r="C19">
        <v>2</v>
      </c>
      <c r="D19" t="s">
        <v>25</v>
      </c>
      <c r="E19" t="s">
        <v>26</v>
      </c>
      <c r="F19" t="s">
        <v>27</v>
      </c>
      <c r="G19" t="s">
        <v>199</v>
      </c>
      <c r="H19" t="s">
        <v>28</v>
      </c>
      <c r="P19" s="3" t="s">
        <v>349</v>
      </c>
      <c r="U19">
        <v>4</v>
      </c>
      <c r="V19" t="s">
        <v>23</v>
      </c>
    </row>
    <row r="20" spans="1:22">
      <c r="A20" t="str">
        <f t="shared" si="0"/>
        <v>Uniroyal Elec 0402WGF1001TCE - 170R;R0402;755-SFR01MZPF2200</v>
      </c>
      <c r="B20">
        <f>Eingaben!$B$4*C20</f>
        <v>5</v>
      </c>
      <c r="C20">
        <v>1</v>
      </c>
      <c r="D20" t="s">
        <v>118</v>
      </c>
      <c r="E20" t="s">
        <v>119</v>
      </c>
      <c r="F20" t="s">
        <v>120</v>
      </c>
      <c r="G20" t="s">
        <v>117</v>
      </c>
      <c r="H20" t="s">
        <v>121</v>
      </c>
      <c r="P20" s="2" t="s">
        <v>351</v>
      </c>
      <c r="U20">
        <v>0</v>
      </c>
      <c r="V20" t="s">
        <v>122</v>
      </c>
    </row>
    <row r="21" spans="1:22">
      <c r="A21" t="str">
        <f t="shared" si="0"/>
        <v>Uniroyal Elec 0402WGF1001TCE - 1k;R0402;71-CRCW04021K00FKEDC</v>
      </c>
      <c r="B21">
        <f>Eingaben!$B$4*C21</f>
        <v>20</v>
      </c>
      <c r="C21">
        <v>4</v>
      </c>
      <c r="D21" t="s">
        <v>126</v>
      </c>
      <c r="E21" t="s">
        <v>119</v>
      </c>
      <c r="F21" t="s">
        <v>120</v>
      </c>
      <c r="G21" t="s">
        <v>200</v>
      </c>
      <c r="H21" t="s">
        <v>121</v>
      </c>
      <c r="P21" s="2" t="s">
        <v>352</v>
      </c>
      <c r="U21">
        <v>0</v>
      </c>
      <c r="V21" t="s">
        <v>122</v>
      </c>
    </row>
    <row r="22" spans="1:22">
      <c r="A22" t="str">
        <f t="shared" si="0"/>
        <v>Uniroyal Elec 0402WGF1002TCE - 10k;R0402;71-CRCW040210K0FKEDC</v>
      </c>
      <c r="B22">
        <f>Eingaben!$B$4*C22</f>
        <v>10</v>
      </c>
      <c r="C22">
        <v>2</v>
      </c>
      <c r="D22" t="s">
        <v>125</v>
      </c>
      <c r="E22" t="s">
        <v>119</v>
      </c>
      <c r="F22" t="s">
        <v>120</v>
      </c>
      <c r="G22" t="s">
        <v>201</v>
      </c>
      <c r="H22" t="s">
        <v>121</v>
      </c>
      <c r="P22" s="2" t="s">
        <v>353</v>
      </c>
      <c r="U22">
        <v>0</v>
      </c>
      <c r="V22" t="s">
        <v>122</v>
      </c>
    </row>
    <row r="23" spans="1:22">
      <c r="A23" t="str">
        <f t="shared" si="0"/>
        <v>Uniroyal Elec 0402WGF1002TCE - 10kR;R0402;71-CRCW040210K0FKEDC</v>
      </c>
      <c r="B23">
        <f>Eingaben!$B$4*C23</f>
        <v>5</v>
      </c>
      <c r="C23">
        <v>1</v>
      </c>
      <c r="D23" t="s">
        <v>124</v>
      </c>
      <c r="E23" t="s">
        <v>119</v>
      </c>
      <c r="F23" t="s">
        <v>120</v>
      </c>
      <c r="G23" t="s">
        <v>123</v>
      </c>
      <c r="H23" t="s">
        <v>121</v>
      </c>
      <c r="P23" s="2" t="s">
        <v>353</v>
      </c>
      <c r="U23">
        <v>0</v>
      </c>
      <c r="V23" t="s">
        <v>122</v>
      </c>
    </row>
    <row r="24" spans="1:22" ht="17">
      <c r="A24" t="str">
        <f t="shared" si="0"/>
        <v>Uniroyal Elec 0402WGF1801TCE - 1k8;R0402;71-CRCW04021K80FKEDC</v>
      </c>
      <c r="B24">
        <f>Eingaben!$B$4*C24</f>
        <v>5</v>
      </c>
      <c r="C24">
        <v>1</v>
      </c>
      <c r="D24" t="s">
        <v>128</v>
      </c>
      <c r="E24" t="s">
        <v>119</v>
      </c>
      <c r="F24" t="s">
        <v>120</v>
      </c>
      <c r="G24" t="s">
        <v>127</v>
      </c>
      <c r="H24" t="s">
        <v>121</v>
      </c>
      <c r="P24" s="3" t="s">
        <v>354</v>
      </c>
      <c r="U24">
        <v>0</v>
      </c>
      <c r="V24" t="s">
        <v>122</v>
      </c>
    </row>
    <row r="25" spans="1:22">
      <c r="A25" t="str">
        <f t="shared" si="0"/>
        <v>Uniroyal Elec 0402WGF2402TCE - 24k;R0402;71-CRCW040224K0FKEDC</v>
      </c>
      <c r="B25">
        <f>Eingaben!$B$4*C25</f>
        <v>5</v>
      </c>
      <c r="C25">
        <v>1</v>
      </c>
      <c r="D25" t="s">
        <v>130</v>
      </c>
      <c r="E25" t="s">
        <v>119</v>
      </c>
      <c r="F25" t="s">
        <v>120</v>
      </c>
      <c r="G25" t="s">
        <v>129</v>
      </c>
      <c r="H25" t="s">
        <v>121</v>
      </c>
      <c r="P25" s="2" t="s">
        <v>355</v>
      </c>
      <c r="U25">
        <v>0</v>
      </c>
      <c r="V25" t="s">
        <v>122</v>
      </c>
    </row>
    <row r="26" spans="1:22">
      <c r="A26" t="str">
        <f t="shared" si="0"/>
        <v>Uniroyal Elec 0402WGF4701TCE - 4k7;R0402;71-CRCW04024K75FKEDC</v>
      </c>
      <c r="B26">
        <f>Eingaben!$B$4*C26</f>
        <v>5</v>
      </c>
      <c r="C26">
        <v>1</v>
      </c>
      <c r="D26" t="s">
        <v>134</v>
      </c>
      <c r="E26" t="s">
        <v>119</v>
      </c>
      <c r="F26" t="s">
        <v>120</v>
      </c>
      <c r="G26" t="s">
        <v>133</v>
      </c>
      <c r="H26" t="s">
        <v>121</v>
      </c>
      <c r="P26" s="2" t="s">
        <v>356</v>
      </c>
      <c r="U26">
        <v>0</v>
      </c>
      <c r="V26" t="s">
        <v>122</v>
      </c>
    </row>
    <row r="27" spans="1:22">
      <c r="A27" t="str">
        <f t="shared" si="0"/>
        <v>Uniroyal Elec 0402WGF4702TCE - 47k;R0402;71-CRCW040247K0FKEDC</v>
      </c>
      <c r="B27">
        <f>Eingaben!$B$4*C27</f>
        <v>5</v>
      </c>
      <c r="C27">
        <v>1</v>
      </c>
      <c r="D27" t="s">
        <v>132</v>
      </c>
      <c r="E27" t="s">
        <v>119</v>
      </c>
      <c r="F27" t="s">
        <v>120</v>
      </c>
      <c r="G27" t="s">
        <v>131</v>
      </c>
      <c r="H27" t="s">
        <v>121</v>
      </c>
      <c r="P27" s="2" t="s">
        <v>357</v>
      </c>
      <c r="U27">
        <v>0</v>
      </c>
      <c r="V27" t="s">
        <v>122</v>
      </c>
    </row>
    <row r="28" spans="1:22">
      <c r="A28" t="str">
        <f t="shared" si="0"/>
        <v>Uniroyal Elec 0402WGF6801TCE - 680R;R0402;71-CRCW0402680RFKEDC</v>
      </c>
      <c r="B28">
        <f>Eingaben!$B$4*C28</f>
        <v>5</v>
      </c>
      <c r="C28">
        <v>1</v>
      </c>
      <c r="D28" t="s">
        <v>136</v>
      </c>
      <c r="E28" t="s">
        <v>119</v>
      </c>
      <c r="F28" t="s">
        <v>120</v>
      </c>
      <c r="G28" t="s">
        <v>135</v>
      </c>
      <c r="H28" t="s">
        <v>121</v>
      </c>
      <c r="P28" s="2" t="s">
        <v>358</v>
      </c>
      <c r="U28">
        <v>0</v>
      </c>
      <c r="V28" t="s">
        <v>122</v>
      </c>
    </row>
    <row r="29" spans="1:22">
      <c r="A29" t="str">
        <f t="shared" si="0"/>
        <v>Walsin Tech Corp 0603B104K250CT - 100nF;C0603;581-06033G104ZAT4A</v>
      </c>
      <c r="B29">
        <f>Eingaben!$B$4*C29</f>
        <v>5</v>
      </c>
      <c r="C29">
        <v>1</v>
      </c>
      <c r="D29" t="s">
        <v>19</v>
      </c>
      <c r="E29" t="s">
        <v>20</v>
      </c>
      <c r="F29" t="s">
        <v>21</v>
      </c>
      <c r="G29" t="s">
        <v>18</v>
      </c>
      <c r="H29" t="s">
        <v>22</v>
      </c>
      <c r="P29" s="2" t="s">
        <v>350</v>
      </c>
      <c r="U29">
        <v>73</v>
      </c>
      <c r="V29" t="s">
        <v>23</v>
      </c>
    </row>
    <row r="30" spans="1:22" ht="17">
      <c r="A30" t="str">
        <f t="shared" si="0"/>
        <v>X322516MLB4SI;X322516MLB4SI;7V-16.000MAAE-T</v>
      </c>
      <c r="B30">
        <f>Eingaben!$B$4*C30</f>
        <v>5</v>
      </c>
      <c r="C30">
        <v>1</v>
      </c>
      <c r="D30" t="s">
        <v>143</v>
      </c>
      <c r="E30" t="s">
        <v>143</v>
      </c>
      <c r="F30" t="s">
        <v>143</v>
      </c>
      <c r="G30" t="s">
        <v>142</v>
      </c>
      <c r="H30" t="s">
        <v>144</v>
      </c>
      <c r="K30" t="s">
        <v>144</v>
      </c>
      <c r="L30" t="s">
        <v>64</v>
      </c>
      <c r="M30" t="s">
        <v>145</v>
      </c>
      <c r="N30" t="s">
        <v>143</v>
      </c>
      <c r="P30" s="4" t="s">
        <v>359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41468-13EE-A240-B09B-292225DDFB81}">
  <dimension ref="A1:V32"/>
  <sheetViews>
    <sheetView zoomScale="150" zoomScaleNormal="150" workbookViewId="0">
      <selection activeCell="P8" sqref="P8"/>
    </sheetView>
  </sheetViews>
  <sheetFormatPr baseColWidth="10" defaultRowHeight="16"/>
  <cols>
    <col min="1" max="1" width="68.83203125" customWidth="1"/>
    <col min="2" max="2" width="11.1640625" customWidth="1"/>
    <col min="4" max="4" width="10" customWidth="1"/>
    <col min="5" max="5" width="8.5" customWidth="1"/>
    <col min="6" max="6" width="8" customWidth="1"/>
    <col min="7" max="7" width="18" customWidth="1"/>
    <col min="9" max="9" width="3.33203125" customWidth="1"/>
    <col min="10" max="10" width="2.83203125" customWidth="1"/>
    <col min="11" max="11" width="3.33203125" customWidth="1"/>
    <col min="12" max="12" width="4.5" customWidth="1"/>
    <col min="16" max="16" width="13.6640625" customWidth="1"/>
  </cols>
  <sheetData>
    <row r="1" spans="1:22">
      <c r="A1" t="s">
        <v>211</v>
      </c>
      <c r="B1" t="s">
        <v>212</v>
      </c>
      <c r="C1" t="s">
        <v>192</v>
      </c>
      <c r="D1" t="s">
        <v>0</v>
      </c>
      <c r="E1" t="s">
        <v>1</v>
      </c>
      <c r="F1" t="s">
        <v>2</v>
      </c>
      <c r="G1" t="s">
        <v>193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22">
      <c r="A2" t="str">
        <f>D2&amp;";"&amp;F2&amp;";"&amp;P2</f>
        <v>0603B334K250NT - 330nF;C0603;710-885012206074</v>
      </c>
      <c r="B2">
        <f>Eingaben!$B$5*C2</f>
        <v>5</v>
      </c>
      <c r="C2">
        <v>1</v>
      </c>
      <c r="D2" t="s">
        <v>30</v>
      </c>
      <c r="E2" t="s">
        <v>20</v>
      </c>
      <c r="F2" t="s">
        <v>21</v>
      </c>
      <c r="G2" t="s">
        <v>29</v>
      </c>
      <c r="H2" t="s">
        <v>22</v>
      </c>
      <c r="P2" s="2" t="s">
        <v>343</v>
      </c>
      <c r="U2">
        <v>73</v>
      </c>
      <c r="V2" t="s">
        <v>23</v>
      </c>
    </row>
    <row r="3" spans="1:22">
      <c r="A3" t="str">
        <f t="shared" ref="A3:A32" si="0">D3&amp;";"&amp;F3&amp;";"&amp;P3</f>
        <v>10129383-912001ALF;10129383912001ALF;649-1012938391201ALF</v>
      </c>
      <c r="B3">
        <f>Eingaben!$B$5*C3</f>
        <v>10</v>
      </c>
      <c r="C3">
        <v>2</v>
      </c>
      <c r="D3" t="s">
        <v>99</v>
      </c>
      <c r="E3" t="s">
        <v>99</v>
      </c>
      <c r="F3" t="s">
        <v>100</v>
      </c>
      <c r="G3" t="s">
        <v>195</v>
      </c>
      <c r="H3" t="s">
        <v>101</v>
      </c>
      <c r="K3" t="s">
        <v>101</v>
      </c>
      <c r="L3" t="s">
        <v>95</v>
      </c>
      <c r="M3" t="s">
        <v>96</v>
      </c>
      <c r="N3" t="s">
        <v>99</v>
      </c>
      <c r="P3" t="s">
        <v>102</v>
      </c>
      <c r="Q3" t="s">
        <v>103</v>
      </c>
    </row>
    <row r="4" spans="1:22">
      <c r="A4" t="str">
        <f t="shared" si="0"/>
        <v>BZT52C3V3T-7;SODFL1608X65N;621-BZT52C3V3T-7</v>
      </c>
      <c r="B4">
        <f>Eingaben!$B$5*C4</f>
        <v>5</v>
      </c>
      <c r="C4">
        <v>1</v>
      </c>
      <c r="D4" t="s">
        <v>157</v>
      </c>
      <c r="E4" t="s">
        <v>157</v>
      </c>
      <c r="F4" t="s">
        <v>158</v>
      </c>
      <c r="G4" t="s">
        <v>156</v>
      </c>
      <c r="H4" t="s">
        <v>159</v>
      </c>
      <c r="I4" t="s">
        <v>157</v>
      </c>
      <c r="J4" t="s">
        <v>160</v>
      </c>
      <c r="K4" t="s">
        <v>159</v>
      </c>
      <c r="L4" t="s">
        <v>161</v>
      </c>
      <c r="M4" t="s">
        <v>162</v>
      </c>
      <c r="N4" t="s">
        <v>157</v>
      </c>
      <c r="P4" t="s">
        <v>163</v>
      </c>
      <c r="Q4" t="s">
        <v>164</v>
      </c>
    </row>
    <row r="5" spans="1:22">
      <c r="A5" t="str">
        <f t="shared" si="0"/>
        <v>CL05A105KA5NQNC - 1uF;C0402;187-CL05A105KO5NNNC</v>
      </c>
      <c r="B5">
        <f>Eingaben!$B$5*C5</f>
        <v>15</v>
      </c>
      <c r="C5">
        <v>3</v>
      </c>
      <c r="D5" t="s">
        <v>39</v>
      </c>
      <c r="E5" t="s">
        <v>33</v>
      </c>
      <c r="F5" t="s">
        <v>34</v>
      </c>
      <c r="G5" t="s">
        <v>202</v>
      </c>
      <c r="H5" t="s">
        <v>22</v>
      </c>
      <c r="P5" s="2" t="s">
        <v>344</v>
      </c>
      <c r="U5">
        <v>18</v>
      </c>
      <c r="V5" t="s">
        <v>23</v>
      </c>
    </row>
    <row r="6" spans="1:22">
      <c r="A6" t="str">
        <f t="shared" si="0"/>
        <v>CL05A475MP5NRNC - 4.7uF;C0402;603-CC0402MRX57BB475</v>
      </c>
      <c r="B6">
        <f>Eingaben!$B$5*C6</f>
        <v>5</v>
      </c>
      <c r="C6">
        <v>1</v>
      </c>
      <c r="D6" t="s">
        <v>41</v>
      </c>
      <c r="E6" t="s">
        <v>33</v>
      </c>
      <c r="F6" t="s">
        <v>34</v>
      </c>
      <c r="G6" t="s">
        <v>40</v>
      </c>
      <c r="H6" t="s">
        <v>22</v>
      </c>
      <c r="P6" s="2" t="s">
        <v>345</v>
      </c>
      <c r="U6">
        <v>18</v>
      </c>
      <c r="V6" t="s">
        <v>23</v>
      </c>
    </row>
    <row r="7" spans="1:22">
      <c r="A7" t="str">
        <f t="shared" si="0"/>
        <v>CL05B104KO5NNNC - 100n;C0402;581-0402YD104K</v>
      </c>
      <c r="B7">
        <f>Eingaben!$B$5*C7</f>
        <v>10</v>
      </c>
      <c r="C7">
        <v>2</v>
      </c>
      <c r="D7" t="s">
        <v>32</v>
      </c>
      <c r="E7" t="s">
        <v>33</v>
      </c>
      <c r="F7" t="s">
        <v>34</v>
      </c>
      <c r="G7" t="s">
        <v>203</v>
      </c>
      <c r="H7" t="s">
        <v>22</v>
      </c>
      <c r="P7" s="2" t="s">
        <v>346</v>
      </c>
      <c r="U7">
        <v>18</v>
      </c>
      <c r="V7" t="s">
        <v>23</v>
      </c>
    </row>
    <row r="8" spans="1:22">
      <c r="A8" t="str">
        <f t="shared" si="0"/>
        <v>CL31A107MQHNNNE - 100uf;C1206;187-CL31A107MQHNNNE</v>
      </c>
      <c r="B8">
        <f>Eingaben!$B$5*C8</f>
        <v>5</v>
      </c>
      <c r="C8">
        <v>1</v>
      </c>
      <c r="D8" t="s">
        <v>153</v>
      </c>
      <c r="E8" t="s">
        <v>154</v>
      </c>
      <c r="F8" t="s">
        <v>155</v>
      </c>
      <c r="G8" t="s">
        <v>35</v>
      </c>
      <c r="H8" t="s">
        <v>22</v>
      </c>
      <c r="P8" s="2" t="s">
        <v>364</v>
      </c>
      <c r="U8">
        <v>54</v>
      </c>
      <c r="V8" t="s">
        <v>23</v>
      </c>
    </row>
    <row r="9" spans="1:22">
      <c r="A9" t="str">
        <f t="shared" si="0"/>
        <v>CP2104-F03-GMR;QFN50P400X400X80-25N;634-CP2104-F03-GMR</v>
      </c>
      <c r="B9">
        <f>Eingaben!$B$5*C9</f>
        <v>5</v>
      </c>
      <c r="C9">
        <v>1</v>
      </c>
      <c r="D9" t="s">
        <v>60</v>
      </c>
      <c r="E9" t="s">
        <v>60</v>
      </c>
      <c r="F9" t="s">
        <v>61</v>
      </c>
      <c r="G9" t="s">
        <v>59</v>
      </c>
      <c r="H9" t="s">
        <v>62</v>
      </c>
      <c r="I9" t="s">
        <v>60</v>
      </c>
      <c r="J9" t="s">
        <v>63</v>
      </c>
      <c r="K9" t="s">
        <v>62</v>
      </c>
      <c r="L9" t="s">
        <v>64</v>
      </c>
      <c r="M9" t="s">
        <v>65</v>
      </c>
      <c r="N9" t="s">
        <v>60</v>
      </c>
      <c r="P9" t="s">
        <v>66</v>
      </c>
      <c r="Q9" t="s">
        <v>67</v>
      </c>
    </row>
    <row r="10" spans="1:22">
      <c r="A10" t="str">
        <f t="shared" si="0"/>
        <v>ESP-WROOM-32D;ESPWROOM32D;356-ESP-WROOM-32D</v>
      </c>
      <c r="B10">
        <f>Eingaben!$B$5*C10</f>
        <v>5</v>
      </c>
      <c r="C10">
        <v>1</v>
      </c>
      <c r="D10" t="s">
        <v>165</v>
      </c>
      <c r="E10" t="s">
        <v>165</v>
      </c>
      <c r="F10" t="s">
        <v>166</v>
      </c>
      <c r="G10" t="s">
        <v>50</v>
      </c>
      <c r="H10" t="s">
        <v>167</v>
      </c>
      <c r="K10" t="s">
        <v>167</v>
      </c>
      <c r="L10" t="s">
        <v>168</v>
      </c>
      <c r="M10" t="s">
        <v>169</v>
      </c>
      <c r="N10" t="s">
        <v>165</v>
      </c>
      <c r="P10" t="s">
        <v>170</v>
      </c>
      <c r="Q10" t="s">
        <v>171</v>
      </c>
    </row>
    <row r="11" spans="1:22">
      <c r="A11" t="str">
        <f t="shared" si="0"/>
        <v>Everlight Elec 19-217/GHC-YR1S2/3T;CHIPLED_0603;710-150060AS75000</v>
      </c>
      <c r="B11">
        <f>Eingaben!$B$5*C11</f>
        <v>10</v>
      </c>
      <c r="C11">
        <v>2</v>
      </c>
      <c r="D11" t="s">
        <v>105</v>
      </c>
      <c r="E11" t="s">
        <v>106</v>
      </c>
      <c r="F11" t="s">
        <v>107</v>
      </c>
      <c r="G11" t="s">
        <v>204</v>
      </c>
      <c r="H11" t="s">
        <v>108</v>
      </c>
      <c r="P11" s="2" t="s">
        <v>347</v>
      </c>
      <c r="U11">
        <v>28</v>
      </c>
    </row>
    <row r="12" spans="1:22">
      <c r="A12" t="str">
        <f t="shared" si="0"/>
        <v>FDN340P;SOT95P237X112-3N;512-FDN340P</v>
      </c>
      <c r="B12">
        <f>Eingaben!$B$5*C12</f>
        <v>5</v>
      </c>
      <c r="C12">
        <v>1</v>
      </c>
      <c r="D12" t="s">
        <v>110</v>
      </c>
      <c r="E12" t="s">
        <v>110</v>
      </c>
      <c r="F12" t="s">
        <v>111</v>
      </c>
      <c r="G12" t="s">
        <v>109</v>
      </c>
      <c r="H12" t="s">
        <v>112</v>
      </c>
      <c r="I12" t="s">
        <v>110</v>
      </c>
      <c r="J12" t="s">
        <v>113</v>
      </c>
      <c r="K12" t="s">
        <v>112</v>
      </c>
      <c r="L12" t="s">
        <v>114</v>
      </c>
      <c r="M12" t="s">
        <v>74</v>
      </c>
      <c r="N12" t="s">
        <v>110</v>
      </c>
      <c r="P12" t="s">
        <v>115</v>
      </c>
      <c r="Q12" t="s">
        <v>116</v>
      </c>
    </row>
    <row r="13" spans="1:22">
      <c r="A13" t="str">
        <f t="shared" si="0"/>
        <v>GROVE_CONNECTOR2.0_1X4;2.0_1X4_STRAIGHT;</v>
      </c>
      <c r="B13">
        <f>Eingaben!$B$5*C13</f>
        <v>10</v>
      </c>
      <c r="C13">
        <v>2</v>
      </c>
      <c r="D13" t="s">
        <v>86</v>
      </c>
      <c r="E13" t="s">
        <v>86</v>
      </c>
      <c r="F13" t="s">
        <v>87</v>
      </c>
      <c r="G13" t="s">
        <v>198</v>
      </c>
      <c r="H13" t="s">
        <v>88</v>
      </c>
    </row>
    <row r="14" spans="1:22">
      <c r="A14" t="str">
        <f t="shared" si="0"/>
        <v>LMV358IDGKRG4;SOP65P490X110-8N;595-LMV358IDGKRG4</v>
      </c>
      <c r="B14">
        <f>Eingaben!$B$5*C14</f>
        <v>5</v>
      </c>
      <c r="C14">
        <v>1</v>
      </c>
      <c r="D14" t="s">
        <v>78</v>
      </c>
      <c r="E14" t="s">
        <v>78</v>
      </c>
      <c r="F14" t="s">
        <v>79</v>
      </c>
      <c r="G14" t="s">
        <v>77</v>
      </c>
      <c r="H14" t="s">
        <v>80</v>
      </c>
      <c r="I14" t="s">
        <v>78</v>
      </c>
      <c r="J14" t="s">
        <v>81</v>
      </c>
      <c r="K14" t="s">
        <v>80</v>
      </c>
      <c r="L14" t="s">
        <v>82</v>
      </c>
      <c r="M14" t="s">
        <v>83</v>
      </c>
      <c r="N14" t="s">
        <v>78</v>
      </c>
      <c r="P14" t="s">
        <v>84</v>
      </c>
      <c r="Q14" t="s">
        <v>85</v>
      </c>
    </row>
    <row r="15" spans="1:22" ht="17">
      <c r="A15" t="str">
        <f t="shared" si="0"/>
        <v>MINI-USB-SHIELD-UX60A-MB-5ST;UX60A-MB-5ST;798-UX60A-MB-5ST</v>
      </c>
      <c r="B15">
        <f>Eingaben!$B$5*C15</f>
        <v>5</v>
      </c>
      <c r="C15">
        <v>1</v>
      </c>
      <c r="D15" t="s">
        <v>138</v>
      </c>
      <c r="E15" t="s">
        <v>138</v>
      </c>
      <c r="F15" t="s">
        <v>139</v>
      </c>
      <c r="G15" t="s">
        <v>137</v>
      </c>
      <c r="H15" t="s">
        <v>140</v>
      </c>
      <c r="P15" s="3" t="s">
        <v>348</v>
      </c>
      <c r="S15" t="s">
        <v>141</v>
      </c>
      <c r="T15" t="s">
        <v>141</v>
      </c>
      <c r="U15">
        <v>0</v>
      </c>
    </row>
    <row r="16" spans="1:22">
      <c r="A16" t="str">
        <f t="shared" si="0"/>
        <v>NCP1117ST33T3G;SOT230P700X180-4N;863-NCP1117ST33T3G</v>
      </c>
      <c r="B16">
        <f>Eingaben!$B$5*C16</f>
        <v>5</v>
      </c>
      <c r="C16">
        <v>1</v>
      </c>
      <c r="D16" t="s">
        <v>173</v>
      </c>
      <c r="E16" t="s">
        <v>173</v>
      </c>
      <c r="F16" t="s">
        <v>70</v>
      </c>
      <c r="G16" t="s">
        <v>172</v>
      </c>
      <c r="H16" t="s">
        <v>174</v>
      </c>
      <c r="I16" t="s">
        <v>173</v>
      </c>
      <c r="J16" t="s">
        <v>175</v>
      </c>
      <c r="K16" t="s">
        <v>174</v>
      </c>
      <c r="L16" t="s">
        <v>73</v>
      </c>
      <c r="M16" t="s">
        <v>74</v>
      </c>
      <c r="N16" t="s">
        <v>173</v>
      </c>
      <c r="P16" t="s">
        <v>176</v>
      </c>
      <c r="Q16" t="s">
        <v>177</v>
      </c>
    </row>
    <row r="17" spans="1:22">
      <c r="A17" t="str">
        <f t="shared" si="0"/>
        <v>NCP1117ST50T3G;SOT230P700X180-4N;863-NCP1117ST50T3G</v>
      </c>
      <c r="B17">
        <f>Eingaben!$B$5*C17</f>
        <v>5</v>
      </c>
      <c r="C17">
        <v>1</v>
      </c>
      <c r="D17" t="s">
        <v>69</v>
      </c>
      <c r="E17" t="s">
        <v>69</v>
      </c>
      <c r="F17" t="s">
        <v>70</v>
      </c>
      <c r="G17" t="s">
        <v>68</v>
      </c>
      <c r="H17" t="s">
        <v>71</v>
      </c>
      <c r="I17" t="s">
        <v>69</v>
      </c>
      <c r="J17" t="s">
        <v>72</v>
      </c>
      <c r="K17" t="s">
        <v>71</v>
      </c>
      <c r="L17" t="s">
        <v>73</v>
      </c>
      <c r="M17" t="s">
        <v>74</v>
      </c>
      <c r="N17" t="s">
        <v>69</v>
      </c>
      <c r="P17" t="s">
        <v>75</v>
      </c>
      <c r="Q17" t="s">
        <v>76</v>
      </c>
    </row>
    <row r="18" spans="1:22" ht="17">
      <c r="A18" t="str">
        <f t="shared" si="0"/>
        <v>S8050G;SOT95P240X110-3N;750-SS8050-G</v>
      </c>
      <c r="B18">
        <f>Eingaben!$B$5*C18</f>
        <v>10</v>
      </c>
      <c r="C18">
        <v>2</v>
      </c>
      <c r="D18" t="s">
        <v>178</v>
      </c>
      <c r="E18" t="s">
        <v>178</v>
      </c>
      <c r="F18" t="s">
        <v>179</v>
      </c>
      <c r="G18" t="s">
        <v>205</v>
      </c>
      <c r="H18" t="s">
        <v>180</v>
      </c>
      <c r="K18" t="s">
        <v>180</v>
      </c>
      <c r="L18" t="s">
        <v>82</v>
      </c>
      <c r="M18" t="s">
        <v>181</v>
      </c>
      <c r="N18" t="s">
        <v>178</v>
      </c>
      <c r="P18" s="3" t="s">
        <v>363</v>
      </c>
    </row>
    <row r="19" spans="1:22">
      <c r="A19" t="str">
        <f t="shared" si="0"/>
        <v>SP0503BAHTG;SP0503BAHTG;576-SP0503BAHTG</v>
      </c>
      <c r="B19">
        <f>Eingaben!$B$5*C19</f>
        <v>5</v>
      </c>
      <c r="C19">
        <v>1</v>
      </c>
      <c r="D19" t="s">
        <v>43</v>
      </c>
      <c r="E19" t="s">
        <v>43</v>
      </c>
      <c r="F19" t="s">
        <v>43</v>
      </c>
      <c r="G19" t="s">
        <v>42</v>
      </c>
      <c r="H19" t="s">
        <v>44</v>
      </c>
      <c r="I19" t="s">
        <v>43</v>
      </c>
      <c r="J19" t="s">
        <v>45</v>
      </c>
      <c r="K19" t="s">
        <v>44</v>
      </c>
      <c r="L19" t="s">
        <v>46</v>
      </c>
      <c r="M19" t="s">
        <v>47</v>
      </c>
      <c r="N19" t="s">
        <v>43</v>
      </c>
      <c r="P19" t="s">
        <v>48</v>
      </c>
      <c r="Q19" t="s">
        <v>49</v>
      </c>
    </row>
    <row r="20" spans="1:22" ht="17">
      <c r="A20" t="str">
        <f t="shared" si="0"/>
        <v>ST(Semtech) CK1C470M-CRD54 - 47uF;PANASONIC_C;667-EEE-1CA470WAR</v>
      </c>
      <c r="B20">
        <f>Eingaben!$B$5*C20</f>
        <v>10</v>
      </c>
      <c r="C20">
        <v>2</v>
      </c>
      <c r="D20" t="s">
        <v>25</v>
      </c>
      <c r="E20" t="s">
        <v>26</v>
      </c>
      <c r="F20" t="s">
        <v>27</v>
      </c>
      <c r="G20" t="s">
        <v>199</v>
      </c>
      <c r="H20" t="s">
        <v>28</v>
      </c>
      <c r="P20" s="3" t="s">
        <v>349</v>
      </c>
      <c r="U20">
        <v>4</v>
      </c>
      <c r="V20" t="s">
        <v>23</v>
      </c>
    </row>
    <row r="21" spans="1:22">
      <c r="A21" t="str">
        <f t="shared" si="0"/>
        <v>TS-1187A-C-E-B;TS1187ACEB;611-PTS526SK15SMR2L</v>
      </c>
      <c r="B21">
        <f>Eingaben!$B$5*C21</f>
        <v>10</v>
      </c>
      <c r="C21">
        <v>2</v>
      </c>
      <c r="D21" t="s">
        <v>186</v>
      </c>
      <c r="E21" t="s">
        <v>186</v>
      </c>
      <c r="F21" t="s">
        <v>187</v>
      </c>
      <c r="G21" t="s">
        <v>206</v>
      </c>
      <c r="H21" t="s">
        <v>188</v>
      </c>
      <c r="K21" t="s">
        <v>188</v>
      </c>
      <c r="L21" t="s">
        <v>189</v>
      </c>
      <c r="M21" t="s">
        <v>190</v>
      </c>
      <c r="N21" t="s">
        <v>186</v>
      </c>
      <c r="P21" s="2" t="s">
        <v>272</v>
      </c>
    </row>
    <row r="22" spans="1:22">
      <c r="A22" t="str">
        <f t="shared" si="0"/>
        <v>Uniroyal Elec 0402WGF1001TCE - 170R;R0402;755-SFR01MZPF2200</v>
      </c>
      <c r="B22">
        <f>Eingaben!$B$5*C22</f>
        <v>5</v>
      </c>
      <c r="C22">
        <v>1</v>
      </c>
      <c r="D22" t="s">
        <v>118</v>
      </c>
      <c r="E22" t="s">
        <v>119</v>
      </c>
      <c r="F22" t="s">
        <v>120</v>
      </c>
      <c r="G22" t="s">
        <v>117</v>
      </c>
      <c r="H22" t="s">
        <v>121</v>
      </c>
      <c r="P22" s="2" t="s">
        <v>351</v>
      </c>
      <c r="U22">
        <v>0</v>
      </c>
      <c r="V22" t="s">
        <v>122</v>
      </c>
    </row>
    <row r="23" spans="1:22">
      <c r="A23" t="str">
        <f t="shared" si="0"/>
        <v>Uniroyal Elec 0402WGF1001TCE - 1k;R0402;71-CRCW04021K00FKEDC</v>
      </c>
      <c r="B23">
        <f>Eingaben!$B$5*C23</f>
        <v>10</v>
      </c>
      <c r="C23">
        <v>2</v>
      </c>
      <c r="D23" t="s">
        <v>126</v>
      </c>
      <c r="E23" t="s">
        <v>119</v>
      </c>
      <c r="F23" t="s">
        <v>120</v>
      </c>
      <c r="G23" t="s">
        <v>207</v>
      </c>
      <c r="H23" t="s">
        <v>121</v>
      </c>
      <c r="P23" s="2" t="s">
        <v>352</v>
      </c>
      <c r="U23">
        <v>0</v>
      </c>
      <c r="V23" t="s">
        <v>122</v>
      </c>
    </row>
    <row r="24" spans="1:22">
      <c r="A24" t="str">
        <f t="shared" si="0"/>
        <v>Uniroyal Elec 0402WGF1002TCE - 10k;R0402;71-CRCW040210K0FKEDC</v>
      </c>
      <c r="B24">
        <f>Eingaben!$B$5*C24</f>
        <v>10</v>
      </c>
      <c r="C24">
        <v>2</v>
      </c>
      <c r="D24" t="s">
        <v>125</v>
      </c>
      <c r="E24" t="s">
        <v>119</v>
      </c>
      <c r="F24" t="s">
        <v>120</v>
      </c>
      <c r="G24" t="s">
        <v>201</v>
      </c>
      <c r="H24" t="s">
        <v>121</v>
      </c>
      <c r="P24" s="2" t="s">
        <v>353</v>
      </c>
      <c r="U24">
        <v>0</v>
      </c>
      <c r="V24" t="s">
        <v>122</v>
      </c>
    </row>
    <row r="25" spans="1:22">
      <c r="A25" t="str">
        <f t="shared" si="0"/>
        <v>Uniroyal Elec 0402WGF1202TCE - 12k;R0402;71-CRCW040212K0FKEDC</v>
      </c>
      <c r="B25">
        <f>Eingaben!$B$5*C25</f>
        <v>20</v>
      </c>
      <c r="C25">
        <v>4</v>
      </c>
      <c r="D25" t="s">
        <v>182</v>
      </c>
      <c r="E25" t="s">
        <v>119</v>
      </c>
      <c r="F25" t="s">
        <v>120</v>
      </c>
      <c r="G25" t="s">
        <v>208</v>
      </c>
      <c r="H25" t="s">
        <v>121</v>
      </c>
      <c r="P25" t="s">
        <v>360</v>
      </c>
      <c r="U25">
        <v>0</v>
      </c>
      <c r="V25" t="s">
        <v>122</v>
      </c>
    </row>
    <row r="26" spans="1:22" ht="17">
      <c r="A26" t="str">
        <f t="shared" si="0"/>
        <v>Uniroyal Elec 0402WGF1801TCE - 1k8;R0402;71-CRCW04021K80FKEDC</v>
      </c>
      <c r="B26">
        <f>Eingaben!$B$5*C26</f>
        <v>5</v>
      </c>
      <c r="C26">
        <v>1</v>
      </c>
      <c r="D26" t="s">
        <v>128</v>
      </c>
      <c r="E26" t="s">
        <v>119</v>
      </c>
      <c r="F26" t="s">
        <v>120</v>
      </c>
      <c r="G26" t="s">
        <v>127</v>
      </c>
      <c r="H26" t="s">
        <v>121</v>
      </c>
      <c r="P26" s="3" t="s">
        <v>354</v>
      </c>
      <c r="U26">
        <v>0</v>
      </c>
      <c r="V26" t="s">
        <v>122</v>
      </c>
    </row>
    <row r="27" spans="1:22">
      <c r="A27" t="str">
        <f t="shared" si="0"/>
        <v>Uniroyal Elec 0402WGF2402TCE - 24k;R0402;71-CRCW040224K0FKEDC</v>
      </c>
      <c r="B27">
        <f>Eingaben!$B$5*C27</f>
        <v>5</v>
      </c>
      <c r="C27">
        <v>1</v>
      </c>
      <c r="D27" t="s">
        <v>130</v>
      </c>
      <c r="E27" t="s">
        <v>119</v>
      </c>
      <c r="F27" t="s">
        <v>120</v>
      </c>
      <c r="G27" t="s">
        <v>129</v>
      </c>
      <c r="H27" t="s">
        <v>121</v>
      </c>
      <c r="P27" s="2" t="s">
        <v>355</v>
      </c>
      <c r="U27">
        <v>0</v>
      </c>
      <c r="V27" t="s">
        <v>122</v>
      </c>
    </row>
    <row r="28" spans="1:22" ht="17">
      <c r="A28" t="str">
        <f t="shared" si="0"/>
        <v>Uniroyal Elec 0402WGF3900TCE - 390R;R0402;71-CRCW0402390RFKEDC</v>
      </c>
      <c r="B28">
        <f>Eingaben!$B$5*C28</f>
        <v>5</v>
      </c>
      <c r="C28">
        <v>1</v>
      </c>
      <c r="D28" t="s">
        <v>184</v>
      </c>
      <c r="E28" t="s">
        <v>119</v>
      </c>
      <c r="F28" t="s">
        <v>120</v>
      </c>
      <c r="G28" t="s">
        <v>135</v>
      </c>
      <c r="H28" t="s">
        <v>121</v>
      </c>
      <c r="P28" s="3" t="s">
        <v>361</v>
      </c>
      <c r="U28">
        <v>0</v>
      </c>
      <c r="V28" t="s">
        <v>122</v>
      </c>
    </row>
    <row r="29" spans="1:22" ht="17">
      <c r="A29" t="str">
        <f t="shared" si="0"/>
        <v>Uniroyal Elec 0402WGF4700TCE - 470;R0402;71-CRCW0402470RFKEDC</v>
      </c>
      <c r="B29">
        <f>Eingaben!$B$5*C29</f>
        <v>20</v>
      </c>
      <c r="C29">
        <v>4</v>
      </c>
      <c r="D29" t="s">
        <v>183</v>
      </c>
      <c r="E29" t="s">
        <v>119</v>
      </c>
      <c r="F29" t="s">
        <v>120</v>
      </c>
      <c r="G29" t="s">
        <v>209</v>
      </c>
      <c r="H29" t="s">
        <v>121</v>
      </c>
      <c r="P29" s="3" t="s">
        <v>362</v>
      </c>
      <c r="U29">
        <v>0</v>
      </c>
      <c r="V29" t="s">
        <v>122</v>
      </c>
    </row>
    <row r="30" spans="1:22">
      <c r="A30" t="str">
        <f t="shared" si="0"/>
        <v>Uniroyal Elec 0402WGF4701TCE - 4k7;R0402;71-CRCW04024K75FKEDC</v>
      </c>
      <c r="B30">
        <f>Eingaben!$B$5*C30</f>
        <v>5</v>
      </c>
      <c r="C30">
        <v>1</v>
      </c>
      <c r="D30" t="s">
        <v>134</v>
      </c>
      <c r="E30" t="s">
        <v>119</v>
      </c>
      <c r="F30" t="s">
        <v>120</v>
      </c>
      <c r="G30" t="s">
        <v>133</v>
      </c>
      <c r="H30" t="s">
        <v>121</v>
      </c>
      <c r="P30" s="2" t="s">
        <v>356</v>
      </c>
      <c r="U30">
        <v>0</v>
      </c>
      <c r="V30" t="s">
        <v>122</v>
      </c>
    </row>
    <row r="31" spans="1:22">
      <c r="A31" t="str">
        <f t="shared" si="0"/>
        <v>Uniroyal Elec 0402WGF4702TCE - 47k;R0402;71-CRCW040247K0FKEDC</v>
      </c>
      <c r="B31">
        <f>Eingaben!$B$5*C31</f>
        <v>5</v>
      </c>
      <c r="C31">
        <v>1</v>
      </c>
      <c r="D31" t="s">
        <v>132</v>
      </c>
      <c r="E31" t="s">
        <v>119</v>
      </c>
      <c r="F31" t="s">
        <v>120</v>
      </c>
      <c r="G31" t="s">
        <v>131</v>
      </c>
      <c r="H31" t="s">
        <v>121</v>
      </c>
      <c r="P31" s="2" t="s">
        <v>357</v>
      </c>
      <c r="U31">
        <v>0</v>
      </c>
      <c r="V31" t="s">
        <v>122</v>
      </c>
    </row>
    <row r="32" spans="1:22">
      <c r="A32" t="str">
        <f t="shared" si="0"/>
        <v>Walsin Tech Corp 0603B104K250CT - 100nF;C0603;581-06033G104ZAT4A</v>
      </c>
      <c r="B32">
        <f>Eingaben!$B$5*C32</f>
        <v>20</v>
      </c>
      <c r="C32">
        <v>4</v>
      </c>
      <c r="D32" t="s">
        <v>19</v>
      </c>
      <c r="E32" t="s">
        <v>20</v>
      </c>
      <c r="F32" t="s">
        <v>21</v>
      </c>
      <c r="G32" t="s">
        <v>210</v>
      </c>
      <c r="H32" t="s">
        <v>22</v>
      </c>
      <c r="P32" s="2" t="s">
        <v>350</v>
      </c>
      <c r="U32">
        <v>73</v>
      </c>
      <c r="V32" t="s">
        <v>23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C267-C7BF-5E48-A07F-8D000A0C8B23}">
  <dimension ref="A1:H2"/>
  <sheetViews>
    <sheetView workbookViewId="0">
      <selection activeCell="E22" sqref="E22"/>
    </sheetView>
  </sheetViews>
  <sheetFormatPr baseColWidth="10" defaultRowHeight="16"/>
  <sheetData>
    <row r="1" spans="1:8">
      <c r="A1" t="s">
        <v>211</v>
      </c>
      <c r="B1" t="s">
        <v>212</v>
      </c>
      <c r="C1" t="s">
        <v>192</v>
      </c>
      <c r="D1" t="s">
        <v>0</v>
      </c>
      <c r="E1" t="s">
        <v>1</v>
      </c>
      <c r="F1" t="s">
        <v>2</v>
      </c>
      <c r="G1" t="s">
        <v>193</v>
      </c>
      <c r="H1" t="s">
        <v>3</v>
      </c>
    </row>
    <row r="2" spans="1:8">
      <c r="A2" t="str">
        <f>D2&amp;";"&amp;F2&amp;";"&amp;P2</f>
        <v>GROVE_CONNECTOR2.0_1X4;2.0_1X4_STRAIGHT;</v>
      </c>
      <c r="B2">
        <f>Eingaben!$B$6*C2</f>
        <v>40</v>
      </c>
      <c r="C2">
        <v>8</v>
      </c>
      <c r="D2" t="s">
        <v>86</v>
      </c>
      <c r="E2" t="s">
        <v>86</v>
      </c>
      <c r="F2" t="s">
        <v>87</v>
      </c>
      <c r="G2" t="s">
        <v>213</v>
      </c>
      <c r="H2" t="s">
        <v>88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FC35-A048-AB43-9E2C-5F91F2BAC9AC}">
  <dimension ref="A1:V17"/>
  <sheetViews>
    <sheetView workbookViewId="0">
      <selection activeCell="P2" sqref="P2"/>
    </sheetView>
  </sheetViews>
  <sheetFormatPr baseColWidth="10" defaultRowHeight="16"/>
  <cols>
    <col min="1" max="1" width="41" customWidth="1"/>
  </cols>
  <sheetData>
    <row r="1" spans="1:22">
      <c r="A1" t="s">
        <v>211</v>
      </c>
      <c r="B1" t="s">
        <v>212</v>
      </c>
      <c r="C1" t="s">
        <v>192</v>
      </c>
      <c r="D1" t="s">
        <v>0</v>
      </c>
      <c r="E1" t="s">
        <v>1</v>
      </c>
      <c r="F1" t="s">
        <v>2</v>
      </c>
      <c r="G1" t="s">
        <v>193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22">
      <c r="A2" t="str">
        <f>D2&amp;";"&amp;F2&amp;";"&amp;P2</f>
        <v>;JP2;649-1012937890301BLF</v>
      </c>
      <c r="B2">
        <f>Eingaben!$B$7*C2</f>
        <v>5</v>
      </c>
      <c r="C2">
        <v>1</v>
      </c>
      <c r="E2" t="s">
        <v>214</v>
      </c>
      <c r="F2" t="s">
        <v>215</v>
      </c>
      <c r="G2" t="s">
        <v>216</v>
      </c>
      <c r="H2" t="s">
        <v>217</v>
      </c>
      <c r="P2" s="2" t="s">
        <v>373</v>
      </c>
      <c r="U2">
        <v>34</v>
      </c>
    </row>
    <row r="3" spans="1:22">
      <c r="A3" t="str">
        <f t="shared" ref="A3:A17" si="0">D3&amp;";"&amp;F3&amp;";"&amp;P3</f>
        <v>;MA08-1;649-1012937890802BLF</v>
      </c>
      <c r="B3">
        <f>Eingaben!$B$7*C3</f>
        <v>5</v>
      </c>
      <c r="C3">
        <v>1</v>
      </c>
      <c r="E3" t="s">
        <v>218</v>
      </c>
      <c r="F3" t="s">
        <v>218</v>
      </c>
      <c r="G3" t="s">
        <v>219</v>
      </c>
      <c r="H3" t="s">
        <v>220</v>
      </c>
      <c r="P3" s="2" t="s">
        <v>370</v>
      </c>
      <c r="S3" t="s">
        <v>141</v>
      </c>
      <c r="T3" t="s">
        <v>141</v>
      </c>
      <c r="U3">
        <v>10</v>
      </c>
    </row>
    <row r="4" spans="1:22">
      <c r="A4" t="str">
        <f t="shared" si="0"/>
        <v>;MA08-2;649-1012938191601BLF</v>
      </c>
      <c r="B4">
        <f>Eingaben!$B$7*C4</f>
        <v>5</v>
      </c>
      <c r="C4">
        <v>1</v>
      </c>
      <c r="E4" t="s">
        <v>221</v>
      </c>
      <c r="F4" t="s">
        <v>221</v>
      </c>
      <c r="G4" t="s">
        <v>222</v>
      </c>
      <c r="H4" t="s">
        <v>220</v>
      </c>
      <c r="P4" s="2" t="s">
        <v>369</v>
      </c>
      <c r="S4" t="s">
        <v>141</v>
      </c>
      <c r="T4" t="s">
        <v>141</v>
      </c>
      <c r="U4">
        <v>0</v>
      </c>
    </row>
    <row r="5" spans="1:22" ht="17">
      <c r="A5" t="str">
        <f t="shared" si="0"/>
        <v>;W237-4P;649-220316-H041B01LF</v>
      </c>
      <c r="B5">
        <f>Eingaben!$B$7*C5</f>
        <v>5</v>
      </c>
      <c r="C5">
        <v>1</v>
      </c>
      <c r="E5" t="s">
        <v>223</v>
      </c>
      <c r="F5" t="s">
        <v>224</v>
      </c>
      <c r="G5" t="s">
        <v>137</v>
      </c>
      <c r="H5" t="s">
        <v>225</v>
      </c>
      <c r="P5" s="3" t="s">
        <v>368</v>
      </c>
      <c r="S5" t="s">
        <v>141</v>
      </c>
      <c r="T5" t="s">
        <v>141</v>
      </c>
      <c r="U5">
        <v>2</v>
      </c>
    </row>
    <row r="6" spans="1:22">
      <c r="A6" t="str">
        <f t="shared" si="0"/>
        <v>0402WGF1002TCE - 10k;R0402;71-CRCW040210K0FKEDC</v>
      </c>
      <c r="B6">
        <f>Eingaben!$B$7*C6</f>
        <v>30</v>
      </c>
      <c r="C6">
        <v>6</v>
      </c>
      <c r="D6" t="s">
        <v>226</v>
      </c>
      <c r="E6" t="s">
        <v>119</v>
      </c>
      <c r="F6" t="s">
        <v>120</v>
      </c>
      <c r="G6" t="s">
        <v>227</v>
      </c>
      <c r="H6" t="s">
        <v>121</v>
      </c>
      <c r="P6" s="2" t="s">
        <v>353</v>
      </c>
      <c r="U6">
        <v>0</v>
      </c>
      <c r="V6" t="s">
        <v>122</v>
      </c>
    </row>
    <row r="7" spans="1:22">
      <c r="A7" t="str">
        <f t="shared" si="0"/>
        <v>0603B334K250NT - 330nF;C0603;710-885012206074</v>
      </c>
      <c r="B7">
        <f>Eingaben!$B$7*C7</f>
        <v>5</v>
      </c>
      <c r="C7">
        <v>1</v>
      </c>
      <c r="D7" t="s">
        <v>30</v>
      </c>
      <c r="E7" t="s">
        <v>20</v>
      </c>
      <c r="F7" t="s">
        <v>21</v>
      </c>
      <c r="G7" t="s">
        <v>29</v>
      </c>
      <c r="H7" t="s">
        <v>22</v>
      </c>
      <c r="P7" s="2" t="s">
        <v>343</v>
      </c>
      <c r="U7">
        <v>73</v>
      </c>
      <c r="V7" t="s">
        <v>23</v>
      </c>
    </row>
    <row r="8" spans="1:22">
      <c r="A8" t="str">
        <f t="shared" si="0"/>
        <v>CL10A105KB8NNNC - 1uF;C0603;187-CL10A105KA8NFNC</v>
      </c>
      <c r="B8">
        <f>Eingaben!$B$7*C8</f>
        <v>5</v>
      </c>
      <c r="C8">
        <v>1</v>
      </c>
      <c r="D8" t="s">
        <v>228</v>
      </c>
      <c r="E8" t="s">
        <v>20</v>
      </c>
      <c r="F8" t="s">
        <v>21</v>
      </c>
      <c r="G8" t="s">
        <v>38</v>
      </c>
      <c r="H8" t="s">
        <v>22</v>
      </c>
      <c r="P8" s="2" t="s">
        <v>365</v>
      </c>
      <c r="U8">
        <v>73</v>
      </c>
      <c r="V8" t="s">
        <v>23</v>
      </c>
    </row>
    <row r="9" spans="1:22">
      <c r="A9" t="str">
        <f t="shared" si="0"/>
        <v>DSHP06TSGET;DSHP06TSGET;774-2186LPST</v>
      </c>
      <c r="B9">
        <f>Eingaben!$B$7*C9</f>
        <v>5</v>
      </c>
      <c r="C9">
        <v>1</v>
      </c>
      <c r="D9" t="s">
        <v>229</v>
      </c>
      <c r="E9" t="s">
        <v>229</v>
      </c>
      <c r="F9" t="s">
        <v>229</v>
      </c>
      <c r="G9" t="s">
        <v>191</v>
      </c>
      <c r="H9" t="s">
        <v>230</v>
      </c>
      <c r="K9" t="s">
        <v>230</v>
      </c>
      <c r="L9" t="s">
        <v>231</v>
      </c>
      <c r="M9" t="s">
        <v>232</v>
      </c>
      <c r="N9" t="s">
        <v>229</v>
      </c>
      <c r="P9" s="2" t="s">
        <v>366</v>
      </c>
    </row>
    <row r="10" spans="1:22">
      <c r="A10" t="str">
        <f t="shared" si="0"/>
        <v>Everlight Elec 19-217/GHC-YR1S2/3T;CHIPLED_0603;710-150060AS75000</v>
      </c>
      <c r="B10">
        <f>Eingaben!$B$7*C10</f>
        <v>5</v>
      </c>
      <c r="C10">
        <v>1</v>
      </c>
      <c r="D10" t="s">
        <v>105</v>
      </c>
      <c r="E10" t="s">
        <v>106</v>
      </c>
      <c r="F10" t="s">
        <v>107</v>
      </c>
      <c r="G10" t="s">
        <v>104</v>
      </c>
      <c r="H10" t="s">
        <v>108</v>
      </c>
      <c r="P10" s="2" t="s">
        <v>347</v>
      </c>
      <c r="U10">
        <v>28</v>
      </c>
    </row>
    <row r="11" spans="1:22">
      <c r="A11" t="str">
        <f t="shared" si="0"/>
        <v>GROVE_CONNECTOR2.0_1X4;2.0_1X4_STRAIGHT;</v>
      </c>
      <c r="B11">
        <f>Eingaben!$B$7*C11</f>
        <v>10</v>
      </c>
      <c r="C11">
        <v>2</v>
      </c>
      <c r="D11" t="s">
        <v>86</v>
      </c>
      <c r="E11" t="s">
        <v>86</v>
      </c>
      <c r="F11" t="s">
        <v>87</v>
      </c>
      <c r="G11" t="s">
        <v>198</v>
      </c>
      <c r="H11" t="s">
        <v>88</v>
      </c>
    </row>
    <row r="12" spans="1:22">
      <c r="A12" t="str">
        <f t="shared" si="0"/>
        <v>NCP1117ST50T3G;SOT230P700X180-4N;863-NCP1117ST50T3G</v>
      </c>
      <c r="B12">
        <f>Eingaben!$B$7*C12</f>
        <v>5</v>
      </c>
      <c r="C12">
        <v>1</v>
      </c>
      <c r="D12" t="s">
        <v>69</v>
      </c>
      <c r="E12" t="s">
        <v>69</v>
      </c>
      <c r="F12" t="s">
        <v>70</v>
      </c>
      <c r="G12" t="s">
        <v>68</v>
      </c>
      <c r="H12" t="s">
        <v>71</v>
      </c>
      <c r="I12" t="s">
        <v>69</v>
      </c>
      <c r="J12" t="s">
        <v>72</v>
      </c>
      <c r="K12" t="s">
        <v>71</v>
      </c>
      <c r="L12" t="s">
        <v>73</v>
      </c>
      <c r="M12" t="s">
        <v>74</v>
      </c>
      <c r="N12" t="s">
        <v>69</v>
      </c>
      <c r="P12" t="s">
        <v>75</v>
      </c>
      <c r="Q12" t="s">
        <v>76</v>
      </c>
    </row>
    <row r="13" spans="1:22">
      <c r="A13" t="str">
        <f t="shared" si="0"/>
        <v>PCA9685PW;SOP65P640X110-28N;771-PCA9685PW,112</v>
      </c>
      <c r="B13">
        <f>Eingaben!$B$7*C13</f>
        <v>5</v>
      </c>
      <c r="C13">
        <v>1</v>
      </c>
      <c r="D13" t="s">
        <v>233</v>
      </c>
      <c r="E13" t="s">
        <v>233</v>
      </c>
      <c r="F13" t="s">
        <v>234</v>
      </c>
      <c r="G13" t="s">
        <v>50</v>
      </c>
      <c r="H13" t="s">
        <v>235</v>
      </c>
      <c r="K13" t="s">
        <v>235</v>
      </c>
      <c r="L13" t="s">
        <v>82</v>
      </c>
      <c r="M13" t="s">
        <v>236</v>
      </c>
      <c r="N13" t="s">
        <v>233</v>
      </c>
      <c r="P13" s="2" t="s">
        <v>367</v>
      </c>
      <c r="Q13" t="s">
        <v>237</v>
      </c>
    </row>
    <row r="14" spans="1:22" ht="17">
      <c r="A14" t="str">
        <f t="shared" si="0"/>
        <v>ST(Semtech) CK1C470M-CRD54 - 47uF;PANASONIC_C;667-EEE-1CA470WAR</v>
      </c>
      <c r="B14">
        <f>Eingaben!$B$7*C14</f>
        <v>15</v>
      </c>
      <c r="C14">
        <v>3</v>
      </c>
      <c r="D14" t="s">
        <v>25</v>
      </c>
      <c r="E14" t="s">
        <v>26</v>
      </c>
      <c r="F14" t="s">
        <v>27</v>
      </c>
      <c r="G14" t="s">
        <v>238</v>
      </c>
      <c r="H14" t="s">
        <v>28</v>
      </c>
      <c r="P14" s="3" t="s">
        <v>349</v>
      </c>
      <c r="U14">
        <v>4</v>
      </c>
      <c r="V14" t="s">
        <v>23</v>
      </c>
    </row>
    <row r="15" spans="1:22">
      <c r="A15" t="str">
        <f t="shared" si="0"/>
        <v>TB6612FNG,C,8,EL;SOP65P760X160-24N;757-TB6612FNGC8EL</v>
      </c>
      <c r="B15">
        <f>Eingaben!$B$7*C15</f>
        <v>5</v>
      </c>
      <c r="C15">
        <v>1</v>
      </c>
      <c r="D15" t="s">
        <v>239</v>
      </c>
      <c r="E15" t="s">
        <v>239</v>
      </c>
      <c r="F15" t="s">
        <v>240</v>
      </c>
      <c r="G15" t="s">
        <v>59</v>
      </c>
      <c r="H15" t="s">
        <v>241</v>
      </c>
      <c r="I15" t="s">
        <v>239</v>
      </c>
      <c r="J15" t="s">
        <v>242</v>
      </c>
      <c r="K15" t="s">
        <v>241</v>
      </c>
      <c r="L15" t="s">
        <v>243</v>
      </c>
      <c r="M15" t="s">
        <v>244</v>
      </c>
      <c r="N15" t="s">
        <v>239</v>
      </c>
      <c r="P15" t="s">
        <v>245</v>
      </c>
      <c r="Q15" t="s">
        <v>246</v>
      </c>
    </row>
    <row r="16" spans="1:22">
      <c r="A16" t="str">
        <f t="shared" si="0"/>
        <v>Uniroyal Elec 0402WGF1001TCE - 170R;R0402;755-SFR01MZPF2200</v>
      </c>
      <c r="B16">
        <f>Eingaben!$B$7*C16</f>
        <v>5</v>
      </c>
      <c r="C16">
        <v>1</v>
      </c>
      <c r="D16" t="s">
        <v>118</v>
      </c>
      <c r="E16" t="s">
        <v>119</v>
      </c>
      <c r="F16" t="s">
        <v>120</v>
      </c>
      <c r="G16" t="s">
        <v>117</v>
      </c>
      <c r="H16" t="s">
        <v>121</v>
      </c>
      <c r="P16" s="2" t="s">
        <v>351</v>
      </c>
      <c r="U16">
        <v>0</v>
      </c>
      <c r="V16" t="s">
        <v>122</v>
      </c>
    </row>
    <row r="17" spans="1:22">
      <c r="A17" t="str">
        <f t="shared" si="0"/>
        <v>Walsin Tech Corp 0603B104K250CT - 100nF;C0603;581-06033G104ZAT4A</v>
      </c>
      <c r="B17">
        <f>Eingaben!$B$7*C17</f>
        <v>15</v>
      </c>
      <c r="C17">
        <v>3</v>
      </c>
      <c r="D17" t="s">
        <v>19</v>
      </c>
      <c r="E17" t="s">
        <v>20</v>
      </c>
      <c r="F17" t="s">
        <v>21</v>
      </c>
      <c r="G17" t="s">
        <v>247</v>
      </c>
      <c r="H17" t="s">
        <v>22</v>
      </c>
      <c r="P17" s="2" t="s">
        <v>350</v>
      </c>
      <c r="U17">
        <v>73</v>
      </c>
      <c r="V17" t="s">
        <v>23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7D84-5432-6949-8094-052659051E1A}">
  <dimension ref="A1:V14"/>
  <sheetViews>
    <sheetView workbookViewId="0">
      <selection activeCell="P2" sqref="P2"/>
    </sheetView>
  </sheetViews>
  <sheetFormatPr baseColWidth="10" defaultRowHeight="16"/>
  <cols>
    <col min="1" max="1" width="49.1640625" customWidth="1"/>
    <col min="3" max="3" width="16.1640625" customWidth="1"/>
    <col min="4" max="4" width="20.1640625" customWidth="1"/>
  </cols>
  <sheetData>
    <row r="1" spans="1:22">
      <c r="A1" t="s">
        <v>211</v>
      </c>
      <c r="B1" t="s">
        <v>212</v>
      </c>
      <c r="C1" s="1" t="s">
        <v>192</v>
      </c>
      <c r="D1" s="1" t="s">
        <v>0</v>
      </c>
      <c r="E1" s="1" t="s">
        <v>1</v>
      </c>
      <c r="F1" s="1" t="s">
        <v>2</v>
      </c>
      <c r="G1" s="1" t="s">
        <v>193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</row>
    <row r="2" spans="1:22">
      <c r="A2" t="str">
        <f>D2&amp;";"&amp;F2&amp;";"&amp;P2</f>
        <v>;JP2;649-1012937890301BLF</v>
      </c>
      <c r="B2">
        <f>Eingaben!$B$8*C2</f>
        <v>5</v>
      </c>
      <c r="C2" s="1">
        <v>1</v>
      </c>
      <c r="D2" s="1"/>
      <c r="E2" s="1" t="s">
        <v>214</v>
      </c>
      <c r="F2" s="1" t="s">
        <v>215</v>
      </c>
      <c r="G2" s="1" t="s">
        <v>216</v>
      </c>
      <c r="H2" s="1" t="s">
        <v>217</v>
      </c>
      <c r="I2" s="1"/>
      <c r="J2" s="1"/>
      <c r="K2" s="1"/>
      <c r="L2" s="1"/>
      <c r="M2" s="1"/>
      <c r="N2" s="1"/>
      <c r="O2" s="1"/>
      <c r="P2" s="2" t="s">
        <v>373</v>
      </c>
      <c r="Q2" s="1"/>
      <c r="R2" s="1"/>
      <c r="S2" s="1"/>
      <c r="T2" s="1"/>
      <c r="U2" s="1">
        <v>34</v>
      </c>
      <c r="V2" s="1"/>
    </row>
    <row r="3" spans="1:22">
      <c r="A3" t="str">
        <f t="shared" ref="A3:A14" si="0">D3&amp;";"&amp;F3&amp;";"&amp;P3</f>
        <v>;MA08-1;649-1012937890802BLF</v>
      </c>
      <c r="B3">
        <f>Eingaben!$B$8*C3</f>
        <v>5</v>
      </c>
      <c r="C3" s="1">
        <v>1</v>
      </c>
      <c r="D3" s="1"/>
      <c r="E3" s="1" t="s">
        <v>218</v>
      </c>
      <c r="F3" s="1" t="s">
        <v>218</v>
      </c>
      <c r="G3" s="1" t="s">
        <v>219</v>
      </c>
      <c r="H3" s="1" t="s">
        <v>220</v>
      </c>
      <c r="I3" s="1"/>
      <c r="J3" s="1"/>
      <c r="K3" s="1"/>
      <c r="L3" s="1"/>
      <c r="M3" s="1"/>
      <c r="N3" s="1"/>
      <c r="O3" s="1"/>
      <c r="P3" s="2" t="s">
        <v>370</v>
      </c>
      <c r="Q3" s="1"/>
      <c r="R3" s="1"/>
      <c r="S3" s="1" t="s">
        <v>141</v>
      </c>
      <c r="T3" s="1" t="s">
        <v>141</v>
      </c>
      <c r="U3" s="1">
        <v>10</v>
      </c>
      <c r="V3" s="1"/>
    </row>
    <row r="4" spans="1:22">
      <c r="A4" t="str">
        <f t="shared" si="0"/>
        <v>;MA08-2;649-1012938191601BLF</v>
      </c>
      <c r="B4">
        <f>Eingaben!$B$8*C4</f>
        <v>5</v>
      </c>
      <c r="C4" s="1">
        <v>1</v>
      </c>
      <c r="D4" s="1"/>
      <c r="E4" s="1" t="s">
        <v>221</v>
      </c>
      <c r="F4" s="1" t="s">
        <v>221</v>
      </c>
      <c r="G4" s="1" t="s">
        <v>222</v>
      </c>
      <c r="H4" s="1" t="s">
        <v>220</v>
      </c>
      <c r="I4" s="1"/>
      <c r="J4" s="1"/>
      <c r="K4" s="1"/>
      <c r="L4" s="1"/>
      <c r="M4" s="1"/>
      <c r="N4" s="1"/>
      <c r="O4" s="1"/>
      <c r="P4" s="2" t="s">
        <v>369</v>
      </c>
      <c r="Q4" s="1"/>
      <c r="R4" s="1"/>
      <c r="S4" s="1" t="s">
        <v>141</v>
      </c>
      <c r="T4" s="1" t="s">
        <v>141</v>
      </c>
      <c r="U4" s="1">
        <v>0</v>
      </c>
      <c r="V4" s="1"/>
    </row>
    <row r="5" spans="1:22">
      <c r="A5" t="str">
        <f t="shared" si="0"/>
        <v>0402WGF1002TCE - 10k;R0402;71-CRCW040210K0FKEDC</v>
      </c>
      <c r="B5">
        <f>Eingaben!$B$8*C5</f>
        <v>30</v>
      </c>
      <c r="C5" s="1">
        <v>6</v>
      </c>
      <c r="D5" s="1" t="s">
        <v>226</v>
      </c>
      <c r="E5" s="1" t="s">
        <v>119</v>
      </c>
      <c r="F5" s="1" t="s">
        <v>120</v>
      </c>
      <c r="G5" s="1" t="s">
        <v>227</v>
      </c>
      <c r="H5" s="1" t="s">
        <v>121</v>
      </c>
      <c r="I5" s="1"/>
      <c r="J5" s="1"/>
      <c r="K5" s="1"/>
      <c r="L5" s="1"/>
      <c r="M5" s="1"/>
      <c r="N5" s="1"/>
      <c r="O5" s="1"/>
      <c r="P5" s="2" t="s">
        <v>353</v>
      </c>
      <c r="Q5" s="1"/>
      <c r="R5" s="1"/>
      <c r="S5" s="1"/>
      <c r="T5" s="1"/>
      <c r="U5" s="1">
        <v>0</v>
      </c>
      <c r="V5" s="1" t="s">
        <v>122</v>
      </c>
    </row>
    <row r="6" spans="1:22">
      <c r="A6" t="str">
        <f t="shared" si="0"/>
        <v>0603B334K250NT - 330nF;C0603;710-885012206074</v>
      </c>
      <c r="B6">
        <f>Eingaben!$B$8*C6</f>
        <v>5</v>
      </c>
      <c r="C6" s="1">
        <v>1</v>
      </c>
      <c r="D6" s="1" t="s">
        <v>30</v>
      </c>
      <c r="E6" s="1" t="s">
        <v>20</v>
      </c>
      <c r="F6" s="1" t="s">
        <v>21</v>
      </c>
      <c r="G6" s="1" t="s">
        <v>29</v>
      </c>
      <c r="H6" s="1" t="s">
        <v>22</v>
      </c>
      <c r="I6" s="1"/>
      <c r="J6" s="1"/>
      <c r="K6" s="1"/>
      <c r="L6" s="1"/>
      <c r="M6" s="1"/>
      <c r="N6" s="1"/>
      <c r="O6" s="1"/>
      <c r="P6" s="2" t="s">
        <v>343</v>
      </c>
      <c r="Q6" s="1"/>
      <c r="R6" s="1"/>
      <c r="S6" s="1"/>
      <c r="T6" s="1"/>
      <c r="U6" s="1">
        <v>73</v>
      </c>
      <c r="V6" s="1" t="s">
        <v>23</v>
      </c>
    </row>
    <row r="7" spans="1:22">
      <c r="A7" t="str">
        <f t="shared" si="0"/>
        <v>DSHP06TSGET;DSHP06TSGET;774-2186LPST</v>
      </c>
      <c r="B7">
        <f>Eingaben!$B$8*C7</f>
        <v>5</v>
      </c>
      <c r="C7" s="1">
        <v>1</v>
      </c>
      <c r="D7" s="1" t="s">
        <v>229</v>
      </c>
      <c r="E7" s="1" t="s">
        <v>229</v>
      </c>
      <c r="F7" s="1" t="s">
        <v>229</v>
      </c>
      <c r="G7" s="1" t="s">
        <v>191</v>
      </c>
      <c r="H7" s="1" t="s">
        <v>230</v>
      </c>
      <c r="I7" s="1"/>
      <c r="J7" s="1"/>
      <c r="K7" s="1" t="s">
        <v>230</v>
      </c>
      <c r="L7" s="1" t="s">
        <v>231</v>
      </c>
      <c r="M7" s="1" t="s">
        <v>232</v>
      </c>
      <c r="N7" s="1" t="s">
        <v>229</v>
      </c>
      <c r="O7" s="1"/>
      <c r="P7" s="2" t="s">
        <v>366</v>
      </c>
      <c r="Q7" s="1"/>
      <c r="R7" s="1"/>
      <c r="S7" s="1"/>
      <c r="T7" s="1"/>
      <c r="U7" s="1"/>
      <c r="V7" s="1"/>
    </row>
    <row r="8" spans="1:22">
      <c r="A8" t="str">
        <f t="shared" si="0"/>
        <v>Everlight Elec 19-217/GHC-YR1S2/3T;CHIPLED_0603;710-150060AS75000</v>
      </c>
      <c r="B8">
        <f>Eingaben!$B$8*C8</f>
        <v>5</v>
      </c>
      <c r="C8" s="1">
        <v>1</v>
      </c>
      <c r="D8" s="1" t="s">
        <v>105</v>
      </c>
      <c r="E8" s="1" t="s">
        <v>106</v>
      </c>
      <c r="F8" s="1" t="s">
        <v>107</v>
      </c>
      <c r="G8" s="1" t="s">
        <v>104</v>
      </c>
      <c r="H8" s="1" t="s">
        <v>108</v>
      </c>
      <c r="I8" s="1"/>
      <c r="J8" s="1"/>
      <c r="K8" s="1"/>
      <c r="L8" s="1"/>
      <c r="M8" s="1"/>
      <c r="N8" s="1"/>
      <c r="O8" s="1"/>
      <c r="P8" s="2" t="s">
        <v>347</v>
      </c>
      <c r="Q8" s="1"/>
      <c r="R8" s="1"/>
      <c r="S8" s="1"/>
      <c r="T8" s="1"/>
      <c r="U8" s="1">
        <v>28</v>
      </c>
      <c r="V8" s="1"/>
    </row>
    <row r="9" spans="1:22">
      <c r="A9" t="str">
        <f t="shared" si="0"/>
        <v>GROVE_CONNECTOR2.0_1X4;2.0_1X4_STRAIGHT;</v>
      </c>
      <c r="B9">
        <f>Eingaben!$B$8*C9</f>
        <v>10</v>
      </c>
      <c r="C9" s="1">
        <v>2</v>
      </c>
      <c r="D9" s="1" t="s">
        <v>86</v>
      </c>
      <c r="E9" s="1" t="s">
        <v>86</v>
      </c>
      <c r="F9" s="1" t="s">
        <v>87</v>
      </c>
      <c r="G9" s="1" t="s">
        <v>198</v>
      </c>
      <c r="H9" s="1" t="s">
        <v>88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t="str">
        <f t="shared" si="0"/>
        <v>NCP1117ST50T3G;SOT230P700X180-4N;863-NCP1117ST50T3G</v>
      </c>
      <c r="B10">
        <f>Eingaben!$B$8*C10</f>
        <v>5</v>
      </c>
      <c r="C10" s="1">
        <v>1</v>
      </c>
      <c r="D10" s="1" t="s">
        <v>69</v>
      </c>
      <c r="E10" s="1" t="s">
        <v>69</v>
      </c>
      <c r="F10" s="1" t="s">
        <v>70</v>
      </c>
      <c r="G10" s="1" t="s">
        <v>68</v>
      </c>
      <c r="H10" s="1" t="s">
        <v>71</v>
      </c>
      <c r="I10" s="1" t="s">
        <v>69</v>
      </c>
      <c r="J10" s="1" t="s">
        <v>72</v>
      </c>
      <c r="K10" s="1" t="s">
        <v>71</v>
      </c>
      <c r="L10" s="1" t="s">
        <v>73</v>
      </c>
      <c r="M10" s="1" t="s">
        <v>74</v>
      </c>
      <c r="N10" s="1" t="s">
        <v>69</v>
      </c>
      <c r="O10" s="1"/>
      <c r="P10" s="1" t="s">
        <v>75</v>
      </c>
      <c r="Q10" s="1" t="s">
        <v>76</v>
      </c>
      <c r="R10" s="1"/>
      <c r="S10" s="1"/>
      <c r="T10" s="1"/>
      <c r="U10" s="1"/>
      <c r="V10" s="1"/>
    </row>
    <row r="11" spans="1:22">
      <c r="A11" t="str">
        <f t="shared" si="0"/>
        <v>PCA9685PW;SOP65P640X110-28N;771-PCA9685PW,112</v>
      </c>
      <c r="B11">
        <f>Eingaben!$B$8*C11</f>
        <v>5</v>
      </c>
      <c r="C11" s="1">
        <v>1</v>
      </c>
      <c r="D11" s="1" t="s">
        <v>233</v>
      </c>
      <c r="E11" s="1" t="s">
        <v>233</v>
      </c>
      <c r="F11" s="1" t="s">
        <v>234</v>
      </c>
      <c r="G11" s="1" t="s">
        <v>50</v>
      </c>
      <c r="H11" s="1" t="s">
        <v>235</v>
      </c>
      <c r="I11" s="1"/>
      <c r="J11" s="1"/>
      <c r="K11" s="1" t="s">
        <v>235</v>
      </c>
      <c r="L11" s="1" t="s">
        <v>82</v>
      </c>
      <c r="M11" s="1" t="s">
        <v>236</v>
      </c>
      <c r="N11" s="1" t="s">
        <v>233</v>
      </c>
      <c r="O11" s="1"/>
      <c r="P11" s="2" t="s">
        <v>367</v>
      </c>
      <c r="Q11" s="1" t="s">
        <v>237</v>
      </c>
      <c r="R11" s="1"/>
      <c r="S11" s="1"/>
      <c r="T11" s="1"/>
      <c r="U11" s="1"/>
      <c r="V11" s="1"/>
    </row>
    <row r="12" spans="1:22" ht="17">
      <c r="A12" t="str">
        <f t="shared" si="0"/>
        <v>ST(Semtech) CK1C470M-CRD54 - 47uF;PANASONIC_C;667-EEE-1CA470WAR</v>
      </c>
      <c r="B12">
        <f>Eingaben!$B$8*C12</f>
        <v>10</v>
      </c>
      <c r="C12" s="1">
        <v>2</v>
      </c>
      <c r="D12" s="1" t="s">
        <v>25</v>
      </c>
      <c r="E12" s="1" t="s">
        <v>26</v>
      </c>
      <c r="F12" s="1" t="s">
        <v>27</v>
      </c>
      <c r="G12" s="1" t="s">
        <v>199</v>
      </c>
      <c r="H12" s="1" t="s">
        <v>28</v>
      </c>
      <c r="I12" s="1"/>
      <c r="J12" s="1"/>
      <c r="K12" s="1"/>
      <c r="L12" s="1"/>
      <c r="M12" s="1"/>
      <c r="N12" s="1"/>
      <c r="O12" s="1"/>
      <c r="P12" s="3" t="s">
        <v>349</v>
      </c>
      <c r="Q12" s="1"/>
      <c r="R12" s="1"/>
      <c r="S12" s="1"/>
      <c r="T12" s="1"/>
      <c r="U12" s="1">
        <v>4</v>
      </c>
      <c r="V12" s="1" t="s">
        <v>23</v>
      </c>
    </row>
    <row r="13" spans="1:22">
      <c r="A13" t="str">
        <f t="shared" si="0"/>
        <v>Uniroyal Elec 0402WGF1001TCE - 170R;R0402;755-SFR01MZPF2200</v>
      </c>
      <c r="B13">
        <f>Eingaben!$B$8*C13</f>
        <v>5</v>
      </c>
      <c r="C13" s="1">
        <v>1</v>
      </c>
      <c r="D13" s="1" t="s">
        <v>118</v>
      </c>
      <c r="E13" s="1" t="s">
        <v>119</v>
      </c>
      <c r="F13" s="1" t="s">
        <v>120</v>
      </c>
      <c r="G13" s="1" t="s">
        <v>117</v>
      </c>
      <c r="H13" s="1" t="s">
        <v>121</v>
      </c>
      <c r="I13" s="1"/>
      <c r="J13" s="1"/>
      <c r="K13" s="1"/>
      <c r="L13" s="1"/>
      <c r="M13" s="1"/>
      <c r="N13" s="1"/>
      <c r="O13" s="1"/>
      <c r="P13" s="2" t="s">
        <v>351</v>
      </c>
      <c r="Q13" s="1"/>
      <c r="R13" s="1"/>
      <c r="S13" s="1"/>
      <c r="T13" s="1"/>
      <c r="U13" s="1">
        <v>0</v>
      </c>
      <c r="V13" s="1" t="s">
        <v>122</v>
      </c>
    </row>
    <row r="14" spans="1:22">
      <c r="A14" t="str">
        <f t="shared" si="0"/>
        <v>Walsin Tech Corp 0603B104K250CT - 100nF;C0603;581-06033G104ZAT4A</v>
      </c>
      <c r="B14">
        <f>Eingaben!$B$8*C14</f>
        <v>10</v>
      </c>
      <c r="C14" s="1">
        <v>2</v>
      </c>
      <c r="D14" s="1" t="s">
        <v>19</v>
      </c>
      <c r="E14" s="1" t="s">
        <v>20</v>
      </c>
      <c r="F14" s="1" t="s">
        <v>21</v>
      </c>
      <c r="G14" s="1" t="s">
        <v>248</v>
      </c>
      <c r="H14" s="1" t="s">
        <v>22</v>
      </c>
      <c r="I14" s="1"/>
      <c r="J14" s="1"/>
      <c r="K14" s="1"/>
      <c r="L14" s="1"/>
      <c r="M14" s="1"/>
      <c r="N14" s="1"/>
      <c r="O14" s="1"/>
      <c r="P14" s="2" t="s">
        <v>350</v>
      </c>
      <c r="Q14" s="1"/>
      <c r="R14" s="1"/>
      <c r="S14" s="1"/>
      <c r="T14" s="1"/>
      <c r="U14" s="1">
        <v>73</v>
      </c>
      <c r="V14" s="1" t="s">
        <v>23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AECD-55F2-7147-B428-97EC924F8F91}">
  <dimension ref="A1:V10"/>
  <sheetViews>
    <sheetView workbookViewId="0">
      <selection activeCell="P12" sqref="P12"/>
    </sheetView>
  </sheetViews>
  <sheetFormatPr baseColWidth="10" defaultRowHeight="16"/>
  <cols>
    <col min="1" max="1" width="37.83203125" customWidth="1"/>
  </cols>
  <sheetData>
    <row r="1" spans="1:22">
      <c r="A1" t="s">
        <v>211</v>
      </c>
      <c r="B1" t="s">
        <v>212</v>
      </c>
      <c r="C1" s="1" t="s">
        <v>192</v>
      </c>
      <c r="D1" s="1" t="s">
        <v>0</v>
      </c>
      <c r="E1" s="1" t="s">
        <v>1</v>
      </c>
      <c r="F1" s="1" t="s">
        <v>2</v>
      </c>
      <c r="G1" s="1" t="s">
        <v>193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</row>
    <row r="2" spans="1:22" ht="17">
      <c r="A2" t="str">
        <f>D2&amp;";"&amp;F2&amp;";"&amp;P2</f>
        <v>;W237-132;649-220316-H021B01LF</v>
      </c>
      <c r="B2">
        <f>Eingaben!$B$9*C2</f>
        <v>5</v>
      </c>
      <c r="C2" s="1">
        <v>1</v>
      </c>
      <c r="D2" s="1"/>
      <c r="E2" s="1" t="s">
        <v>249</v>
      </c>
      <c r="F2" s="1" t="s">
        <v>250</v>
      </c>
      <c r="G2" s="1" t="s">
        <v>137</v>
      </c>
      <c r="H2" s="1" t="s">
        <v>225</v>
      </c>
      <c r="I2" s="1"/>
      <c r="J2" s="1"/>
      <c r="K2" s="1"/>
      <c r="L2" s="1"/>
      <c r="M2" s="1"/>
      <c r="N2" s="1"/>
      <c r="O2" s="1"/>
      <c r="P2" s="3" t="s">
        <v>371</v>
      </c>
      <c r="Q2" s="1"/>
      <c r="R2" s="1"/>
      <c r="S2" s="1" t="s">
        <v>141</v>
      </c>
      <c r="T2" s="1" t="s">
        <v>141</v>
      </c>
      <c r="U2" s="1">
        <v>10</v>
      </c>
      <c r="V2" s="1"/>
    </row>
    <row r="3" spans="1:22">
      <c r="A3" t="str">
        <f t="shared" ref="A3:A10" si="0">D3&amp;";"&amp;F3&amp;";"&amp;P3</f>
        <v>0603B334K250NT - 330nF;C0603;710-885012206074</v>
      </c>
      <c r="B3">
        <f>Eingaben!$B$9*C3</f>
        <v>5</v>
      </c>
      <c r="C3" s="1">
        <v>1</v>
      </c>
      <c r="D3" s="1" t="s">
        <v>30</v>
      </c>
      <c r="E3" s="1" t="s">
        <v>20</v>
      </c>
      <c r="F3" s="1" t="s">
        <v>21</v>
      </c>
      <c r="G3" s="1" t="s">
        <v>29</v>
      </c>
      <c r="H3" s="1" t="s">
        <v>22</v>
      </c>
      <c r="I3" s="1"/>
      <c r="J3" s="1"/>
      <c r="K3" s="1"/>
      <c r="L3" s="1"/>
      <c r="M3" s="1"/>
      <c r="N3" s="1"/>
      <c r="O3" s="1"/>
      <c r="P3" s="2" t="s">
        <v>343</v>
      </c>
      <c r="Q3" s="1"/>
      <c r="R3" s="1"/>
      <c r="S3" s="1"/>
      <c r="T3" s="1"/>
      <c r="U3" s="1">
        <v>73</v>
      </c>
      <c r="V3" s="1" t="s">
        <v>23</v>
      </c>
    </row>
    <row r="4" spans="1:22">
      <c r="A4" t="str">
        <f t="shared" si="0"/>
        <v>Everlight Elec 19-217/GHC-YR1S2/3T;CHIPLED_0603;710-150060AS75000</v>
      </c>
      <c r="B4">
        <f>Eingaben!$B$9*C4</f>
        <v>5</v>
      </c>
      <c r="C4" s="1">
        <v>1</v>
      </c>
      <c r="D4" s="1" t="s">
        <v>105</v>
      </c>
      <c r="E4" s="1" t="s">
        <v>106</v>
      </c>
      <c r="F4" s="1" t="s">
        <v>107</v>
      </c>
      <c r="G4" s="1" t="s">
        <v>104</v>
      </c>
      <c r="H4" s="1" t="s">
        <v>108</v>
      </c>
      <c r="I4" s="1"/>
      <c r="J4" s="1"/>
      <c r="K4" s="1"/>
      <c r="L4" s="1"/>
      <c r="M4" s="1"/>
      <c r="N4" s="1"/>
      <c r="O4" s="1"/>
      <c r="P4" s="2" t="s">
        <v>347</v>
      </c>
      <c r="Q4" s="1"/>
      <c r="R4" s="1"/>
      <c r="S4" s="1"/>
      <c r="T4" s="1"/>
      <c r="U4" s="1">
        <v>28</v>
      </c>
      <c r="V4" s="1"/>
    </row>
    <row r="5" spans="1:22">
      <c r="A5" t="str">
        <f t="shared" si="0"/>
        <v>GROVE_CONNECTOR2.0_1X4;2.0_1X4_STRAIGHT;</v>
      </c>
      <c r="B5">
        <f>Eingaben!$B$9*C5</f>
        <v>20</v>
      </c>
      <c r="C5" s="1">
        <v>4</v>
      </c>
      <c r="D5" s="1" t="s">
        <v>86</v>
      </c>
      <c r="E5" s="1" t="s">
        <v>86</v>
      </c>
      <c r="F5" s="1" t="s">
        <v>87</v>
      </c>
      <c r="G5" s="1" t="s">
        <v>251</v>
      </c>
      <c r="H5" s="1" t="s">
        <v>88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t="str">
        <f t="shared" si="0"/>
        <v>NCP1117ST33T3G;SOT230P700X180-4N;863-NCP1117ST33T3G</v>
      </c>
      <c r="B6">
        <f>Eingaben!$B$9*C6</f>
        <v>5</v>
      </c>
      <c r="C6" s="1">
        <v>1</v>
      </c>
      <c r="D6" s="1" t="s">
        <v>173</v>
      </c>
      <c r="E6" s="1" t="s">
        <v>173</v>
      </c>
      <c r="F6" s="1" t="s">
        <v>70</v>
      </c>
      <c r="G6" s="1" t="s">
        <v>59</v>
      </c>
      <c r="H6" s="1" t="s">
        <v>174</v>
      </c>
      <c r="I6" s="1" t="s">
        <v>173</v>
      </c>
      <c r="J6" s="1" t="s">
        <v>175</v>
      </c>
      <c r="K6" s="1" t="s">
        <v>174</v>
      </c>
      <c r="L6" s="1" t="s">
        <v>73</v>
      </c>
      <c r="M6" s="1" t="s">
        <v>74</v>
      </c>
      <c r="N6" s="1" t="s">
        <v>173</v>
      </c>
      <c r="O6" s="1"/>
      <c r="P6" s="1" t="s">
        <v>176</v>
      </c>
      <c r="Q6" s="1" t="s">
        <v>177</v>
      </c>
      <c r="R6" s="1"/>
      <c r="S6" s="1"/>
      <c r="T6" s="1"/>
      <c r="U6" s="1"/>
      <c r="V6" s="1"/>
    </row>
    <row r="7" spans="1:22" ht="17">
      <c r="A7" t="str">
        <f t="shared" si="0"/>
        <v>ST(Semtech) CK1C470M-CRD54 - 47uF;PANASONIC_C;667-EEE-1CA470WAR</v>
      </c>
      <c r="B7">
        <f>Eingaben!$B$9*C7</f>
        <v>5</v>
      </c>
      <c r="C7" s="1">
        <v>1</v>
      </c>
      <c r="D7" s="1" t="s">
        <v>25</v>
      </c>
      <c r="E7" s="1" t="s">
        <v>26</v>
      </c>
      <c r="F7" s="1" t="s">
        <v>27</v>
      </c>
      <c r="G7" s="1" t="s">
        <v>24</v>
      </c>
      <c r="H7" s="1" t="s">
        <v>28</v>
      </c>
      <c r="I7" s="1"/>
      <c r="J7" s="1"/>
      <c r="K7" s="1"/>
      <c r="L7" s="1"/>
      <c r="M7" s="1"/>
      <c r="N7" s="1"/>
      <c r="O7" s="1"/>
      <c r="P7" s="3" t="s">
        <v>349</v>
      </c>
      <c r="Q7" s="1"/>
      <c r="R7" s="1"/>
      <c r="S7" s="1"/>
      <c r="T7" s="1"/>
      <c r="U7" s="1">
        <v>4</v>
      </c>
      <c r="V7" s="1" t="s">
        <v>23</v>
      </c>
    </row>
    <row r="8" spans="1:22">
      <c r="A8" t="str">
        <f t="shared" si="0"/>
        <v>Uniroyal Elec 0402WGF1001TCE - 170R;R0402;755-SFR01MZPF2200</v>
      </c>
      <c r="B8">
        <f>Eingaben!$B$9*C8</f>
        <v>5</v>
      </c>
      <c r="C8" s="1">
        <v>1</v>
      </c>
      <c r="D8" s="1" t="s">
        <v>118</v>
      </c>
      <c r="E8" s="1" t="s">
        <v>119</v>
      </c>
      <c r="F8" s="1" t="s">
        <v>120</v>
      </c>
      <c r="G8" s="1" t="s">
        <v>117</v>
      </c>
      <c r="H8" s="1" t="s">
        <v>121</v>
      </c>
      <c r="I8" s="1"/>
      <c r="J8" s="1"/>
      <c r="K8" s="1"/>
      <c r="L8" s="1"/>
      <c r="M8" s="1"/>
      <c r="N8" s="1"/>
      <c r="O8" s="1"/>
      <c r="P8" s="2" t="s">
        <v>351</v>
      </c>
      <c r="Q8" s="1"/>
      <c r="R8" s="1"/>
      <c r="S8" s="1"/>
      <c r="T8" s="1"/>
      <c r="U8" s="1">
        <v>0</v>
      </c>
      <c r="V8" s="1" t="s">
        <v>122</v>
      </c>
    </row>
    <row r="9" spans="1:22" ht="17">
      <c r="A9" t="str">
        <f t="shared" si="0"/>
        <v>Uniroyal Elec 0402WGF2001TCE - 2k;R0402;71-CRCW04022K00FKEDC</v>
      </c>
      <c r="B9">
        <f>Eingaben!$B$9*C9</f>
        <v>10</v>
      </c>
      <c r="C9" s="1">
        <v>2</v>
      </c>
      <c r="D9" s="1" t="s">
        <v>252</v>
      </c>
      <c r="E9" s="1" t="s">
        <v>119</v>
      </c>
      <c r="F9" s="1" t="s">
        <v>120</v>
      </c>
      <c r="G9" s="1" t="s">
        <v>253</v>
      </c>
      <c r="H9" s="1" t="s">
        <v>121</v>
      </c>
      <c r="I9" s="1"/>
      <c r="J9" s="1"/>
      <c r="K9" s="1"/>
      <c r="L9" s="1"/>
      <c r="M9" s="1"/>
      <c r="N9" s="1"/>
      <c r="O9" s="1"/>
      <c r="P9" s="3" t="s">
        <v>372</v>
      </c>
      <c r="Q9" s="1"/>
      <c r="R9" s="1"/>
      <c r="S9" s="1"/>
      <c r="T9" s="1"/>
      <c r="U9" s="1">
        <v>0</v>
      </c>
      <c r="V9" s="1" t="s">
        <v>122</v>
      </c>
    </row>
    <row r="10" spans="1:22">
      <c r="A10" t="str">
        <f t="shared" si="0"/>
        <v>Walsin Tech Corp 0603B104K250CT - 100nF;C0603;581-06033G104ZAT4A</v>
      </c>
      <c r="B10">
        <f>Eingaben!$B$9*C10</f>
        <v>5</v>
      </c>
      <c r="C10" s="1">
        <v>1</v>
      </c>
      <c r="D10" s="1" t="s">
        <v>19</v>
      </c>
      <c r="E10" s="1" t="s">
        <v>20</v>
      </c>
      <c r="F10" s="1" t="s">
        <v>21</v>
      </c>
      <c r="G10" s="1" t="s">
        <v>18</v>
      </c>
      <c r="H10" s="1" t="s">
        <v>22</v>
      </c>
      <c r="I10" s="1"/>
      <c r="J10" s="1"/>
      <c r="K10" s="1"/>
      <c r="L10" s="1"/>
      <c r="M10" s="1"/>
      <c r="N10" s="1"/>
      <c r="O10" s="1"/>
      <c r="P10" s="2" t="s">
        <v>350</v>
      </c>
      <c r="Q10" s="1"/>
      <c r="R10" s="1"/>
      <c r="S10" s="1"/>
      <c r="T10" s="1"/>
      <c r="U10" s="1">
        <v>73</v>
      </c>
      <c r="V10" s="1" t="s">
        <v>23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BA5B-2B40-524A-AEA5-D7CC756B6C4A}">
  <dimension ref="A1:S15"/>
  <sheetViews>
    <sheetView workbookViewId="0">
      <selection activeCell="P14" sqref="P14"/>
    </sheetView>
  </sheetViews>
  <sheetFormatPr baseColWidth="10" defaultRowHeight="16"/>
  <cols>
    <col min="1" max="1" width="93" customWidth="1"/>
    <col min="16" max="16" width="30.33203125" customWidth="1"/>
    <col min="17" max="17" width="32.1640625" customWidth="1"/>
  </cols>
  <sheetData>
    <row r="1" spans="1:19">
      <c r="A1" t="s">
        <v>211</v>
      </c>
      <c r="B1" t="s">
        <v>212</v>
      </c>
      <c r="C1" s="1" t="s">
        <v>192</v>
      </c>
      <c r="D1" s="1" t="s">
        <v>0</v>
      </c>
      <c r="E1" s="1" t="s">
        <v>1</v>
      </c>
      <c r="F1" s="1" t="s">
        <v>2</v>
      </c>
      <c r="G1" s="1" t="s">
        <v>193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/>
      <c r="P1" s="1" t="s">
        <v>11</v>
      </c>
      <c r="Q1" s="1" t="s">
        <v>12</v>
      </c>
      <c r="R1" s="1" t="s">
        <v>16</v>
      </c>
      <c r="S1" s="1" t="s">
        <v>17</v>
      </c>
    </row>
    <row r="2" spans="1:19">
      <c r="A2" t="str">
        <f>D2&amp;";"&amp;F2&amp;";"&amp;P2</f>
        <v>0603B334K250NT - 330nF;C0603;710-885012206074</v>
      </c>
      <c r="B2">
        <f>Eingaben!$B$10*C2</f>
        <v>5</v>
      </c>
      <c r="C2" s="1">
        <v>1</v>
      </c>
      <c r="D2" s="1" t="s">
        <v>30</v>
      </c>
      <c r="E2" s="1" t="s">
        <v>20</v>
      </c>
      <c r="F2" s="1" t="s">
        <v>21</v>
      </c>
      <c r="G2" s="1" t="s">
        <v>29</v>
      </c>
      <c r="H2" s="1" t="s">
        <v>22</v>
      </c>
      <c r="I2" s="1"/>
      <c r="J2" s="1"/>
      <c r="K2" s="1"/>
      <c r="L2" s="1"/>
      <c r="M2" s="1"/>
      <c r="N2" s="1"/>
      <c r="O2" s="1"/>
      <c r="P2" s="2" t="s">
        <v>343</v>
      </c>
      <c r="Q2" s="1"/>
      <c r="R2" s="1">
        <v>73</v>
      </c>
      <c r="S2" s="1" t="s">
        <v>23</v>
      </c>
    </row>
    <row r="3" spans="1:19">
      <c r="A3" t="str">
        <f t="shared" ref="A3:A15" si="0">D3&amp;";"&amp;F3&amp;";"&amp;P3</f>
        <v>10129383-906001ALF;10129383906001ALF;649-1012938390601ALF</v>
      </c>
      <c r="B3">
        <f>Eingaben!$B$10*C3</f>
        <v>5</v>
      </c>
      <c r="C3" s="1">
        <v>1</v>
      </c>
      <c r="D3" s="1" t="s">
        <v>91</v>
      </c>
      <c r="E3" s="1" t="s">
        <v>91</v>
      </c>
      <c r="F3" s="1" t="s">
        <v>92</v>
      </c>
      <c r="G3" s="1" t="s">
        <v>90</v>
      </c>
      <c r="H3" s="1" t="s">
        <v>93</v>
      </c>
      <c r="I3" s="1" t="s">
        <v>91</v>
      </c>
      <c r="J3" s="1" t="s">
        <v>94</v>
      </c>
      <c r="K3" s="1" t="s">
        <v>93</v>
      </c>
      <c r="L3" s="1" t="s">
        <v>95</v>
      </c>
      <c r="M3" s="1" t="s">
        <v>96</v>
      </c>
      <c r="N3" s="1" t="s">
        <v>91</v>
      </c>
      <c r="O3" s="1"/>
      <c r="P3" s="1" t="s">
        <v>97</v>
      </c>
      <c r="Q3" s="1" t="s">
        <v>98</v>
      </c>
      <c r="R3" s="1"/>
      <c r="S3" s="1"/>
    </row>
    <row r="4" spans="1:19">
      <c r="A4" t="str">
        <f t="shared" si="0"/>
        <v>1k;R0402;71-CRCW04021K00FKEDC</v>
      </c>
      <c r="B4">
        <f>Eingaben!$B$10*C4</f>
        <v>40</v>
      </c>
      <c r="C4" s="1">
        <v>8</v>
      </c>
      <c r="D4" s="1" t="s">
        <v>254</v>
      </c>
      <c r="E4" s="1" t="s">
        <v>119</v>
      </c>
      <c r="F4" s="1" t="s">
        <v>120</v>
      </c>
      <c r="G4" s="1" t="s">
        <v>255</v>
      </c>
      <c r="H4" s="1" t="s">
        <v>121</v>
      </c>
      <c r="I4" s="1"/>
      <c r="J4" s="1"/>
      <c r="K4" s="1"/>
      <c r="L4" s="1"/>
      <c r="M4" s="1"/>
      <c r="N4" s="1"/>
      <c r="O4" s="1"/>
      <c r="P4" s="2" t="s">
        <v>352</v>
      </c>
      <c r="Q4" s="1"/>
      <c r="R4" s="1">
        <v>0</v>
      </c>
      <c r="S4" s="1" t="s">
        <v>122</v>
      </c>
    </row>
    <row r="5" spans="1:19">
      <c r="A5" t="str">
        <f t="shared" si="0"/>
        <v>A6S-3101-H;A6S3104H;653-A6S-3101-H</v>
      </c>
      <c r="B5">
        <f>Eingaben!$B$10*C5</f>
        <v>5</v>
      </c>
      <c r="C5" s="1">
        <v>1</v>
      </c>
      <c r="D5" s="1" t="s">
        <v>256</v>
      </c>
      <c r="E5" s="1" t="s">
        <v>256</v>
      </c>
      <c r="F5" s="1" t="s">
        <v>257</v>
      </c>
      <c r="G5" s="1" t="s">
        <v>258</v>
      </c>
      <c r="H5" s="1" t="s">
        <v>259</v>
      </c>
      <c r="I5" s="1"/>
      <c r="J5" s="1"/>
      <c r="K5" s="1" t="s">
        <v>259</v>
      </c>
      <c r="L5" s="1" t="s">
        <v>260</v>
      </c>
      <c r="M5" s="1" t="s">
        <v>261</v>
      </c>
      <c r="N5" s="1" t="s">
        <v>256</v>
      </c>
      <c r="O5" s="1"/>
      <c r="P5" s="1" t="s">
        <v>262</v>
      </c>
      <c r="Q5" s="1" t="s">
        <v>263</v>
      </c>
      <c r="R5" s="1"/>
      <c r="S5" s="1"/>
    </row>
    <row r="6" spans="1:19">
      <c r="A6" t="str">
        <f t="shared" si="0"/>
        <v>ATTINY441-SSU;SOIC127P600X175-14N;556-ATTINY441-SSU</v>
      </c>
      <c r="B6">
        <f>Eingaben!$B$10*C6</f>
        <v>5</v>
      </c>
      <c r="C6" s="1">
        <v>1</v>
      </c>
      <c r="D6" s="1" t="s">
        <v>264</v>
      </c>
      <c r="E6" s="1" t="s">
        <v>264</v>
      </c>
      <c r="F6" s="1" t="s">
        <v>265</v>
      </c>
      <c r="G6" s="1" t="s">
        <v>50</v>
      </c>
      <c r="H6" s="1" t="s">
        <v>266</v>
      </c>
      <c r="I6" s="1" t="s">
        <v>264</v>
      </c>
      <c r="J6" s="1" t="s">
        <v>267</v>
      </c>
      <c r="K6" s="1" t="s">
        <v>266</v>
      </c>
      <c r="L6" s="1" t="s">
        <v>268</v>
      </c>
      <c r="M6" s="1" t="s">
        <v>56</v>
      </c>
      <c r="N6" s="1" t="s">
        <v>264</v>
      </c>
      <c r="O6" s="1"/>
      <c r="P6" s="1" t="s">
        <v>269</v>
      </c>
      <c r="Q6" s="1" t="s">
        <v>270</v>
      </c>
      <c r="R6" s="1"/>
      <c r="S6" s="1"/>
    </row>
    <row r="7" spans="1:19">
      <c r="A7" t="str">
        <f t="shared" si="0"/>
        <v>CL05B104KO5NNNC - 100n;C0402;581-0402YD104K</v>
      </c>
      <c r="B7">
        <f>Eingaben!$B$10*C7</f>
        <v>5</v>
      </c>
      <c r="C7" s="1">
        <v>1</v>
      </c>
      <c r="D7" s="1" t="s">
        <v>32</v>
      </c>
      <c r="E7" s="1" t="s">
        <v>33</v>
      </c>
      <c r="F7" s="1" t="s">
        <v>34</v>
      </c>
      <c r="G7" s="1" t="s">
        <v>31</v>
      </c>
      <c r="H7" s="1" t="s">
        <v>22</v>
      </c>
      <c r="I7" s="1"/>
      <c r="J7" s="1"/>
      <c r="K7" s="1"/>
      <c r="L7" s="1"/>
      <c r="M7" s="1"/>
      <c r="N7" s="1"/>
      <c r="O7" s="1"/>
      <c r="P7" s="2" t="s">
        <v>346</v>
      </c>
      <c r="Q7" s="1"/>
      <c r="R7" s="1">
        <v>18</v>
      </c>
      <c r="S7" s="1" t="s">
        <v>23</v>
      </c>
    </row>
    <row r="8" spans="1:19">
      <c r="A8" t="str">
        <f t="shared" si="0"/>
        <v>Everlight Elec 19-217/GHC-YR1S2/3T;CHIPLED_0603;710-150060AS75000</v>
      </c>
      <c r="B8">
        <f>Eingaben!$B$10*C8</f>
        <v>5</v>
      </c>
      <c r="C8" s="1">
        <v>1</v>
      </c>
      <c r="D8" s="1" t="s">
        <v>105</v>
      </c>
      <c r="E8" s="1" t="s">
        <v>106</v>
      </c>
      <c r="F8" s="1" t="s">
        <v>107</v>
      </c>
      <c r="G8" s="1" t="s">
        <v>104</v>
      </c>
      <c r="H8" s="1" t="s">
        <v>108</v>
      </c>
      <c r="I8" s="1"/>
      <c r="J8" s="1"/>
      <c r="K8" s="1"/>
      <c r="L8" s="1"/>
      <c r="M8" s="1"/>
      <c r="N8" s="1"/>
      <c r="O8" s="1"/>
      <c r="P8" s="2" t="s">
        <v>347</v>
      </c>
      <c r="Q8" s="1"/>
      <c r="R8" s="1">
        <v>28</v>
      </c>
      <c r="S8" s="1"/>
    </row>
    <row r="9" spans="1:19">
      <c r="A9" t="str">
        <f t="shared" si="0"/>
        <v>GROVE_CONNECTOR2.0_1X4;2.0_1X4_STRAIGHT;</v>
      </c>
      <c r="B9">
        <f>Eingaben!$B$10*C9</f>
        <v>10</v>
      </c>
      <c r="C9" s="1">
        <v>2</v>
      </c>
      <c r="D9" s="1" t="s">
        <v>86</v>
      </c>
      <c r="E9" s="1" t="s">
        <v>86</v>
      </c>
      <c r="F9" s="1" t="s">
        <v>87</v>
      </c>
      <c r="G9" s="1" t="s">
        <v>198</v>
      </c>
      <c r="H9" s="1" t="s">
        <v>88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t="str">
        <f t="shared" si="0"/>
        <v>NCP1117ST50T3G;SOT230P700X180-4N;863-NCP1117ST50T3G</v>
      </c>
      <c r="B10">
        <f>Eingaben!$B$10*C10</f>
        <v>5</v>
      </c>
      <c r="C10" s="1">
        <v>1</v>
      </c>
      <c r="D10" s="1" t="s">
        <v>69</v>
      </c>
      <c r="E10" s="1" t="s">
        <v>69</v>
      </c>
      <c r="F10" s="1" t="s">
        <v>70</v>
      </c>
      <c r="G10" s="1" t="s">
        <v>68</v>
      </c>
      <c r="H10" s="1" t="s">
        <v>71</v>
      </c>
      <c r="I10" s="1" t="s">
        <v>69</v>
      </c>
      <c r="J10" s="1" t="s">
        <v>72</v>
      </c>
      <c r="K10" s="1" t="s">
        <v>71</v>
      </c>
      <c r="L10" s="1" t="s">
        <v>73</v>
      </c>
      <c r="M10" s="1" t="s">
        <v>74</v>
      </c>
      <c r="N10" s="1" t="s">
        <v>69</v>
      </c>
      <c r="O10" s="1"/>
      <c r="P10" s="1" t="s">
        <v>75</v>
      </c>
      <c r="Q10" s="1" t="s">
        <v>76</v>
      </c>
      <c r="R10" s="1"/>
      <c r="S10" s="1"/>
    </row>
    <row r="11" spans="1:19" ht="17">
      <c r="A11" t="str">
        <f t="shared" si="0"/>
        <v>ST(Semtech) CK1C470M-CRD54 - 47uF;PANASONIC_C;667-EEE-1CA470WAR</v>
      </c>
      <c r="B11">
        <f>Eingaben!$B$10*C11</f>
        <v>10</v>
      </c>
      <c r="C11" s="1">
        <v>2</v>
      </c>
      <c r="D11" s="1" t="s">
        <v>25</v>
      </c>
      <c r="E11" s="1" t="s">
        <v>26</v>
      </c>
      <c r="F11" s="1" t="s">
        <v>27</v>
      </c>
      <c r="G11" s="1" t="s">
        <v>199</v>
      </c>
      <c r="H11" s="1" t="s">
        <v>28</v>
      </c>
      <c r="I11" s="1"/>
      <c r="J11" s="1"/>
      <c r="K11" s="1"/>
      <c r="L11" s="1"/>
      <c r="M11" s="1"/>
      <c r="N11" s="1"/>
      <c r="O11" s="1"/>
      <c r="P11" s="3" t="s">
        <v>349</v>
      </c>
      <c r="Q11" s="1"/>
      <c r="R11" s="1">
        <v>4</v>
      </c>
      <c r="S11" s="1" t="s">
        <v>23</v>
      </c>
    </row>
    <row r="12" spans="1:19">
      <c r="A12" t="str">
        <f t="shared" si="0"/>
        <v>TS-1187A-C-E-B;TS1187ACEB;611-PTS526SK15SMR2L</v>
      </c>
      <c r="B12">
        <f>Eingaben!$B$10*C12</f>
        <v>25</v>
      </c>
      <c r="C12" s="1">
        <v>5</v>
      </c>
      <c r="D12" s="1" t="s">
        <v>186</v>
      </c>
      <c r="E12" s="1" t="s">
        <v>186</v>
      </c>
      <c r="F12" s="1" t="s">
        <v>187</v>
      </c>
      <c r="G12" s="1" t="s">
        <v>271</v>
      </c>
      <c r="H12" s="1" t="s">
        <v>188</v>
      </c>
      <c r="I12" s="1"/>
      <c r="J12" s="1"/>
      <c r="K12" s="1" t="s">
        <v>188</v>
      </c>
      <c r="L12" s="1" t="s">
        <v>189</v>
      </c>
      <c r="M12" s="1" t="s">
        <v>190</v>
      </c>
      <c r="N12" s="1" t="s">
        <v>186</v>
      </c>
      <c r="O12" s="1"/>
      <c r="P12" s="1" t="s">
        <v>272</v>
      </c>
      <c r="Q12" s="1"/>
      <c r="R12" s="1"/>
      <c r="S12" s="1"/>
    </row>
    <row r="13" spans="1:19">
      <c r="A13" t="str">
        <f t="shared" si="0"/>
        <v>Uniroyal Elec 0402WGF1001TCE - 170R;R0402;755-SFR01MZPF2200</v>
      </c>
      <c r="B13">
        <f>Eingaben!$B$10*C13</f>
        <v>5</v>
      </c>
      <c r="C13" s="1">
        <v>1</v>
      </c>
      <c r="D13" s="1" t="s">
        <v>118</v>
      </c>
      <c r="E13" s="1" t="s">
        <v>119</v>
      </c>
      <c r="F13" s="1" t="s">
        <v>120</v>
      </c>
      <c r="G13" s="1" t="s">
        <v>117</v>
      </c>
      <c r="H13" s="1" t="s">
        <v>121</v>
      </c>
      <c r="I13" s="1"/>
      <c r="J13" s="1"/>
      <c r="K13" s="1"/>
      <c r="L13" s="1"/>
      <c r="M13" s="1"/>
      <c r="N13" s="1"/>
      <c r="O13" s="1"/>
      <c r="P13" s="2" t="s">
        <v>351</v>
      </c>
      <c r="Q13" s="1"/>
      <c r="R13" s="1">
        <v>0</v>
      </c>
      <c r="S13" s="1" t="s">
        <v>122</v>
      </c>
    </row>
    <row r="14" spans="1:19">
      <c r="A14" t="str">
        <f t="shared" si="0"/>
        <v>Uniroyal Elec 0402WGF1002TCE - 10kR;R0402;71-CRCW040210K0FKEDC</v>
      </c>
      <c r="B14">
        <f>Eingaben!$B$10*C14</f>
        <v>5</v>
      </c>
      <c r="C14" s="1">
        <v>1</v>
      </c>
      <c r="D14" s="1" t="s">
        <v>124</v>
      </c>
      <c r="E14" s="1" t="s">
        <v>119</v>
      </c>
      <c r="F14" s="1" t="s">
        <v>120</v>
      </c>
      <c r="G14" s="1" t="s">
        <v>123</v>
      </c>
      <c r="H14" s="1" t="s">
        <v>121</v>
      </c>
      <c r="I14" s="1"/>
      <c r="J14" s="1"/>
      <c r="K14" s="1"/>
      <c r="L14" s="1"/>
      <c r="M14" s="1"/>
      <c r="N14" s="1"/>
      <c r="O14" s="1"/>
      <c r="P14" s="2" t="s">
        <v>353</v>
      </c>
      <c r="Q14" s="1"/>
      <c r="R14" s="1">
        <v>0</v>
      </c>
      <c r="S14" s="1" t="s">
        <v>122</v>
      </c>
    </row>
    <row r="15" spans="1:19">
      <c r="A15" t="str">
        <f t="shared" si="0"/>
        <v>Walsin Tech Corp 0603B104K250CT - 100nF;C0603;581-06033G104ZAT4A</v>
      </c>
      <c r="B15">
        <f>Eingaben!$B$10*C15</f>
        <v>5</v>
      </c>
      <c r="C15" s="1">
        <v>1</v>
      </c>
      <c r="D15" s="1" t="s">
        <v>19</v>
      </c>
      <c r="E15" s="1" t="s">
        <v>20</v>
      </c>
      <c r="F15" s="1" t="s">
        <v>21</v>
      </c>
      <c r="G15" s="1" t="s">
        <v>18</v>
      </c>
      <c r="H15" s="1" t="s">
        <v>22</v>
      </c>
      <c r="I15" s="1"/>
      <c r="J15" s="1"/>
      <c r="K15" s="1"/>
      <c r="L15" s="1"/>
      <c r="M15" s="1"/>
      <c r="N15" s="1"/>
      <c r="O15" s="1"/>
      <c r="P15" s="2" t="s">
        <v>350</v>
      </c>
      <c r="Q15" s="1"/>
      <c r="R15" s="1">
        <v>73</v>
      </c>
      <c r="S15" s="1" t="s">
        <v>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Eingaben</vt:lpstr>
      <vt:lpstr>Bestellliste Mouser</vt:lpstr>
      <vt:lpstr>template_atmega328p</vt:lpstr>
      <vt:lpstr>template_esp32</vt:lpstr>
      <vt:lpstr>Hub</vt:lpstr>
      <vt:lpstr>Motor Controller</vt:lpstr>
      <vt:lpstr>Servo Controller</vt:lpstr>
      <vt:lpstr>Stromversorgung</vt:lpstr>
      <vt:lpstr>Taster</vt:lpstr>
      <vt:lpstr>Ultrasonic</vt:lpstr>
      <vt:lpstr>Linefollower</vt:lpstr>
      <vt:lpstr>Mikroe-Adapter</vt:lpstr>
      <vt:lpstr>TT-Motor_driver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2021-03-30T10:19:42Z</dcterms:created>
  <dcterms:modified xsi:type="dcterms:W3CDTF">2021-03-31T09:48:33Z</dcterms:modified>
</cp:coreProperties>
</file>