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d76f6674d90f9/ドキュメント/"/>
    </mc:Choice>
  </mc:AlternateContent>
  <xr:revisionPtr revIDLastSave="2727" documentId="13_ncr:1_{AC555B88-0980-4233-812A-9C4FC9CC9DC0}" xr6:coauthVersionLast="45" xr6:coauthVersionMax="45" xr10:uidLastSave="{EA48C66D-E80D-7A4E-8AB9-8F77827EAED8}"/>
  <bookViews>
    <workbookView xWindow="0" yWindow="460" windowWidth="40060" windowHeight="26720" activeTab="1" xr2:uid="{9939B06F-E4C1-7E40-9667-0FC991A5FA91}"/>
  </bookViews>
  <sheets>
    <sheet name="キー定義" sheetId="2" r:id="rId1"/>
    <sheet name="配列定義" sheetId="1" r:id="rId2"/>
    <sheet name="固有名詞定義" sheetId="4" r:id="rId3"/>
    <sheet name="ローマ字定義" sheetId="3" r:id="rId4"/>
  </sheets>
  <definedNames>
    <definedName name="bit">キー定義!$C$4:$C$107</definedName>
    <definedName name="Karabiner定義">ローマ字定義!$C$4:$C$227</definedName>
    <definedName name="_xlnm.Print_Area" localSheetId="3">ローマ字定義!$A$1:$C$227</definedName>
    <definedName name="_xlnm.Print_Area" localSheetId="1">配列定義!$H$18:$S$313</definedName>
    <definedName name="_xlnm.Print_Titles" localSheetId="0">キー定義!$1:$3</definedName>
    <definedName name="_xlnm.Print_Titles" localSheetId="3">ローマ字定義!$3:$3</definedName>
    <definedName name="_xlnm.Print_Titles" localSheetId="1">配列定義!$J:$N,配列定義!$19:$20</definedName>
    <definedName name="QWERTY">キー定義!$B$4:$B$107</definedName>
    <definedName name="シフト種別">配列定義!$B$21:$B$313</definedName>
    <definedName name="スクリプトA">配列定義!$AM$20:$BK$313</definedName>
    <definedName name="スクリプトB">配列定義!$BL$20:$BR$313</definedName>
    <definedName name="ビット">キー定義!$C$4:$C$107</definedName>
    <definedName name="ビットパターン">配列定義!$E$21:$E$313</definedName>
    <definedName name="ビットパターンA">配列定義!$Y$21:$Y$313</definedName>
    <definedName name="ビットパターンB">配列定義!$AD$21:$AD$313</definedName>
    <definedName name="ビットパターンC">配列定義!$AI$21:$AI$313</definedName>
    <definedName name="ひらがな">ローマ字定義!$A$4:$A$227</definedName>
    <definedName name="ローマ字">ローマ字定義!$B$4:$B$227</definedName>
    <definedName name="押下時">配列定義!$D$21:$D$313</definedName>
    <definedName name="固定名詞ビットパターン">固有名詞定義!$M$18:$M$64</definedName>
    <definedName name="固有名詞文字列">固有名詞定義!$Q$18:$Q$64</definedName>
    <definedName name="固有名詞変換済">固有名詞定義!$R$18:$R$64</definedName>
    <definedName name="字面">キー定義!$A$4:$A$107</definedName>
    <definedName name="出力文字">配列定義!$O$21:$O$313</definedName>
    <definedName name="薙刀式_v13完成版_仮_縦書き用__かわせみ2">配列定義!$L$316</definedName>
    <definedName name="非押下時">配列定義!$C$21:$C$313</definedName>
    <definedName name="並び替え用">配列定義!$A$22:$U$311</definedName>
    <definedName name="変数名">キー定義!$D$4:$D$107</definedName>
    <definedName name="編集モード">配列定義!$H$21:$H$313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Q312" i="1" l="1"/>
  <c r="BQ311" i="1"/>
  <c r="BQ310" i="1" s="1"/>
  <c r="BQ309" i="1" s="1"/>
  <c r="BQ308" i="1" s="1"/>
  <c r="BQ307" i="1" s="1"/>
  <c r="BQ306" i="1" s="1"/>
  <c r="BQ305" i="1" s="1"/>
  <c r="BQ304" i="1" s="1"/>
  <c r="BQ303" i="1" s="1"/>
  <c r="BQ302" i="1" s="1"/>
  <c r="BQ301" i="1" s="1"/>
  <c r="BQ300" i="1" s="1"/>
  <c r="BQ299" i="1" s="1"/>
  <c r="BQ298" i="1" s="1"/>
  <c r="BQ297" i="1" s="1"/>
  <c r="BQ296" i="1" s="1"/>
  <c r="BQ295" i="1" s="1"/>
  <c r="BQ294" i="1" s="1"/>
  <c r="BQ293" i="1"/>
  <c r="BQ292" i="1"/>
  <c r="BQ291" i="1"/>
  <c r="BQ290" i="1"/>
  <c r="BQ289" i="1"/>
  <c r="BQ288" i="1"/>
  <c r="BQ287" i="1"/>
  <c r="BQ286" i="1"/>
  <c r="BQ285" i="1"/>
  <c r="BQ284" i="1"/>
  <c r="BQ283" i="1"/>
  <c r="BQ282" i="1"/>
  <c r="BQ281" i="1"/>
  <c r="BQ280" i="1"/>
  <c r="BQ279" i="1"/>
  <c r="BQ278" i="1"/>
  <c r="BQ277" i="1"/>
  <c r="BQ276" i="1"/>
  <c r="BQ275" i="1"/>
  <c r="BQ274" i="1"/>
  <c r="BQ273" i="1"/>
  <c r="BQ272" i="1"/>
  <c r="BQ271" i="1"/>
  <c r="BQ270" i="1"/>
  <c r="BQ269" i="1"/>
  <c r="BQ268" i="1"/>
  <c r="BQ267" i="1"/>
  <c r="BQ266" i="1"/>
  <c r="BQ265" i="1"/>
  <c r="BQ264" i="1"/>
  <c r="BQ263" i="1"/>
  <c r="BQ262" i="1" s="1"/>
  <c r="BQ261" i="1" s="1"/>
  <c r="BQ260" i="1" s="1"/>
  <c r="BQ259" i="1" s="1"/>
  <c r="BQ258" i="1" s="1"/>
  <c r="BQ257" i="1" s="1"/>
  <c r="BQ256" i="1" s="1"/>
  <c r="BQ255" i="1" s="1"/>
  <c r="BQ254" i="1" s="1"/>
  <c r="BQ253" i="1" s="1"/>
  <c r="BQ252" i="1" s="1"/>
  <c r="BQ251" i="1" s="1"/>
  <c r="BQ250" i="1" s="1"/>
  <c r="BQ249" i="1" s="1"/>
  <c r="BQ248" i="1" s="1"/>
  <c r="BQ247" i="1" s="1"/>
  <c r="BQ246" i="1" s="1"/>
  <c r="BQ245" i="1" s="1"/>
  <c r="BQ244" i="1" s="1"/>
  <c r="BQ243" i="1" s="1"/>
  <c r="BQ242" i="1" s="1"/>
  <c r="BQ241" i="1" s="1"/>
  <c r="BQ240" i="1" s="1"/>
  <c r="BQ239" i="1" s="1"/>
  <c r="BQ238" i="1"/>
  <c r="BQ237" i="1"/>
  <c r="BQ236" i="1"/>
  <c r="BQ235" i="1"/>
  <c r="BQ234" i="1"/>
  <c r="BQ233" i="1"/>
  <c r="BQ232" i="1"/>
  <c r="BQ231" i="1"/>
  <c r="BQ230" i="1"/>
  <c r="BQ229" i="1"/>
  <c r="BQ228" i="1"/>
  <c r="BQ227" i="1"/>
  <c r="BQ226" i="1"/>
  <c r="BQ225" i="1"/>
  <c r="BQ224" i="1"/>
  <c r="BQ223" i="1"/>
  <c r="BQ222" i="1"/>
  <c r="BQ221" i="1"/>
  <c r="BQ220" i="1"/>
  <c r="BQ219" i="1"/>
  <c r="BQ218" i="1"/>
  <c r="BQ217" i="1"/>
  <c r="BQ216" i="1"/>
  <c r="BQ215" i="1"/>
  <c r="BQ214" i="1"/>
  <c r="BQ213" i="1"/>
  <c r="BQ212" i="1"/>
  <c r="BQ211" i="1"/>
  <c r="BQ210" i="1"/>
  <c r="BQ209" i="1"/>
  <c r="BQ208" i="1"/>
  <c r="BQ207" i="1"/>
  <c r="BQ206" i="1"/>
  <c r="BQ205" i="1"/>
  <c r="BQ204" i="1"/>
  <c r="BQ203" i="1"/>
  <c r="BQ202" i="1"/>
  <c r="BQ201" i="1"/>
  <c r="BQ200" i="1"/>
  <c r="BQ199" i="1"/>
  <c r="BQ198" i="1"/>
  <c r="BQ197" i="1"/>
  <c r="BQ196" i="1"/>
  <c r="BQ195" i="1"/>
  <c r="BQ194" i="1"/>
  <c r="BQ193" i="1"/>
  <c r="BQ192" i="1"/>
  <c r="BQ191" i="1"/>
  <c r="BQ190" i="1"/>
  <c r="BQ189" i="1"/>
  <c r="BQ188" i="1"/>
  <c r="BQ187" i="1"/>
  <c r="BQ186" i="1"/>
  <c r="BQ185" i="1"/>
  <c r="BQ184" i="1"/>
  <c r="BQ183" i="1"/>
  <c r="BQ182" i="1"/>
  <c r="BQ181" i="1"/>
  <c r="BQ180" i="1"/>
  <c r="BQ179" i="1"/>
  <c r="BQ178" i="1"/>
  <c r="BQ177" i="1"/>
  <c r="BQ176" i="1"/>
  <c r="BQ175" i="1"/>
  <c r="BQ174" i="1"/>
  <c r="BQ173" i="1"/>
  <c r="BQ172" i="1"/>
  <c r="BQ171" i="1"/>
  <c r="BQ170" i="1"/>
  <c r="BQ169" i="1"/>
  <c r="BQ168" i="1"/>
  <c r="BQ167" i="1"/>
  <c r="BQ166" i="1"/>
  <c r="BQ165" i="1"/>
  <c r="BQ164" i="1"/>
  <c r="BQ163" i="1"/>
  <c r="BQ162" i="1"/>
  <c r="BQ161" i="1"/>
  <c r="BQ160" i="1"/>
  <c r="BQ159" i="1"/>
  <c r="BQ158" i="1"/>
  <c r="BQ157" i="1"/>
  <c r="BQ156" i="1"/>
  <c r="BQ155" i="1"/>
  <c r="BQ154" i="1"/>
  <c r="BQ153" i="1"/>
  <c r="BQ152" i="1"/>
  <c r="BQ151" i="1"/>
  <c r="BQ150" i="1"/>
  <c r="BQ149" i="1"/>
  <c r="BQ148" i="1"/>
  <c r="BQ147" i="1"/>
  <c r="BQ146" i="1"/>
  <c r="BQ145" i="1"/>
  <c r="BQ144" i="1"/>
  <c r="BQ143" i="1"/>
  <c r="BQ142" i="1"/>
  <c r="BQ141" i="1"/>
  <c r="BQ140" i="1"/>
  <c r="BQ139" i="1"/>
  <c r="BQ138" i="1"/>
  <c r="BQ137" i="1"/>
  <c r="BQ136" i="1"/>
  <c r="BQ135" i="1"/>
  <c r="BQ134" i="1"/>
  <c r="BQ133" i="1"/>
  <c r="BQ132" i="1"/>
  <c r="BQ131" i="1"/>
  <c r="BQ130" i="1"/>
  <c r="BQ129" i="1"/>
  <c r="BQ128" i="1"/>
  <c r="BQ127" i="1"/>
  <c r="BQ126" i="1"/>
  <c r="BQ125" i="1"/>
  <c r="BQ124" i="1"/>
  <c r="BQ123" i="1"/>
  <c r="BQ122" i="1"/>
  <c r="BQ121" i="1"/>
  <c r="BQ120" i="1"/>
  <c r="BQ119" i="1"/>
  <c r="BQ118" i="1"/>
  <c r="BQ117" i="1"/>
  <c r="BQ116" i="1"/>
  <c r="BQ115" i="1"/>
  <c r="BQ114" i="1"/>
  <c r="BQ113" i="1"/>
  <c r="BQ112" i="1"/>
  <c r="BQ111" i="1"/>
  <c r="BQ110" i="1"/>
  <c r="BQ109" i="1"/>
  <c r="BQ108" i="1"/>
  <c r="BQ107" i="1"/>
  <c r="BQ106" i="1"/>
  <c r="BQ105" i="1"/>
  <c r="BQ104" i="1"/>
  <c r="BQ103" i="1"/>
  <c r="BQ102" i="1"/>
  <c r="BQ101" i="1"/>
  <c r="BQ100" i="1"/>
  <c r="BQ99" i="1"/>
  <c r="BQ98" i="1"/>
  <c r="BQ97" i="1"/>
  <c r="BQ96" i="1"/>
  <c r="BQ95" i="1"/>
  <c r="BQ94" i="1"/>
  <c r="BQ93" i="1"/>
  <c r="BQ92" i="1"/>
  <c r="BQ91" i="1"/>
  <c r="BQ90" i="1"/>
  <c r="BQ89" i="1"/>
  <c r="BQ88" i="1"/>
  <c r="BQ87" i="1"/>
  <c r="BQ86" i="1"/>
  <c r="BQ85" i="1"/>
  <c r="BQ84" i="1"/>
  <c r="BQ83" i="1"/>
  <c r="BQ82" i="1"/>
  <c r="BQ81" i="1"/>
  <c r="BQ80" i="1"/>
  <c r="BQ79" i="1"/>
  <c r="BQ78" i="1"/>
  <c r="BQ77" i="1"/>
  <c r="BQ76" i="1"/>
  <c r="BQ75" i="1"/>
  <c r="BQ74" i="1"/>
  <c r="BQ73" i="1"/>
  <c r="BQ72" i="1"/>
  <c r="BQ71" i="1"/>
  <c r="BQ70" i="1"/>
  <c r="BQ69" i="1"/>
  <c r="BQ68" i="1"/>
  <c r="BQ67" i="1"/>
  <c r="BQ66" i="1"/>
  <c r="BQ65" i="1"/>
  <c r="BQ64" i="1"/>
  <c r="BQ63" i="1"/>
  <c r="BQ62" i="1"/>
  <c r="BQ61" i="1"/>
  <c r="BQ60" i="1"/>
  <c r="BQ59" i="1"/>
  <c r="BQ58" i="1"/>
  <c r="BQ57" i="1"/>
  <c r="BQ56" i="1"/>
  <c r="BQ55" i="1"/>
  <c r="BQ54" i="1"/>
  <c r="BQ53" i="1"/>
  <c r="BQ52" i="1"/>
  <c r="BQ51" i="1"/>
  <c r="BQ50" i="1"/>
  <c r="BQ49" i="1"/>
  <c r="BQ48" i="1"/>
  <c r="BQ47" i="1"/>
  <c r="BQ46" i="1"/>
  <c r="BQ45" i="1"/>
  <c r="BQ44" i="1"/>
  <c r="BQ43" i="1"/>
  <c r="BQ42" i="1"/>
  <c r="BQ41" i="1"/>
  <c r="BQ40" i="1"/>
  <c r="BQ39" i="1"/>
  <c r="BQ38" i="1"/>
  <c r="BQ37" i="1"/>
  <c r="BQ36" i="1"/>
  <c r="BQ35" i="1"/>
  <c r="BQ34" i="1"/>
  <c r="BQ33" i="1"/>
  <c r="BQ32" i="1"/>
  <c r="BQ31" i="1"/>
  <c r="BQ30" i="1"/>
  <c r="BQ29" i="1"/>
  <c r="BQ28" i="1"/>
  <c r="BQ27" i="1"/>
  <c r="BQ26" i="1"/>
  <c r="BQ25" i="1"/>
  <c r="BQ24" i="1"/>
  <c r="BQ23" i="1"/>
  <c r="BQ22" i="1"/>
  <c r="BQ313" i="1"/>
  <c r="E313" i="1"/>
  <c r="D313" i="1"/>
  <c r="C313" i="1"/>
  <c r="B313" i="1" s="1"/>
  <c r="A313" i="1"/>
  <c r="E312" i="1"/>
  <c r="D312" i="1"/>
  <c r="C312" i="1"/>
  <c r="B312" i="1" s="1"/>
  <c r="A312" i="1"/>
  <c r="E311" i="1"/>
  <c r="D311" i="1"/>
  <c r="C311" i="1"/>
  <c r="B311" i="1" s="1"/>
  <c r="A311" i="1"/>
  <c r="E310" i="1"/>
  <c r="D310" i="1"/>
  <c r="C310" i="1"/>
  <c r="B310" i="1" s="1"/>
  <c r="A310" i="1"/>
  <c r="E309" i="1"/>
  <c r="D309" i="1"/>
  <c r="C309" i="1"/>
  <c r="B309" i="1" s="1"/>
  <c r="A309" i="1"/>
  <c r="E308" i="1"/>
  <c r="D308" i="1"/>
  <c r="C308" i="1"/>
  <c r="B308" i="1" s="1"/>
  <c r="A308" i="1"/>
  <c r="E307" i="1"/>
  <c r="D307" i="1"/>
  <c r="C307" i="1"/>
  <c r="B307" i="1" s="1"/>
  <c r="A307" i="1"/>
  <c r="E306" i="1"/>
  <c r="D306" i="1"/>
  <c r="C306" i="1"/>
  <c r="B306" i="1" s="1"/>
  <c r="A306" i="1"/>
  <c r="E305" i="1"/>
  <c r="D305" i="1"/>
  <c r="C305" i="1"/>
  <c r="B305" i="1" s="1"/>
  <c r="A305" i="1"/>
  <c r="E304" i="1"/>
  <c r="D304" i="1"/>
  <c r="C304" i="1"/>
  <c r="B304" i="1" s="1"/>
  <c r="A304" i="1"/>
  <c r="E303" i="1"/>
  <c r="D303" i="1"/>
  <c r="C303" i="1"/>
  <c r="B303" i="1" s="1"/>
  <c r="A303" i="1"/>
  <c r="E302" i="1"/>
  <c r="D302" i="1"/>
  <c r="C302" i="1"/>
  <c r="B302" i="1" s="1"/>
  <c r="A302" i="1"/>
  <c r="E301" i="1"/>
  <c r="D301" i="1"/>
  <c r="C301" i="1"/>
  <c r="B301" i="1" s="1"/>
  <c r="A301" i="1"/>
  <c r="E300" i="1"/>
  <c r="D300" i="1"/>
  <c r="C300" i="1"/>
  <c r="B300" i="1"/>
  <c r="A300" i="1"/>
  <c r="E299" i="1"/>
  <c r="D299" i="1"/>
  <c r="C299" i="1"/>
  <c r="B299" i="1" s="1"/>
  <c r="A299" i="1"/>
  <c r="E298" i="1"/>
  <c r="D298" i="1"/>
  <c r="C298" i="1"/>
  <c r="B298" i="1"/>
  <c r="A298" i="1"/>
  <c r="E297" i="1"/>
  <c r="D297" i="1"/>
  <c r="C297" i="1"/>
  <c r="B297" i="1" s="1"/>
  <c r="A297" i="1"/>
  <c r="E296" i="1"/>
  <c r="D296" i="1"/>
  <c r="C296" i="1"/>
  <c r="B296" i="1"/>
  <c r="A296" i="1"/>
  <c r="E295" i="1"/>
  <c r="D295" i="1"/>
  <c r="C295" i="1"/>
  <c r="B295" i="1" s="1"/>
  <c r="A295" i="1"/>
  <c r="E294" i="1"/>
  <c r="D294" i="1"/>
  <c r="C294" i="1"/>
  <c r="B294" i="1" s="1"/>
  <c r="A294" i="1"/>
  <c r="E293" i="1"/>
  <c r="D293" i="1"/>
  <c r="C293" i="1"/>
  <c r="A293" i="1"/>
  <c r="E292" i="1"/>
  <c r="D292" i="1"/>
  <c r="C292" i="1"/>
  <c r="B292" i="1"/>
  <c r="A292" i="1"/>
  <c r="E291" i="1"/>
  <c r="D291" i="1"/>
  <c r="C291" i="1"/>
  <c r="B291" i="1" s="1"/>
  <c r="A291" i="1"/>
  <c r="E290" i="1"/>
  <c r="D290" i="1"/>
  <c r="C290" i="1"/>
  <c r="B290" i="1" s="1"/>
  <c r="A290" i="1"/>
  <c r="E289" i="1"/>
  <c r="D289" i="1"/>
  <c r="C289" i="1"/>
  <c r="A289" i="1"/>
  <c r="E288" i="1"/>
  <c r="D288" i="1"/>
  <c r="C288" i="1"/>
  <c r="B288" i="1"/>
  <c r="A288" i="1"/>
  <c r="E287" i="1"/>
  <c r="D287" i="1"/>
  <c r="C287" i="1"/>
  <c r="B287" i="1" s="1"/>
  <c r="A287" i="1"/>
  <c r="E286" i="1"/>
  <c r="D286" i="1"/>
  <c r="C286" i="1"/>
  <c r="B286" i="1" s="1"/>
  <c r="A286" i="1"/>
  <c r="E285" i="1"/>
  <c r="D285" i="1"/>
  <c r="C285" i="1"/>
  <c r="A285" i="1"/>
  <c r="E284" i="1"/>
  <c r="D284" i="1"/>
  <c r="C284" i="1"/>
  <c r="B284" i="1"/>
  <c r="A284" i="1"/>
  <c r="E283" i="1"/>
  <c r="D283" i="1"/>
  <c r="C283" i="1"/>
  <c r="B283" i="1" s="1"/>
  <c r="A283" i="1"/>
  <c r="E282" i="1"/>
  <c r="D282" i="1"/>
  <c r="C282" i="1"/>
  <c r="B282" i="1" s="1"/>
  <c r="A282" i="1"/>
  <c r="E281" i="1"/>
  <c r="D281" i="1"/>
  <c r="C281" i="1"/>
  <c r="A281" i="1"/>
  <c r="E280" i="1"/>
  <c r="D280" i="1"/>
  <c r="C280" i="1"/>
  <c r="B280" i="1"/>
  <c r="A280" i="1"/>
  <c r="E279" i="1"/>
  <c r="D279" i="1"/>
  <c r="C279" i="1"/>
  <c r="B279" i="1" s="1"/>
  <c r="A279" i="1"/>
  <c r="E278" i="1"/>
  <c r="D278" i="1"/>
  <c r="C278" i="1"/>
  <c r="B278" i="1" s="1"/>
  <c r="A278" i="1"/>
  <c r="E277" i="1"/>
  <c r="D277" i="1"/>
  <c r="C277" i="1"/>
  <c r="A277" i="1"/>
  <c r="E276" i="1"/>
  <c r="D276" i="1"/>
  <c r="C276" i="1"/>
  <c r="B276" i="1"/>
  <c r="A276" i="1"/>
  <c r="E275" i="1"/>
  <c r="D275" i="1"/>
  <c r="C275" i="1"/>
  <c r="B275" i="1" s="1"/>
  <c r="A275" i="1"/>
  <c r="E274" i="1"/>
  <c r="D274" i="1"/>
  <c r="C274" i="1"/>
  <c r="B274" i="1" s="1"/>
  <c r="A274" i="1"/>
  <c r="E273" i="1"/>
  <c r="D273" i="1"/>
  <c r="C273" i="1"/>
  <c r="A273" i="1"/>
  <c r="E272" i="1"/>
  <c r="D272" i="1"/>
  <c r="C272" i="1"/>
  <c r="B272" i="1"/>
  <c r="A272" i="1"/>
  <c r="E271" i="1"/>
  <c r="D271" i="1"/>
  <c r="C271" i="1"/>
  <c r="B271" i="1" s="1"/>
  <c r="A271" i="1"/>
  <c r="E270" i="1"/>
  <c r="D270" i="1"/>
  <c r="C270" i="1"/>
  <c r="B270" i="1" s="1"/>
  <c r="A270" i="1"/>
  <c r="E269" i="1"/>
  <c r="D269" i="1"/>
  <c r="C269" i="1"/>
  <c r="A269" i="1"/>
  <c r="E268" i="1"/>
  <c r="D268" i="1"/>
  <c r="C268" i="1"/>
  <c r="B268" i="1"/>
  <c r="A268" i="1"/>
  <c r="E267" i="1"/>
  <c r="D267" i="1"/>
  <c r="C267" i="1"/>
  <c r="B267" i="1" s="1"/>
  <c r="A267" i="1"/>
  <c r="E266" i="1"/>
  <c r="D266" i="1"/>
  <c r="C266" i="1"/>
  <c r="B266" i="1" s="1"/>
  <c r="A266" i="1"/>
  <c r="E265" i="1"/>
  <c r="D265" i="1"/>
  <c r="C265" i="1"/>
  <c r="A265" i="1"/>
  <c r="E264" i="1"/>
  <c r="D264" i="1"/>
  <c r="C264" i="1"/>
  <c r="B264" i="1"/>
  <c r="A264" i="1"/>
  <c r="E263" i="1"/>
  <c r="D263" i="1"/>
  <c r="C263" i="1"/>
  <c r="B263" i="1" s="1"/>
  <c r="A263" i="1"/>
  <c r="E262" i="1"/>
  <c r="D262" i="1"/>
  <c r="C262" i="1"/>
  <c r="B262" i="1" s="1"/>
  <c r="A262" i="1"/>
  <c r="E261" i="1"/>
  <c r="D261" i="1"/>
  <c r="C261" i="1"/>
  <c r="A261" i="1"/>
  <c r="E260" i="1"/>
  <c r="D260" i="1"/>
  <c r="C260" i="1"/>
  <c r="B260" i="1"/>
  <c r="A260" i="1"/>
  <c r="E259" i="1"/>
  <c r="D259" i="1"/>
  <c r="C259" i="1"/>
  <c r="B259" i="1" s="1"/>
  <c r="A259" i="1"/>
  <c r="E258" i="1"/>
  <c r="D258" i="1"/>
  <c r="C258" i="1"/>
  <c r="B258" i="1" s="1"/>
  <c r="A258" i="1"/>
  <c r="E257" i="1"/>
  <c r="D257" i="1"/>
  <c r="C257" i="1"/>
  <c r="A257" i="1"/>
  <c r="E256" i="1"/>
  <c r="D256" i="1"/>
  <c r="C256" i="1"/>
  <c r="B256" i="1"/>
  <c r="A256" i="1"/>
  <c r="E255" i="1"/>
  <c r="D255" i="1"/>
  <c r="C255" i="1"/>
  <c r="B255" i="1" s="1"/>
  <c r="A255" i="1"/>
  <c r="E254" i="1"/>
  <c r="D254" i="1"/>
  <c r="C254" i="1"/>
  <c r="B254" i="1" s="1"/>
  <c r="A254" i="1"/>
  <c r="E253" i="1"/>
  <c r="D253" i="1"/>
  <c r="C253" i="1"/>
  <c r="A253" i="1"/>
  <c r="E252" i="1"/>
  <c r="D252" i="1"/>
  <c r="C252" i="1"/>
  <c r="B252" i="1"/>
  <c r="A252" i="1"/>
  <c r="E251" i="1"/>
  <c r="D251" i="1"/>
  <c r="C251" i="1"/>
  <c r="B251" i="1" s="1"/>
  <c r="A251" i="1"/>
  <c r="E250" i="1"/>
  <c r="D250" i="1"/>
  <c r="C250" i="1"/>
  <c r="B250" i="1" s="1"/>
  <c r="A250" i="1"/>
  <c r="E249" i="1"/>
  <c r="D249" i="1"/>
  <c r="C249" i="1"/>
  <c r="A249" i="1"/>
  <c r="E248" i="1"/>
  <c r="D248" i="1"/>
  <c r="C248" i="1"/>
  <c r="B248" i="1"/>
  <c r="A248" i="1"/>
  <c r="E247" i="1"/>
  <c r="D247" i="1"/>
  <c r="C247" i="1"/>
  <c r="B247" i="1" s="1"/>
  <c r="A247" i="1"/>
  <c r="E246" i="1"/>
  <c r="D246" i="1"/>
  <c r="C246" i="1"/>
  <c r="B246" i="1" s="1"/>
  <c r="A246" i="1"/>
  <c r="E245" i="1"/>
  <c r="D245" i="1"/>
  <c r="C245" i="1"/>
  <c r="A245" i="1"/>
  <c r="E244" i="1"/>
  <c r="D244" i="1"/>
  <c r="C244" i="1"/>
  <c r="B244" i="1"/>
  <c r="A244" i="1"/>
  <c r="E243" i="1"/>
  <c r="D243" i="1"/>
  <c r="C243" i="1"/>
  <c r="B243" i="1" s="1"/>
  <c r="A243" i="1"/>
  <c r="E242" i="1"/>
  <c r="D242" i="1"/>
  <c r="C242" i="1"/>
  <c r="B242" i="1" s="1"/>
  <c r="A242" i="1"/>
  <c r="E241" i="1"/>
  <c r="D241" i="1"/>
  <c r="C241" i="1"/>
  <c r="A241" i="1"/>
  <c r="E240" i="1"/>
  <c r="D240" i="1"/>
  <c r="C240" i="1"/>
  <c r="B240" i="1"/>
  <c r="A240" i="1"/>
  <c r="E239" i="1"/>
  <c r="D239" i="1"/>
  <c r="C239" i="1"/>
  <c r="B239" i="1" s="1"/>
  <c r="A239" i="1"/>
  <c r="E238" i="1"/>
  <c r="D238" i="1"/>
  <c r="C238" i="1"/>
  <c r="B238" i="1" s="1"/>
  <c r="A238" i="1"/>
  <c r="E237" i="1"/>
  <c r="D237" i="1"/>
  <c r="C237" i="1"/>
  <c r="A237" i="1"/>
  <c r="E236" i="1"/>
  <c r="D236" i="1"/>
  <c r="C236" i="1"/>
  <c r="B236" i="1"/>
  <c r="A236" i="1"/>
  <c r="E235" i="1"/>
  <c r="D235" i="1"/>
  <c r="C235" i="1"/>
  <c r="B235" i="1" s="1"/>
  <c r="A235" i="1"/>
  <c r="E234" i="1"/>
  <c r="D234" i="1"/>
  <c r="C234" i="1"/>
  <c r="B234" i="1" s="1"/>
  <c r="A234" i="1"/>
  <c r="E233" i="1"/>
  <c r="D233" i="1"/>
  <c r="C233" i="1"/>
  <c r="A233" i="1"/>
  <c r="E232" i="1"/>
  <c r="D232" i="1"/>
  <c r="C232" i="1"/>
  <c r="B232" i="1"/>
  <c r="A232" i="1"/>
  <c r="E231" i="1"/>
  <c r="D231" i="1"/>
  <c r="C231" i="1"/>
  <c r="B231" i="1" s="1"/>
  <c r="A231" i="1"/>
  <c r="E230" i="1"/>
  <c r="D230" i="1"/>
  <c r="C230" i="1"/>
  <c r="B230" i="1" s="1"/>
  <c r="A230" i="1"/>
  <c r="E229" i="1"/>
  <c r="D229" i="1"/>
  <c r="B229" i="1" s="1"/>
  <c r="C229" i="1"/>
  <c r="A229" i="1"/>
  <c r="E228" i="1"/>
  <c r="D228" i="1"/>
  <c r="C228" i="1"/>
  <c r="B228" i="1" s="1"/>
  <c r="A228" i="1"/>
  <c r="E227" i="1"/>
  <c r="D227" i="1"/>
  <c r="B227" i="1" s="1"/>
  <c r="C227" i="1"/>
  <c r="A227" i="1"/>
  <c r="E226" i="1"/>
  <c r="D226" i="1"/>
  <c r="C226" i="1"/>
  <c r="B226" i="1" s="1"/>
  <c r="A226" i="1"/>
  <c r="E225" i="1"/>
  <c r="D225" i="1"/>
  <c r="B225" i="1" s="1"/>
  <c r="C225" i="1"/>
  <c r="A225" i="1"/>
  <c r="E224" i="1"/>
  <c r="D224" i="1"/>
  <c r="C224" i="1"/>
  <c r="B224" i="1" s="1"/>
  <c r="A224" i="1"/>
  <c r="E223" i="1"/>
  <c r="D223" i="1"/>
  <c r="C223" i="1"/>
  <c r="B223" i="1" s="1"/>
  <c r="A223" i="1"/>
  <c r="E222" i="1"/>
  <c r="D222" i="1"/>
  <c r="C222" i="1"/>
  <c r="B222" i="1" s="1"/>
  <c r="A222" i="1"/>
  <c r="E221" i="1"/>
  <c r="D221" i="1"/>
  <c r="C221" i="1"/>
  <c r="B221" i="1" s="1"/>
  <c r="A221" i="1"/>
  <c r="E220" i="1"/>
  <c r="D220" i="1"/>
  <c r="C220" i="1"/>
  <c r="B220" i="1" s="1"/>
  <c r="A220" i="1"/>
  <c r="E219" i="1"/>
  <c r="D219" i="1"/>
  <c r="C219" i="1"/>
  <c r="B219" i="1" s="1"/>
  <c r="A219" i="1"/>
  <c r="E218" i="1"/>
  <c r="D218" i="1"/>
  <c r="C218" i="1"/>
  <c r="B218" i="1" s="1"/>
  <c r="A218" i="1"/>
  <c r="E217" i="1"/>
  <c r="D217" i="1"/>
  <c r="C217" i="1"/>
  <c r="B217" i="1" s="1"/>
  <c r="A217" i="1"/>
  <c r="E216" i="1"/>
  <c r="D216" i="1"/>
  <c r="C216" i="1"/>
  <c r="B216" i="1" s="1"/>
  <c r="A216" i="1"/>
  <c r="E215" i="1"/>
  <c r="D215" i="1"/>
  <c r="C215" i="1"/>
  <c r="B215" i="1" s="1"/>
  <c r="A215" i="1"/>
  <c r="E214" i="1"/>
  <c r="D214" i="1"/>
  <c r="C214" i="1"/>
  <c r="B214" i="1" s="1"/>
  <c r="A214" i="1"/>
  <c r="E213" i="1"/>
  <c r="D213" i="1"/>
  <c r="C213" i="1"/>
  <c r="B213" i="1" s="1"/>
  <c r="A213" i="1"/>
  <c r="E212" i="1"/>
  <c r="D212" i="1"/>
  <c r="C212" i="1"/>
  <c r="B212" i="1" s="1"/>
  <c r="A212" i="1"/>
  <c r="E211" i="1"/>
  <c r="D211" i="1"/>
  <c r="C211" i="1"/>
  <c r="B211" i="1" s="1"/>
  <c r="A211" i="1"/>
  <c r="E210" i="1"/>
  <c r="D210" i="1"/>
  <c r="C210" i="1"/>
  <c r="B210" i="1" s="1"/>
  <c r="A210" i="1"/>
  <c r="E209" i="1"/>
  <c r="D209" i="1"/>
  <c r="C209" i="1"/>
  <c r="B209" i="1" s="1"/>
  <c r="A209" i="1"/>
  <c r="E208" i="1"/>
  <c r="D208" i="1"/>
  <c r="C208" i="1"/>
  <c r="B208" i="1" s="1"/>
  <c r="A208" i="1"/>
  <c r="E207" i="1"/>
  <c r="D207" i="1"/>
  <c r="C207" i="1"/>
  <c r="B207" i="1" s="1"/>
  <c r="A207" i="1"/>
  <c r="E206" i="1"/>
  <c r="D206" i="1"/>
  <c r="C206" i="1"/>
  <c r="B206" i="1" s="1"/>
  <c r="A206" i="1"/>
  <c r="E205" i="1"/>
  <c r="D205" i="1"/>
  <c r="C205" i="1"/>
  <c r="B205" i="1" s="1"/>
  <c r="A205" i="1"/>
  <c r="E204" i="1"/>
  <c r="D204" i="1"/>
  <c r="C204" i="1"/>
  <c r="B204" i="1" s="1"/>
  <c r="A204" i="1"/>
  <c r="E203" i="1"/>
  <c r="D203" i="1"/>
  <c r="C203" i="1"/>
  <c r="B203" i="1" s="1"/>
  <c r="A203" i="1"/>
  <c r="E202" i="1"/>
  <c r="D202" i="1"/>
  <c r="C202" i="1"/>
  <c r="B202" i="1" s="1"/>
  <c r="A202" i="1"/>
  <c r="E201" i="1"/>
  <c r="D201" i="1"/>
  <c r="C201" i="1"/>
  <c r="B201" i="1" s="1"/>
  <c r="A201" i="1"/>
  <c r="E200" i="1"/>
  <c r="D200" i="1"/>
  <c r="C200" i="1"/>
  <c r="B200" i="1" s="1"/>
  <c r="A200" i="1"/>
  <c r="E199" i="1"/>
  <c r="D199" i="1"/>
  <c r="C199" i="1"/>
  <c r="B199" i="1" s="1"/>
  <c r="A199" i="1"/>
  <c r="E198" i="1"/>
  <c r="D198" i="1"/>
  <c r="C198" i="1"/>
  <c r="B198" i="1" s="1"/>
  <c r="A198" i="1"/>
  <c r="E197" i="1"/>
  <c r="D197" i="1"/>
  <c r="C197" i="1"/>
  <c r="B197" i="1" s="1"/>
  <c r="A197" i="1"/>
  <c r="E196" i="1"/>
  <c r="D196" i="1"/>
  <c r="C196" i="1"/>
  <c r="B196" i="1" s="1"/>
  <c r="A196" i="1"/>
  <c r="E195" i="1"/>
  <c r="D195" i="1"/>
  <c r="C195" i="1"/>
  <c r="B195" i="1" s="1"/>
  <c r="A195" i="1"/>
  <c r="E194" i="1"/>
  <c r="D194" i="1"/>
  <c r="C194" i="1"/>
  <c r="B194" i="1" s="1"/>
  <c r="A194" i="1"/>
  <c r="E193" i="1"/>
  <c r="D193" i="1"/>
  <c r="C193" i="1"/>
  <c r="B193" i="1" s="1"/>
  <c r="A193" i="1"/>
  <c r="E192" i="1"/>
  <c r="D192" i="1"/>
  <c r="C192" i="1"/>
  <c r="B192" i="1" s="1"/>
  <c r="A192" i="1"/>
  <c r="E191" i="1"/>
  <c r="D191" i="1"/>
  <c r="C191" i="1"/>
  <c r="B191" i="1" s="1"/>
  <c r="A191" i="1"/>
  <c r="E190" i="1"/>
  <c r="D190" i="1"/>
  <c r="C190" i="1"/>
  <c r="B190" i="1" s="1"/>
  <c r="A190" i="1"/>
  <c r="E189" i="1"/>
  <c r="D189" i="1"/>
  <c r="C189" i="1"/>
  <c r="B189" i="1" s="1"/>
  <c r="A189" i="1"/>
  <c r="E188" i="1"/>
  <c r="D188" i="1"/>
  <c r="C188" i="1"/>
  <c r="B188" i="1" s="1"/>
  <c r="A188" i="1"/>
  <c r="E187" i="1"/>
  <c r="D187" i="1"/>
  <c r="C187" i="1"/>
  <c r="B187" i="1" s="1"/>
  <c r="A187" i="1"/>
  <c r="E186" i="1"/>
  <c r="D186" i="1"/>
  <c r="C186" i="1"/>
  <c r="B186" i="1" s="1"/>
  <c r="A186" i="1"/>
  <c r="E185" i="1"/>
  <c r="D185" i="1"/>
  <c r="C185" i="1"/>
  <c r="B185" i="1" s="1"/>
  <c r="A185" i="1"/>
  <c r="E184" i="1"/>
  <c r="D184" i="1"/>
  <c r="C184" i="1"/>
  <c r="B184" i="1" s="1"/>
  <c r="A184" i="1"/>
  <c r="E183" i="1"/>
  <c r="D183" i="1"/>
  <c r="C183" i="1"/>
  <c r="B183" i="1" s="1"/>
  <c r="A183" i="1"/>
  <c r="E182" i="1"/>
  <c r="D182" i="1"/>
  <c r="C182" i="1"/>
  <c r="B182" i="1"/>
  <c r="A182" i="1"/>
  <c r="E181" i="1"/>
  <c r="D181" i="1"/>
  <c r="C181" i="1"/>
  <c r="B181" i="1" s="1"/>
  <c r="A181" i="1"/>
  <c r="E180" i="1"/>
  <c r="D180" i="1"/>
  <c r="C180" i="1"/>
  <c r="B180" i="1"/>
  <c r="A180" i="1"/>
  <c r="E179" i="1"/>
  <c r="D179" i="1"/>
  <c r="C179" i="1"/>
  <c r="B179" i="1" s="1"/>
  <c r="A179" i="1"/>
  <c r="E178" i="1"/>
  <c r="D178" i="1"/>
  <c r="C178" i="1"/>
  <c r="B178" i="1"/>
  <c r="A178" i="1"/>
  <c r="E177" i="1"/>
  <c r="D177" i="1"/>
  <c r="C177" i="1"/>
  <c r="B177" i="1" s="1"/>
  <c r="A177" i="1"/>
  <c r="E176" i="1"/>
  <c r="D176" i="1"/>
  <c r="C176" i="1"/>
  <c r="B176" i="1"/>
  <c r="A176" i="1"/>
  <c r="E175" i="1"/>
  <c r="D175" i="1"/>
  <c r="C175" i="1"/>
  <c r="B175" i="1" s="1"/>
  <c r="A175" i="1"/>
  <c r="E174" i="1"/>
  <c r="D174" i="1"/>
  <c r="C174" i="1"/>
  <c r="B174" i="1"/>
  <c r="A174" i="1"/>
  <c r="E173" i="1"/>
  <c r="D173" i="1"/>
  <c r="B173" i="1" s="1"/>
  <c r="C173" i="1"/>
  <c r="A173" i="1"/>
  <c r="E172" i="1"/>
  <c r="D172" i="1"/>
  <c r="C172" i="1"/>
  <c r="B172" i="1"/>
  <c r="A172" i="1"/>
  <c r="E171" i="1"/>
  <c r="D171" i="1"/>
  <c r="B171" i="1" s="1"/>
  <c r="C171" i="1"/>
  <c r="A171" i="1"/>
  <c r="E170" i="1"/>
  <c r="D170" i="1"/>
  <c r="C170" i="1"/>
  <c r="B170" i="1"/>
  <c r="A170" i="1"/>
  <c r="E169" i="1"/>
  <c r="D169" i="1"/>
  <c r="C169" i="1"/>
  <c r="B169" i="1" s="1"/>
  <c r="A169" i="1"/>
  <c r="E168" i="1"/>
  <c r="D168" i="1"/>
  <c r="C168" i="1"/>
  <c r="B168" i="1"/>
  <c r="A168" i="1"/>
  <c r="E167" i="1"/>
  <c r="D167" i="1"/>
  <c r="C167" i="1"/>
  <c r="B167" i="1" s="1"/>
  <c r="A167" i="1"/>
  <c r="E166" i="1"/>
  <c r="D166" i="1"/>
  <c r="C166" i="1"/>
  <c r="B166" i="1"/>
  <c r="A166" i="1"/>
  <c r="E165" i="1"/>
  <c r="D165" i="1"/>
  <c r="C165" i="1"/>
  <c r="B165" i="1" s="1"/>
  <c r="A165" i="1"/>
  <c r="E164" i="1"/>
  <c r="D164" i="1"/>
  <c r="C164" i="1"/>
  <c r="B164" i="1"/>
  <c r="A164" i="1"/>
  <c r="E163" i="1"/>
  <c r="D163" i="1"/>
  <c r="C163" i="1"/>
  <c r="B163" i="1" s="1"/>
  <c r="A163" i="1"/>
  <c r="E162" i="1"/>
  <c r="D162" i="1"/>
  <c r="C162" i="1"/>
  <c r="B162" i="1"/>
  <c r="A162" i="1"/>
  <c r="E161" i="1"/>
  <c r="D161" i="1"/>
  <c r="C161" i="1"/>
  <c r="B161" i="1" s="1"/>
  <c r="A161" i="1"/>
  <c r="E160" i="1"/>
  <c r="D160" i="1"/>
  <c r="C160" i="1"/>
  <c r="B160" i="1"/>
  <c r="A160" i="1"/>
  <c r="E159" i="1"/>
  <c r="D159" i="1"/>
  <c r="C159" i="1"/>
  <c r="B159" i="1" s="1"/>
  <c r="A159" i="1"/>
  <c r="E158" i="1"/>
  <c r="D158" i="1"/>
  <c r="C158" i="1"/>
  <c r="B158" i="1"/>
  <c r="A158" i="1"/>
  <c r="E157" i="1"/>
  <c r="D157" i="1"/>
  <c r="C157" i="1"/>
  <c r="B157" i="1" s="1"/>
  <c r="A157" i="1"/>
  <c r="E156" i="1"/>
  <c r="D156" i="1"/>
  <c r="C156" i="1"/>
  <c r="B156" i="1"/>
  <c r="A156" i="1"/>
  <c r="E155" i="1"/>
  <c r="D155" i="1"/>
  <c r="C155" i="1"/>
  <c r="B155" i="1" s="1"/>
  <c r="A155" i="1"/>
  <c r="E154" i="1"/>
  <c r="D154" i="1"/>
  <c r="C154" i="1"/>
  <c r="B154" i="1"/>
  <c r="A154" i="1"/>
  <c r="E153" i="1"/>
  <c r="D153" i="1"/>
  <c r="C153" i="1"/>
  <c r="B153" i="1" s="1"/>
  <c r="A153" i="1"/>
  <c r="E152" i="1"/>
  <c r="D152" i="1"/>
  <c r="C152" i="1"/>
  <c r="B152" i="1"/>
  <c r="A152" i="1"/>
  <c r="E151" i="1"/>
  <c r="D151" i="1"/>
  <c r="C151" i="1"/>
  <c r="B151" i="1" s="1"/>
  <c r="A151" i="1"/>
  <c r="E150" i="1"/>
  <c r="D150" i="1"/>
  <c r="C150" i="1"/>
  <c r="B150" i="1"/>
  <c r="A150" i="1"/>
  <c r="E149" i="1"/>
  <c r="D149" i="1"/>
  <c r="C149" i="1"/>
  <c r="B149" i="1" s="1"/>
  <c r="A149" i="1"/>
  <c r="E148" i="1"/>
  <c r="D148" i="1"/>
  <c r="C148" i="1"/>
  <c r="B148" i="1"/>
  <c r="A148" i="1"/>
  <c r="E147" i="1"/>
  <c r="D147" i="1"/>
  <c r="C147" i="1"/>
  <c r="B147" i="1" s="1"/>
  <c r="A147" i="1"/>
  <c r="E146" i="1"/>
  <c r="D146" i="1"/>
  <c r="C146" i="1"/>
  <c r="B146" i="1"/>
  <c r="A146" i="1"/>
  <c r="E145" i="1"/>
  <c r="D145" i="1"/>
  <c r="C145" i="1"/>
  <c r="B145" i="1" s="1"/>
  <c r="A145" i="1"/>
  <c r="E144" i="1"/>
  <c r="D144" i="1"/>
  <c r="C144" i="1"/>
  <c r="B144" i="1"/>
  <c r="A144" i="1"/>
  <c r="E143" i="1"/>
  <c r="D143" i="1"/>
  <c r="C143" i="1"/>
  <c r="B143" i="1" s="1"/>
  <c r="A143" i="1"/>
  <c r="E142" i="1"/>
  <c r="D142" i="1"/>
  <c r="C142" i="1"/>
  <c r="B142" i="1"/>
  <c r="A142" i="1"/>
  <c r="E141" i="1"/>
  <c r="D141" i="1"/>
  <c r="C141" i="1"/>
  <c r="B141" i="1" s="1"/>
  <c r="A141" i="1"/>
  <c r="E140" i="1"/>
  <c r="D140" i="1"/>
  <c r="C140" i="1"/>
  <c r="B140" i="1"/>
  <c r="A140" i="1"/>
  <c r="E139" i="1"/>
  <c r="D139" i="1"/>
  <c r="C139" i="1"/>
  <c r="B139" i="1" s="1"/>
  <c r="A139" i="1"/>
  <c r="E138" i="1"/>
  <c r="D138" i="1"/>
  <c r="C138" i="1"/>
  <c r="B138" i="1"/>
  <c r="A138" i="1"/>
  <c r="E137" i="1"/>
  <c r="D137" i="1"/>
  <c r="C137" i="1"/>
  <c r="B137" i="1" s="1"/>
  <c r="A137" i="1"/>
  <c r="E136" i="1"/>
  <c r="D136" i="1"/>
  <c r="C136" i="1"/>
  <c r="B136" i="1"/>
  <c r="A136" i="1"/>
  <c r="E135" i="1"/>
  <c r="D135" i="1"/>
  <c r="C135" i="1"/>
  <c r="B135" i="1" s="1"/>
  <c r="A135" i="1"/>
  <c r="E134" i="1"/>
  <c r="D134" i="1"/>
  <c r="C134" i="1"/>
  <c r="B134" i="1"/>
  <c r="A134" i="1"/>
  <c r="E133" i="1"/>
  <c r="D133" i="1"/>
  <c r="C133" i="1"/>
  <c r="B133" i="1" s="1"/>
  <c r="A133" i="1"/>
  <c r="E132" i="1"/>
  <c r="D132" i="1"/>
  <c r="C132" i="1"/>
  <c r="B132" i="1"/>
  <c r="A132" i="1"/>
  <c r="E131" i="1"/>
  <c r="D131" i="1"/>
  <c r="C131" i="1"/>
  <c r="B131" i="1" s="1"/>
  <c r="A131" i="1"/>
  <c r="E130" i="1"/>
  <c r="D130" i="1"/>
  <c r="C130" i="1"/>
  <c r="B130" i="1"/>
  <c r="A130" i="1"/>
  <c r="E129" i="1"/>
  <c r="D129" i="1"/>
  <c r="C129" i="1"/>
  <c r="B129" i="1" s="1"/>
  <c r="A129" i="1"/>
  <c r="E128" i="1"/>
  <c r="D128" i="1"/>
  <c r="C128" i="1"/>
  <c r="B128" i="1"/>
  <c r="A128" i="1"/>
  <c r="E127" i="1"/>
  <c r="D127" i="1"/>
  <c r="C127" i="1"/>
  <c r="B127" i="1" s="1"/>
  <c r="A127" i="1"/>
  <c r="E126" i="1"/>
  <c r="D126" i="1"/>
  <c r="C126" i="1"/>
  <c r="B126" i="1"/>
  <c r="A126" i="1"/>
  <c r="E125" i="1"/>
  <c r="D125" i="1"/>
  <c r="C125" i="1"/>
  <c r="B125" i="1" s="1"/>
  <c r="A125" i="1"/>
  <c r="E124" i="1"/>
  <c r="D124" i="1"/>
  <c r="C124" i="1"/>
  <c r="B124" i="1"/>
  <c r="A124" i="1"/>
  <c r="E123" i="1"/>
  <c r="D123" i="1"/>
  <c r="C123" i="1"/>
  <c r="B123" i="1" s="1"/>
  <c r="A123" i="1"/>
  <c r="E122" i="1"/>
  <c r="D122" i="1"/>
  <c r="C122" i="1"/>
  <c r="B122" i="1"/>
  <c r="A122" i="1"/>
  <c r="E121" i="1"/>
  <c r="D121" i="1"/>
  <c r="C121" i="1"/>
  <c r="B121" i="1" s="1"/>
  <c r="A121" i="1"/>
  <c r="E120" i="1"/>
  <c r="D120" i="1"/>
  <c r="C120" i="1"/>
  <c r="B120" i="1"/>
  <c r="A120" i="1"/>
  <c r="E119" i="1"/>
  <c r="D119" i="1"/>
  <c r="C119" i="1"/>
  <c r="B119" i="1" s="1"/>
  <c r="A119" i="1"/>
  <c r="E118" i="1"/>
  <c r="D118" i="1"/>
  <c r="C118" i="1"/>
  <c r="B118" i="1"/>
  <c r="A118" i="1"/>
  <c r="E117" i="1"/>
  <c r="D117" i="1"/>
  <c r="C117" i="1"/>
  <c r="B117" i="1" s="1"/>
  <c r="A117" i="1"/>
  <c r="E116" i="1"/>
  <c r="D116" i="1"/>
  <c r="C116" i="1"/>
  <c r="B116" i="1"/>
  <c r="A116" i="1"/>
  <c r="E115" i="1"/>
  <c r="D115" i="1"/>
  <c r="C115" i="1"/>
  <c r="B115" i="1" s="1"/>
  <c r="A115" i="1"/>
  <c r="E114" i="1"/>
  <c r="D114" i="1"/>
  <c r="C114" i="1"/>
  <c r="B114" i="1"/>
  <c r="A114" i="1"/>
  <c r="E113" i="1"/>
  <c r="D113" i="1"/>
  <c r="C113" i="1"/>
  <c r="B113" i="1" s="1"/>
  <c r="A113" i="1"/>
  <c r="E112" i="1"/>
  <c r="D112" i="1"/>
  <c r="C112" i="1"/>
  <c r="B112" i="1"/>
  <c r="A112" i="1"/>
  <c r="E111" i="1"/>
  <c r="D111" i="1"/>
  <c r="C111" i="1"/>
  <c r="B111" i="1" s="1"/>
  <c r="A111" i="1"/>
  <c r="E110" i="1"/>
  <c r="D110" i="1"/>
  <c r="C110" i="1"/>
  <c r="B110" i="1"/>
  <c r="A110" i="1"/>
  <c r="E109" i="1"/>
  <c r="D109" i="1"/>
  <c r="C109" i="1"/>
  <c r="B109" i="1" s="1"/>
  <c r="A109" i="1"/>
  <c r="E108" i="1"/>
  <c r="D108" i="1"/>
  <c r="C108" i="1"/>
  <c r="B108" i="1"/>
  <c r="A108" i="1"/>
  <c r="E107" i="1"/>
  <c r="D107" i="1"/>
  <c r="C107" i="1"/>
  <c r="B107" i="1" s="1"/>
  <c r="A107" i="1"/>
  <c r="E106" i="1"/>
  <c r="D106" i="1"/>
  <c r="C106" i="1"/>
  <c r="B106" i="1"/>
  <c r="A106" i="1"/>
  <c r="E105" i="1"/>
  <c r="D105" i="1"/>
  <c r="C105" i="1"/>
  <c r="B105" i="1" s="1"/>
  <c r="A105" i="1"/>
  <c r="E104" i="1"/>
  <c r="D104" i="1"/>
  <c r="C104" i="1"/>
  <c r="B104" i="1"/>
  <c r="A104" i="1"/>
  <c r="E103" i="1"/>
  <c r="D103" i="1"/>
  <c r="C103" i="1"/>
  <c r="B103" i="1" s="1"/>
  <c r="A103" i="1"/>
  <c r="E102" i="1"/>
  <c r="D102" i="1"/>
  <c r="C102" i="1"/>
  <c r="B102" i="1"/>
  <c r="A102" i="1"/>
  <c r="E101" i="1"/>
  <c r="D101" i="1"/>
  <c r="C101" i="1"/>
  <c r="B101" i="1" s="1"/>
  <c r="A101" i="1"/>
  <c r="E100" i="1"/>
  <c r="D100" i="1"/>
  <c r="C100" i="1"/>
  <c r="B100" i="1"/>
  <c r="A100" i="1"/>
  <c r="E99" i="1"/>
  <c r="D99" i="1"/>
  <c r="C99" i="1"/>
  <c r="B99" i="1" s="1"/>
  <c r="A99" i="1"/>
  <c r="E98" i="1"/>
  <c r="D98" i="1"/>
  <c r="C98" i="1"/>
  <c r="B98" i="1"/>
  <c r="A98" i="1"/>
  <c r="E97" i="1"/>
  <c r="D97" i="1"/>
  <c r="C97" i="1"/>
  <c r="B97" i="1" s="1"/>
  <c r="A97" i="1"/>
  <c r="E96" i="1"/>
  <c r="D96" i="1"/>
  <c r="C96" i="1"/>
  <c r="B96" i="1"/>
  <c r="A96" i="1"/>
  <c r="E95" i="1"/>
  <c r="D95" i="1"/>
  <c r="C95" i="1"/>
  <c r="B95" i="1" s="1"/>
  <c r="A95" i="1"/>
  <c r="E94" i="1"/>
  <c r="D94" i="1"/>
  <c r="C94" i="1"/>
  <c r="B94" i="1"/>
  <c r="A94" i="1"/>
  <c r="E93" i="1"/>
  <c r="D93" i="1"/>
  <c r="C93" i="1"/>
  <c r="B93" i="1" s="1"/>
  <c r="A93" i="1"/>
  <c r="E92" i="1"/>
  <c r="D92" i="1"/>
  <c r="C92" i="1"/>
  <c r="B92" i="1"/>
  <c r="A92" i="1"/>
  <c r="E91" i="1"/>
  <c r="D91" i="1"/>
  <c r="C91" i="1"/>
  <c r="B91" i="1" s="1"/>
  <c r="A91" i="1"/>
  <c r="E90" i="1"/>
  <c r="D90" i="1"/>
  <c r="C90" i="1"/>
  <c r="B90" i="1"/>
  <c r="A90" i="1"/>
  <c r="E89" i="1"/>
  <c r="D89" i="1"/>
  <c r="C89" i="1"/>
  <c r="B89" i="1" s="1"/>
  <c r="A89" i="1"/>
  <c r="E88" i="1"/>
  <c r="D88" i="1"/>
  <c r="C88" i="1"/>
  <c r="B88" i="1"/>
  <c r="A88" i="1"/>
  <c r="E87" i="1"/>
  <c r="D87" i="1"/>
  <c r="C87" i="1"/>
  <c r="B87" i="1" s="1"/>
  <c r="A87" i="1"/>
  <c r="E86" i="1"/>
  <c r="D86" i="1"/>
  <c r="C86" i="1"/>
  <c r="B86" i="1"/>
  <c r="A86" i="1"/>
  <c r="E85" i="1"/>
  <c r="D85" i="1"/>
  <c r="C85" i="1"/>
  <c r="B85" i="1" s="1"/>
  <c r="A85" i="1"/>
  <c r="E84" i="1"/>
  <c r="D84" i="1"/>
  <c r="C84" i="1"/>
  <c r="B84" i="1"/>
  <c r="A84" i="1"/>
  <c r="E83" i="1"/>
  <c r="D83" i="1"/>
  <c r="C83" i="1"/>
  <c r="B83" i="1" s="1"/>
  <c r="A83" i="1"/>
  <c r="E82" i="1"/>
  <c r="D82" i="1"/>
  <c r="C82" i="1"/>
  <c r="B82" i="1"/>
  <c r="A82" i="1"/>
  <c r="E81" i="1"/>
  <c r="D81" i="1"/>
  <c r="C81" i="1"/>
  <c r="B81" i="1" s="1"/>
  <c r="A81" i="1"/>
  <c r="E80" i="1"/>
  <c r="D80" i="1"/>
  <c r="C80" i="1"/>
  <c r="B80" i="1"/>
  <c r="A80" i="1"/>
  <c r="E79" i="1"/>
  <c r="D79" i="1"/>
  <c r="C79" i="1"/>
  <c r="B79" i="1" s="1"/>
  <c r="A79" i="1"/>
  <c r="E78" i="1"/>
  <c r="D78" i="1"/>
  <c r="C78" i="1"/>
  <c r="B78" i="1"/>
  <c r="A78" i="1"/>
  <c r="E77" i="1"/>
  <c r="D77" i="1"/>
  <c r="C77" i="1"/>
  <c r="B77" i="1" s="1"/>
  <c r="A77" i="1"/>
  <c r="E76" i="1"/>
  <c r="D76" i="1"/>
  <c r="C76" i="1"/>
  <c r="B76" i="1"/>
  <c r="A76" i="1"/>
  <c r="E75" i="1"/>
  <c r="D75" i="1"/>
  <c r="C75" i="1"/>
  <c r="B75" i="1" s="1"/>
  <c r="A75" i="1"/>
  <c r="E74" i="1"/>
  <c r="D74" i="1"/>
  <c r="C74" i="1"/>
  <c r="B74" i="1"/>
  <c r="A74" i="1"/>
  <c r="E73" i="1"/>
  <c r="D73" i="1"/>
  <c r="C73" i="1"/>
  <c r="B73" i="1" s="1"/>
  <c r="A73" i="1"/>
  <c r="E72" i="1"/>
  <c r="D72" i="1"/>
  <c r="C72" i="1"/>
  <c r="B72" i="1"/>
  <c r="A72" i="1"/>
  <c r="E71" i="1"/>
  <c r="D71" i="1"/>
  <c r="C71" i="1"/>
  <c r="B71" i="1" s="1"/>
  <c r="A71" i="1"/>
  <c r="E70" i="1"/>
  <c r="D70" i="1"/>
  <c r="C70" i="1"/>
  <c r="B70" i="1"/>
  <c r="A70" i="1"/>
  <c r="E69" i="1"/>
  <c r="D69" i="1"/>
  <c r="C69" i="1"/>
  <c r="B69" i="1" s="1"/>
  <c r="A69" i="1"/>
  <c r="E68" i="1"/>
  <c r="D68" i="1"/>
  <c r="C68" i="1"/>
  <c r="B68" i="1"/>
  <c r="A68" i="1"/>
  <c r="E67" i="1"/>
  <c r="D67" i="1"/>
  <c r="C67" i="1"/>
  <c r="B67" i="1" s="1"/>
  <c r="A67" i="1"/>
  <c r="E66" i="1"/>
  <c r="D66" i="1"/>
  <c r="C66" i="1"/>
  <c r="B66" i="1"/>
  <c r="A66" i="1"/>
  <c r="E65" i="1"/>
  <c r="D65" i="1"/>
  <c r="C65" i="1"/>
  <c r="B65" i="1" s="1"/>
  <c r="A65" i="1"/>
  <c r="E64" i="1"/>
  <c r="D64" i="1"/>
  <c r="C64" i="1"/>
  <c r="B64" i="1"/>
  <c r="A64" i="1"/>
  <c r="E63" i="1"/>
  <c r="D63" i="1"/>
  <c r="C63" i="1"/>
  <c r="B63" i="1" s="1"/>
  <c r="A63" i="1"/>
  <c r="E62" i="1"/>
  <c r="D62" i="1"/>
  <c r="C62" i="1"/>
  <c r="B62" i="1"/>
  <c r="A62" i="1"/>
  <c r="E61" i="1"/>
  <c r="D61" i="1"/>
  <c r="C61" i="1"/>
  <c r="B61" i="1" s="1"/>
  <c r="A61" i="1"/>
  <c r="E60" i="1"/>
  <c r="D60" i="1"/>
  <c r="C60" i="1"/>
  <c r="B60" i="1"/>
  <c r="A60" i="1"/>
  <c r="E59" i="1"/>
  <c r="D59" i="1"/>
  <c r="C59" i="1"/>
  <c r="B59" i="1" s="1"/>
  <c r="A59" i="1"/>
  <c r="E58" i="1"/>
  <c r="D58" i="1"/>
  <c r="C58" i="1"/>
  <c r="B58" i="1"/>
  <c r="A58" i="1"/>
  <c r="E57" i="1"/>
  <c r="D57" i="1"/>
  <c r="C57" i="1"/>
  <c r="B57" i="1" s="1"/>
  <c r="A57" i="1"/>
  <c r="E56" i="1"/>
  <c r="D56" i="1"/>
  <c r="C56" i="1"/>
  <c r="B56" i="1"/>
  <c r="A56" i="1"/>
  <c r="E55" i="1"/>
  <c r="D55" i="1"/>
  <c r="C55" i="1"/>
  <c r="B55" i="1" s="1"/>
  <c r="A55" i="1"/>
  <c r="E54" i="1"/>
  <c r="D54" i="1"/>
  <c r="C54" i="1"/>
  <c r="B54" i="1"/>
  <c r="A54" i="1"/>
  <c r="E53" i="1"/>
  <c r="D53" i="1"/>
  <c r="C53" i="1"/>
  <c r="B53" i="1" s="1"/>
  <c r="A53" i="1"/>
  <c r="E52" i="1"/>
  <c r="D52" i="1"/>
  <c r="C52" i="1"/>
  <c r="B52" i="1"/>
  <c r="A52" i="1"/>
  <c r="E51" i="1"/>
  <c r="D51" i="1"/>
  <c r="C51" i="1"/>
  <c r="B51" i="1" s="1"/>
  <c r="A51" i="1"/>
  <c r="E50" i="1"/>
  <c r="D50" i="1"/>
  <c r="C50" i="1"/>
  <c r="B50" i="1"/>
  <c r="A50" i="1"/>
  <c r="E49" i="1"/>
  <c r="D49" i="1"/>
  <c r="C49" i="1"/>
  <c r="B49" i="1" s="1"/>
  <c r="A49" i="1"/>
  <c r="E48" i="1"/>
  <c r="D48" i="1"/>
  <c r="C48" i="1"/>
  <c r="B48" i="1"/>
  <c r="A48" i="1"/>
  <c r="E47" i="1"/>
  <c r="D47" i="1"/>
  <c r="C47" i="1"/>
  <c r="B47" i="1" s="1"/>
  <c r="A47" i="1"/>
  <c r="E46" i="1"/>
  <c r="D46" i="1"/>
  <c r="C46" i="1"/>
  <c r="B46" i="1"/>
  <c r="A46" i="1"/>
  <c r="E45" i="1"/>
  <c r="D45" i="1"/>
  <c r="C45" i="1"/>
  <c r="B45" i="1" s="1"/>
  <c r="A45" i="1"/>
  <c r="E44" i="1"/>
  <c r="D44" i="1"/>
  <c r="C44" i="1"/>
  <c r="B44" i="1"/>
  <c r="A44" i="1"/>
  <c r="E43" i="1"/>
  <c r="D43" i="1"/>
  <c r="C43" i="1"/>
  <c r="B43" i="1" s="1"/>
  <c r="A43" i="1"/>
  <c r="E42" i="1"/>
  <c r="D42" i="1"/>
  <c r="C42" i="1"/>
  <c r="B42" i="1"/>
  <c r="A42" i="1"/>
  <c r="E41" i="1"/>
  <c r="D41" i="1"/>
  <c r="C41" i="1"/>
  <c r="B41" i="1" s="1"/>
  <c r="A41" i="1"/>
  <c r="E40" i="1"/>
  <c r="D40" i="1"/>
  <c r="C40" i="1"/>
  <c r="B40" i="1"/>
  <c r="A40" i="1"/>
  <c r="E39" i="1"/>
  <c r="D39" i="1"/>
  <c r="C39" i="1"/>
  <c r="B39" i="1" s="1"/>
  <c r="A39" i="1"/>
  <c r="E38" i="1"/>
  <c r="D38" i="1"/>
  <c r="C38" i="1"/>
  <c r="B38" i="1"/>
  <c r="A38" i="1"/>
  <c r="E37" i="1"/>
  <c r="D37" i="1"/>
  <c r="C37" i="1"/>
  <c r="B37" i="1" s="1"/>
  <c r="A37" i="1"/>
  <c r="E36" i="1"/>
  <c r="D36" i="1"/>
  <c r="C36" i="1"/>
  <c r="B36" i="1"/>
  <c r="A36" i="1"/>
  <c r="E35" i="1"/>
  <c r="D35" i="1"/>
  <c r="C35" i="1"/>
  <c r="B35" i="1" s="1"/>
  <c r="A35" i="1"/>
  <c r="E34" i="1"/>
  <c r="D34" i="1"/>
  <c r="C34" i="1"/>
  <c r="B34" i="1"/>
  <c r="A34" i="1"/>
  <c r="E33" i="1"/>
  <c r="D33" i="1"/>
  <c r="C33" i="1"/>
  <c r="B33" i="1" s="1"/>
  <c r="A33" i="1"/>
  <c r="E32" i="1"/>
  <c r="D32" i="1"/>
  <c r="C32" i="1"/>
  <c r="B32" i="1"/>
  <c r="A32" i="1"/>
  <c r="E31" i="1"/>
  <c r="D31" i="1"/>
  <c r="C31" i="1"/>
  <c r="B31" i="1" s="1"/>
  <c r="A31" i="1"/>
  <c r="E30" i="1"/>
  <c r="D30" i="1"/>
  <c r="C30" i="1"/>
  <c r="B30" i="1"/>
  <c r="A30" i="1"/>
  <c r="E29" i="1"/>
  <c r="Z303" i="1" s="1"/>
  <c r="AA303" i="1" s="1"/>
  <c r="D29" i="1"/>
  <c r="C29" i="1"/>
  <c r="B29" i="1" s="1"/>
  <c r="A29" i="1"/>
  <c r="E28" i="1"/>
  <c r="D28" i="1"/>
  <c r="C28" i="1"/>
  <c r="B28" i="1"/>
  <c r="A28" i="1"/>
  <c r="E27" i="1"/>
  <c r="D27" i="1"/>
  <c r="C27" i="1"/>
  <c r="B27" i="1" s="1"/>
  <c r="A27" i="1"/>
  <c r="E26" i="1"/>
  <c r="D26" i="1"/>
  <c r="C26" i="1"/>
  <c r="B26" i="1"/>
  <c r="A26" i="1"/>
  <c r="E25" i="1"/>
  <c r="D25" i="1"/>
  <c r="C25" i="1"/>
  <c r="B25" i="1" s="1"/>
  <c r="A25" i="1"/>
  <c r="E24" i="1"/>
  <c r="D24" i="1"/>
  <c r="C24" i="1"/>
  <c r="B24" i="1"/>
  <c r="A24" i="1"/>
  <c r="E23" i="1"/>
  <c r="D23" i="1"/>
  <c r="C23" i="1"/>
  <c r="B23" i="1" s="1"/>
  <c r="A23" i="1"/>
  <c r="E22" i="1"/>
  <c r="D22" i="1"/>
  <c r="C22" i="1"/>
  <c r="B22" i="1"/>
  <c r="A22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AH313" i="1"/>
  <c r="AG313" i="1"/>
  <c r="AI313" i="1" s="1"/>
  <c r="AC313" i="1"/>
  <c r="AB313" i="1"/>
  <c r="AD313" i="1" s="1"/>
  <c r="X313" i="1"/>
  <c r="W313" i="1"/>
  <c r="Y313" i="1" s="1"/>
  <c r="U313" i="1"/>
  <c r="AH312" i="1"/>
  <c r="AG312" i="1"/>
  <c r="AI312" i="1" s="1"/>
  <c r="AC312" i="1"/>
  <c r="AB312" i="1"/>
  <c r="AD312" i="1" s="1"/>
  <c r="AE312" i="1" s="1"/>
  <c r="AF312" i="1" s="1"/>
  <c r="X312" i="1"/>
  <c r="W312" i="1"/>
  <c r="Y312" i="1" s="1"/>
  <c r="U312" i="1"/>
  <c r="AH311" i="1"/>
  <c r="AG311" i="1"/>
  <c r="AI311" i="1" s="1"/>
  <c r="AC311" i="1"/>
  <c r="AB311" i="1"/>
  <c r="AD311" i="1" s="1"/>
  <c r="Z311" i="1"/>
  <c r="AA311" i="1" s="1"/>
  <c r="X311" i="1"/>
  <c r="W311" i="1"/>
  <c r="Y311" i="1" s="1"/>
  <c r="U311" i="1"/>
  <c r="AI310" i="1"/>
  <c r="AJ310" i="1" s="1"/>
  <c r="AK310" i="1" s="1"/>
  <c r="AH310" i="1"/>
  <c r="AG310" i="1"/>
  <c r="AC310" i="1"/>
  <c r="AB310" i="1"/>
  <c r="AD310" i="1" s="1"/>
  <c r="AE310" i="1" s="1"/>
  <c r="AF310" i="1" s="1"/>
  <c r="X310" i="1"/>
  <c r="W310" i="1"/>
  <c r="Y310" i="1" s="1"/>
  <c r="U310" i="1"/>
  <c r="AH309" i="1"/>
  <c r="AG309" i="1"/>
  <c r="AI309" i="1" s="1"/>
  <c r="AC309" i="1"/>
  <c r="AB309" i="1"/>
  <c r="AD309" i="1" s="1"/>
  <c r="Z309" i="1"/>
  <c r="AA309" i="1" s="1"/>
  <c r="X309" i="1"/>
  <c r="W309" i="1"/>
  <c r="Y309" i="1" s="1"/>
  <c r="U309" i="1"/>
  <c r="AI308" i="1"/>
  <c r="AJ308" i="1" s="1"/>
  <c r="AK308" i="1" s="1"/>
  <c r="AH308" i="1"/>
  <c r="AG308" i="1"/>
  <c r="AC308" i="1"/>
  <c r="AB308" i="1"/>
  <c r="AD308" i="1" s="1"/>
  <c r="AE308" i="1" s="1"/>
  <c r="AF308" i="1" s="1"/>
  <c r="X308" i="1"/>
  <c r="W308" i="1"/>
  <c r="Y308" i="1" s="1"/>
  <c r="U308" i="1"/>
  <c r="AI307" i="1"/>
  <c r="AJ307" i="1" s="1"/>
  <c r="AK307" i="1" s="1"/>
  <c r="AH307" i="1"/>
  <c r="AG307" i="1"/>
  <c r="AD307" i="1"/>
  <c r="AC307" i="1"/>
  <c r="AB307" i="1"/>
  <c r="X307" i="1"/>
  <c r="W307" i="1"/>
  <c r="Y307" i="1" s="1"/>
  <c r="U307" i="1"/>
  <c r="AH306" i="1"/>
  <c r="AG306" i="1"/>
  <c r="AI306" i="1" s="1"/>
  <c r="AC306" i="1"/>
  <c r="AB306" i="1"/>
  <c r="AD306" i="1" s="1"/>
  <c r="AE306" i="1" s="1"/>
  <c r="AF306" i="1" s="1"/>
  <c r="X306" i="1"/>
  <c r="W306" i="1"/>
  <c r="Y306" i="1" s="1"/>
  <c r="U306" i="1"/>
  <c r="AI305" i="1"/>
  <c r="AJ305" i="1" s="1"/>
  <c r="AK305" i="1" s="1"/>
  <c r="AH305" i="1"/>
  <c r="AG305" i="1"/>
  <c r="AC305" i="1"/>
  <c r="AB305" i="1"/>
  <c r="AD305" i="1" s="1"/>
  <c r="AE305" i="1" s="1"/>
  <c r="AF305" i="1" s="1"/>
  <c r="X305" i="1"/>
  <c r="W305" i="1"/>
  <c r="Y305" i="1" s="1"/>
  <c r="U305" i="1"/>
  <c r="AH304" i="1"/>
  <c r="AG304" i="1"/>
  <c r="AI304" i="1" s="1"/>
  <c r="AC304" i="1"/>
  <c r="AB304" i="1"/>
  <c r="AD304" i="1" s="1"/>
  <c r="X304" i="1"/>
  <c r="W304" i="1"/>
  <c r="Y304" i="1" s="1"/>
  <c r="U304" i="1"/>
  <c r="AH303" i="1"/>
  <c r="AG303" i="1"/>
  <c r="AI303" i="1" s="1"/>
  <c r="AC303" i="1"/>
  <c r="AB303" i="1"/>
  <c r="AD303" i="1" s="1"/>
  <c r="X303" i="1"/>
  <c r="W303" i="1"/>
  <c r="Y303" i="1" s="1"/>
  <c r="U303" i="1"/>
  <c r="AI302" i="1"/>
  <c r="AH302" i="1"/>
  <c r="AG302" i="1"/>
  <c r="AD302" i="1"/>
  <c r="AC302" i="1"/>
  <c r="AB302" i="1"/>
  <c r="X302" i="1"/>
  <c r="W302" i="1"/>
  <c r="Y302" i="1" s="1"/>
  <c r="U302" i="1"/>
  <c r="AH301" i="1"/>
  <c r="AG301" i="1"/>
  <c r="AI301" i="1" s="1"/>
  <c r="AD301" i="1"/>
  <c r="AC301" i="1"/>
  <c r="AB301" i="1"/>
  <c r="X301" i="1"/>
  <c r="W301" i="1"/>
  <c r="Y301" i="1" s="1"/>
  <c r="U301" i="1"/>
  <c r="AH300" i="1"/>
  <c r="AG300" i="1"/>
  <c r="AI300" i="1" s="1"/>
  <c r="AC300" i="1"/>
  <c r="AB300" i="1"/>
  <c r="AD300" i="1" s="1"/>
  <c r="X300" i="1"/>
  <c r="W300" i="1"/>
  <c r="Y300" i="1" s="1"/>
  <c r="U300" i="1"/>
  <c r="AH299" i="1"/>
  <c r="AG299" i="1"/>
  <c r="AI299" i="1" s="1"/>
  <c r="AJ299" i="1" s="1"/>
  <c r="AK299" i="1" s="1"/>
  <c r="AC299" i="1"/>
  <c r="AB299" i="1"/>
  <c r="AD299" i="1" s="1"/>
  <c r="X299" i="1"/>
  <c r="W299" i="1"/>
  <c r="Y299" i="1" s="1"/>
  <c r="Z299" i="1" s="1"/>
  <c r="AA299" i="1" s="1"/>
  <c r="U299" i="1"/>
  <c r="AH298" i="1"/>
  <c r="AG298" i="1"/>
  <c r="AI298" i="1" s="1"/>
  <c r="AC298" i="1"/>
  <c r="AB298" i="1"/>
  <c r="AD298" i="1" s="1"/>
  <c r="X298" i="1"/>
  <c r="W298" i="1"/>
  <c r="Y298" i="1" s="1"/>
  <c r="U298" i="1"/>
  <c r="AH297" i="1"/>
  <c r="AG297" i="1"/>
  <c r="AI297" i="1" s="1"/>
  <c r="AC297" i="1"/>
  <c r="AB297" i="1"/>
  <c r="AD297" i="1" s="1"/>
  <c r="X297" i="1"/>
  <c r="W297" i="1"/>
  <c r="Y297" i="1" s="1"/>
  <c r="U297" i="1"/>
  <c r="AH296" i="1"/>
  <c r="AG296" i="1"/>
  <c r="AI296" i="1" s="1"/>
  <c r="AD296" i="1"/>
  <c r="AC296" i="1"/>
  <c r="AB296" i="1"/>
  <c r="X296" i="1"/>
  <c r="W296" i="1"/>
  <c r="Y296" i="1" s="1"/>
  <c r="U296" i="1"/>
  <c r="AH295" i="1"/>
  <c r="AG295" i="1"/>
  <c r="AI295" i="1" s="1"/>
  <c r="AC295" i="1"/>
  <c r="AB295" i="1"/>
  <c r="AD295" i="1" s="1"/>
  <c r="AE295" i="1" s="1"/>
  <c r="AF295" i="1" s="1"/>
  <c r="X295" i="1"/>
  <c r="W295" i="1"/>
  <c r="Y295" i="1" s="1"/>
  <c r="U295" i="1"/>
  <c r="AH294" i="1"/>
  <c r="AG294" i="1"/>
  <c r="AI294" i="1" s="1"/>
  <c r="AJ294" i="1" s="1"/>
  <c r="AK294" i="1" s="1"/>
  <c r="AD294" i="1"/>
  <c r="AC294" i="1"/>
  <c r="AB294" i="1"/>
  <c r="X294" i="1"/>
  <c r="W294" i="1"/>
  <c r="Y294" i="1" s="1"/>
  <c r="U294" i="1"/>
  <c r="AH293" i="1"/>
  <c r="AG293" i="1"/>
  <c r="AI293" i="1" s="1"/>
  <c r="AD293" i="1"/>
  <c r="AC293" i="1"/>
  <c r="AB293" i="1"/>
  <c r="X293" i="1"/>
  <c r="W293" i="1"/>
  <c r="Y293" i="1" s="1"/>
  <c r="U293" i="1"/>
  <c r="AI292" i="1"/>
  <c r="AH292" i="1"/>
  <c r="AG292" i="1"/>
  <c r="AC292" i="1"/>
  <c r="AB292" i="1"/>
  <c r="AD292" i="1" s="1"/>
  <c r="X292" i="1"/>
  <c r="W292" i="1"/>
  <c r="Y292" i="1" s="1"/>
  <c r="U292" i="1"/>
  <c r="AI291" i="1"/>
  <c r="AH291" i="1"/>
  <c r="AG291" i="1"/>
  <c r="AC291" i="1"/>
  <c r="AB291" i="1"/>
  <c r="AD291" i="1" s="1"/>
  <c r="AE291" i="1" s="1"/>
  <c r="AF291" i="1" s="1"/>
  <c r="X291" i="1"/>
  <c r="W291" i="1"/>
  <c r="Y291" i="1" s="1"/>
  <c r="U291" i="1"/>
  <c r="AH290" i="1"/>
  <c r="AG290" i="1"/>
  <c r="AI290" i="1" s="1"/>
  <c r="AC290" i="1"/>
  <c r="AB290" i="1"/>
  <c r="AD290" i="1" s="1"/>
  <c r="X290" i="1"/>
  <c r="W290" i="1"/>
  <c r="Y290" i="1" s="1"/>
  <c r="U290" i="1"/>
  <c r="AI289" i="1"/>
  <c r="AH289" i="1"/>
  <c r="AG289" i="1"/>
  <c r="AC289" i="1"/>
  <c r="AB289" i="1"/>
  <c r="AD289" i="1" s="1"/>
  <c r="X289" i="1"/>
  <c r="W289" i="1"/>
  <c r="Y289" i="1" s="1"/>
  <c r="U289" i="1"/>
  <c r="AH288" i="1"/>
  <c r="AG288" i="1"/>
  <c r="AI288" i="1" s="1"/>
  <c r="AJ288" i="1" s="1"/>
  <c r="AK288" i="1" s="1"/>
  <c r="AC288" i="1"/>
  <c r="AB288" i="1"/>
  <c r="AD288" i="1" s="1"/>
  <c r="X288" i="1"/>
  <c r="W288" i="1"/>
  <c r="Y288" i="1" s="1"/>
  <c r="U288" i="1"/>
  <c r="AH287" i="1"/>
  <c r="AG287" i="1"/>
  <c r="AI287" i="1" s="1"/>
  <c r="AC287" i="1"/>
  <c r="AB287" i="1"/>
  <c r="AD287" i="1" s="1"/>
  <c r="X287" i="1"/>
  <c r="W287" i="1"/>
  <c r="Y287" i="1" s="1"/>
  <c r="U287" i="1"/>
  <c r="AH286" i="1"/>
  <c r="AG286" i="1"/>
  <c r="AI286" i="1" s="1"/>
  <c r="AC286" i="1"/>
  <c r="AB286" i="1"/>
  <c r="AD286" i="1" s="1"/>
  <c r="X286" i="1"/>
  <c r="W286" i="1"/>
  <c r="Y286" i="1" s="1"/>
  <c r="U286" i="1"/>
  <c r="AH285" i="1"/>
  <c r="AG285" i="1"/>
  <c r="AI285" i="1" s="1"/>
  <c r="AJ285" i="1" s="1"/>
  <c r="AK285" i="1" s="1"/>
  <c r="AD285" i="1"/>
  <c r="AC285" i="1"/>
  <c r="AB285" i="1"/>
  <c r="X285" i="1"/>
  <c r="W285" i="1"/>
  <c r="Y285" i="1" s="1"/>
  <c r="U285" i="1"/>
  <c r="AH284" i="1"/>
  <c r="AG284" i="1"/>
  <c r="AI284" i="1" s="1"/>
  <c r="AJ284" i="1" s="1"/>
  <c r="AK284" i="1" s="1"/>
  <c r="AC284" i="1"/>
  <c r="AB284" i="1"/>
  <c r="AD284" i="1" s="1"/>
  <c r="X284" i="1"/>
  <c r="W284" i="1"/>
  <c r="Y284" i="1" s="1"/>
  <c r="Z284" i="1" s="1"/>
  <c r="AA284" i="1" s="1"/>
  <c r="U284" i="1"/>
  <c r="AH283" i="1"/>
  <c r="AG283" i="1"/>
  <c r="AI283" i="1" s="1"/>
  <c r="AC283" i="1"/>
  <c r="AB283" i="1"/>
  <c r="AD283" i="1" s="1"/>
  <c r="X283" i="1"/>
  <c r="W283" i="1"/>
  <c r="Y283" i="1" s="1"/>
  <c r="Z283" i="1" s="1"/>
  <c r="AA283" i="1" s="1"/>
  <c r="U283" i="1"/>
  <c r="AH282" i="1"/>
  <c r="AG282" i="1"/>
  <c r="AI282" i="1" s="1"/>
  <c r="AD282" i="1"/>
  <c r="AE282" i="1" s="1"/>
  <c r="AF282" i="1" s="1"/>
  <c r="AC282" i="1"/>
  <c r="AB282" i="1"/>
  <c r="X282" i="1"/>
  <c r="W282" i="1"/>
  <c r="Y282" i="1" s="1"/>
  <c r="Z282" i="1" s="1"/>
  <c r="AA282" i="1" s="1"/>
  <c r="U282" i="1"/>
  <c r="AH281" i="1"/>
  <c r="AG281" i="1"/>
  <c r="AI281" i="1" s="1"/>
  <c r="AJ281" i="1" s="1"/>
  <c r="AK281" i="1" s="1"/>
  <c r="AC281" i="1"/>
  <c r="AB281" i="1"/>
  <c r="AD281" i="1" s="1"/>
  <c r="X281" i="1"/>
  <c r="W281" i="1"/>
  <c r="Y281" i="1" s="1"/>
  <c r="Z281" i="1" s="1"/>
  <c r="AA281" i="1" s="1"/>
  <c r="U281" i="1"/>
  <c r="AH280" i="1"/>
  <c r="AG280" i="1"/>
  <c r="AI280" i="1" s="1"/>
  <c r="AC280" i="1"/>
  <c r="AB280" i="1"/>
  <c r="AD280" i="1" s="1"/>
  <c r="AE280" i="1" s="1"/>
  <c r="AF280" i="1" s="1"/>
  <c r="X280" i="1"/>
  <c r="W280" i="1"/>
  <c r="Y280" i="1" s="1"/>
  <c r="U280" i="1"/>
  <c r="AH279" i="1"/>
  <c r="AG279" i="1"/>
  <c r="AI279" i="1" s="1"/>
  <c r="AJ279" i="1" s="1"/>
  <c r="AK279" i="1" s="1"/>
  <c r="AD279" i="1"/>
  <c r="AC279" i="1"/>
  <c r="AB279" i="1"/>
  <c r="X279" i="1"/>
  <c r="W279" i="1"/>
  <c r="Y279" i="1" s="1"/>
  <c r="U279" i="1"/>
  <c r="AH278" i="1"/>
  <c r="AG278" i="1"/>
  <c r="AI278" i="1" s="1"/>
  <c r="AJ278" i="1" s="1"/>
  <c r="AK278" i="1" s="1"/>
  <c r="AC278" i="1"/>
  <c r="AB278" i="1"/>
  <c r="AD278" i="1" s="1"/>
  <c r="X278" i="1"/>
  <c r="W278" i="1"/>
  <c r="Y278" i="1" s="1"/>
  <c r="Z278" i="1" s="1"/>
  <c r="AA278" i="1" s="1"/>
  <c r="U278" i="1"/>
  <c r="AH277" i="1"/>
  <c r="AG277" i="1"/>
  <c r="AI277" i="1" s="1"/>
  <c r="AJ277" i="1" s="1"/>
  <c r="AK277" i="1" s="1"/>
  <c r="AD277" i="1"/>
  <c r="AE277" i="1" s="1"/>
  <c r="AF277" i="1" s="1"/>
  <c r="AC277" i="1"/>
  <c r="AB277" i="1"/>
  <c r="X277" i="1"/>
  <c r="W277" i="1"/>
  <c r="Y277" i="1" s="1"/>
  <c r="U277" i="1"/>
  <c r="AI276" i="1"/>
  <c r="AJ276" i="1" s="1"/>
  <c r="AK276" i="1" s="1"/>
  <c r="AH276" i="1"/>
  <c r="AG276" i="1"/>
  <c r="AC276" i="1"/>
  <c r="AB276" i="1"/>
  <c r="AD276" i="1" s="1"/>
  <c r="AE276" i="1" s="1"/>
  <c r="AF276" i="1" s="1"/>
  <c r="X276" i="1"/>
  <c r="W276" i="1"/>
  <c r="Y276" i="1" s="1"/>
  <c r="U276" i="1"/>
  <c r="AI275" i="1"/>
  <c r="AJ275" i="1" s="1"/>
  <c r="AK275" i="1" s="1"/>
  <c r="AH275" i="1"/>
  <c r="AG275" i="1"/>
  <c r="AC275" i="1"/>
  <c r="AB275" i="1"/>
  <c r="AD275" i="1" s="1"/>
  <c r="AE275" i="1" s="1"/>
  <c r="AF275" i="1" s="1"/>
  <c r="X275" i="1"/>
  <c r="W275" i="1"/>
  <c r="Y275" i="1" s="1"/>
  <c r="Z275" i="1" s="1"/>
  <c r="AA275" i="1" s="1"/>
  <c r="U275" i="1"/>
  <c r="AH274" i="1"/>
  <c r="AG274" i="1"/>
  <c r="AI274" i="1" s="1"/>
  <c r="AJ274" i="1" s="1"/>
  <c r="AK274" i="1" s="1"/>
  <c r="AC274" i="1"/>
  <c r="AB274" i="1"/>
  <c r="AD274" i="1" s="1"/>
  <c r="X274" i="1"/>
  <c r="W274" i="1"/>
  <c r="Y274" i="1" s="1"/>
  <c r="Z274" i="1" s="1"/>
  <c r="AA274" i="1" s="1"/>
  <c r="U274" i="1"/>
  <c r="AH273" i="1"/>
  <c r="AG273" i="1"/>
  <c r="AI273" i="1" s="1"/>
  <c r="AC273" i="1"/>
  <c r="AB273" i="1"/>
  <c r="AD273" i="1" s="1"/>
  <c r="AE273" i="1" s="1"/>
  <c r="AF273" i="1" s="1"/>
  <c r="X273" i="1"/>
  <c r="W273" i="1"/>
  <c r="Y273" i="1" s="1"/>
  <c r="U273" i="1"/>
  <c r="AH272" i="1"/>
  <c r="AG272" i="1"/>
  <c r="AI272" i="1" s="1"/>
  <c r="AC272" i="1"/>
  <c r="AB272" i="1"/>
  <c r="AD272" i="1" s="1"/>
  <c r="AE272" i="1" s="1"/>
  <c r="AF272" i="1" s="1"/>
  <c r="X272" i="1"/>
  <c r="W272" i="1"/>
  <c r="Y272" i="1" s="1"/>
  <c r="U272" i="1"/>
  <c r="AH271" i="1"/>
  <c r="AG271" i="1"/>
  <c r="AI271" i="1" s="1"/>
  <c r="AC271" i="1"/>
  <c r="AB271" i="1"/>
  <c r="AD271" i="1" s="1"/>
  <c r="AE271" i="1" s="1"/>
  <c r="AF271" i="1" s="1"/>
  <c r="X271" i="1"/>
  <c r="W271" i="1"/>
  <c r="Y271" i="1" s="1"/>
  <c r="U271" i="1"/>
  <c r="AI270" i="1"/>
  <c r="AJ270" i="1" s="1"/>
  <c r="AK270" i="1" s="1"/>
  <c r="AH270" i="1"/>
  <c r="AG270" i="1"/>
  <c r="AC270" i="1"/>
  <c r="AB270" i="1"/>
  <c r="AD270" i="1" s="1"/>
  <c r="AE270" i="1" s="1"/>
  <c r="AF270" i="1" s="1"/>
  <c r="X270" i="1"/>
  <c r="W270" i="1"/>
  <c r="Y270" i="1" s="1"/>
  <c r="U270" i="1"/>
  <c r="AH269" i="1"/>
  <c r="AG269" i="1"/>
  <c r="AI269" i="1" s="1"/>
  <c r="AJ269" i="1" s="1"/>
  <c r="AK269" i="1" s="1"/>
  <c r="AC269" i="1"/>
  <c r="AB269" i="1"/>
  <c r="AD269" i="1" s="1"/>
  <c r="AE269" i="1" s="1"/>
  <c r="AF269" i="1" s="1"/>
  <c r="X269" i="1"/>
  <c r="W269" i="1"/>
  <c r="Y269" i="1" s="1"/>
  <c r="U269" i="1"/>
  <c r="AH268" i="1"/>
  <c r="AG268" i="1"/>
  <c r="AI268" i="1" s="1"/>
  <c r="AJ268" i="1" s="1"/>
  <c r="AK268" i="1" s="1"/>
  <c r="AC268" i="1"/>
  <c r="AB268" i="1"/>
  <c r="AD268" i="1" s="1"/>
  <c r="Y268" i="1"/>
  <c r="Z268" i="1" s="1"/>
  <c r="AA268" i="1" s="1"/>
  <c r="X268" i="1"/>
  <c r="W268" i="1"/>
  <c r="U268" i="1"/>
  <c r="AH267" i="1"/>
  <c r="AG267" i="1"/>
  <c r="AI267" i="1" s="1"/>
  <c r="AC267" i="1"/>
  <c r="AB267" i="1"/>
  <c r="AD267" i="1" s="1"/>
  <c r="AE267" i="1" s="1"/>
  <c r="AF267" i="1" s="1"/>
  <c r="X267" i="1"/>
  <c r="W267" i="1"/>
  <c r="Y267" i="1" s="1"/>
  <c r="Z267" i="1" s="1"/>
  <c r="AA267" i="1" s="1"/>
  <c r="U267" i="1"/>
  <c r="AH266" i="1"/>
  <c r="AG266" i="1"/>
  <c r="AI266" i="1" s="1"/>
  <c r="AJ266" i="1" s="1"/>
  <c r="AK266" i="1" s="1"/>
  <c r="AC266" i="1"/>
  <c r="AB266" i="1"/>
  <c r="AD266" i="1" s="1"/>
  <c r="X266" i="1"/>
  <c r="W266" i="1"/>
  <c r="Y266" i="1" s="1"/>
  <c r="Z266" i="1" s="1"/>
  <c r="AA266" i="1" s="1"/>
  <c r="U266" i="1"/>
  <c r="AH265" i="1"/>
  <c r="AG265" i="1"/>
  <c r="AI265" i="1" s="1"/>
  <c r="AE265" i="1"/>
  <c r="AF265" i="1" s="1"/>
  <c r="AC265" i="1"/>
  <c r="AB265" i="1"/>
  <c r="AD265" i="1" s="1"/>
  <c r="X265" i="1"/>
  <c r="W265" i="1"/>
  <c r="Y265" i="1" s="1"/>
  <c r="Z265" i="1" s="1"/>
  <c r="AA265" i="1" s="1"/>
  <c r="U265" i="1"/>
  <c r="AH264" i="1"/>
  <c r="AG264" i="1"/>
  <c r="AI264" i="1" s="1"/>
  <c r="AC264" i="1"/>
  <c r="AB264" i="1"/>
  <c r="AD264" i="1" s="1"/>
  <c r="AE264" i="1" s="1"/>
  <c r="AF264" i="1" s="1"/>
  <c r="X264" i="1"/>
  <c r="W264" i="1"/>
  <c r="Y264" i="1" s="1"/>
  <c r="U264" i="1"/>
  <c r="AH263" i="1"/>
  <c r="AG263" i="1"/>
  <c r="AI263" i="1" s="1"/>
  <c r="AC263" i="1"/>
  <c r="AB263" i="1"/>
  <c r="AD263" i="1" s="1"/>
  <c r="AE263" i="1" s="1"/>
  <c r="AF263" i="1" s="1"/>
  <c r="X263" i="1"/>
  <c r="W263" i="1"/>
  <c r="Y263" i="1" s="1"/>
  <c r="U263" i="1"/>
  <c r="AH262" i="1"/>
  <c r="AG262" i="1"/>
  <c r="AI262" i="1" s="1"/>
  <c r="AC262" i="1"/>
  <c r="AB262" i="1"/>
  <c r="AD262" i="1" s="1"/>
  <c r="AE262" i="1" s="1"/>
  <c r="AF262" i="1" s="1"/>
  <c r="X262" i="1"/>
  <c r="W262" i="1"/>
  <c r="Y262" i="1" s="1"/>
  <c r="Z262" i="1" s="1"/>
  <c r="AA262" i="1" s="1"/>
  <c r="U262" i="1"/>
  <c r="AH261" i="1"/>
  <c r="AG261" i="1"/>
  <c r="AI261" i="1" s="1"/>
  <c r="AC261" i="1"/>
  <c r="AB261" i="1"/>
  <c r="AD261" i="1" s="1"/>
  <c r="AE261" i="1" s="1"/>
  <c r="AF261" i="1" s="1"/>
  <c r="X261" i="1"/>
  <c r="W261" i="1"/>
  <c r="Y261" i="1" s="1"/>
  <c r="U261" i="1"/>
  <c r="AH260" i="1"/>
  <c r="AG260" i="1"/>
  <c r="AI260" i="1" s="1"/>
  <c r="AC260" i="1"/>
  <c r="AB260" i="1"/>
  <c r="AD260" i="1" s="1"/>
  <c r="AE260" i="1" s="1"/>
  <c r="AF260" i="1" s="1"/>
  <c r="X260" i="1"/>
  <c r="W260" i="1"/>
  <c r="Y260" i="1" s="1"/>
  <c r="U260" i="1"/>
  <c r="AH259" i="1"/>
  <c r="AG259" i="1"/>
  <c r="AI259" i="1" s="1"/>
  <c r="AJ259" i="1" s="1"/>
  <c r="AK259" i="1" s="1"/>
  <c r="AC259" i="1"/>
  <c r="AB259" i="1"/>
  <c r="AD259" i="1" s="1"/>
  <c r="X259" i="1"/>
  <c r="W259" i="1"/>
  <c r="Y259" i="1" s="1"/>
  <c r="U259" i="1"/>
  <c r="AH258" i="1"/>
  <c r="AG258" i="1"/>
  <c r="AI258" i="1" s="1"/>
  <c r="AJ258" i="1" s="1"/>
  <c r="AK258" i="1" s="1"/>
  <c r="AC258" i="1"/>
  <c r="AB258" i="1"/>
  <c r="AD258" i="1" s="1"/>
  <c r="X258" i="1"/>
  <c r="W258" i="1"/>
  <c r="Y258" i="1" s="1"/>
  <c r="Z258" i="1" s="1"/>
  <c r="AA258" i="1" s="1"/>
  <c r="U258" i="1"/>
  <c r="AH257" i="1"/>
  <c r="AG257" i="1"/>
  <c r="AI257" i="1" s="1"/>
  <c r="AJ257" i="1" s="1"/>
  <c r="AK257" i="1" s="1"/>
  <c r="AC257" i="1"/>
  <c r="AB257" i="1"/>
  <c r="AD257" i="1" s="1"/>
  <c r="X257" i="1"/>
  <c r="W257" i="1"/>
  <c r="Y257" i="1" s="1"/>
  <c r="Z257" i="1" s="1"/>
  <c r="AA257" i="1" s="1"/>
  <c r="U257" i="1"/>
  <c r="AH256" i="1"/>
  <c r="AG256" i="1"/>
  <c r="AI256" i="1" s="1"/>
  <c r="AJ256" i="1" s="1"/>
  <c r="AK256" i="1" s="1"/>
  <c r="AC256" i="1"/>
  <c r="AB256" i="1"/>
  <c r="AD256" i="1" s="1"/>
  <c r="X256" i="1"/>
  <c r="W256" i="1"/>
  <c r="Y256" i="1" s="1"/>
  <c r="Z256" i="1" s="1"/>
  <c r="AA256" i="1" s="1"/>
  <c r="U256" i="1"/>
  <c r="AH255" i="1"/>
  <c r="AG255" i="1"/>
  <c r="AI255" i="1" s="1"/>
  <c r="AD255" i="1"/>
  <c r="AE255" i="1" s="1"/>
  <c r="AF255" i="1" s="1"/>
  <c r="AC255" i="1"/>
  <c r="AB255" i="1"/>
  <c r="X255" i="1"/>
  <c r="W255" i="1"/>
  <c r="Y255" i="1" s="1"/>
  <c r="Z255" i="1" s="1"/>
  <c r="AA255" i="1" s="1"/>
  <c r="U255" i="1"/>
  <c r="AH254" i="1"/>
  <c r="AG254" i="1"/>
  <c r="AI254" i="1" s="1"/>
  <c r="AD254" i="1"/>
  <c r="AE254" i="1" s="1"/>
  <c r="AF254" i="1" s="1"/>
  <c r="AC254" i="1"/>
  <c r="AB254" i="1"/>
  <c r="X254" i="1"/>
  <c r="W254" i="1"/>
  <c r="Y254" i="1" s="1"/>
  <c r="Z254" i="1" s="1"/>
  <c r="AA254" i="1" s="1"/>
  <c r="U254" i="1"/>
  <c r="AH253" i="1"/>
  <c r="AG253" i="1"/>
  <c r="AI253" i="1" s="1"/>
  <c r="AJ253" i="1" s="1"/>
  <c r="AK253" i="1" s="1"/>
  <c r="AC253" i="1"/>
  <c r="AB253" i="1"/>
  <c r="AD253" i="1" s="1"/>
  <c r="AE253" i="1" s="1"/>
  <c r="AF253" i="1" s="1"/>
  <c r="X253" i="1"/>
  <c r="W253" i="1"/>
  <c r="Y253" i="1" s="1"/>
  <c r="U253" i="1"/>
  <c r="AH252" i="1"/>
  <c r="AG252" i="1"/>
  <c r="AI252" i="1" s="1"/>
  <c r="AJ252" i="1" s="1"/>
  <c r="AK252" i="1" s="1"/>
  <c r="AC252" i="1"/>
  <c r="AB252" i="1"/>
  <c r="AD252" i="1" s="1"/>
  <c r="AE252" i="1" s="1"/>
  <c r="AF252" i="1" s="1"/>
  <c r="X252" i="1"/>
  <c r="W252" i="1"/>
  <c r="Y252" i="1" s="1"/>
  <c r="U252" i="1"/>
  <c r="AH251" i="1"/>
  <c r="AG251" i="1"/>
  <c r="AI251" i="1" s="1"/>
  <c r="AJ251" i="1" s="1"/>
  <c r="AK251" i="1" s="1"/>
  <c r="AC251" i="1"/>
  <c r="AB251" i="1"/>
  <c r="AD251" i="1" s="1"/>
  <c r="X251" i="1"/>
  <c r="W251" i="1"/>
  <c r="Y251" i="1" s="1"/>
  <c r="Z251" i="1" s="1"/>
  <c r="AA251" i="1" s="1"/>
  <c r="U251" i="1"/>
  <c r="AH250" i="1"/>
  <c r="AG250" i="1"/>
  <c r="AI250" i="1" s="1"/>
  <c r="AJ250" i="1" s="1"/>
  <c r="AK250" i="1" s="1"/>
  <c r="AD250" i="1"/>
  <c r="AE250" i="1" s="1"/>
  <c r="AF250" i="1" s="1"/>
  <c r="AC250" i="1"/>
  <c r="AB250" i="1"/>
  <c r="Y250" i="1"/>
  <c r="Z250" i="1" s="1"/>
  <c r="AA250" i="1" s="1"/>
  <c r="X250" i="1"/>
  <c r="W250" i="1"/>
  <c r="U250" i="1"/>
  <c r="AH249" i="1"/>
  <c r="AG249" i="1"/>
  <c r="AI249" i="1" s="1"/>
  <c r="AJ249" i="1" s="1"/>
  <c r="AK249" i="1" s="1"/>
  <c r="AC249" i="1"/>
  <c r="AB249" i="1"/>
  <c r="AD249" i="1" s="1"/>
  <c r="AE249" i="1" s="1"/>
  <c r="AF249" i="1" s="1"/>
  <c r="X249" i="1"/>
  <c r="W249" i="1"/>
  <c r="Y249" i="1" s="1"/>
  <c r="Z249" i="1" s="1"/>
  <c r="AA249" i="1" s="1"/>
  <c r="U249" i="1"/>
  <c r="AH248" i="1"/>
  <c r="AG248" i="1"/>
  <c r="AI248" i="1" s="1"/>
  <c r="AJ248" i="1" s="1"/>
  <c r="AK248" i="1" s="1"/>
  <c r="AD248" i="1"/>
  <c r="AE248" i="1" s="1"/>
  <c r="AF248" i="1" s="1"/>
  <c r="AC248" i="1"/>
  <c r="AB248" i="1"/>
  <c r="Y248" i="1"/>
  <c r="Z248" i="1" s="1"/>
  <c r="AA248" i="1" s="1"/>
  <c r="X248" i="1"/>
  <c r="W248" i="1"/>
  <c r="U248" i="1"/>
  <c r="AH247" i="1"/>
  <c r="AG247" i="1"/>
  <c r="AI247" i="1" s="1"/>
  <c r="AJ247" i="1" s="1"/>
  <c r="AK247" i="1" s="1"/>
  <c r="AC247" i="1"/>
  <c r="AB247" i="1"/>
  <c r="AD247" i="1" s="1"/>
  <c r="AE247" i="1" s="1"/>
  <c r="AF247" i="1" s="1"/>
  <c r="X247" i="1"/>
  <c r="W247" i="1"/>
  <c r="Y247" i="1" s="1"/>
  <c r="Z247" i="1" s="1"/>
  <c r="AA247" i="1" s="1"/>
  <c r="U247" i="1"/>
  <c r="AH246" i="1"/>
  <c r="AG246" i="1"/>
  <c r="AI246" i="1" s="1"/>
  <c r="AJ246" i="1" s="1"/>
  <c r="AK246" i="1" s="1"/>
  <c r="AC246" i="1"/>
  <c r="AB246" i="1"/>
  <c r="AD246" i="1" s="1"/>
  <c r="X246" i="1"/>
  <c r="W246" i="1"/>
  <c r="Y246" i="1" s="1"/>
  <c r="Z246" i="1" s="1"/>
  <c r="AA246" i="1" s="1"/>
  <c r="U246" i="1"/>
  <c r="AH245" i="1"/>
  <c r="AG245" i="1"/>
  <c r="AI245" i="1" s="1"/>
  <c r="AJ245" i="1" s="1"/>
  <c r="AK245" i="1" s="1"/>
  <c r="AC245" i="1"/>
  <c r="AB245" i="1"/>
  <c r="AD245" i="1" s="1"/>
  <c r="AE245" i="1" s="1"/>
  <c r="AF245" i="1" s="1"/>
  <c r="X245" i="1"/>
  <c r="W245" i="1"/>
  <c r="Y245" i="1" s="1"/>
  <c r="Z245" i="1" s="1"/>
  <c r="AA245" i="1" s="1"/>
  <c r="U245" i="1"/>
  <c r="AH244" i="1"/>
  <c r="AG244" i="1"/>
  <c r="AI244" i="1" s="1"/>
  <c r="AJ244" i="1" s="1"/>
  <c r="AK244" i="1" s="1"/>
  <c r="AC244" i="1"/>
  <c r="AB244" i="1"/>
  <c r="AD244" i="1" s="1"/>
  <c r="AE244" i="1" s="1"/>
  <c r="AF244" i="1" s="1"/>
  <c r="X244" i="1"/>
  <c r="W244" i="1"/>
  <c r="Y244" i="1" s="1"/>
  <c r="Z244" i="1" s="1"/>
  <c r="AA244" i="1" s="1"/>
  <c r="U244" i="1"/>
  <c r="AH243" i="1"/>
  <c r="AG243" i="1"/>
  <c r="AI243" i="1" s="1"/>
  <c r="AC243" i="1"/>
  <c r="AB243" i="1"/>
  <c r="AD243" i="1" s="1"/>
  <c r="AE243" i="1" s="1"/>
  <c r="AF243" i="1" s="1"/>
  <c r="X243" i="1"/>
  <c r="W243" i="1"/>
  <c r="Y243" i="1" s="1"/>
  <c r="Z243" i="1" s="1"/>
  <c r="AA243" i="1" s="1"/>
  <c r="U243" i="1"/>
  <c r="AJ242" i="1"/>
  <c r="AK242" i="1" s="1"/>
  <c r="AH242" i="1"/>
  <c r="AG242" i="1"/>
  <c r="AI242" i="1" s="1"/>
  <c r="AC242" i="1"/>
  <c r="AB242" i="1"/>
  <c r="AD242" i="1" s="1"/>
  <c r="AE242" i="1" s="1"/>
  <c r="AF242" i="1" s="1"/>
  <c r="X242" i="1"/>
  <c r="W242" i="1"/>
  <c r="Y242" i="1" s="1"/>
  <c r="Z242" i="1" s="1"/>
  <c r="AA242" i="1" s="1"/>
  <c r="U242" i="1"/>
  <c r="AH241" i="1"/>
  <c r="AG241" i="1"/>
  <c r="AI241" i="1" s="1"/>
  <c r="AJ241" i="1" s="1"/>
  <c r="AK241" i="1" s="1"/>
  <c r="AC241" i="1"/>
  <c r="AB241" i="1"/>
  <c r="AD241" i="1" s="1"/>
  <c r="X241" i="1"/>
  <c r="W241" i="1"/>
  <c r="Y241" i="1" s="1"/>
  <c r="Z241" i="1" s="1"/>
  <c r="AA241" i="1" s="1"/>
  <c r="U241" i="1"/>
  <c r="AH240" i="1"/>
  <c r="AG240" i="1"/>
  <c r="AI240" i="1" s="1"/>
  <c r="AJ240" i="1" s="1"/>
  <c r="AK240" i="1" s="1"/>
  <c r="AC240" i="1"/>
  <c r="AB240" i="1"/>
  <c r="AD240" i="1" s="1"/>
  <c r="X240" i="1"/>
  <c r="W240" i="1"/>
  <c r="Y240" i="1" s="1"/>
  <c r="Z240" i="1" s="1"/>
  <c r="AA240" i="1" s="1"/>
  <c r="U240" i="1"/>
  <c r="AH239" i="1"/>
  <c r="AG239" i="1"/>
  <c r="AI239" i="1" s="1"/>
  <c r="AJ239" i="1" s="1"/>
  <c r="AK239" i="1" s="1"/>
  <c r="AC239" i="1"/>
  <c r="AB239" i="1"/>
  <c r="AD239" i="1" s="1"/>
  <c r="AE239" i="1" s="1"/>
  <c r="AF239" i="1" s="1"/>
  <c r="X239" i="1"/>
  <c r="W239" i="1"/>
  <c r="Y239" i="1" s="1"/>
  <c r="Z239" i="1" s="1"/>
  <c r="AA239" i="1" s="1"/>
  <c r="U239" i="1"/>
  <c r="AH238" i="1"/>
  <c r="AG238" i="1"/>
  <c r="AI238" i="1" s="1"/>
  <c r="AJ238" i="1" s="1"/>
  <c r="AK238" i="1" s="1"/>
  <c r="AD238" i="1"/>
  <c r="AE238" i="1" s="1"/>
  <c r="AF238" i="1" s="1"/>
  <c r="AC238" i="1"/>
  <c r="AB238" i="1"/>
  <c r="Y238" i="1"/>
  <c r="Z238" i="1" s="1"/>
  <c r="AA238" i="1" s="1"/>
  <c r="X238" i="1"/>
  <c r="W238" i="1"/>
  <c r="U238" i="1"/>
  <c r="AH237" i="1"/>
  <c r="AG237" i="1"/>
  <c r="AI237" i="1" s="1"/>
  <c r="AC237" i="1"/>
  <c r="AB237" i="1"/>
  <c r="AD237" i="1" s="1"/>
  <c r="AE237" i="1" s="1"/>
  <c r="AF237" i="1" s="1"/>
  <c r="Z237" i="1"/>
  <c r="AA237" i="1" s="1"/>
  <c r="X237" i="1"/>
  <c r="W237" i="1"/>
  <c r="Y237" i="1" s="1"/>
  <c r="U237" i="1"/>
  <c r="AH236" i="1"/>
  <c r="AG236" i="1"/>
  <c r="AI236" i="1" s="1"/>
  <c r="AC236" i="1"/>
  <c r="AB236" i="1"/>
  <c r="AD236" i="1" s="1"/>
  <c r="AE236" i="1" s="1"/>
  <c r="AF236" i="1" s="1"/>
  <c r="X236" i="1"/>
  <c r="W236" i="1"/>
  <c r="Y236" i="1" s="1"/>
  <c r="U236" i="1"/>
  <c r="AH235" i="1"/>
  <c r="AG235" i="1"/>
  <c r="AI235" i="1" s="1"/>
  <c r="AJ235" i="1" s="1"/>
  <c r="AK235" i="1" s="1"/>
  <c r="AC235" i="1"/>
  <c r="AB235" i="1"/>
  <c r="AD235" i="1" s="1"/>
  <c r="AE235" i="1" s="1"/>
  <c r="AF235" i="1" s="1"/>
  <c r="Y235" i="1"/>
  <c r="Z235" i="1" s="1"/>
  <c r="AA235" i="1" s="1"/>
  <c r="X235" i="1"/>
  <c r="W235" i="1"/>
  <c r="U235" i="1"/>
  <c r="AJ234" i="1"/>
  <c r="AK234" i="1" s="1"/>
  <c r="AH234" i="1"/>
  <c r="AG234" i="1"/>
  <c r="AI234" i="1" s="1"/>
  <c r="AC234" i="1"/>
  <c r="AB234" i="1"/>
  <c r="AD234" i="1" s="1"/>
  <c r="AE234" i="1" s="1"/>
  <c r="AF234" i="1" s="1"/>
  <c r="X234" i="1"/>
  <c r="W234" i="1"/>
  <c r="Y234" i="1" s="1"/>
  <c r="U234" i="1"/>
  <c r="AH233" i="1"/>
  <c r="AG233" i="1"/>
  <c r="AI233" i="1" s="1"/>
  <c r="AJ233" i="1" s="1"/>
  <c r="AK233" i="1" s="1"/>
  <c r="AC233" i="1"/>
  <c r="AB233" i="1"/>
  <c r="AD233" i="1" s="1"/>
  <c r="AE233" i="1" s="1"/>
  <c r="AF233" i="1" s="1"/>
  <c r="X233" i="1"/>
  <c r="W233" i="1"/>
  <c r="Y233" i="1" s="1"/>
  <c r="Z233" i="1" s="1"/>
  <c r="AA233" i="1" s="1"/>
  <c r="U233" i="1"/>
  <c r="AH232" i="1"/>
  <c r="AG232" i="1"/>
  <c r="AI232" i="1" s="1"/>
  <c r="AJ232" i="1" s="1"/>
  <c r="AK232" i="1" s="1"/>
  <c r="AF232" i="1"/>
  <c r="AC232" i="1"/>
  <c r="AB232" i="1"/>
  <c r="AD232" i="1" s="1"/>
  <c r="AE232" i="1" s="1"/>
  <c r="X232" i="1"/>
  <c r="W232" i="1"/>
  <c r="Y232" i="1" s="1"/>
  <c r="Z232" i="1" s="1"/>
  <c r="AA232" i="1" s="1"/>
  <c r="U232" i="1"/>
  <c r="AH231" i="1"/>
  <c r="AG231" i="1"/>
  <c r="AI231" i="1" s="1"/>
  <c r="AJ231" i="1" s="1"/>
  <c r="AK231" i="1" s="1"/>
  <c r="AF231" i="1"/>
  <c r="AC231" i="1"/>
  <c r="AB231" i="1"/>
  <c r="AD231" i="1" s="1"/>
  <c r="AE231" i="1" s="1"/>
  <c r="Y231" i="1"/>
  <c r="Z231" i="1" s="1"/>
  <c r="AA231" i="1" s="1"/>
  <c r="X231" i="1"/>
  <c r="W231" i="1"/>
  <c r="U231" i="1"/>
  <c r="AJ230" i="1"/>
  <c r="AK230" i="1" s="1"/>
  <c r="AH230" i="1"/>
  <c r="AG230" i="1"/>
  <c r="AI230" i="1" s="1"/>
  <c r="AC230" i="1"/>
  <c r="AB230" i="1"/>
  <c r="AD230" i="1" s="1"/>
  <c r="AE230" i="1" s="1"/>
  <c r="AF230" i="1" s="1"/>
  <c r="Y230" i="1"/>
  <c r="Z230" i="1" s="1"/>
  <c r="AA230" i="1" s="1"/>
  <c r="X230" i="1"/>
  <c r="W230" i="1"/>
  <c r="U230" i="1"/>
  <c r="AH229" i="1"/>
  <c r="AG229" i="1"/>
  <c r="AI229" i="1" s="1"/>
  <c r="AC229" i="1"/>
  <c r="AB229" i="1"/>
  <c r="AD229" i="1" s="1"/>
  <c r="AE229" i="1" s="1"/>
  <c r="AF229" i="1" s="1"/>
  <c r="Y229" i="1"/>
  <c r="Z229" i="1" s="1"/>
  <c r="AA229" i="1" s="1"/>
  <c r="X229" i="1"/>
  <c r="W229" i="1"/>
  <c r="U229" i="1"/>
  <c r="AH228" i="1"/>
  <c r="AG228" i="1"/>
  <c r="AI228" i="1" s="1"/>
  <c r="AC228" i="1"/>
  <c r="AB228" i="1"/>
  <c r="AD228" i="1" s="1"/>
  <c r="AE228" i="1" s="1"/>
  <c r="AF228" i="1" s="1"/>
  <c r="X228" i="1"/>
  <c r="W228" i="1"/>
  <c r="Y228" i="1" s="1"/>
  <c r="U228" i="1"/>
  <c r="AH227" i="1"/>
  <c r="AG227" i="1"/>
  <c r="AI227" i="1" s="1"/>
  <c r="AJ227" i="1" s="1"/>
  <c r="AK227" i="1" s="1"/>
  <c r="AC227" i="1"/>
  <c r="AB227" i="1"/>
  <c r="AD227" i="1" s="1"/>
  <c r="AE227" i="1" s="1"/>
  <c r="AF227" i="1" s="1"/>
  <c r="Y227" i="1"/>
  <c r="Z227" i="1" s="1"/>
  <c r="AA227" i="1" s="1"/>
  <c r="X227" i="1"/>
  <c r="W227" i="1"/>
  <c r="U227" i="1"/>
  <c r="AJ226" i="1"/>
  <c r="AK226" i="1" s="1"/>
  <c r="AH226" i="1"/>
  <c r="AG226" i="1"/>
  <c r="AI226" i="1" s="1"/>
  <c r="AC226" i="1"/>
  <c r="AB226" i="1"/>
  <c r="AD226" i="1" s="1"/>
  <c r="AE226" i="1" s="1"/>
  <c r="AF226" i="1" s="1"/>
  <c r="X226" i="1"/>
  <c r="W226" i="1"/>
  <c r="Y226" i="1" s="1"/>
  <c r="U226" i="1"/>
  <c r="AH225" i="1"/>
  <c r="AG225" i="1"/>
  <c r="AI225" i="1" s="1"/>
  <c r="AJ225" i="1" s="1"/>
  <c r="AK225" i="1" s="1"/>
  <c r="AC225" i="1"/>
  <c r="AB225" i="1"/>
  <c r="AD225" i="1" s="1"/>
  <c r="AE225" i="1" s="1"/>
  <c r="AF225" i="1" s="1"/>
  <c r="X225" i="1"/>
  <c r="W225" i="1"/>
  <c r="Y225" i="1" s="1"/>
  <c r="Z225" i="1" s="1"/>
  <c r="AA225" i="1" s="1"/>
  <c r="U225" i="1"/>
  <c r="AH224" i="1"/>
  <c r="AG224" i="1"/>
  <c r="AI224" i="1" s="1"/>
  <c r="AJ224" i="1" s="1"/>
  <c r="AK224" i="1" s="1"/>
  <c r="AF224" i="1"/>
  <c r="AC224" i="1"/>
  <c r="AB224" i="1"/>
  <c r="AD224" i="1" s="1"/>
  <c r="AE224" i="1" s="1"/>
  <c r="X224" i="1"/>
  <c r="W224" i="1"/>
  <c r="Y224" i="1" s="1"/>
  <c r="Z224" i="1" s="1"/>
  <c r="AA224" i="1" s="1"/>
  <c r="U224" i="1"/>
  <c r="AH223" i="1"/>
  <c r="AG223" i="1"/>
  <c r="AI223" i="1" s="1"/>
  <c r="AJ223" i="1" s="1"/>
  <c r="AK223" i="1" s="1"/>
  <c r="AF223" i="1"/>
  <c r="AC223" i="1"/>
  <c r="AB223" i="1"/>
  <c r="AD223" i="1" s="1"/>
  <c r="AE223" i="1" s="1"/>
  <c r="Y223" i="1"/>
  <c r="Z223" i="1" s="1"/>
  <c r="AA223" i="1" s="1"/>
  <c r="X223" i="1"/>
  <c r="W223" i="1"/>
  <c r="U223" i="1"/>
  <c r="AJ222" i="1"/>
  <c r="AK222" i="1" s="1"/>
  <c r="AH222" i="1"/>
  <c r="AG222" i="1"/>
  <c r="AI222" i="1" s="1"/>
  <c r="AC222" i="1"/>
  <c r="AB222" i="1"/>
  <c r="AD222" i="1" s="1"/>
  <c r="AE222" i="1" s="1"/>
  <c r="AF222" i="1" s="1"/>
  <c r="Y222" i="1"/>
  <c r="Z222" i="1" s="1"/>
  <c r="AA222" i="1" s="1"/>
  <c r="X222" i="1"/>
  <c r="W222" i="1"/>
  <c r="U222" i="1"/>
  <c r="AH221" i="1"/>
  <c r="AG221" i="1"/>
  <c r="AI221" i="1" s="1"/>
  <c r="AC221" i="1"/>
  <c r="AB221" i="1"/>
  <c r="AD221" i="1" s="1"/>
  <c r="AE221" i="1" s="1"/>
  <c r="AF221" i="1" s="1"/>
  <c r="Y221" i="1"/>
  <c r="Z221" i="1" s="1"/>
  <c r="AA221" i="1" s="1"/>
  <c r="X221" i="1"/>
  <c r="W221" i="1"/>
  <c r="U221" i="1"/>
  <c r="AH220" i="1"/>
  <c r="AG220" i="1"/>
  <c r="AI220" i="1" s="1"/>
  <c r="AC220" i="1"/>
  <c r="AB220" i="1"/>
  <c r="AD220" i="1" s="1"/>
  <c r="AE220" i="1" s="1"/>
  <c r="AF220" i="1" s="1"/>
  <c r="X220" i="1"/>
  <c r="W220" i="1"/>
  <c r="Y220" i="1" s="1"/>
  <c r="U220" i="1"/>
  <c r="AH219" i="1"/>
  <c r="AG219" i="1"/>
  <c r="AI219" i="1" s="1"/>
  <c r="AJ219" i="1" s="1"/>
  <c r="AK219" i="1" s="1"/>
  <c r="AC219" i="1"/>
  <c r="AB219" i="1"/>
  <c r="AD219" i="1" s="1"/>
  <c r="AE219" i="1" s="1"/>
  <c r="AF219" i="1" s="1"/>
  <c r="Y219" i="1"/>
  <c r="Z219" i="1" s="1"/>
  <c r="AA219" i="1" s="1"/>
  <c r="X219" i="1"/>
  <c r="W219" i="1"/>
  <c r="U219" i="1"/>
  <c r="AJ218" i="1"/>
  <c r="AK218" i="1" s="1"/>
  <c r="AH218" i="1"/>
  <c r="AG218" i="1"/>
  <c r="AI218" i="1" s="1"/>
  <c r="AC218" i="1"/>
  <c r="AB218" i="1"/>
  <c r="AD218" i="1" s="1"/>
  <c r="AE218" i="1" s="1"/>
  <c r="AF218" i="1" s="1"/>
  <c r="X218" i="1"/>
  <c r="W218" i="1"/>
  <c r="Y218" i="1" s="1"/>
  <c r="U218" i="1"/>
  <c r="AH217" i="1"/>
  <c r="AG217" i="1"/>
  <c r="AI217" i="1" s="1"/>
  <c r="AJ217" i="1" s="1"/>
  <c r="AK217" i="1" s="1"/>
  <c r="AC217" i="1"/>
  <c r="AB217" i="1"/>
  <c r="AD217" i="1" s="1"/>
  <c r="AE217" i="1" s="1"/>
  <c r="AF217" i="1" s="1"/>
  <c r="X217" i="1"/>
  <c r="W217" i="1"/>
  <c r="Y217" i="1" s="1"/>
  <c r="Z217" i="1" s="1"/>
  <c r="AA217" i="1" s="1"/>
  <c r="U217" i="1"/>
  <c r="AH216" i="1"/>
  <c r="AG216" i="1"/>
  <c r="AI216" i="1" s="1"/>
  <c r="AJ216" i="1" s="1"/>
  <c r="AK216" i="1" s="1"/>
  <c r="AF216" i="1"/>
  <c r="AC216" i="1"/>
  <c r="AB216" i="1"/>
  <c r="AD216" i="1" s="1"/>
  <c r="AE216" i="1" s="1"/>
  <c r="X216" i="1"/>
  <c r="W216" i="1"/>
  <c r="Y216" i="1" s="1"/>
  <c r="Z216" i="1" s="1"/>
  <c r="AA216" i="1" s="1"/>
  <c r="U216" i="1"/>
  <c r="AH215" i="1"/>
  <c r="AG215" i="1"/>
  <c r="AI215" i="1" s="1"/>
  <c r="AJ215" i="1" s="1"/>
  <c r="AK215" i="1" s="1"/>
  <c r="AF215" i="1"/>
  <c r="AC215" i="1"/>
  <c r="AB215" i="1"/>
  <c r="AD215" i="1" s="1"/>
  <c r="AE215" i="1" s="1"/>
  <c r="Y215" i="1"/>
  <c r="Z215" i="1" s="1"/>
  <c r="AA215" i="1" s="1"/>
  <c r="X215" i="1"/>
  <c r="W215" i="1"/>
  <c r="U215" i="1"/>
  <c r="AJ214" i="1"/>
  <c r="AK214" i="1" s="1"/>
  <c r="AH214" i="1"/>
  <c r="AG214" i="1"/>
  <c r="AI214" i="1" s="1"/>
  <c r="AC214" i="1"/>
  <c r="AB214" i="1"/>
  <c r="AD214" i="1" s="1"/>
  <c r="AE214" i="1" s="1"/>
  <c r="AF214" i="1" s="1"/>
  <c r="Y214" i="1"/>
  <c r="Z214" i="1" s="1"/>
  <c r="AA214" i="1" s="1"/>
  <c r="X214" i="1"/>
  <c r="W214" i="1"/>
  <c r="U214" i="1"/>
  <c r="AH213" i="1"/>
  <c r="AG213" i="1"/>
  <c r="AI213" i="1" s="1"/>
  <c r="AC213" i="1"/>
  <c r="AB213" i="1"/>
  <c r="AD213" i="1" s="1"/>
  <c r="AE213" i="1" s="1"/>
  <c r="AF213" i="1" s="1"/>
  <c r="Y213" i="1"/>
  <c r="Z213" i="1" s="1"/>
  <c r="AA213" i="1" s="1"/>
  <c r="X213" i="1"/>
  <c r="W213" i="1"/>
  <c r="U213" i="1"/>
  <c r="AH212" i="1"/>
  <c r="AG212" i="1"/>
  <c r="AI212" i="1" s="1"/>
  <c r="AC212" i="1"/>
  <c r="AB212" i="1"/>
  <c r="AD212" i="1" s="1"/>
  <c r="AE212" i="1" s="1"/>
  <c r="AF212" i="1" s="1"/>
  <c r="X212" i="1"/>
  <c r="W212" i="1"/>
  <c r="Y212" i="1" s="1"/>
  <c r="U212" i="1"/>
  <c r="AH211" i="1"/>
  <c r="AG211" i="1"/>
  <c r="AI211" i="1" s="1"/>
  <c r="AJ211" i="1" s="1"/>
  <c r="AK211" i="1" s="1"/>
  <c r="AC211" i="1"/>
  <c r="AB211" i="1"/>
  <c r="AD211" i="1" s="1"/>
  <c r="AE211" i="1" s="1"/>
  <c r="AF211" i="1" s="1"/>
  <c r="Y211" i="1"/>
  <c r="Z211" i="1" s="1"/>
  <c r="AA211" i="1" s="1"/>
  <c r="X211" i="1"/>
  <c r="W211" i="1"/>
  <c r="U211" i="1"/>
  <c r="AJ210" i="1"/>
  <c r="AK210" i="1" s="1"/>
  <c r="AH210" i="1"/>
  <c r="AG210" i="1"/>
  <c r="AI210" i="1" s="1"/>
  <c r="AC210" i="1"/>
  <c r="AB210" i="1"/>
  <c r="AD210" i="1" s="1"/>
  <c r="AE210" i="1" s="1"/>
  <c r="AF210" i="1" s="1"/>
  <c r="X210" i="1"/>
  <c r="W210" i="1"/>
  <c r="Y210" i="1" s="1"/>
  <c r="U210" i="1"/>
  <c r="AH209" i="1"/>
  <c r="AG209" i="1"/>
  <c r="AI209" i="1" s="1"/>
  <c r="AJ209" i="1" s="1"/>
  <c r="AK209" i="1" s="1"/>
  <c r="AC209" i="1"/>
  <c r="AB209" i="1"/>
  <c r="AD209" i="1" s="1"/>
  <c r="AE209" i="1" s="1"/>
  <c r="AF209" i="1" s="1"/>
  <c r="X209" i="1"/>
  <c r="W209" i="1"/>
  <c r="Y209" i="1" s="1"/>
  <c r="Z209" i="1" s="1"/>
  <c r="AA209" i="1" s="1"/>
  <c r="U209" i="1"/>
  <c r="AH208" i="1"/>
  <c r="AG208" i="1"/>
  <c r="AI208" i="1" s="1"/>
  <c r="AJ208" i="1" s="1"/>
  <c r="AK208" i="1" s="1"/>
  <c r="AF208" i="1"/>
  <c r="AC208" i="1"/>
  <c r="AB208" i="1"/>
  <c r="AD208" i="1" s="1"/>
  <c r="AE208" i="1" s="1"/>
  <c r="X208" i="1"/>
  <c r="W208" i="1"/>
  <c r="Y208" i="1" s="1"/>
  <c r="Z208" i="1" s="1"/>
  <c r="AA208" i="1" s="1"/>
  <c r="U208" i="1"/>
  <c r="AH207" i="1"/>
  <c r="AG207" i="1"/>
  <c r="AI207" i="1" s="1"/>
  <c r="AJ207" i="1" s="1"/>
  <c r="AK207" i="1" s="1"/>
  <c r="AF207" i="1"/>
  <c r="AC207" i="1"/>
  <c r="AB207" i="1"/>
  <c r="AD207" i="1" s="1"/>
  <c r="AE207" i="1" s="1"/>
  <c r="Y207" i="1"/>
  <c r="Z207" i="1" s="1"/>
  <c r="AA207" i="1" s="1"/>
  <c r="X207" i="1"/>
  <c r="W207" i="1"/>
  <c r="U207" i="1"/>
  <c r="AJ206" i="1"/>
  <c r="AK206" i="1" s="1"/>
  <c r="AH206" i="1"/>
  <c r="AG206" i="1"/>
  <c r="AI206" i="1" s="1"/>
  <c r="AC206" i="1"/>
  <c r="AB206" i="1"/>
  <c r="AD206" i="1" s="1"/>
  <c r="AE206" i="1" s="1"/>
  <c r="AF206" i="1" s="1"/>
  <c r="Y206" i="1"/>
  <c r="Z206" i="1" s="1"/>
  <c r="AA206" i="1" s="1"/>
  <c r="X206" i="1"/>
  <c r="W206" i="1"/>
  <c r="U206" i="1"/>
  <c r="AH205" i="1"/>
  <c r="AG205" i="1"/>
  <c r="AI205" i="1" s="1"/>
  <c r="AC205" i="1"/>
  <c r="AB205" i="1"/>
  <c r="AD205" i="1" s="1"/>
  <c r="AE205" i="1" s="1"/>
  <c r="AF205" i="1" s="1"/>
  <c r="Y205" i="1"/>
  <c r="Z205" i="1" s="1"/>
  <c r="AA205" i="1" s="1"/>
  <c r="X205" i="1"/>
  <c r="W205" i="1"/>
  <c r="U205" i="1"/>
  <c r="AK204" i="1"/>
  <c r="AH204" i="1"/>
  <c r="AG204" i="1"/>
  <c r="AI204" i="1" s="1"/>
  <c r="AJ204" i="1" s="1"/>
  <c r="AC204" i="1"/>
  <c r="AB204" i="1"/>
  <c r="AD204" i="1" s="1"/>
  <c r="X204" i="1"/>
  <c r="W204" i="1"/>
  <c r="Y204" i="1" s="1"/>
  <c r="Z204" i="1" s="1"/>
  <c r="AA204" i="1" s="1"/>
  <c r="U204" i="1"/>
  <c r="AH203" i="1"/>
  <c r="AG203" i="1"/>
  <c r="AI203" i="1" s="1"/>
  <c r="AJ203" i="1" s="1"/>
  <c r="AK203" i="1" s="1"/>
  <c r="AC203" i="1"/>
  <c r="AB203" i="1"/>
  <c r="AD203" i="1" s="1"/>
  <c r="X203" i="1"/>
  <c r="W203" i="1"/>
  <c r="Y203" i="1" s="1"/>
  <c r="Z203" i="1" s="1"/>
  <c r="AA203" i="1" s="1"/>
  <c r="U203" i="1"/>
  <c r="AH202" i="1"/>
  <c r="AG202" i="1"/>
  <c r="AI202" i="1" s="1"/>
  <c r="AJ202" i="1" s="1"/>
  <c r="AK202" i="1" s="1"/>
  <c r="AC202" i="1"/>
  <c r="AB202" i="1"/>
  <c r="AD202" i="1" s="1"/>
  <c r="AE202" i="1" s="1"/>
  <c r="AF202" i="1" s="1"/>
  <c r="X202" i="1"/>
  <c r="W202" i="1"/>
  <c r="Y202" i="1" s="1"/>
  <c r="Z202" i="1" s="1"/>
  <c r="AA202" i="1" s="1"/>
  <c r="U202" i="1"/>
  <c r="AH201" i="1"/>
  <c r="AG201" i="1"/>
  <c r="AI201" i="1" s="1"/>
  <c r="AJ201" i="1" s="1"/>
  <c r="AK201" i="1" s="1"/>
  <c r="AC201" i="1"/>
  <c r="AB201" i="1"/>
  <c r="AD201" i="1" s="1"/>
  <c r="AE201" i="1" s="1"/>
  <c r="AF201" i="1" s="1"/>
  <c r="X201" i="1"/>
  <c r="W201" i="1"/>
  <c r="Y201" i="1" s="1"/>
  <c r="Z201" i="1" s="1"/>
  <c r="AA201" i="1" s="1"/>
  <c r="U201" i="1"/>
  <c r="AH200" i="1"/>
  <c r="AG200" i="1"/>
  <c r="AI200" i="1" s="1"/>
  <c r="AJ200" i="1" s="1"/>
  <c r="AK200" i="1" s="1"/>
  <c r="AC200" i="1"/>
  <c r="AB200" i="1"/>
  <c r="AD200" i="1" s="1"/>
  <c r="AE200" i="1" s="1"/>
  <c r="AF200" i="1" s="1"/>
  <c r="X200" i="1"/>
  <c r="W200" i="1"/>
  <c r="Y200" i="1" s="1"/>
  <c r="Z200" i="1" s="1"/>
  <c r="AA200" i="1" s="1"/>
  <c r="U200" i="1"/>
  <c r="AH199" i="1"/>
  <c r="AG199" i="1"/>
  <c r="AI199" i="1" s="1"/>
  <c r="AJ199" i="1" s="1"/>
  <c r="AK199" i="1" s="1"/>
  <c r="AC199" i="1"/>
  <c r="AB199" i="1"/>
  <c r="AD199" i="1" s="1"/>
  <c r="X199" i="1"/>
  <c r="W199" i="1"/>
  <c r="Y199" i="1" s="1"/>
  <c r="Z199" i="1" s="1"/>
  <c r="AA199" i="1" s="1"/>
  <c r="U199" i="1"/>
  <c r="AH198" i="1"/>
  <c r="AG198" i="1"/>
  <c r="AI198" i="1" s="1"/>
  <c r="AJ198" i="1" s="1"/>
  <c r="AK198" i="1" s="1"/>
  <c r="AC198" i="1"/>
  <c r="AB198" i="1"/>
  <c r="AD198" i="1" s="1"/>
  <c r="AE198" i="1" s="1"/>
  <c r="AF198" i="1" s="1"/>
  <c r="Y198" i="1"/>
  <c r="Z198" i="1" s="1"/>
  <c r="AA198" i="1" s="1"/>
  <c r="X198" i="1"/>
  <c r="W198" i="1"/>
  <c r="U198" i="1"/>
  <c r="AH197" i="1"/>
  <c r="AG197" i="1"/>
  <c r="AI197" i="1" s="1"/>
  <c r="AJ197" i="1" s="1"/>
  <c r="AK197" i="1" s="1"/>
  <c r="AC197" i="1"/>
  <c r="AB197" i="1"/>
  <c r="AD197" i="1" s="1"/>
  <c r="AE197" i="1" s="1"/>
  <c r="AF197" i="1" s="1"/>
  <c r="X197" i="1"/>
  <c r="W197" i="1"/>
  <c r="Y197" i="1" s="1"/>
  <c r="Z197" i="1" s="1"/>
  <c r="AA197" i="1" s="1"/>
  <c r="U197" i="1"/>
  <c r="AH196" i="1"/>
  <c r="AG196" i="1"/>
  <c r="AI196" i="1" s="1"/>
  <c r="AJ196" i="1" s="1"/>
  <c r="AK196" i="1" s="1"/>
  <c r="AC196" i="1"/>
  <c r="AB196" i="1"/>
  <c r="AD196" i="1" s="1"/>
  <c r="X196" i="1"/>
  <c r="W196" i="1"/>
  <c r="Y196" i="1" s="1"/>
  <c r="Z196" i="1" s="1"/>
  <c r="AA196" i="1" s="1"/>
  <c r="U196" i="1"/>
  <c r="AH195" i="1"/>
  <c r="AG195" i="1"/>
  <c r="AI195" i="1" s="1"/>
  <c r="AJ195" i="1" s="1"/>
  <c r="AK195" i="1" s="1"/>
  <c r="AC195" i="1"/>
  <c r="AB195" i="1"/>
  <c r="AD195" i="1" s="1"/>
  <c r="X195" i="1"/>
  <c r="W195" i="1"/>
  <c r="Y195" i="1" s="1"/>
  <c r="Z195" i="1" s="1"/>
  <c r="AA195" i="1" s="1"/>
  <c r="U195" i="1"/>
  <c r="AH194" i="1"/>
  <c r="AG194" i="1"/>
  <c r="AI194" i="1" s="1"/>
  <c r="AJ194" i="1" s="1"/>
  <c r="AK194" i="1" s="1"/>
  <c r="AC194" i="1"/>
  <c r="AB194" i="1"/>
  <c r="AD194" i="1" s="1"/>
  <c r="AE194" i="1" s="1"/>
  <c r="AF194" i="1" s="1"/>
  <c r="X194" i="1"/>
  <c r="W194" i="1"/>
  <c r="Y194" i="1" s="1"/>
  <c r="U194" i="1"/>
  <c r="AH193" i="1"/>
  <c r="AG193" i="1"/>
  <c r="AI193" i="1" s="1"/>
  <c r="AJ193" i="1" s="1"/>
  <c r="AK193" i="1" s="1"/>
  <c r="AC193" i="1"/>
  <c r="AB193" i="1"/>
  <c r="AD193" i="1" s="1"/>
  <c r="AE193" i="1" s="1"/>
  <c r="AF193" i="1" s="1"/>
  <c r="X193" i="1"/>
  <c r="W193" i="1"/>
  <c r="Y193" i="1" s="1"/>
  <c r="Z193" i="1" s="1"/>
  <c r="AA193" i="1" s="1"/>
  <c r="U193" i="1"/>
  <c r="AH192" i="1"/>
  <c r="AG192" i="1"/>
  <c r="AI192" i="1" s="1"/>
  <c r="AJ192" i="1" s="1"/>
  <c r="AK192" i="1" s="1"/>
  <c r="AE192" i="1"/>
  <c r="AF192" i="1" s="1"/>
  <c r="AC192" i="1"/>
  <c r="AB192" i="1"/>
  <c r="AD192" i="1" s="1"/>
  <c r="X192" i="1"/>
  <c r="W192" i="1"/>
  <c r="Y192" i="1" s="1"/>
  <c r="Z192" i="1" s="1"/>
  <c r="AA192" i="1" s="1"/>
  <c r="U192" i="1"/>
  <c r="AH191" i="1"/>
  <c r="AG191" i="1"/>
  <c r="AI191" i="1" s="1"/>
  <c r="AJ191" i="1" s="1"/>
  <c r="AK191" i="1" s="1"/>
  <c r="AC191" i="1"/>
  <c r="AB191" i="1"/>
  <c r="AD191" i="1" s="1"/>
  <c r="AE191" i="1" s="1"/>
  <c r="AF191" i="1" s="1"/>
  <c r="X191" i="1"/>
  <c r="W191" i="1"/>
  <c r="Y191" i="1" s="1"/>
  <c r="Z191" i="1" s="1"/>
  <c r="AA191" i="1" s="1"/>
  <c r="U191" i="1"/>
  <c r="AH190" i="1"/>
  <c r="AG190" i="1"/>
  <c r="AI190" i="1" s="1"/>
  <c r="AJ190" i="1" s="1"/>
  <c r="AK190" i="1" s="1"/>
  <c r="AC190" i="1"/>
  <c r="AB190" i="1"/>
  <c r="AD190" i="1" s="1"/>
  <c r="AE190" i="1" s="1"/>
  <c r="AF190" i="1" s="1"/>
  <c r="X190" i="1"/>
  <c r="W190" i="1"/>
  <c r="Y190" i="1" s="1"/>
  <c r="U190" i="1"/>
  <c r="AH189" i="1"/>
  <c r="AG189" i="1"/>
  <c r="AI189" i="1" s="1"/>
  <c r="AJ189" i="1" s="1"/>
  <c r="AK189" i="1" s="1"/>
  <c r="AC189" i="1"/>
  <c r="AB189" i="1"/>
  <c r="AD189" i="1" s="1"/>
  <c r="AE189" i="1" s="1"/>
  <c r="AF189" i="1" s="1"/>
  <c r="X189" i="1"/>
  <c r="W189" i="1"/>
  <c r="Y189" i="1" s="1"/>
  <c r="Z189" i="1" s="1"/>
  <c r="AA189" i="1" s="1"/>
  <c r="U189" i="1"/>
  <c r="AH188" i="1"/>
  <c r="AG188" i="1"/>
  <c r="AI188" i="1" s="1"/>
  <c r="AJ188" i="1" s="1"/>
  <c r="AK188" i="1" s="1"/>
  <c r="AC188" i="1"/>
  <c r="AB188" i="1"/>
  <c r="AD188" i="1" s="1"/>
  <c r="AE188" i="1" s="1"/>
  <c r="AF188" i="1" s="1"/>
  <c r="X188" i="1"/>
  <c r="W188" i="1"/>
  <c r="Y188" i="1" s="1"/>
  <c r="Z188" i="1" s="1"/>
  <c r="AA188" i="1" s="1"/>
  <c r="U188" i="1"/>
  <c r="AH187" i="1"/>
  <c r="AG187" i="1"/>
  <c r="AI187" i="1" s="1"/>
  <c r="AC187" i="1"/>
  <c r="AB187" i="1"/>
  <c r="AD187" i="1" s="1"/>
  <c r="AE187" i="1" s="1"/>
  <c r="AF187" i="1" s="1"/>
  <c r="X187" i="1"/>
  <c r="W187" i="1"/>
  <c r="Y187" i="1" s="1"/>
  <c r="U187" i="1"/>
  <c r="AH186" i="1"/>
  <c r="AG186" i="1"/>
  <c r="AI186" i="1" s="1"/>
  <c r="AJ186" i="1" s="1"/>
  <c r="AK186" i="1" s="1"/>
  <c r="AC186" i="1"/>
  <c r="AB186" i="1"/>
  <c r="AD186" i="1" s="1"/>
  <c r="AE186" i="1" s="1"/>
  <c r="AF186" i="1" s="1"/>
  <c r="Y186" i="1"/>
  <c r="Z186" i="1" s="1"/>
  <c r="AA186" i="1" s="1"/>
  <c r="X186" i="1"/>
  <c r="W186" i="1"/>
  <c r="U186" i="1"/>
  <c r="AJ185" i="1"/>
  <c r="AK185" i="1" s="1"/>
  <c r="AH185" i="1"/>
  <c r="AG185" i="1"/>
  <c r="AI185" i="1" s="1"/>
  <c r="AC185" i="1"/>
  <c r="AB185" i="1"/>
  <c r="AD185" i="1" s="1"/>
  <c r="AE185" i="1" s="1"/>
  <c r="AF185" i="1" s="1"/>
  <c r="X185" i="1"/>
  <c r="W185" i="1"/>
  <c r="Y185" i="1" s="1"/>
  <c r="Z185" i="1" s="1"/>
  <c r="AA185" i="1" s="1"/>
  <c r="U185" i="1"/>
  <c r="AI184" i="1"/>
  <c r="AJ184" i="1" s="1"/>
  <c r="AK184" i="1" s="1"/>
  <c r="AH184" i="1"/>
  <c r="AG184" i="1"/>
  <c r="AC184" i="1"/>
  <c r="AB184" i="1"/>
  <c r="AD184" i="1" s="1"/>
  <c r="AE184" i="1" s="1"/>
  <c r="AF184" i="1" s="1"/>
  <c r="X184" i="1"/>
  <c r="W184" i="1"/>
  <c r="Y184" i="1" s="1"/>
  <c r="Z184" i="1" s="1"/>
  <c r="AA184" i="1" s="1"/>
  <c r="U184" i="1"/>
  <c r="AH183" i="1"/>
  <c r="AG183" i="1"/>
  <c r="AI183" i="1" s="1"/>
  <c r="AC183" i="1"/>
  <c r="AB183" i="1"/>
  <c r="AD183" i="1" s="1"/>
  <c r="AE183" i="1" s="1"/>
  <c r="AF183" i="1" s="1"/>
  <c r="X183" i="1"/>
  <c r="W183" i="1"/>
  <c r="Y183" i="1" s="1"/>
  <c r="U183" i="1"/>
  <c r="AI182" i="1"/>
  <c r="AJ182" i="1" s="1"/>
  <c r="AK182" i="1" s="1"/>
  <c r="AH182" i="1"/>
  <c r="AG182" i="1"/>
  <c r="AC182" i="1"/>
  <c r="AB182" i="1"/>
  <c r="AD182" i="1" s="1"/>
  <c r="AE182" i="1" s="1"/>
  <c r="AF182" i="1" s="1"/>
  <c r="X182" i="1"/>
  <c r="W182" i="1"/>
  <c r="Y182" i="1" s="1"/>
  <c r="U182" i="1"/>
  <c r="AH181" i="1"/>
  <c r="AG181" i="1"/>
  <c r="AI181" i="1" s="1"/>
  <c r="AJ181" i="1" s="1"/>
  <c r="AK181" i="1" s="1"/>
  <c r="AC181" i="1"/>
  <c r="AB181" i="1"/>
  <c r="AD181" i="1" s="1"/>
  <c r="AE181" i="1" s="1"/>
  <c r="AF181" i="1" s="1"/>
  <c r="X181" i="1"/>
  <c r="W181" i="1"/>
  <c r="Y181" i="1" s="1"/>
  <c r="U181" i="1"/>
  <c r="AH180" i="1"/>
  <c r="AG180" i="1"/>
  <c r="AI180" i="1" s="1"/>
  <c r="AJ180" i="1" s="1"/>
  <c r="AK180" i="1" s="1"/>
  <c r="AC180" i="1"/>
  <c r="AB180" i="1"/>
  <c r="AD180" i="1" s="1"/>
  <c r="AE180" i="1" s="1"/>
  <c r="AF180" i="1" s="1"/>
  <c r="Y180" i="1"/>
  <c r="Z180" i="1" s="1"/>
  <c r="AA180" i="1" s="1"/>
  <c r="X180" i="1"/>
  <c r="W180" i="1"/>
  <c r="U180" i="1"/>
  <c r="AH179" i="1"/>
  <c r="AG179" i="1"/>
  <c r="AC179" i="1"/>
  <c r="AB179" i="1"/>
  <c r="AD179" i="1" s="1"/>
  <c r="AE179" i="1" s="1"/>
  <c r="AF179" i="1" s="1"/>
  <c r="X179" i="1"/>
  <c r="W179" i="1"/>
  <c r="U179" i="1"/>
  <c r="AH178" i="1"/>
  <c r="AI178" i="1" s="1"/>
  <c r="AJ178" i="1" s="1"/>
  <c r="AK178" i="1" s="1"/>
  <c r="AG178" i="1"/>
  <c r="AC178" i="1"/>
  <c r="AB178" i="1"/>
  <c r="X178" i="1"/>
  <c r="W178" i="1"/>
  <c r="U178" i="1"/>
  <c r="AH177" i="1"/>
  <c r="AG177" i="1"/>
  <c r="AI177" i="1" s="1"/>
  <c r="AJ177" i="1" s="1"/>
  <c r="AK177" i="1" s="1"/>
  <c r="AC177" i="1"/>
  <c r="AB177" i="1"/>
  <c r="X177" i="1"/>
  <c r="W177" i="1"/>
  <c r="Y177" i="1" s="1"/>
  <c r="Z177" i="1" s="1"/>
  <c r="AA177" i="1" s="1"/>
  <c r="U177" i="1"/>
  <c r="AH176" i="1"/>
  <c r="AG176" i="1"/>
  <c r="AI176" i="1" s="1"/>
  <c r="AJ176" i="1" s="1"/>
  <c r="AK176" i="1" s="1"/>
  <c r="AC176" i="1"/>
  <c r="AB176" i="1"/>
  <c r="X176" i="1"/>
  <c r="W176" i="1"/>
  <c r="U176" i="1"/>
  <c r="AH175" i="1"/>
  <c r="AG175" i="1"/>
  <c r="AI175" i="1" s="1"/>
  <c r="AJ175" i="1" s="1"/>
  <c r="AK175" i="1" s="1"/>
  <c r="AC175" i="1"/>
  <c r="AB175" i="1"/>
  <c r="X175" i="1"/>
  <c r="W175" i="1"/>
  <c r="Y175" i="1" s="1"/>
  <c r="Z175" i="1" s="1"/>
  <c r="AA175" i="1" s="1"/>
  <c r="U175" i="1"/>
  <c r="AH174" i="1"/>
  <c r="AG174" i="1"/>
  <c r="AC174" i="1"/>
  <c r="AB174" i="1"/>
  <c r="X174" i="1"/>
  <c r="W174" i="1"/>
  <c r="U174" i="1"/>
  <c r="AH173" i="1"/>
  <c r="AG173" i="1"/>
  <c r="AC173" i="1"/>
  <c r="AB173" i="1"/>
  <c r="X173" i="1"/>
  <c r="W173" i="1"/>
  <c r="U173" i="1"/>
  <c r="AI172" i="1"/>
  <c r="AJ172" i="1" s="1"/>
  <c r="AK172" i="1" s="1"/>
  <c r="AH172" i="1"/>
  <c r="AG172" i="1"/>
  <c r="AC172" i="1"/>
  <c r="AB172" i="1"/>
  <c r="X172" i="1"/>
  <c r="W172" i="1"/>
  <c r="U172" i="1"/>
  <c r="AI171" i="1"/>
  <c r="AJ171" i="1" s="1"/>
  <c r="AK171" i="1" s="1"/>
  <c r="AH171" i="1"/>
  <c r="AG171" i="1"/>
  <c r="AC171" i="1"/>
  <c r="AB171" i="1"/>
  <c r="X171" i="1"/>
  <c r="W171" i="1"/>
  <c r="U171" i="1"/>
  <c r="AI170" i="1"/>
  <c r="AJ170" i="1" s="1"/>
  <c r="AK170" i="1" s="1"/>
  <c r="AH170" i="1"/>
  <c r="AG170" i="1"/>
  <c r="AC170" i="1"/>
  <c r="AB170" i="1"/>
  <c r="X170" i="1"/>
  <c r="W170" i="1"/>
  <c r="U170" i="1"/>
  <c r="AI169" i="1"/>
  <c r="AJ169" i="1" s="1"/>
  <c r="AK169" i="1" s="1"/>
  <c r="AH169" i="1"/>
  <c r="AG169" i="1"/>
  <c r="AC169" i="1"/>
  <c r="AB169" i="1"/>
  <c r="X169" i="1"/>
  <c r="W169" i="1"/>
  <c r="U169" i="1"/>
  <c r="AH168" i="1"/>
  <c r="AG168" i="1"/>
  <c r="AC168" i="1"/>
  <c r="AB168" i="1"/>
  <c r="X168" i="1"/>
  <c r="W168" i="1"/>
  <c r="U168" i="1"/>
  <c r="AH167" i="1"/>
  <c r="AG167" i="1"/>
  <c r="AI167" i="1" s="1"/>
  <c r="AJ167" i="1" s="1"/>
  <c r="AK167" i="1" s="1"/>
  <c r="AC167" i="1"/>
  <c r="AB167" i="1"/>
  <c r="X167" i="1"/>
  <c r="W167" i="1"/>
  <c r="Y167" i="1" s="1"/>
  <c r="Z167" i="1" s="1"/>
  <c r="AA167" i="1" s="1"/>
  <c r="U167" i="1"/>
  <c r="AH166" i="1"/>
  <c r="AG166" i="1"/>
  <c r="AC166" i="1"/>
  <c r="AB166" i="1"/>
  <c r="X166" i="1"/>
  <c r="W166" i="1"/>
  <c r="U166" i="1"/>
  <c r="AH165" i="1"/>
  <c r="AG165" i="1"/>
  <c r="AC165" i="1"/>
  <c r="AB165" i="1"/>
  <c r="X165" i="1"/>
  <c r="W165" i="1"/>
  <c r="U165" i="1"/>
  <c r="AH164" i="1"/>
  <c r="AG164" i="1"/>
  <c r="AC164" i="1"/>
  <c r="AB164" i="1"/>
  <c r="X164" i="1"/>
  <c r="W164" i="1"/>
  <c r="U164" i="1"/>
  <c r="AH163" i="1"/>
  <c r="AG163" i="1"/>
  <c r="AI163" i="1" s="1"/>
  <c r="AJ163" i="1" s="1"/>
  <c r="AK163" i="1" s="1"/>
  <c r="AC163" i="1"/>
  <c r="AB163" i="1"/>
  <c r="X163" i="1"/>
  <c r="W163" i="1"/>
  <c r="U163" i="1"/>
  <c r="AH162" i="1"/>
  <c r="AG162" i="1"/>
  <c r="AI162" i="1" s="1"/>
  <c r="AJ162" i="1" s="1"/>
  <c r="AK162" i="1" s="1"/>
  <c r="AC162" i="1"/>
  <c r="AB162" i="1"/>
  <c r="X162" i="1"/>
  <c r="W162" i="1"/>
  <c r="U162" i="1"/>
  <c r="AH161" i="1"/>
  <c r="AG161" i="1"/>
  <c r="AC161" i="1"/>
  <c r="AB161" i="1"/>
  <c r="X161" i="1"/>
  <c r="W161" i="1"/>
  <c r="U161" i="1"/>
  <c r="AH160" i="1"/>
  <c r="AG160" i="1"/>
  <c r="AC160" i="1"/>
  <c r="AB160" i="1"/>
  <c r="X160" i="1"/>
  <c r="W160" i="1"/>
  <c r="U160" i="1"/>
  <c r="AH159" i="1"/>
  <c r="AG159" i="1"/>
  <c r="AC159" i="1"/>
  <c r="AB159" i="1"/>
  <c r="X159" i="1"/>
  <c r="W159" i="1"/>
  <c r="U159" i="1"/>
  <c r="AH158" i="1"/>
  <c r="AG158" i="1"/>
  <c r="AI158" i="1" s="1"/>
  <c r="AJ158" i="1" s="1"/>
  <c r="AK158" i="1" s="1"/>
  <c r="AC158" i="1"/>
  <c r="AB158" i="1"/>
  <c r="X158" i="1"/>
  <c r="W158" i="1"/>
  <c r="U158" i="1"/>
  <c r="AH157" i="1"/>
  <c r="AG157" i="1"/>
  <c r="AC157" i="1"/>
  <c r="AB157" i="1"/>
  <c r="X157" i="1"/>
  <c r="W157" i="1"/>
  <c r="U157" i="1"/>
  <c r="AH156" i="1"/>
  <c r="AG156" i="1"/>
  <c r="AC156" i="1"/>
  <c r="AB156" i="1"/>
  <c r="AD156" i="1" s="1"/>
  <c r="AE156" i="1" s="1"/>
  <c r="AF156" i="1" s="1"/>
  <c r="X156" i="1"/>
  <c r="Y156" i="1" s="1"/>
  <c r="Z156" i="1" s="1"/>
  <c r="AA156" i="1" s="1"/>
  <c r="W156" i="1"/>
  <c r="U156" i="1"/>
  <c r="AH155" i="1"/>
  <c r="AG155" i="1"/>
  <c r="AC155" i="1"/>
  <c r="AB155" i="1"/>
  <c r="AD155" i="1" s="1"/>
  <c r="AE155" i="1" s="1"/>
  <c r="AF155" i="1" s="1"/>
  <c r="X155" i="1"/>
  <c r="W155" i="1"/>
  <c r="Y155" i="1" s="1"/>
  <c r="Z155" i="1" s="1"/>
  <c r="AA155" i="1" s="1"/>
  <c r="U155" i="1"/>
  <c r="AH154" i="1"/>
  <c r="AG154" i="1"/>
  <c r="AC154" i="1"/>
  <c r="AB154" i="1"/>
  <c r="X154" i="1"/>
  <c r="W154" i="1"/>
  <c r="U154" i="1"/>
  <c r="AH153" i="1"/>
  <c r="AG153" i="1"/>
  <c r="AC153" i="1"/>
  <c r="AB153" i="1"/>
  <c r="X153" i="1"/>
  <c r="Y153" i="1" s="1"/>
  <c r="Z153" i="1" s="1"/>
  <c r="AA153" i="1" s="1"/>
  <c r="W153" i="1"/>
  <c r="U153" i="1"/>
  <c r="AH152" i="1"/>
  <c r="AG152" i="1"/>
  <c r="AC152" i="1"/>
  <c r="AB152" i="1"/>
  <c r="X152" i="1"/>
  <c r="W152" i="1"/>
  <c r="U152" i="1"/>
  <c r="AH151" i="1"/>
  <c r="AG151" i="1"/>
  <c r="AI151" i="1" s="1"/>
  <c r="AJ151" i="1" s="1"/>
  <c r="AK151" i="1" s="1"/>
  <c r="AC151" i="1"/>
  <c r="AB151" i="1"/>
  <c r="X151" i="1"/>
  <c r="W151" i="1"/>
  <c r="Y151" i="1" s="1"/>
  <c r="Z151" i="1" s="1"/>
  <c r="AA151" i="1" s="1"/>
  <c r="U151" i="1"/>
  <c r="AH150" i="1"/>
  <c r="AG150" i="1"/>
  <c r="AC150" i="1"/>
  <c r="AB150" i="1"/>
  <c r="X150" i="1"/>
  <c r="Y150" i="1" s="1"/>
  <c r="Z150" i="1" s="1"/>
  <c r="AA150" i="1" s="1"/>
  <c r="W150" i="1"/>
  <c r="U150" i="1"/>
  <c r="AH149" i="1"/>
  <c r="AG149" i="1"/>
  <c r="AC149" i="1"/>
  <c r="AB149" i="1"/>
  <c r="X149" i="1"/>
  <c r="W149" i="1"/>
  <c r="U149" i="1"/>
  <c r="AH148" i="1"/>
  <c r="AG148" i="1"/>
  <c r="AC148" i="1"/>
  <c r="AB148" i="1"/>
  <c r="AD148" i="1" s="1"/>
  <c r="AE148" i="1" s="1"/>
  <c r="AF148" i="1" s="1"/>
  <c r="X148" i="1"/>
  <c r="Y148" i="1" s="1"/>
  <c r="Z148" i="1" s="1"/>
  <c r="AA148" i="1" s="1"/>
  <c r="W148" i="1"/>
  <c r="U148" i="1"/>
  <c r="AH147" i="1"/>
  <c r="AG147" i="1"/>
  <c r="AC147" i="1"/>
  <c r="AB147" i="1"/>
  <c r="AD147" i="1" s="1"/>
  <c r="AE147" i="1" s="1"/>
  <c r="AF147" i="1" s="1"/>
  <c r="Y147" i="1"/>
  <c r="Z147" i="1" s="1"/>
  <c r="AA147" i="1" s="1"/>
  <c r="X147" i="1"/>
  <c r="W147" i="1"/>
  <c r="U147" i="1"/>
  <c r="AH146" i="1"/>
  <c r="AG146" i="1"/>
  <c r="AC146" i="1"/>
  <c r="AB146" i="1"/>
  <c r="X146" i="1"/>
  <c r="Y146" i="1" s="1"/>
  <c r="Z146" i="1" s="1"/>
  <c r="AA146" i="1" s="1"/>
  <c r="W146" i="1"/>
  <c r="U146" i="1"/>
  <c r="AH145" i="1"/>
  <c r="AG145" i="1"/>
  <c r="AC145" i="1"/>
  <c r="AB145" i="1"/>
  <c r="X145" i="1"/>
  <c r="Y145" i="1" s="1"/>
  <c r="Z145" i="1" s="1"/>
  <c r="AA145" i="1" s="1"/>
  <c r="W145" i="1"/>
  <c r="U145" i="1"/>
  <c r="AH144" i="1"/>
  <c r="AG144" i="1"/>
  <c r="AC144" i="1"/>
  <c r="AB144" i="1"/>
  <c r="X144" i="1"/>
  <c r="W144" i="1"/>
  <c r="Y144" i="1" s="1"/>
  <c r="Z144" i="1" s="1"/>
  <c r="AA144" i="1" s="1"/>
  <c r="U144" i="1"/>
  <c r="AH143" i="1"/>
  <c r="AG143" i="1"/>
  <c r="AC143" i="1"/>
  <c r="AB143" i="1"/>
  <c r="X143" i="1"/>
  <c r="W143" i="1"/>
  <c r="U143" i="1"/>
  <c r="AH142" i="1"/>
  <c r="AG142" i="1"/>
  <c r="AC142" i="1"/>
  <c r="AB142" i="1"/>
  <c r="X142" i="1"/>
  <c r="W142" i="1"/>
  <c r="U142" i="1"/>
  <c r="AH141" i="1"/>
  <c r="AG141" i="1"/>
  <c r="AC141" i="1"/>
  <c r="AB141" i="1"/>
  <c r="X141" i="1"/>
  <c r="W141" i="1"/>
  <c r="U141" i="1"/>
  <c r="AH140" i="1"/>
  <c r="AG140" i="1"/>
  <c r="AC140" i="1"/>
  <c r="AD140" i="1" s="1"/>
  <c r="AE140" i="1" s="1"/>
  <c r="AF140" i="1" s="1"/>
  <c r="AB140" i="1"/>
  <c r="X140" i="1"/>
  <c r="W140" i="1"/>
  <c r="Y140" i="1" s="1"/>
  <c r="Z140" i="1" s="1"/>
  <c r="AA140" i="1" s="1"/>
  <c r="U140" i="1"/>
  <c r="AH139" i="1"/>
  <c r="AG139" i="1"/>
  <c r="AC139" i="1"/>
  <c r="AD139" i="1" s="1"/>
  <c r="AE139" i="1" s="1"/>
  <c r="AF139" i="1" s="1"/>
  <c r="AB139" i="1"/>
  <c r="X139" i="1"/>
  <c r="Y139" i="1" s="1"/>
  <c r="Z139" i="1" s="1"/>
  <c r="AA139" i="1" s="1"/>
  <c r="W139" i="1"/>
  <c r="U139" i="1"/>
  <c r="AH138" i="1"/>
  <c r="AG138" i="1"/>
  <c r="AC138" i="1"/>
  <c r="AB138" i="1"/>
  <c r="X138" i="1"/>
  <c r="W138" i="1"/>
  <c r="U138" i="1"/>
  <c r="AH137" i="1"/>
  <c r="AG137" i="1"/>
  <c r="AC137" i="1"/>
  <c r="AB137" i="1"/>
  <c r="AD137" i="1" s="1"/>
  <c r="AE137" i="1" s="1"/>
  <c r="AF137" i="1" s="1"/>
  <c r="X137" i="1"/>
  <c r="W137" i="1"/>
  <c r="U137" i="1"/>
  <c r="AH136" i="1"/>
  <c r="AG136" i="1"/>
  <c r="AC136" i="1"/>
  <c r="AB136" i="1"/>
  <c r="AD136" i="1" s="1"/>
  <c r="AE136" i="1" s="1"/>
  <c r="AF136" i="1" s="1"/>
  <c r="X136" i="1"/>
  <c r="Y136" i="1" s="1"/>
  <c r="Z136" i="1" s="1"/>
  <c r="AA136" i="1" s="1"/>
  <c r="W136" i="1"/>
  <c r="U136" i="1"/>
  <c r="AH135" i="1"/>
  <c r="AG135" i="1"/>
  <c r="AC135" i="1"/>
  <c r="AB135" i="1"/>
  <c r="X135" i="1"/>
  <c r="W135" i="1"/>
  <c r="U135" i="1"/>
  <c r="AH134" i="1"/>
  <c r="AG134" i="1"/>
  <c r="AC134" i="1"/>
  <c r="AB134" i="1"/>
  <c r="X134" i="1"/>
  <c r="W134" i="1"/>
  <c r="U134" i="1"/>
  <c r="AH133" i="1"/>
  <c r="AG133" i="1"/>
  <c r="AD133" i="1"/>
  <c r="AE133" i="1" s="1"/>
  <c r="AF133" i="1" s="1"/>
  <c r="AC133" i="1"/>
  <c r="AB133" i="1"/>
  <c r="X133" i="1"/>
  <c r="W133" i="1"/>
  <c r="U133" i="1"/>
  <c r="AH132" i="1"/>
  <c r="AG132" i="1"/>
  <c r="AC132" i="1"/>
  <c r="AB132" i="1"/>
  <c r="X132" i="1"/>
  <c r="W132" i="1"/>
  <c r="U132" i="1"/>
  <c r="AH131" i="1"/>
  <c r="AG131" i="1"/>
  <c r="AC131" i="1"/>
  <c r="AB131" i="1"/>
  <c r="AD131" i="1" s="1"/>
  <c r="AE131" i="1" s="1"/>
  <c r="AF131" i="1" s="1"/>
  <c r="X131" i="1"/>
  <c r="W131" i="1"/>
  <c r="U131" i="1"/>
  <c r="AH130" i="1"/>
  <c r="AG130" i="1"/>
  <c r="AC130" i="1"/>
  <c r="AB130" i="1"/>
  <c r="X130" i="1"/>
  <c r="W130" i="1"/>
  <c r="U130" i="1"/>
  <c r="AH129" i="1"/>
  <c r="AG129" i="1"/>
  <c r="AC129" i="1"/>
  <c r="AB129" i="1"/>
  <c r="X129" i="1"/>
  <c r="W129" i="1"/>
  <c r="Y129" i="1" s="1"/>
  <c r="Z129" i="1" s="1"/>
  <c r="AA129" i="1" s="1"/>
  <c r="U129" i="1"/>
  <c r="AH128" i="1"/>
  <c r="AI128" i="1" s="1"/>
  <c r="AJ128" i="1" s="1"/>
  <c r="AK128" i="1" s="1"/>
  <c r="AG128" i="1"/>
  <c r="AC128" i="1"/>
  <c r="AD128" i="1" s="1"/>
  <c r="AE128" i="1" s="1"/>
  <c r="AF128" i="1" s="1"/>
  <c r="AB128" i="1"/>
  <c r="X128" i="1"/>
  <c r="W128" i="1"/>
  <c r="U128" i="1"/>
  <c r="AH127" i="1"/>
  <c r="AI127" i="1" s="1"/>
  <c r="AJ127" i="1" s="1"/>
  <c r="AK127" i="1" s="1"/>
  <c r="AG127" i="1"/>
  <c r="AC127" i="1"/>
  <c r="AB127" i="1"/>
  <c r="X127" i="1"/>
  <c r="W127" i="1"/>
  <c r="U127" i="1"/>
  <c r="AH126" i="1"/>
  <c r="AI126" i="1" s="1"/>
  <c r="AJ126" i="1" s="1"/>
  <c r="AK126" i="1" s="1"/>
  <c r="AG126" i="1"/>
  <c r="AC126" i="1"/>
  <c r="AD126" i="1" s="1"/>
  <c r="AE126" i="1" s="1"/>
  <c r="AF126" i="1" s="1"/>
  <c r="AB126" i="1"/>
  <c r="X126" i="1"/>
  <c r="W126" i="1"/>
  <c r="U126" i="1"/>
  <c r="AH125" i="1"/>
  <c r="AG125" i="1"/>
  <c r="AC125" i="1"/>
  <c r="AD125" i="1" s="1"/>
  <c r="AE125" i="1" s="1"/>
  <c r="AF125" i="1" s="1"/>
  <c r="AB125" i="1"/>
  <c r="X125" i="1"/>
  <c r="W125" i="1"/>
  <c r="Y125" i="1" s="1"/>
  <c r="Z125" i="1" s="1"/>
  <c r="AA125" i="1" s="1"/>
  <c r="U125" i="1"/>
  <c r="AH124" i="1"/>
  <c r="AI124" i="1" s="1"/>
  <c r="AJ124" i="1" s="1"/>
  <c r="AK124" i="1" s="1"/>
  <c r="AG124" i="1"/>
  <c r="AD124" i="1"/>
  <c r="AE124" i="1" s="1"/>
  <c r="AF124" i="1" s="1"/>
  <c r="AX124" i="1" s="1"/>
  <c r="AC124" i="1"/>
  <c r="AB124" i="1"/>
  <c r="X124" i="1"/>
  <c r="W124" i="1"/>
  <c r="Y124" i="1" s="1"/>
  <c r="Z124" i="1" s="1"/>
  <c r="AA124" i="1" s="1"/>
  <c r="U124" i="1"/>
  <c r="AH123" i="1"/>
  <c r="AG123" i="1"/>
  <c r="AD123" i="1"/>
  <c r="AE123" i="1" s="1"/>
  <c r="AF123" i="1" s="1"/>
  <c r="AX123" i="1" s="1"/>
  <c r="AC123" i="1"/>
  <c r="AB123" i="1"/>
  <c r="X123" i="1"/>
  <c r="W123" i="1"/>
  <c r="U123" i="1"/>
  <c r="AH122" i="1"/>
  <c r="AI122" i="1" s="1"/>
  <c r="AJ122" i="1" s="1"/>
  <c r="AK122" i="1" s="1"/>
  <c r="AG122" i="1"/>
  <c r="AC122" i="1"/>
  <c r="AB122" i="1"/>
  <c r="X122" i="1"/>
  <c r="W122" i="1"/>
  <c r="U122" i="1"/>
  <c r="AH121" i="1"/>
  <c r="AG121" i="1"/>
  <c r="AC121" i="1"/>
  <c r="AB121" i="1"/>
  <c r="AD121" i="1" s="1"/>
  <c r="AE121" i="1" s="1"/>
  <c r="AF121" i="1" s="1"/>
  <c r="AX121" i="1" s="1"/>
  <c r="X121" i="1"/>
  <c r="W121" i="1"/>
  <c r="U121" i="1"/>
  <c r="AI120" i="1"/>
  <c r="AJ120" i="1" s="1"/>
  <c r="AK120" i="1" s="1"/>
  <c r="AH120" i="1"/>
  <c r="AG120" i="1"/>
  <c r="AC120" i="1"/>
  <c r="AB120" i="1"/>
  <c r="X120" i="1"/>
  <c r="W120" i="1"/>
  <c r="U120" i="1"/>
  <c r="AH119" i="1"/>
  <c r="AG119" i="1"/>
  <c r="AC119" i="1"/>
  <c r="AB119" i="1"/>
  <c r="AD119" i="1" s="1"/>
  <c r="AE119" i="1" s="1"/>
  <c r="AF119" i="1" s="1"/>
  <c r="AX119" i="1" s="1"/>
  <c r="X119" i="1"/>
  <c r="W119" i="1"/>
  <c r="U119" i="1"/>
  <c r="AI118" i="1"/>
  <c r="AJ118" i="1" s="1"/>
  <c r="AK118" i="1" s="1"/>
  <c r="AH118" i="1"/>
  <c r="AG118" i="1"/>
  <c r="AC118" i="1"/>
  <c r="AB118" i="1"/>
  <c r="X118" i="1"/>
  <c r="W118" i="1"/>
  <c r="U118" i="1"/>
  <c r="AH117" i="1"/>
  <c r="AG117" i="1"/>
  <c r="AC117" i="1"/>
  <c r="AB117" i="1"/>
  <c r="AD117" i="1" s="1"/>
  <c r="AE117" i="1" s="1"/>
  <c r="AF117" i="1" s="1"/>
  <c r="AX117" i="1" s="1"/>
  <c r="X117" i="1"/>
  <c r="W117" i="1"/>
  <c r="U117" i="1"/>
  <c r="AI116" i="1"/>
  <c r="AJ116" i="1" s="1"/>
  <c r="AK116" i="1" s="1"/>
  <c r="AH116" i="1"/>
  <c r="AG116" i="1"/>
  <c r="AC116" i="1"/>
  <c r="AB116" i="1"/>
  <c r="X116" i="1"/>
  <c r="W116" i="1"/>
  <c r="U116" i="1"/>
  <c r="AH115" i="1"/>
  <c r="AG115" i="1"/>
  <c r="AC115" i="1"/>
  <c r="AB115" i="1"/>
  <c r="AD115" i="1" s="1"/>
  <c r="AE115" i="1" s="1"/>
  <c r="AF115" i="1" s="1"/>
  <c r="AX115" i="1" s="1"/>
  <c r="X115" i="1"/>
  <c r="W115" i="1"/>
  <c r="U115" i="1"/>
  <c r="AI114" i="1"/>
  <c r="AJ114" i="1" s="1"/>
  <c r="AK114" i="1" s="1"/>
  <c r="AH114" i="1"/>
  <c r="AG114" i="1"/>
  <c r="AC114" i="1"/>
  <c r="AB114" i="1"/>
  <c r="X114" i="1"/>
  <c r="W114" i="1"/>
  <c r="U114" i="1"/>
  <c r="AH113" i="1"/>
  <c r="AG113" i="1"/>
  <c r="AC113" i="1"/>
  <c r="AB113" i="1"/>
  <c r="AD113" i="1" s="1"/>
  <c r="AE113" i="1" s="1"/>
  <c r="AF113" i="1" s="1"/>
  <c r="AX113" i="1" s="1"/>
  <c r="X113" i="1"/>
  <c r="W113" i="1"/>
  <c r="U113" i="1"/>
  <c r="AI112" i="1"/>
  <c r="AJ112" i="1" s="1"/>
  <c r="AK112" i="1" s="1"/>
  <c r="AH112" i="1"/>
  <c r="AG112" i="1"/>
  <c r="AC112" i="1"/>
  <c r="AB112" i="1"/>
  <c r="X112" i="1"/>
  <c r="W112" i="1"/>
  <c r="U112" i="1"/>
  <c r="AH111" i="1"/>
  <c r="AG111" i="1"/>
  <c r="AC111" i="1"/>
  <c r="AB111" i="1"/>
  <c r="AD111" i="1" s="1"/>
  <c r="AE111" i="1" s="1"/>
  <c r="AF111" i="1" s="1"/>
  <c r="AX111" i="1" s="1"/>
  <c r="X111" i="1"/>
  <c r="W111" i="1"/>
  <c r="U111" i="1"/>
  <c r="AI110" i="1"/>
  <c r="AJ110" i="1" s="1"/>
  <c r="AK110" i="1" s="1"/>
  <c r="AH110" i="1"/>
  <c r="AG110" i="1"/>
  <c r="AC110" i="1"/>
  <c r="AB110" i="1"/>
  <c r="X110" i="1"/>
  <c r="W110" i="1"/>
  <c r="U110" i="1"/>
  <c r="AH109" i="1"/>
  <c r="AG109" i="1"/>
  <c r="AC109" i="1"/>
  <c r="AB109" i="1"/>
  <c r="AD109" i="1" s="1"/>
  <c r="AE109" i="1" s="1"/>
  <c r="AF109" i="1" s="1"/>
  <c r="X109" i="1"/>
  <c r="W109" i="1"/>
  <c r="U109" i="1"/>
  <c r="AH108" i="1"/>
  <c r="AI108" i="1" s="1"/>
  <c r="AJ108" i="1" s="1"/>
  <c r="AK108" i="1" s="1"/>
  <c r="AG108" i="1"/>
  <c r="AC108" i="1"/>
  <c r="AB108" i="1"/>
  <c r="X108" i="1"/>
  <c r="W108" i="1"/>
  <c r="U108" i="1"/>
  <c r="AH107" i="1"/>
  <c r="AG107" i="1"/>
  <c r="AI107" i="1" s="1"/>
  <c r="AJ107" i="1" s="1"/>
  <c r="AK107" i="1" s="1"/>
  <c r="AC107" i="1"/>
  <c r="AB107" i="1"/>
  <c r="AD107" i="1" s="1"/>
  <c r="AE107" i="1" s="1"/>
  <c r="AF107" i="1" s="1"/>
  <c r="X107" i="1"/>
  <c r="W107" i="1"/>
  <c r="U107" i="1"/>
  <c r="AH106" i="1"/>
  <c r="AI106" i="1" s="1"/>
  <c r="AJ106" i="1" s="1"/>
  <c r="AK106" i="1" s="1"/>
  <c r="AG106" i="1"/>
  <c r="AC106" i="1"/>
  <c r="AB106" i="1"/>
  <c r="AD106" i="1" s="1"/>
  <c r="AE106" i="1" s="1"/>
  <c r="AF106" i="1" s="1"/>
  <c r="X106" i="1"/>
  <c r="W106" i="1"/>
  <c r="U106" i="1"/>
  <c r="AH105" i="1"/>
  <c r="AG105" i="1"/>
  <c r="AC105" i="1"/>
  <c r="AB105" i="1"/>
  <c r="AD105" i="1" s="1"/>
  <c r="AE105" i="1" s="1"/>
  <c r="AF105" i="1" s="1"/>
  <c r="X105" i="1"/>
  <c r="W105" i="1"/>
  <c r="U105" i="1"/>
  <c r="AI104" i="1"/>
  <c r="AJ104" i="1" s="1"/>
  <c r="AK104" i="1" s="1"/>
  <c r="AH104" i="1"/>
  <c r="AG104" i="1"/>
  <c r="AC104" i="1"/>
  <c r="AB104" i="1"/>
  <c r="X104" i="1"/>
  <c r="W104" i="1"/>
  <c r="U104" i="1"/>
  <c r="AH103" i="1"/>
  <c r="AG103" i="1"/>
  <c r="AC103" i="1"/>
  <c r="AB103" i="1"/>
  <c r="AD103" i="1" s="1"/>
  <c r="AE103" i="1" s="1"/>
  <c r="AF103" i="1" s="1"/>
  <c r="X103" i="1"/>
  <c r="W103" i="1"/>
  <c r="U103" i="1"/>
  <c r="AI102" i="1"/>
  <c r="AJ102" i="1" s="1"/>
  <c r="AK102" i="1" s="1"/>
  <c r="AH102" i="1"/>
  <c r="AG102" i="1"/>
  <c r="AC102" i="1"/>
  <c r="AB102" i="1"/>
  <c r="X102" i="1"/>
  <c r="W102" i="1"/>
  <c r="U102" i="1"/>
  <c r="AH101" i="1"/>
  <c r="AG101" i="1"/>
  <c r="AC101" i="1"/>
  <c r="AB101" i="1"/>
  <c r="AD101" i="1" s="1"/>
  <c r="AE101" i="1" s="1"/>
  <c r="AF101" i="1" s="1"/>
  <c r="X101" i="1"/>
  <c r="W101" i="1"/>
  <c r="U101" i="1"/>
  <c r="AH100" i="1"/>
  <c r="AI100" i="1" s="1"/>
  <c r="AJ100" i="1" s="1"/>
  <c r="AK100" i="1" s="1"/>
  <c r="AG100" i="1"/>
  <c r="AC100" i="1"/>
  <c r="AB100" i="1"/>
  <c r="X100" i="1"/>
  <c r="W100" i="1"/>
  <c r="U100" i="1"/>
  <c r="AH99" i="1"/>
  <c r="AG99" i="1"/>
  <c r="AI99" i="1" s="1"/>
  <c r="AJ99" i="1" s="1"/>
  <c r="AK99" i="1" s="1"/>
  <c r="AD99" i="1"/>
  <c r="AE99" i="1" s="1"/>
  <c r="AF99" i="1" s="1"/>
  <c r="AC99" i="1"/>
  <c r="AB99" i="1"/>
  <c r="X99" i="1"/>
  <c r="W99" i="1"/>
  <c r="U99" i="1"/>
  <c r="AH98" i="1"/>
  <c r="AG98" i="1"/>
  <c r="AI98" i="1" s="1"/>
  <c r="AJ98" i="1" s="1"/>
  <c r="AK98" i="1" s="1"/>
  <c r="AC98" i="1"/>
  <c r="AB98" i="1"/>
  <c r="X98" i="1"/>
  <c r="W98" i="1"/>
  <c r="U98" i="1"/>
  <c r="AH97" i="1"/>
  <c r="AG97" i="1"/>
  <c r="AI97" i="1" s="1"/>
  <c r="AJ97" i="1" s="1"/>
  <c r="AK97" i="1" s="1"/>
  <c r="AD97" i="1"/>
  <c r="AE97" i="1" s="1"/>
  <c r="AF97" i="1" s="1"/>
  <c r="AC97" i="1"/>
  <c r="AB97" i="1"/>
  <c r="X97" i="1"/>
  <c r="W97" i="1"/>
  <c r="U97" i="1"/>
  <c r="AH96" i="1"/>
  <c r="AG96" i="1"/>
  <c r="AI96" i="1" s="1"/>
  <c r="AJ96" i="1" s="1"/>
  <c r="AK96" i="1" s="1"/>
  <c r="AC96" i="1"/>
  <c r="AB96" i="1"/>
  <c r="X96" i="1"/>
  <c r="W96" i="1"/>
  <c r="U96" i="1"/>
  <c r="AH95" i="1"/>
  <c r="AG95" i="1"/>
  <c r="AI95" i="1" s="1"/>
  <c r="AJ95" i="1" s="1"/>
  <c r="AK95" i="1" s="1"/>
  <c r="AD95" i="1"/>
  <c r="AE95" i="1" s="1"/>
  <c r="AF95" i="1" s="1"/>
  <c r="AC95" i="1"/>
  <c r="AB95" i="1"/>
  <c r="X95" i="1"/>
  <c r="W95" i="1"/>
  <c r="U95" i="1"/>
  <c r="AH94" i="1"/>
  <c r="AG94" i="1"/>
  <c r="AI94" i="1" s="1"/>
  <c r="AJ94" i="1" s="1"/>
  <c r="AK94" i="1" s="1"/>
  <c r="AC94" i="1"/>
  <c r="AB94" i="1"/>
  <c r="X94" i="1"/>
  <c r="W94" i="1"/>
  <c r="U94" i="1"/>
  <c r="AH93" i="1"/>
  <c r="AG93" i="1"/>
  <c r="AI93" i="1" s="1"/>
  <c r="AJ93" i="1" s="1"/>
  <c r="AK93" i="1" s="1"/>
  <c r="AD93" i="1"/>
  <c r="AE93" i="1" s="1"/>
  <c r="AF93" i="1" s="1"/>
  <c r="AC93" i="1"/>
  <c r="AB93" i="1"/>
  <c r="X93" i="1"/>
  <c r="W93" i="1"/>
  <c r="U93" i="1"/>
  <c r="AH92" i="1"/>
  <c r="AG92" i="1"/>
  <c r="AC92" i="1"/>
  <c r="AB92" i="1"/>
  <c r="X92" i="1"/>
  <c r="W92" i="1"/>
  <c r="Y92" i="1" s="1"/>
  <c r="Z92" i="1" s="1"/>
  <c r="AA92" i="1" s="1"/>
  <c r="AU92" i="1" s="1"/>
  <c r="U92" i="1"/>
  <c r="AH91" i="1"/>
  <c r="AG91" i="1"/>
  <c r="AD91" i="1"/>
  <c r="AE91" i="1" s="1"/>
  <c r="AF91" i="1" s="1"/>
  <c r="AC91" i="1"/>
  <c r="AB91" i="1"/>
  <c r="X91" i="1"/>
  <c r="W91" i="1"/>
  <c r="U91" i="1"/>
  <c r="AH90" i="1"/>
  <c r="AG90" i="1"/>
  <c r="AI90" i="1" s="1"/>
  <c r="AJ90" i="1" s="1"/>
  <c r="AK90" i="1" s="1"/>
  <c r="AC90" i="1"/>
  <c r="AB90" i="1"/>
  <c r="X90" i="1"/>
  <c r="W90" i="1"/>
  <c r="U90" i="1"/>
  <c r="AH89" i="1"/>
  <c r="AG89" i="1"/>
  <c r="AC89" i="1"/>
  <c r="AB89" i="1"/>
  <c r="AD89" i="1" s="1"/>
  <c r="AE89" i="1" s="1"/>
  <c r="AF89" i="1" s="1"/>
  <c r="X89" i="1"/>
  <c r="W89" i="1"/>
  <c r="U89" i="1"/>
  <c r="AH88" i="1"/>
  <c r="AG88" i="1"/>
  <c r="AC88" i="1"/>
  <c r="AB88" i="1"/>
  <c r="X88" i="1"/>
  <c r="W88" i="1"/>
  <c r="U88" i="1"/>
  <c r="AH87" i="1"/>
  <c r="AI87" i="1" s="1"/>
  <c r="AJ87" i="1" s="1"/>
  <c r="AK87" i="1" s="1"/>
  <c r="AG87" i="1"/>
  <c r="AC87" i="1"/>
  <c r="AB87" i="1"/>
  <c r="X87" i="1"/>
  <c r="W87" i="1"/>
  <c r="U87" i="1"/>
  <c r="AH86" i="1"/>
  <c r="AG86" i="1"/>
  <c r="AI86" i="1" s="1"/>
  <c r="AJ86" i="1" s="1"/>
  <c r="AK86" i="1" s="1"/>
  <c r="AC86" i="1"/>
  <c r="AB86" i="1"/>
  <c r="X86" i="1"/>
  <c r="W86" i="1"/>
  <c r="Y86" i="1" s="1"/>
  <c r="Z86" i="1" s="1"/>
  <c r="AA86" i="1" s="1"/>
  <c r="U86" i="1"/>
  <c r="AH85" i="1"/>
  <c r="AG85" i="1"/>
  <c r="AI85" i="1" s="1"/>
  <c r="AJ85" i="1" s="1"/>
  <c r="AK85" i="1" s="1"/>
  <c r="AD85" i="1"/>
  <c r="AE85" i="1" s="1"/>
  <c r="AF85" i="1" s="1"/>
  <c r="AC85" i="1"/>
  <c r="AB85" i="1"/>
  <c r="X85" i="1"/>
  <c r="W85" i="1"/>
  <c r="U85" i="1"/>
  <c r="AH84" i="1"/>
  <c r="AG84" i="1"/>
  <c r="AC84" i="1"/>
  <c r="AB84" i="1"/>
  <c r="X84" i="1"/>
  <c r="W84" i="1"/>
  <c r="U84" i="1"/>
  <c r="AH83" i="1"/>
  <c r="AG83" i="1"/>
  <c r="AI83" i="1" s="1"/>
  <c r="AJ83" i="1" s="1"/>
  <c r="AK83" i="1" s="1"/>
  <c r="AD83" i="1"/>
  <c r="AE83" i="1" s="1"/>
  <c r="AF83" i="1" s="1"/>
  <c r="AC83" i="1"/>
  <c r="AB83" i="1"/>
  <c r="X83" i="1"/>
  <c r="W83" i="1"/>
  <c r="U83" i="1"/>
  <c r="AH82" i="1"/>
  <c r="AG82" i="1"/>
  <c r="AI82" i="1" s="1"/>
  <c r="AJ82" i="1" s="1"/>
  <c r="AK82" i="1" s="1"/>
  <c r="AC82" i="1"/>
  <c r="AB82" i="1"/>
  <c r="X82" i="1"/>
  <c r="W82" i="1"/>
  <c r="U82" i="1"/>
  <c r="AH81" i="1"/>
  <c r="AI81" i="1" s="1"/>
  <c r="AJ81" i="1" s="1"/>
  <c r="AK81" i="1" s="1"/>
  <c r="AG81" i="1"/>
  <c r="AC81" i="1"/>
  <c r="AB81" i="1"/>
  <c r="X81" i="1"/>
  <c r="W81" i="1"/>
  <c r="U81" i="1"/>
  <c r="AH80" i="1"/>
  <c r="AG80" i="1"/>
  <c r="AC80" i="1"/>
  <c r="AB80" i="1"/>
  <c r="X80" i="1"/>
  <c r="W80" i="1"/>
  <c r="U80" i="1"/>
  <c r="AI79" i="1"/>
  <c r="AJ79" i="1" s="1"/>
  <c r="AK79" i="1" s="1"/>
  <c r="AH79" i="1"/>
  <c r="AG79" i="1"/>
  <c r="AC79" i="1"/>
  <c r="AD79" i="1" s="1"/>
  <c r="AE79" i="1" s="1"/>
  <c r="AF79" i="1" s="1"/>
  <c r="AB79" i="1"/>
  <c r="X79" i="1"/>
  <c r="W79" i="1"/>
  <c r="U79" i="1"/>
  <c r="AH78" i="1"/>
  <c r="AG78" i="1"/>
  <c r="AC78" i="1"/>
  <c r="AB78" i="1"/>
  <c r="X78" i="1"/>
  <c r="W78" i="1"/>
  <c r="U78" i="1"/>
  <c r="AH77" i="1"/>
  <c r="AG77" i="1"/>
  <c r="AC77" i="1"/>
  <c r="AB77" i="1"/>
  <c r="AD77" i="1" s="1"/>
  <c r="AE77" i="1" s="1"/>
  <c r="AF77" i="1" s="1"/>
  <c r="X77" i="1"/>
  <c r="W77" i="1"/>
  <c r="U77" i="1"/>
  <c r="AH76" i="1"/>
  <c r="AI76" i="1" s="1"/>
  <c r="AJ76" i="1" s="1"/>
  <c r="AK76" i="1" s="1"/>
  <c r="AG76" i="1"/>
  <c r="AC76" i="1"/>
  <c r="AB76" i="1"/>
  <c r="X76" i="1"/>
  <c r="W76" i="1"/>
  <c r="U76" i="1"/>
  <c r="AH75" i="1"/>
  <c r="AG75" i="1"/>
  <c r="AI75" i="1" s="1"/>
  <c r="AJ75" i="1" s="1"/>
  <c r="AK75" i="1" s="1"/>
  <c r="AY75" i="1" s="1"/>
  <c r="AC75" i="1"/>
  <c r="AB75" i="1"/>
  <c r="AD75" i="1" s="1"/>
  <c r="AE75" i="1" s="1"/>
  <c r="AF75" i="1" s="1"/>
  <c r="X75" i="1"/>
  <c r="W75" i="1"/>
  <c r="U75" i="1"/>
  <c r="AI74" i="1"/>
  <c r="AJ74" i="1" s="1"/>
  <c r="AK74" i="1" s="1"/>
  <c r="AH74" i="1"/>
  <c r="AG74" i="1"/>
  <c r="AC74" i="1"/>
  <c r="AB74" i="1"/>
  <c r="AD74" i="1" s="1"/>
  <c r="AE74" i="1" s="1"/>
  <c r="AF74" i="1" s="1"/>
  <c r="X74" i="1"/>
  <c r="W74" i="1"/>
  <c r="U74" i="1"/>
  <c r="AI73" i="1"/>
  <c r="AJ73" i="1" s="1"/>
  <c r="AK73" i="1" s="1"/>
  <c r="AH73" i="1"/>
  <c r="AG73" i="1"/>
  <c r="AD73" i="1"/>
  <c r="AE73" i="1" s="1"/>
  <c r="AF73" i="1" s="1"/>
  <c r="AC73" i="1"/>
  <c r="AB73" i="1"/>
  <c r="X73" i="1"/>
  <c r="W73" i="1"/>
  <c r="U73" i="1"/>
  <c r="AH72" i="1"/>
  <c r="AG72" i="1"/>
  <c r="AC72" i="1"/>
  <c r="AB72" i="1"/>
  <c r="X72" i="1"/>
  <c r="W72" i="1"/>
  <c r="Y72" i="1" s="1"/>
  <c r="Z72" i="1" s="1"/>
  <c r="AA72" i="1" s="1"/>
  <c r="AU72" i="1" s="1"/>
  <c r="U72" i="1"/>
  <c r="AH71" i="1"/>
  <c r="AG71" i="1"/>
  <c r="AI71" i="1" s="1"/>
  <c r="AJ71" i="1" s="1"/>
  <c r="AK71" i="1" s="1"/>
  <c r="AC71" i="1"/>
  <c r="AD71" i="1" s="1"/>
  <c r="AE71" i="1" s="1"/>
  <c r="AF71" i="1" s="1"/>
  <c r="AW71" i="1" s="1"/>
  <c r="AB71" i="1"/>
  <c r="X71" i="1"/>
  <c r="W71" i="1"/>
  <c r="Y71" i="1" s="1"/>
  <c r="Z71" i="1" s="1"/>
  <c r="AA71" i="1" s="1"/>
  <c r="AU71" i="1" s="1"/>
  <c r="U71" i="1"/>
  <c r="AH70" i="1"/>
  <c r="AG70" i="1"/>
  <c r="AC70" i="1"/>
  <c r="AB70" i="1"/>
  <c r="X70" i="1"/>
  <c r="W70" i="1"/>
  <c r="U70" i="1"/>
  <c r="AH69" i="1"/>
  <c r="AG69" i="1"/>
  <c r="AC69" i="1"/>
  <c r="AB69" i="1"/>
  <c r="AD69" i="1" s="1"/>
  <c r="AE69" i="1" s="1"/>
  <c r="AF69" i="1" s="1"/>
  <c r="X69" i="1"/>
  <c r="W69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BP313" i="1"/>
  <c r="BO313" i="1"/>
  <c r="BN313" i="1"/>
  <c r="BM313" i="1"/>
  <c r="BL313" i="1"/>
  <c r="BP312" i="1"/>
  <c r="BO312" i="1"/>
  <c r="BN312" i="1"/>
  <c r="BM312" i="1"/>
  <c r="BL312" i="1"/>
  <c r="BP311" i="1"/>
  <c r="BO311" i="1"/>
  <c r="BN311" i="1"/>
  <c r="BM311" i="1"/>
  <c r="BL311" i="1"/>
  <c r="BH311" i="1"/>
  <c r="BG311" i="1"/>
  <c r="BF311" i="1"/>
  <c r="BE311" i="1"/>
  <c r="BD311" i="1"/>
  <c r="BC311" i="1"/>
  <c r="BB311" i="1"/>
  <c r="BA311" i="1"/>
  <c r="AV311" i="1"/>
  <c r="AU311" i="1"/>
  <c r="AT311" i="1"/>
  <c r="AS311" i="1"/>
  <c r="AR311" i="1"/>
  <c r="BP310" i="1"/>
  <c r="BO310" i="1"/>
  <c r="BN310" i="1"/>
  <c r="BM310" i="1"/>
  <c r="BL310" i="1"/>
  <c r="BH310" i="1"/>
  <c r="BG310" i="1"/>
  <c r="BF310" i="1"/>
  <c r="BE310" i="1"/>
  <c r="BD310" i="1"/>
  <c r="BC310" i="1"/>
  <c r="BB310" i="1"/>
  <c r="BA310" i="1"/>
  <c r="AZ310" i="1"/>
  <c r="AY310" i="1"/>
  <c r="AX310" i="1"/>
  <c r="AW310" i="1"/>
  <c r="AT310" i="1"/>
  <c r="AS310" i="1"/>
  <c r="AR310" i="1"/>
  <c r="BP309" i="1"/>
  <c r="BO309" i="1"/>
  <c r="BN309" i="1"/>
  <c r="BM309" i="1"/>
  <c r="BL309" i="1"/>
  <c r="BH309" i="1"/>
  <c r="BG309" i="1"/>
  <c r="BF309" i="1"/>
  <c r="BE309" i="1"/>
  <c r="BD309" i="1"/>
  <c r="BC309" i="1"/>
  <c r="BB309" i="1"/>
  <c r="BA309" i="1"/>
  <c r="AV309" i="1"/>
  <c r="AU309" i="1"/>
  <c r="AT309" i="1"/>
  <c r="AS309" i="1"/>
  <c r="AR309" i="1"/>
  <c r="BP308" i="1"/>
  <c r="BO308" i="1"/>
  <c r="BN308" i="1"/>
  <c r="BM308" i="1"/>
  <c r="BL308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AT308" i="1"/>
  <c r="AS308" i="1"/>
  <c r="AR308" i="1"/>
  <c r="BP307" i="1"/>
  <c r="BO307" i="1"/>
  <c r="BN307" i="1"/>
  <c r="BM307" i="1"/>
  <c r="BL307" i="1"/>
  <c r="BH307" i="1"/>
  <c r="BG307" i="1"/>
  <c r="BF307" i="1"/>
  <c r="BE307" i="1"/>
  <c r="BD307" i="1"/>
  <c r="BC307" i="1"/>
  <c r="BB307" i="1"/>
  <c r="BA307" i="1"/>
  <c r="AZ307" i="1"/>
  <c r="AY307" i="1"/>
  <c r="AT307" i="1"/>
  <c r="AS307" i="1"/>
  <c r="AR307" i="1"/>
  <c r="BP306" i="1"/>
  <c r="BO306" i="1"/>
  <c r="BN306" i="1"/>
  <c r="BM306" i="1"/>
  <c r="BL306" i="1"/>
  <c r="BH306" i="1"/>
  <c r="BG306" i="1"/>
  <c r="BF306" i="1"/>
  <c r="BE306" i="1"/>
  <c r="BD306" i="1"/>
  <c r="BC306" i="1"/>
  <c r="BB306" i="1"/>
  <c r="BA306" i="1"/>
  <c r="AX306" i="1"/>
  <c r="AW306" i="1"/>
  <c r="AT306" i="1"/>
  <c r="AS306" i="1"/>
  <c r="AR306" i="1"/>
  <c r="BP305" i="1"/>
  <c r="BO305" i="1"/>
  <c r="BN305" i="1"/>
  <c r="BM305" i="1"/>
  <c r="BL305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T305" i="1"/>
  <c r="AS305" i="1"/>
  <c r="AR305" i="1"/>
  <c r="BP304" i="1"/>
  <c r="BO304" i="1"/>
  <c r="BN304" i="1"/>
  <c r="BM304" i="1"/>
  <c r="BL304" i="1"/>
  <c r="BH304" i="1"/>
  <c r="BG304" i="1"/>
  <c r="BF304" i="1"/>
  <c r="BE304" i="1"/>
  <c r="BD304" i="1"/>
  <c r="BC304" i="1"/>
  <c r="BB304" i="1"/>
  <c r="BA304" i="1"/>
  <c r="AT304" i="1"/>
  <c r="AS304" i="1"/>
  <c r="AR304" i="1"/>
  <c r="BP303" i="1"/>
  <c r="BO303" i="1"/>
  <c r="BN303" i="1"/>
  <c r="BM303" i="1"/>
  <c r="BL303" i="1"/>
  <c r="BH303" i="1"/>
  <c r="BG303" i="1"/>
  <c r="BF303" i="1"/>
  <c r="BE303" i="1"/>
  <c r="BD303" i="1"/>
  <c r="BC303" i="1"/>
  <c r="BB303" i="1"/>
  <c r="BA303" i="1"/>
  <c r="AV303" i="1"/>
  <c r="AU303" i="1"/>
  <c r="AT303" i="1"/>
  <c r="AS303" i="1"/>
  <c r="AR303" i="1"/>
  <c r="BP302" i="1"/>
  <c r="BO302" i="1"/>
  <c r="BN302" i="1"/>
  <c r="BM302" i="1"/>
  <c r="BL302" i="1"/>
  <c r="BH302" i="1"/>
  <c r="BG302" i="1"/>
  <c r="BF302" i="1"/>
  <c r="BE302" i="1"/>
  <c r="BD302" i="1"/>
  <c r="BC302" i="1"/>
  <c r="BB302" i="1"/>
  <c r="BA302" i="1"/>
  <c r="AT302" i="1"/>
  <c r="AS302" i="1"/>
  <c r="AR302" i="1"/>
  <c r="BP301" i="1"/>
  <c r="BO301" i="1"/>
  <c r="BN301" i="1"/>
  <c r="BM301" i="1"/>
  <c r="BL301" i="1"/>
  <c r="BH301" i="1"/>
  <c r="BG301" i="1"/>
  <c r="BF301" i="1"/>
  <c r="BE301" i="1"/>
  <c r="BD301" i="1"/>
  <c r="BC301" i="1"/>
  <c r="BB301" i="1"/>
  <c r="BA301" i="1"/>
  <c r="AT301" i="1"/>
  <c r="AS301" i="1"/>
  <c r="AR301" i="1"/>
  <c r="BP300" i="1"/>
  <c r="BO300" i="1"/>
  <c r="BN300" i="1"/>
  <c r="BM300" i="1"/>
  <c r="BL300" i="1"/>
  <c r="BH300" i="1"/>
  <c r="BG300" i="1"/>
  <c r="BF300" i="1"/>
  <c r="BE300" i="1"/>
  <c r="BD300" i="1"/>
  <c r="BC300" i="1"/>
  <c r="BB300" i="1"/>
  <c r="BA300" i="1"/>
  <c r="AT300" i="1"/>
  <c r="AS300" i="1"/>
  <c r="AR300" i="1"/>
  <c r="BP299" i="1"/>
  <c r="BO299" i="1"/>
  <c r="BN299" i="1"/>
  <c r="BM299" i="1"/>
  <c r="BL299" i="1"/>
  <c r="BH299" i="1"/>
  <c r="BG299" i="1"/>
  <c r="BF299" i="1"/>
  <c r="BE299" i="1"/>
  <c r="BD299" i="1"/>
  <c r="BC299" i="1"/>
  <c r="BB299" i="1"/>
  <c r="BA299" i="1"/>
  <c r="AZ299" i="1"/>
  <c r="AY299" i="1"/>
  <c r="AV299" i="1"/>
  <c r="AU299" i="1"/>
  <c r="AT299" i="1"/>
  <c r="AS299" i="1"/>
  <c r="AR299" i="1"/>
  <c r="BP298" i="1"/>
  <c r="BO298" i="1"/>
  <c r="BN298" i="1"/>
  <c r="BM298" i="1"/>
  <c r="BL298" i="1"/>
  <c r="BH298" i="1"/>
  <c r="BG298" i="1"/>
  <c r="BF298" i="1"/>
  <c r="BE298" i="1"/>
  <c r="BD298" i="1"/>
  <c r="BC298" i="1"/>
  <c r="BB298" i="1"/>
  <c r="BA298" i="1"/>
  <c r="AT298" i="1"/>
  <c r="AS298" i="1"/>
  <c r="AR298" i="1"/>
  <c r="BP297" i="1"/>
  <c r="BO297" i="1"/>
  <c r="BN297" i="1"/>
  <c r="BM297" i="1"/>
  <c r="BL297" i="1"/>
  <c r="BH297" i="1"/>
  <c r="BG297" i="1"/>
  <c r="BF297" i="1"/>
  <c r="BE297" i="1"/>
  <c r="BD297" i="1"/>
  <c r="BC297" i="1"/>
  <c r="BB297" i="1"/>
  <c r="BA297" i="1"/>
  <c r="AT297" i="1"/>
  <c r="AS297" i="1"/>
  <c r="AR297" i="1"/>
  <c r="BP296" i="1"/>
  <c r="BO296" i="1"/>
  <c r="BN296" i="1"/>
  <c r="BM296" i="1"/>
  <c r="BL296" i="1"/>
  <c r="BH296" i="1"/>
  <c r="BG296" i="1"/>
  <c r="BF296" i="1"/>
  <c r="BE296" i="1"/>
  <c r="BD296" i="1"/>
  <c r="BC296" i="1"/>
  <c r="BB296" i="1"/>
  <c r="BA296" i="1"/>
  <c r="AT296" i="1"/>
  <c r="AS296" i="1"/>
  <c r="AR296" i="1"/>
  <c r="BP295" i="1"/>
  <c r="BO295" i="1"/>
  <c r="BN295" i="1"/>
  <c r="BM295" i="1"/>
  <c r="BL295" i="1"/>
  <c r="BH295" i="1"/>
  <c r="BG295" i="1"/>
  <c r="BF295" i="1"/>
  <c r="BE295" i="1"/>
  <c r="BD295" i="1"/>
  <c r="BC295" i="1"/>
  <c r="BB295" i="1"/>
  <c r="BA295" i="1"/>
  <c r="AX295" i="1"/>
  <c r="AW295" i="1"/>
  <c r="AT295" i="1"/>
  <c r="AS295" i="1"/>
  <c r="AR295" i="1"/>
  <c r="BP294" i="1"/>
  <c r="BO294" i="1"/>
  <c r="BN294" i="1"/>
  <c r="BM294" i="1"/>
  <c r="BL294" i="1"/>
  <c r="BH294" i="1"/>
  <c r="BG294" i="1"/>
  <c r="BF294" i="1"/>
  <c r="BE294" i="1"/>
  <c r="BD294" i="1"/>
  <c r="BC294" i="1"/>
  <c r="BB294" i="1"/>
  <c r="BA294" i="1"/>
  <c r="AZ294" i="1"/>
  <c r="AY294" i="1"/>
  <c r="AT294" i="1"/>
  <c r="AS294" i="1"/>
  <c r="AR294" i="1"/>
  <c r="BP293" i="1"/>
  <c r="BO293" i="1"/>
  <c r="BN293" i="1"/>
  <c r="BM293" i="1"/>
  <c r="BL293" i="1"/>
  <c r="BP292" i="1"/>
  <c r="BO292" i="1"/>
  <c r="BN292" i="1"/>
  <c r="BM292" i="1"/>
  <c r="BL292" i="1"/>
  <c r="BI292" i="1"/>
  <c r="BG292" i="1"/>
  <c r="BF292" i="1"/>
  <c r="BE292" i="1"/>
  <c r="BD292" i="1"/>
  <c r="BC292" i="1"/>
  <c r="BB292" i="1"/>
  <c r="BA292" i="1"/>
  <c r="AT292" i="1"/>
  <c r="AS292" i="1"/>
  <c r="AR292" i="1"/>
  <c r="BP291" i="1"/>
  <c r="BO291" i="1"/>
  <c r="BN291" i="1"/>
  <c r="BM291" i="1"/>
  <c r="BL291" i="1"/>
  <c r="BI291" i="1"/>
  <c r="BG291" i="1"/>
  <c r="BF291" i="1"/>
  <c r="BE291" i="1"/>
  <c r="BD291" i="1"/>
  <c r="BC291" i="1"/>
  <c r="BB291" i="1"/>
  <c r="BA291" i="1"/>
  <c r="AX291" i="1"/>
  <c r="AW291" i="1"/>
  <c r="AT291" i="1"/>
  <c r="AS291" i="1"/>
  <c r="AR291" i="1"/>
  <c r="BP290" i="1"/>
  <c r="BO290" i="1"/>
  <c r="BN290" i="1"/>
  <c r="BM290" i="1"/>
  <c r="BL290" i="1"/>
  <c r="BI290" i="1"/>
  <c r="BG290" i="1"/>
  <c r="BF290" i="1"/>
  <c r="BE290" i="1"/>
  <c r="BD290" i="1"/>
  <c r="BC290" i="1"/>
  <c r="BB290" i="1"/>
  <c r="BA290" i="1"/>
  <c r="AT290" i="1"/>
  <c r="AS290" i="1"/>
  <c r="AR290" i="1"/>
  <c r="BP289" i="1"/>
  <c r="BO289" i="1"/>
  <c r="BN289" i="1"/>
  <c r="BM289" i="1"/>
  <c r="BL289" i="1"/>
  <c r="BP288" i="1"/>
  <c r="BO288" i="1"/>
  <c r="BN288" i="1"/>
  <c r="BM288" i="1"/>
  <c r="BL288" i="1"/>
  <c r="BI288" i="1"/>
  <c r="BG288" i="1"/>
  <c r="BF288" i="1"/>
  <c r="BE288" i="1"/>
  <c r="BD288" i="1"/>
  <c r="BC288" i="1"/>
  <c r="BB288" i="1"/>
  <c r="BA288" i="1"/>
  <c r="AZ288" i="1"/>
  <c r="AY288" i="1"/>
  <c r="AT288" i="1"/>
  <c r="AS288" i="1"/>
  <c r="AR288" i="1"/>
  <c r="BP287" i="1"/>
  <c r="BO287" i="1"/>
  <c r="BN287" i="1"/>
  <c r="BM287" i="1"/>
  <c r="BL287" i="1"/>
  <c r="BI287" i="1"/>
  <c r="BG287" i="1"/>
  <c r="BF287" i="1"/>
  <c r="BE287" i="1"/>
  <c r="BD287" i="1"/>
  <c r="BC287" i="1"/>
  <c r="BB287" i="1"/>
  <c r="BA287" i="1"/>
  <c r="AT287" i="1"/>
  <c r="AS287" i="1"/>
  <c r="AR287" i="1"/>
  <c r="BP286" i="1"/>
  <c r="BO286" i="1"/>
  <c r="BN286" i="1"/>
  <c r="BM286" i="1"/>
  <c r="BL286" i="1"/>
  <c r="BI286" i="1"/>
  <c r="BG286" i="1"/>
  <c r="BF286" i="1"/>
  <c r="BE286" i="1"/>
  <c r="BD286" i="1"/>
  <c r="BC286" i="1"/>
  <c r="BB286" i="1"/>
  <c r="BA286" i="1"/>
  <c r="AT286" i="1"/>
  <c r="AS286" i="1"/>
  <c r="AR286" i="1"/>
  <c r="BP285" i="1"/>
  <c r="BO285" i="1"/>
  <c r="BN285" i="1"/>
  <c r="BM285" i="1"/>
  <c r="BL285" i="1"/>
  <c r="BP284" i="1"/>
  <c r="BO284" i="1"/>
  <c r="BN284" i="1"/>
  <c r="BM284" i="1"/>
  <c r="BL284" i="1"/>
  <c r="BI284" i="1"/>
  <c r="BG284" i="1"/>
  <c r="BF284" i="1"/>
  <c r="BE284" i="1"/>
  <c r="BD284" i="1"/>
  <c r="BC284" i="1"/>
  <c r="BB284" i="1"/>
  <c r="BA284" i="1"/>
  <c r="AZ284" i="1"/>
  <c r="AY284" i="1"/>
  <c r="AV284" i="1"/>
  <c r="AU284" i="1"/>
  <c r="AT284" i="1"/>
  <c r="AS284" i="1"/>
  <c r="AR284" i="1"/>
  <c r="BP283" i="1"/>
  <c r="BO283" i="1"/>
  <c r="BN283" i="1"/>
  <c r="BM283" i="1"/>
  <c r="BL283" i="1"/>
  <c r="BI283" i="1"/>
  <c r="BG283" i="1"/>
  <c r="BF283" i="1"/>
  <c r="BE283" i="1"/>
  <c r="BD283" i="1"/>
  <c r="BC283" i="1"/>
  <c r="BB283" i="1"/>
  <c r="BA283" i="1"/>
  <c r="AV283" i="1"/>
  <c r="AU283" i="1"/>
  <c r="AT283" i="1"/>
  <c r="AS283" i="1"/>
  <c r="AR283" i="1"/>
  <c r="BP282" i="1"/>
  <c r="BO282" i="1"/>
  <c r="BN282" i="1"/>
  <c r="BM282" i="1"/>
  <c r="BL282" i="1"/>
  <c r="BI282" i="1"/>
  <c r="BG282" i="1"/>
  <c r="BF282" i="1"/>
  <c r="BE282" i="1"/>
  <c r="BD282" i="1"/>
  <c r="BC282" i="1"/>
  <c r="BB282" i="1"/>
  <c r="BA282" i="1"/>
  <c r="AX282" i="1"/>
  <c r="AW282" i="1"/>
  <c r="AV282" i="1"/>
  <c r="AU282" i="1"/>
  <c r="AT282" i="1"/>
  <c r="AS282" i="1"/>
  <c r="AR282" i="1"/>
  <c r="BP281" i="1"/>
  <c r="BO281" i="1"/>
  <c r="BN281" i="1"/>
  <c r="BM281" i="1"/>
  <c r="BL281" i="1"/>
  <c r="BP280" i="1"/>
  <c r="BO280" i="1"/>
  <c r="BN280" i="1"/>
  <c r="BM280" i="1"/>
  <c r="BL280" i="1"/>
  <c r="BI280" i="1"/>
  <c r="BG280" i="1"/>
  <c r="BF280" i="1"/>
  <c r="BE280" i="1"/>
  <c r="BD280" i="1"/>
  <c r="BC280" i="1"/>
  <c r="BB280" i="1"/>
  <c r="BA280" i="1"/>
  <c r="AX280" i="1"/>
  <c r="AW280" i="1"/>
  <c r="AT280" i="1"/>
  <c r="AS280" i="1"/>
  <c r="AR280" i="1"/>
  <c r="BP279" i="1"/>
  <c r="BO279" i="1"/>
  <c r="BN279" i="1"/>
  <c r="BM279" i="1"/>
  <c r="BL279" i="1"/>
  <c r="BI279" i="1"/>
  <c r="BG279" i="1"/>
  <c r="BF279" i="1"/>
  <c r="BE279" i="1"/>
  <c r="BD279" i="1"/>
  <c r="BC279" i="1"/>
  <c r="BB279" i="1"/>
  <c r="BA279" i="1"/>
  <c r="AZ279" i="1"/>
  <c r="AY279" i="1"/>
  <c r="AT279" i="1"/>
  <c r="AS279" i="1"/>
  <c r="AR279" i="1"/>
  <c r="BP278" i="1"/>
  <c r="BO278" i="1"/>
  <c r="BN278" i="1"/>
  <c r="BM278" i="1"/>
  <c r="BL278" i="1"/>
  <c r="BI278" i="1"/>
  <c r="BG278" i="1"/>
  <c r="BF278" i="1"/>
  <c r="BE278" i="1"/>
  <c r="BD278" i="1"/>
  <c r="BC278" i="1"/>
  <c r="BB278" i="1"/>
  <c r="BA278" i="1"/>
  <c r="AZ278" i="1"/>
  <c r="AY278" i="1"/>
  <c r="AV278" i="1"/>
  <c r="AU278" i="1"/>
  <c r="AT278" i="1"/>
  <c r="AS278" i="1"/>
  <c r="AR278" i="1"/>
  <c r="BP277" i="1"/>
  <c r="BO277" i="1"/>
  <c r="BN277" i="1"/>
  <c r="BM277" i="1"/>
  <c r="BL277" i="1"/>
  <c r="BP276" i="1"/>
  <c r="BO276" i="1"/>
  <c r="BN276" i="1"/>
  <c r="BM276" i="1"/>
  <c r="BL276" i="1"/>
  <c r="BI276" i="1"/>
  <c r="BG276" i="1"/>
  <c r="BF276" i="1"/>
  <c r="BE276" i="1"/>
  <c r="BD276" i="1"/>
  <c r="BC276" i="1"/>
  <c r="BB276" i="1"/>
  <c r="BA276" i="1"/>
  <c r="AZ276" i="1"/>
  <c r="AY276" i="1"/>
  <c r="AX276" i="1"/>
  <c r="AW276" i="1"/>
  <c r="AT276" i="1"/>
  <c r="AS276" i="1"/>
  <c r="AR276" i="1"/>
  <c r="BP275" i="1"/>
  <c r="BO275" i="1"/>
  <c r="BN275" i="1"/>
  <c r="BM275" i="1"/>
  <c r="BL275" i="1"/>
  <c r="BI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BP274" i="1"/>
  <c r="BO274" i="1"/>
  <c r="BN274" i="1"/>
  <c r="BM274" i="1"/>
  <c r="BL274" i="1"/>
  <c r="BI274" i="1"/>
  <c r="BG274" i="1"/>
  <c r="BF274" i="1"/>
  <c r="BE274" i="1"/>
  <c r="BD274" i="1"/>
  <c r="BC274" i="1"/>
  <c r="BB274" i="1"/>
  <c r="BA274" i="1"/>
  <c r="AZ274" i="1"/>
  <c r="AY274" i="1"/>
  <c r="AV274" i="1"/>
  <c r="AU274" i="1"/>
  <c r="AT274" i="1"/>
  <c r="AS274" i="1"/>
  <c r="AR274" i="1"/>
  <c r="BP273" i="1"/>
  <c r="BO273" i="1"/>
  <c r="BN273" i="1"/>
  <c r="BM273" i="1"/>
  <c r="BL273" i="1"/>
  <c r="BP272" i="1"/>
  <c r="BO272" i="1"/>
  <c r="BN272" i="1"/>
  <c r="BM272" i="1"/>
  <c r="BL272" i="1"/>
  <c r="BI272" i="1"/>
  <c r="BG272" i="1"/>
  <c r="BF272" i="1"/>
  <c r="BE272" i="1"/>
  <c r="BD272" i="1"/>
  <c r="BC272" i="1"/>
  <c r="BB272" i="1"/>
  <c r="BA272" i="1"/>
  <c r="AX272" i="1"/>
  <c r="AW272" i="1"/>
  <c r="AT272" i="1"/>
  <c r="AS272" i="1"/>
  <c r="AR272" i="1"/>
  <c r="BP271" i="1"/>
  <c r="BO271" i="1"/>
  <c r="BN271" i="1"/>
  <c r="BM271" i="1"/>
  <c r="BL271" i="1"/>
  <c r="BI271" i="1"/>
  <c r="BG271" i="1"/>
  <c r="BF271" i="1"/>
  <c r="BE271" i="1"/>
  <c r="BD271" i="1"/>
  <c r="BC271" i="1"/>
  <c r="BB271" i="1"/>
  <c r="BA271" i="1"/>
  <c r="AX271" i="1"/>
  <c r="AW271" i="1"/>
  <c r="AT271" i="1"/>
  <c r="AS271" i="1"/>
  <c r="AR271" i="1"/>
  <c r="BP270" i="1"/>
  <c r="BO270" i="1"/>
  <c r="BN270" i="1"/>
  <c r="BM270" i="1"/>
  <c r="BL270" i="1"/>
  <c r="BI270" i="1"/>
  <c r="BG270" i="1"/>
  <c r="BF270" i="1"/>
  <c r="BE270" i="1"/>
  <c r="BD270" i="1"/>
  <c r="BC270" i="1"/>
  <c r="BB270" i="1"/>
  <c r="BA270" i="1"/>
  <c r="AZ270" i="1"/>
  <c r="AY270" i="1"/>
  <c r="AX270" i="1"/>
  <c r="AW270" i="1"/>
  <c r="AT270" i="1"/>
  <c r="AS270" i="1"/>
  <c r="AR270" i="1"/>
  <c r="BP269" i="1"/>
  <c r="BO269" i="1"/>
  <c r="BN269" i="1"/>
  <c r="BM269" i="1"/>
  <c r="BL269" i="1"/>
  <c r="BP268" i="1"/>
  <c r="BO268" i="1"/>
  <c r="BN268" i="1"/>
  <c r="BM268" i="1"/>
  <c r="BL268" i="1"/>
  <c r="BI268" i="1"/>
  <c r="BG268" i="1"/>
  <c r="BF268" i="1"/>
  <c r="BE268" i="1"/>
  <c r="BD268" i="1"/>
  <c r="BC268" i="1"/>
  <c r="BB268" i="1"/>
  <c r="BA268" i="1"/>
  <c r="AZ268" i="1"/>
  <c r="AY268" i="1"/>
  <c r="AV268" i="1"/>
  <c r="AU268" i="1"/>
  <c r="AT268" i="1"/>
  <c r="AS268" i="1"/>
  <c r="AR268" i="1"/>
  <c r="BP267" i="1"/>
  <c r="BO267" i="1"/>
  <c r="BN267" i="1"/>
  <c r="BM267" i="1"/>
  <c r="BL267" i="1"/>
  <c r="BI267" i="1"/>
  <c r="BG267" i="1"/>
  <c r="BF267" i="1"/>
  <c r="BE267" i="1"/>
  <c r="BD267" i="1"/>
  <c r="BC267" i="1"/>
  <c r="BB267" i="1"/>
  <c r="BA267" i="1"/>
  <c r="AX267" i="1"/>
  <c r="AW267" i="1"/>
  <c r="AV267" i="1"/>
  <c r="AU267" i="1"/>
  <c r="AT267" i="1"/>
  <c r="AS267" i="1"/>
  <c r="AR267" i="1"/>
  <c r="BP266" i="1"/>
  <c r="BO266" i="1"/>
  <c r="BN266" i="1"/>
  <c r="BM266" i="1"/>
  <c r="BL266" i="1"/>
  <c r="BI266" i="1"/>
  <c r="BG266" i="1"/>
  <c r="BF266" i="1"/>
  <c r="BE266" i="1"/>
  <c r="BD266" i="1"/>
  <c r="BC266" i="1"/>
  <c r="BB266" i="1"/>
  <c r="BA266" i="1"/>
  <c r="AZ266" i="1"/>
  <c r="AY266" i="1"/>
  <c r="AV266" i="1"/>
  <c r="AU266" i="1"/>
  <c r="AT266" i="1"/>
  <c r="AS266" i="1"/>
  <c r="AR266" i="1"/>
  <c r="BP265" i="1"/>
  <c r="BO265" i="1"/>
  <c r="BN265" i="1"/>
  <c r="BM265" i="1"/>
  <c r="BL265" i="1"/>
  <c r="BP264" i="1"/>
  <c r="BO264" i="1"/>
  <c r="BN264" i="1"/>
  <c r="BM264" i="1"/>
  <c r="BL264" i="1"/>
  <c r="BI264" i="1"/>
  <c r="BH264" i="1"/>
  <c r="BF264" i="1"/>
  <c r="BE264" i="1"/>
  <c r="BD264" i="1"/>
  <c r="BC264" i="1"/>
  <c r="BB264" i="1"/>
  <c r="BA264" i="1"/>
  <c r="AX264" i="1"/>
  <c r="AW264" i="1"/>
  <c r="AT264" i="1"/>
  <c r="AS264" i="1"/>
  <c r="AR264" i="1"/>
  <c r="BP263" i="1"/>
  <c r="BO263" i="1"/>
  <c r="BN263" i="1"/>
  <c r="BM263" i="1"/>
  <c r="BL263" i="1"/>
  <c r="BI263" i="1"/>
  <c r="BH263" i="1"/>
  <c r="BF263" i="1"/>
  <c r="BE263" i="1"/>
  <c r="BD263" i="1"/>
  <c r="BC263" i="1"/>
  <c r="BB263" i="1"/>
  <c r="BA263" i="1"/>
  <c r="AX263" i="1"/>
  <c r="AW263" i="1"/>
  <c r="AT263" i="1"/>
  <c r="AS263" i="1"/>
  <c r="AR263" i="1"/>
  <c r="BP262" i="1"/>
  <c r="BO262" i="1"/>
  <c r="BN262" i="1"/>
  <c r="BM262" i="1"/>
  <c r="BL262" i="1"/>
  <c r="BI262" i="1"/>
  <c r="BH262" i="1"/>
  <c r="BF262" i="1"/>
  <c r="BE262" i="1"/>
  <c r="BD262" i="1"/>
  <c r="BC262" i="1"/>
  <c r="BB262" i="1"/>
  <c r="BA262" i="1"/>
  <c r="AX262" i="1"/>
  <c r="AW262" i="1"/>
  <c r="AV262" i="1"/>
  <c r="AU262" i="1"/>
  <c r="AT262" i="1"/>
  <c r="AS262" i="1"/>
  <c r="AR262" i="1"/>
  <c r="BP261" i="1"/>
  <c r="BO261" i="1"/>
  <c r="BN261" i="1"/>
  <c r="BM261" i="1"/>
  <c r="BL261" i="1"/>
  <c r="BP260" i="1"/>
  <c r="BO260" i="1"/>
  <c r="BN260" i="1"/>
  <c r="BM260" i="1"/>
  <c r="BL260" i="1"/>
  <c r="BI260" i="1"/>
  <c r="BH260" i="1"/>
  <c r="BF260" i="1"/>
  <c r="BE260" i="1"/>
  <c r="BD260" i="1"/>
  <c r="BC260" i="1"/>
  <c r="BB260" i="1"/>
  <c r="BA260" i="1"/>
  <c r="AX260" i="1"/>
  <c r="AW260" i="1"/>
  <c r="AT260" i="1"/>
  <c r="AS260" i="1"/>
  <c r="AR260" i="1"/>
  <c r="BP259" i="1"/>
  <c r="BO259" i="1"/>
  <c r="BN259" i="1"/>
  <c r="BM259" i="1"/>
  <c r="BL259" i="1"/>
  <c r="BI259" i="1"/>
  <c r="BH259" i="1"/>
  <c r="BF259" i="1"/>
  <c r="BE259" i="1"/>
  <c r="BD259" i="1"/>
  <c r="BC259" i="1"/>
  <c r="BB259" i="1"/>
  <c r="BA259" i="1"/>
  <c r="AZ259" i="1"/>
  <c r="AY259" i="1"/>
  <c r="AT259" i="1"/>
  <c r="AS259" i="1"/>
  <c r="AR259" i="1"/>
  <c r="BP258" i="1"/>
  <c r="BO258" i="1"/>
  <c r="BN258" i="1"/>
  <c r="BM258" i="1"/>
  <c r="BL258" i="1"/>
  <c r="BI258" i="1"/>
  <c r="BH258" i="1"/>
  <c r="BF258" i="1"/>
  <c r="BE258" i="1"/>
  <c r="BD258" i="1"/>
  <c r="BC258" i="1"/>
  <c r="BB258" i="1"/>
  <c r="BA258" i="1"/>
  <c r="AZ258" i="1"/>
  <c r="AY258" i="1"/>
  <c r="AV258" i="1"/>
  <c r="AU258" i="1"/>
  <c r="AT258" i="1"/>
  <c r="AS258" i="1"/>
  <c r="AR258" i="1"/>
  <c r="BP257" i="1"/>
  <c r="BO257" i="1"/>
  <c r="BN257" i="1"/>
  <c r="BM257" i="1"/>
  <c r="BL257" i="1"/>
  <c r="BP256" i="1"/>
  <c r="BO256" i="1"/>
  <c r="BN256" i="1"/>
  <c r="BM256" i="1"/>
  <c r="BL256" i="1"/>
  <c r="BI256" i="1"/>
  <c r="BH256" i="1"/>
  <c r="BF256" i="1"/>
  <c r="BE256" i="1"/>
  <c r="BD256" i="1"/>
  <c r="BC256" i="1"/>
  <c r="BB256" i="1"/>
  <c r="BA256" i="1"/>
  <c r="AZ256" i="1"/>
  <c r="AY256" i="1"/>
  <c r="AV256" i="1"/>
  <c r="AU256" i="1"/>
  <c r="AT256" i="1"/>
  <c r="AS256" i="1"/>
  <c r="AR256" i="1"/>
  <c r="BP255" i="1"/>
  <c r="BO255" i="1"/>
  <c r="BN255" i="1"/>
  <c r="BM255" i="1"/>
  <c r="BL255" i="1"/>
  <c r="BI255" i="1"/>
  <c r="BH255" i="1"/>
  <c r="BF255" i="1"/>
  <c r="BE255" i="1"/>
  <c r="BD255" i="1"/>
  <c r="BC255" i="1"/>
  <c r="BB255" i="1"/>
  <c r="BA255" i="1"/>
  <c r="AX255" i="1"/>
  <c r="AW255" i="1"/>
  <c r="AV255" i="1"/>
  <c r="AU255" i="1"/>
  <c r="AT255" i="1"/>
  <c r="AS255" i="1"/>
  <c r="AR255" i="1"/>
  <c r="BP254" i="1"/>
  <c r="BO254" i="1"/>
  <c r="BN254" i="1"/>
  <c r="BM254" i="1"/>
  <c r="BL254" i="1"/>
  <c r="BI254" i="1"/>
  <c r="BH254" i="1"/>
  <c r="BF254" i="1"/>
  <c r="BE254" i="1"/>
  <c r="BD254" i="1"/>
  <c r="BC254" i="1"/>
  <c r="BB254" i="1"/>
  <c r="BA254" i="1"/>
  <c r="AX254" i="1"/>
  <c r="AW254" i="1"/>
  <c r="AV254" i="1"/>
  <c r="AU254" i="1"/>
  <c r="AT254" i="1"/>
  <c r="AS254" i="1"/>
  <c r="AR254" i="1"/>
  <c r="BP253" i="1"/>
  <c r="BO253" i="1"/>
  <c r="BN253" i="1"/>
  <c r="BM253" i="1"/>
  <c r="BL253" i="1"/>
  <c r="BP252" i="1"/>
  <c r="BO252" i="1"/>
  <c r="BN252" i="1"/>
  <c r="BM252" i="1"/>
  <c r="BL252" i="1"/>
  <c r="BI252" i="1"/>
  <c r="BH252" i="1"/>
  <c r="BF252" i="1"/>
  <c r="BE252" i="1"/>
  <c r="BD252" i="1"/>
  <c r="BC252" i="1"/>
  <c r="BB252" i="1"/>
  <c r="BA252" i="1"/>
  <c r="AZ252" i="1"/>
  <c r="AY252" i="1"/>
  <c r="AX252" i="1"/>
  <c r="AW252" i="1"/>
  <c r="AT252" i="1"/>
  <c r="AS252" i="1"/>
  <c r="AR252" i="1"/>
  <c r="BP251" i="1"/>
  <c r="BO251" i="1"/>
  <c r="BN251" i="1"/>
  <c r="BM251" i="1"/>
  <c r="BL251" i="1"/>
  <c r="BI251" i="1"/>
  <c r="BH251" i="1"/>
  <c r="BF251" i="1"/>
  <c r="BE251" i="1"/>
  <c r="BD251" i="1"/>
  <c r="BC251" i="1"/>
  <c r="BB251" i="1"/>
  <c r="BA251" i="1"/>
  <c r="AZ251" i="1"/>
  <c r="AY251" i="1"/>
  <c r="AV251" i="1"/>
  <c r="AU251" i="1"/>
  <c r="AT251" i="1"/>
  <c r="AS251" i="1"/>
  <c r="AR251" i="1"/>
  <c r="BP250" i="1"/>
  <c r="BO250" i="1"/>
  <c r="BN250" i="1"/>
  <c r="BM250" i="1"/>
  <c r="BL250" i="1"/>
  <c r="BI250" i="1"/>
  <c r="BH250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BP249" i="1"/>
  <c r="BO249" i="1"/>
  <c r="BN249" i="1"/>
  <c r="BM249" i="1"/>
  <c r="BL249" i="1"/>
  <c r="BP248" i="1"/>
  <c r="BO248" i="1"/>
  <c r="BN248" i="1"/>
  <c r="BM248" i="1"/>
  <c r="BL248" i="1"/>
  <c r="BI248" i="1"/>
  <c r="BH248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BP247" i="1"/>
  <c r="BO247" i="1"/>
  <c r="BN247" i="1"/>
  <c r="BM247" i="1"/>
  <c r="BL247" i="1"/>
  <c r="BI247" i="1"/>
  <c r="BH247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BP246" i="1"/>
  <c r="BO246" i="1"/>
  <c r="BN246" i="1"/>
  <c r="BM246" i="1"/>
  <c r="BL246" i="1"/>
  <c r="BI246" i="1"/>
  <c r="BH246" i="1"/>
  <c r="BF246" i="1"/>
  <c r="BE246" i="1"/>
  <c r="BD246" i="1"/>
  <c r="BC246" i="1"/>
  <c r="BB246" i="1"/>
  <c r="BA246" i="1"/>
  <c r="AZ246" i="1"/>
  <c r="AY246" i="1"/>
  <c r="AV246" i="1"/>
  <c r="AU246" i="1"/>
  <c r="AT246" i="1"/>
  <c r="AS246" i="1"/>
  <c r="AR246" i="1"/>
  <c r="BP245" i="1"/>
  <c r="BO245" i="1"/>
  <c r="BN245" i="1"/>
  <c r="BM245" i="1"/>
  <c r="BL245" i="1"/>
  <c r="BP244" i="1"/>
  <c r="BO244" i="1"/>
  <c r="BN244" i="1"/>
  <c r="BM244" i="1"/>
  <c r="BL244" i="1"/>
  <c r="BI244" i="1"/>
  <c r="BH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BP243" i="1"/>
  <c r="BO243" i="1"/>
  <c r="BN243" i="1"/>
  <c r="BM243" i="1"/>
  <c r="BL243" i="1"/>
  <c r="BI243" i="1"/>
  <c r="BH243" i="1"/>
  <c r="BF243" i="1"/>
  <c r="BE243" i="1"/>
  <c r="BD243" i="1"/>
  <c r="BC243" i="1"/>
  <c r="BB243" i="1"/>
  <c r="BA243" i="1"/>
  <c r="AX243" i="1"/>
  <c r="AW243" i="1"/>
  <c r="AV243" i="1"/>
  <c r="AU243" i="1"/>
  <c r="AT243" i="1"/>
  <c r="AS243" i="1"/>
  <c r="AR243" i="1"/>
  <c r="BP242" i="1"/>
  <c r="BO242" i="1"/>
  <c r="BN242" i="1"/>
  <c r="BM242" i="1"/>
  <c r="BL242" i="1"/>
  <c r="BI242" i="1"/>
  <c r="BH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BP241" i="1"/>
  <c r="BO241" i="1"/>
  <c r="BN241" i="1"/>
  <c r="BM241" i="1"/>
  <c r="BL241" i="1"/>
  <c r="BP240" i="1"/>
  <c r="BO240" i="1"/>
  <c r="BN240" i="1"/>
  <c r="BM240" i="1"/>
  <c r="BL240" i="1"/>
  <c r="BI240" i="1"/>
  <c r="BH240" i="1"/>
  <c r="BF240" i="1"/>
  <c r="BE240" i="1"/>
  <c r="BD240" i="1"/>
  <c r="BC240" i="1"/>
  <c r="BB240" i="1"/>
  <c r="BA240" i="1"/>
  <c r="AZ240" i="1"/>
  <c r="AY240" i="1"/>
  <c r="AV240" i="1"/>
  <c r="AU240" i="1"/>
  <c r="AT240" i="1"/>
  <c r="AS240" i="1"/>
  <c r="AR240" i="1"/>
  <c r="BP239" i="1"/>
  <c r="BO239" i="1"/>
  <c r="BN239" i="1"/>
  <c r="BM239" i="1"/>
  <c r="BL239" i="1"/>
  <c r="BI239" i="1"/>
  <c r="BH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BP238" i="1"/>
  <c r="BO238" i="1"/>
  <c r="BN238" i="1"/>
  <c r="BM238" i="1"/>
  <c r="BL238" i="1"/>
  <c r="BI238" i="1"/>
  <c r="BH238" i="1"/>
  <c r="BG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BP237" i="1"/>
  <c r="BO237" i="1"/>
  <c r="BN237" i="1"/>
  <c r="BM237" i="1"/>
  <c r="BL237" i="1"/>
  <c r="BP236" i="1"/>
  <c r="BO236" i="1"/>
  <c r="BN236" i="1"/>
  <c r="BM236" i="1"/>
  <c r="BL236" i="1"/>
  <c r="BI236" i="1"/>
  <c r="BH236" i="1"/>
  <c r="BG236" i="1"/>
  <c r="BD236" i="1"/>
  <c r="BC236" i="1"/>
  <c r="BB236" i="1"/>
  <c r="BA236" i="1"/>
  <c r="AX236" i="1"/>
  <c r="AW236" i="1"/>
  <c r="AT236" i="1"/>
  <c r="AS236" i="1"/>
  <c r="AR236" i="1"/>
  <c r="BP235" i="1"/>
  <c r="BO235" i="1"/>
  <c r="BN235" i="1"/>
  <c r="BM235" i="1"/>
  <c r="BL235" i="1"/>
  <c r="BI235" i="1"/>
  <c r="BH235" i="1"/>
  <c r="BG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BP234" i="1"/>
  <c r="BO234" i="1"/>
  <c r="BN234" i="1"/>
  <c r="BM234" i="1"/>
  <c r="BL234" i="1"/>
  <c r="BI234" i="1"/>
  <c r="BH234" i="1"/>
  <c r="BG234" i="1"/>
  <c r="BD234" i="1"/>
  <c r="BC234" i="1"/>
  <c r="BB234" i="1"/>
  <c r="BA234" i="1"/>
  <c r="AZ234" i="1"/>
  <c r="AY234" i="1"/>
  <c r="AX234" i="1"/>
  <c r="AW234" i="1"/>
  <c r="AT234" i="1"/>
  <c r="AS234" i="1"/>
  <c r="AR234" i="1"/>
  <c r="BP233" i="1"/>
  <c r="BO233" i="1"/>
  <c r="BN233" i="1"/>
  <c r="BM233" i="1"/>
  <c r="BL233" i="1"/>
  <c r="BP232" i="1"/>
  <c r="BO232" i="1"/>
  <c r="BN232" i="1"/>
  <c r="BM232" i="1"/>
  <c r="BL232" i="1"/>
  <c r="BI232" i="1"/>
  <c r="BH232" i="1"/>
  <c r="BG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BP231" i="1"/>
  <c r="BO231" i="1"/>
  <c r="BN231" i="1"/>
  <c r="BM231" i="1"/>
  <c r="BL231" i="1"/>
  <c r="BI231" i="1"/>
  <c r="BH231" i="1"/>
  <c r="BG231" i="1"/>
  <c r="BD231" i="1"/>
  <c r="BC231" i="1"/>
  <c r="BB231" i="1"/>
  <c r="BA231" i="1"/>
  <c r="AZ231" i="1"/>
  <c r="AY231" i="1"/>
  <c r="AX231" i="1"/>
  <c r="AW231" i="1"/>
  <c r="AV231" i="1"/>
  <c r="AU231" i="1"/>
  <c r="AT231" i="1"/>
  <c r="AS231" i="1"/>
  <c r="AR231" i="1"/>
  <c r="BP230" i="1"/>
  <c r="BO230" i="1"/>
  <c r="BN230" i="1"/>
  <c r="BM230" i="1"/>
  <c r="BL230" i="1"/>
  <c r="BI230" i="1"/>
  <c r="BH230" i="1"/>
  <c r="BG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BP229" i="1"/>
  <c r="BO229" i="1"/>
  <c r="BN229" i="1"/>
  <c r="BM229" i="1"/>
  <c r="BL229" i="1"/>
  <c r="BI229" i="1"/>
  <c r="BH229" i="1"/>
  <c r="BG229" i="1"/>
  <c r="BD229" i="1"/>
  <c r="BC229" i="1"/>
  <c r="BB229" i="1"/>
  <c r="BA229" i="1"/>
  <c r="AX229" i="1"/>
  <c r="AW229" i="1"/>
  <c r="AV229" i="1"/>
  <c r="AU229" i="1"/>
  <c r="AT229" i="1"/>
  <c r="AS229" i="1"/>
  <c r="AR229" i="1"/>
  <c r="BP228" i="1"/>
  <c r="BO228" i="1"/>
  <c r="BN228" i="1"/>
  <c r="BM228" i="1"/>
  <c r="BL228" i="1"/>
  <c r="BI228" i="1"/>
  <c r="BH228" i="1"/>
  <c r="BG228" i="1"/>
  <c r="BD228" i="1"/>
  <c r="BC228" i="1"/>
  <c r="BB228" i="1"/>
  <c r="BA228" i="1"/>
  <c r="AX228" i="1"/>
  <c r="AW228" i="1"/>
  <c r="AT228" i="1"/>
  <c r="AS228" i="1"/>
  <c r="AR228" i="1"/>
  <c r="BP227" i="1"/>
  <c r="BO227" i="1"/>
  <c r="BN227" i="1"/>
  <c r="BM227" i="1"/>
  <c r="BL227" i="1"/>
  <c r="BI227" i="1"/>
  <c r="BH227" i="1"/>
  <c r="BG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BP226" i="1"/>
  <c r="BO226" i="1"/>
  <c r="BN226" i="1"/>
  <c r="BM226" i="1"/>
  <c r="BL226" i="1"/>
  <c r="BI226" i="1"/>
  <c r="BH226" i="1"/>
  <c r="BG226" i="1"/>
  <c r="BD226" i="1"/>
  <c r="BC226" i="1"/>
  <c r="BB226" i="1"/>
  <c r="BA226" i="1"/>
  <c r="AZ226" i="1"/>
  <c r="AY226" i="1"/>
  <c r="AX226" i="1"/>
  <c r="AW226" i="1"/>
  <c r="AT226" i="1"/>
  <c r="AS226" i="1"/>
  <c r="AR226" i="1"/>
  <c r="BP225" i="1"/>
  <c r="BO225" i="1"/>
  <c r="BN225" i="1"/>
  <c r="BM225" i="1"/>
  <c r="BL225" i="1"/>
  <c r="BI225" i="1"/>
  <c r="BH225" i="1"/>
  <c r="BG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BP224" i="1"/>
  <c r="BO224" i="1"/>
  <c r="BN224" i="1"/>
  <c r="BM224" i="1"/>
  <c r="BL224" i="1"/>
  <c r="BI224" i="1"/>
  <c r="BH224" i="1"/>
  <c r="BG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BP223" i="1"/>
  <c r="BO223" i="1"/>
  <c r="BN223" i="1"/>
  <c r="BM223" i="1"/>
  <c r="BL223" i="1"/>
  <c r="BI223" i="1"/>
  <c r="BH223" i="1"/>
  <c r="BG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BP222" i="1"/>
  <c r="BO222" i="1"/>
  <c r="BN222" i="1"/>
  <c r="BM222" i="1"/>
  <c r="BL222" i="1"/>
  <c r="BI222" i="1"/>
  <c r="BH222" i="1"/>
  <c r="BG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BP221" i="1"/>
  <c r="BO221" i="1"/>
  <c r="BN221" i="1"/>
  <c r="BM221" i="1"/>
  <c r="BL221" i="1"/>
  <c r="BI221" i="1"/>
  <c r="BH221" i="1"/>
  <c r="BG221" i="1"/>
  <c r="BD221" i="1"/>
  <c r="BC221" i="1"/>
  <c r="BB221" i="1"/>
  <c r="BA221" i="1"/>
  <c r="AX221" i="1"/>
  <c r="AW221" i="1"/>
  <c r="AV221" i="1"/>
  <c r="AU221" i="1"/>
  <c r="AT221" i="1"/>
  <c r="AS221" i="1"/>
  <c r="AR221" i="1"/>
  <c r="BP220" i="1"/>
  <c r="BO220" i="1"/>
  <c r="BN220" i="1"/>
  <c r="BM220" i="1"/>
  <c r="BL220" i="1"/>
  <c r="BI220" i="1"/>
  <c r="BH220" i="1"/>
  <c r="BG220" i="1"/>
  <c r="BD220" i="1"/>
  <c r="BC220" i="1"/>
  <c r="BB220" i="1"/>
  <c r="BA220" i="1"/>
  <c r="AX220" i="1"/>
  <c r="AW220" i="1"/>
  <c r="AT220" i="1"/>
  <c r="AS220" i="1"/>
  <c r="AR220" i="1"/>
  <c r="BP219" i="1"/>
  <c r="BO219" i="1"/>
  <c r="BN219" i="1"/>
  <c r="BM219" i="1"/>
  <c r="BL219" i="1"/>
  <c r="BI219" i="1"/>
  <c r="BH219" i="1"/>
  <c r="BG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BP218" i="1"/>
  <c r="BO218" i="1"/>
  <c r="BN218" i="1"/>
  <c r="BM218" i="1"/>
  <c r="BL218" i="1"/>
  <c r="BI218" i="1"/>
  <c r="BH218" i="1"/>
  <c r="BG218" i="1"/>
  <c r="BD218" i="1"/>
  <c r="BC218" i="1"/>
  <c r="BB218" i="1"/>
  <c r="BA218" i="1"/>
  <c r="AZ218" i="1"/>
  <c r="AY218" i="1"/>
  <c r="AX218" i="1"/>
  <c r="AW218" i="1"/>
  <c r="AT218" i="1"/>
  <c r="AS218" i="1"/>
  <c r="AR218" i="1"/>
  <c r="BP217" i="1"/>
  <c r="BO217" i="1"/>
  <c r="BN217" i="1"/>
  <c r="BM217" i="1"/>
  <c r="BL217" i="1"/>
  <c r="BI217" i="1"/>
  <c r="BH217" i="1"/>
  <c r="BG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BP216" i="1"/>
  <c r="BO216" i="1"/>
  <c r="BN216" i="1"/>
  <c r="BM216" i="1"/>
  <c r="BL216" i="1"/>
  <c r="BI216" i="1"/>
  <c r="BH216" i="1"/>
  <c r="BG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BP215" i="1"/>
  <c r="BO215" i="1"/>
  <c r="BN215" i="1"/>
  <c r="BM215" i="1"/>
  <c r="BL215" i="1"/>
  <c r="BI215" i="1"/>
  <c r="BH215" i="1"/>
  <c r="BG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BP214" i="1"/>
  <c r="BO214" i="1"/>
  <c r="BN214" i="1"/>
  <c r="BM214" i="1"/>
  <c r="BL214" i="1"/>
  <c r="BI214" i="1"/>
  <c r="BH214" i="1"/>
  <c r="BG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BP213" i="1"/>
  <c r="BO213" i="1"/>
  <c r="BN213" i="1"/>
  <c r="BM213" i="1"/>
  <c r="BL213" i="1"/>
  <c r="BI213" i="1"/>
  <c r="BH213" i="1"/>
  <c r="BG213" i="1"/>
  <c r="BD213" i="1"/>
  <c r="BC213" i="1"/>
  <c r="BB213" i="1"/>
  <c r="BA213" i="1"/>
  <c r="AX213" i="1"/>
  <c r="AW213" i="1"/>
  <c r="AV213" i="1"/>
  <c r="AU213" i="1"/>
  <c r="AT213" i="1"/>
  <c r="AS213" i="1"/>
  <c r="AR213" i="1"/>
  <c r="BP212" i="1"/>
  <c r="BO212" i="1"/>
  <c r="BN212" i="1"/>
  <c r="BM212" i="1"/>
  <c r="BL212" i="1"/>
  <c r="BI212" i="1"/>
  <c r="BH212" i="1"/>
  <c r="BG212" i="1"/>
  <c r="BD212" i="1"/>
  <c r="BC212" i="1"/>
  <c r="BB212" i="1"/>
  <c r="BA212" i="1"/>
  <c r="AX212" i="1"/>
  <c r="AW212" i="1"/>
  <c r="AT212" i="1"/>
  <c r="AS212" i="1"/>
  <c r="AR212" i="1"/>
  <c r="BP211" i="1"/>
  <c r="BO211" i="1"/>
  <c r="BN211" i="1"/>
  <c r="BM211" i="1"/>
  <c r="BL211" i="1"/>
  <c r="BI211" i="1"/>
  <c r="BH211" i="1"/>
  <c r="BG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BP210" i="1"/>
  <c r="BO210" i="1"/>
  <c r="BN210" i="1"/>
  <c r="BM210" i="1"/>
  <c r="BL210" i="1"/>
  <c r="BI210" i="1"/>
  <c r="BH210" i="1"/>
  <c r="BG210" i="1"/>
  <c r="BD210" i="1"/>
  <c r="BC210" i="1"/>
  <c r="BB210" i="1"/>
  <c r="BA210" i="1"/>
  <c r="AZ210" i="1"/>
  <c r="AY210" i="1"/>
  <c r="AX210" i="1"/>
  <c r="AW210" i="1"/>
  <c r="AT210" i="1"/>
  <c r="AS210" i="1"/>
  <c r="AR210" i="1"/>
  <c r="BP209" i="1"/>
  <c r="BO209" i="1"/>
  <c r="BN209" i="1"/>
  <c r="BM209" i="1"/>
  <c r="BL209" i="1"/>
  <c r="BI209" i="1"/>
  <c r="BH209" i="1"/>
  <c r="BG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BP208" i="1"/>
  <c r="BO208" i="1"/>
  <c r="BN208" i="1"/>
  <c r="BM208" i="1"/>
  <c r="BL208" i="1"/>
  <c r="BI208" i="1"/>
  <c r="BH208" i="1"/>
  <c r="BG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BP207" i="1"/>
  <c r="BO207" i="1"/>
  <c r="BN207" i="1"/>
  <c r="BM207" i="1"/>
  <c r="BL207" i="1"/>
  <c r="BI207" i="1"/>
  <c r="BH207" i="1"/>
  <c r="BG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BP206" i="1"/>
  <c r="BO206" i="1"/>
  <c r="BN206" i="1"/>
  <c r="BM206" i="1"/>
  <c r="BL206" i="1"/>
  <c r="BI206" i="1"/>
  <c r="BH206" i="1"/>
  <c r="BG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BP205" i="1"/>
  <c r="BO205" i="1"/>
  <c r="BN205" i="1"/>
  <c r="BM205" i="1"/>
  <c r="BL205" i="1"/>
  <c r="BI205" i="1"/>
  <c r="BH205" i="1"/>
  <c r="BG205" i="1"/>
  <c r="BD205" i="1"/>
  <c r="BC205" i="1"/>
  <c r="BB205" i="1"/>
  <c r="BA205" i="1"/>
  <c r="AX205" i="1"/>
  <c r="AW205" i="1"/>
  <c r="AV205" i="1"/>
  <c r="AU205" i="1"/>
  <c r="AT205" i="1"/>
  <c r="AS205" i="1"/>
  <c r="AR205" i="1"/>
  <c r="BP204" i="1"/>
  <c r="BO204" i="1"/>
  <c r="BN204" i="1"/>
  <c r="BM204" i="1"/>
  <c r="BL204" i="1"/>
  <c r="BI204" i="1"/>
  <c r="BH204" i="1"/>
  <c r="BG204" i="1"/>
  <c r="BD204" i="1"/>
  <c r="BC204" i="1"/>
  <c r="BB204" i="1"/>
  <c r="BA204" i="1"/>
  <c r="AZ204" i="1"/>
  <c r="AY204" i="1"/>
  <c r="AV204" i="1"/>
  <c r="AU204" i="1"/>
  <c r="AT204" i="1"/>
  <c r="AS204" i="1"/>
  <c r="AR204" i="1"/>
  <c r="BP203" i="1"/>
  <c r="BO203" i="1"/>
  <c r="BN203" i="1"/>
  <c r="BM203" i="1"/>
  <c r="BL203" i="1"/>
  <c r="BI203" i="1"/>
  <c r="BH203" i="1"/>
  <c r="BG203" i="1"/>
  <c r="BD203" i="1"/>
  <c r="BC203" i="1"/>
  <c r="BB203" i="1"/>
  <c r="BA203" i="1"/>
  <c r="AZ203" i="1"/>
  <c r="AY203" i="1"/>
  <c r="AV203" i="1"/>
  <c r="AU203" i="1"/>
  <c r="AT203" i="1"/>
  <c r="AS203" i="1"/>
  <c r="AR203" i="1"/>
  <c r="BP202" i="1"/>
  <c r="BO202" i="1"/>
  <c r="BN202" i="1"/>
  <c r="BM202" i="1"/>
  <c r="BL202" i="1"/>
  <c r="BI202" i="1"/>
  <c r="BH202" i="1"/>
  <c r="BG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BP201" i="1"/>
  <c r="BO201" i="1"/>
  <c r="BN201" i="1"/>
  <c r="BM201" i="1"/>
  <c r="BL201" i="1"/>
  <c r="BI201" i="1"/>
  <c r="BH201" i="1"/>
  <c r="BG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BP200" i="1"/>
  <c r="BO200" i="1"/>
  <c r="BN200" i="1"/>
  <c r="BM200" i="1"/>
  <c r="BL200" i="1"/>
  <c r="BI200" i="1"/>
  <c r="BH200" i="1"/>
  <c r="BG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BP199" i="1"/>
  <c r="BO199" i="1"/>
  <c r="BN199" i="1"/>
  <c r="BM199" i="1"/>
  <c r="BL199" i="1"/>
  <c r="BI199" i="1"/>
  <c r="BH199" i="1"/>
  <c r="BG199" i="1"/>
  <c r="BD199" i="1"/>
  <c r="BC199" i="1"/>
  <c r="BB199" i="1"/>
  <c r="BA199" i="1"/>
  <c r="AZ199" i="1"/>
  <c r="AY199" i="1"/>
  <c r="AV199" i="1"/>
  <c r="AU199" i="1"/>
  <c r="AT199" i="1"/>
  <c r="AS199" i="1"/>
  <c r="AR199" i="1"/>
  <c r="BP198" i="1"/>
  <c r="BO198" i="1"/>
  <c r="BN198" i="1"/>
  <c r="BM198" i="1"/>
  <c r="BL198" i="1"/>
  <c r="BI198" i="1"/>
  <c r="BH198" i="1"/>
  <c r="BG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BP197" i="1"/>
  <c r="BO197" i="1"/>
  <c r="BN197" i="1"/>
  <c r="BM197" i="1"/>
  <c r="BL197" i="1"/>
  <c r="BI197" i="1"/>
  <c r="BH197" i="1"/>
  <c r="BG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BP196" i="1"/>
  <c r="BO196" i="1"/>
  <c r="BN196" i="1"/>
  <c r="BM196" i="1"/>
  <c r="BL196" i="1"/>
  <c r="BI196" i="1"/>
  <c r="BH196" i="1"/>
  <c r="BG196" i="1"/>
  <c r="BD196" i="1"/>
  <c r="BC196" i="1"/>
  <c r="BB196" i="1"/>
  <c r="BA196" i="1"/>
  <c r="AZ196" i="1"/>
  <c r="AY196" i="1"/>
  <c r="AV196" i="1"/>
  <c r="AU196" i="1"/>
  <c r="AT196" i="1"/>
  <c r="AS196" i="1"/>
  <c r="AR196" i="1"/>
  <c r="BP195" i="1"/>
  <c r="BO195" i="1"/>
  <c r="BN195" i="1"/>
  <c r="BM195" i="1"/>
  <c r="BL195" i="1"/>
  <c r="BI195" i="1"/>
  <c r="BH195" i="1"/>
  <c r="BG195" i="1"/>
  <c r="BD195" i="1"/>
  <c r="BC195" i="1"/>
  <c r="BB195" i="1"/>
  <c r="BA195" i="1"/>
  <c r="AZ195" i="1"/>
  <c r="AY195" i="1"/>
  <c r="AV195" i="1"/>
  <c r="AU195" i="1"/>
  <c r="AT195" i="1"/>
  <c r="AS195" i="1"/>
  <c r="AR195" i="1"/>
  <c r="BP194" i="1"/>
  <c r="BO194" i="1"/>
  <c r="BN194" i="1"/>
  <c r="BM194" i="1"/>
  <c r="BL194" i="1"/>
  <c r="BI194" i="1"/>
  <c r="BH194" i="1"/>
  <c r="BG194" i="1"/>
  <c r="BD194" i="1"/>
  <c r="BC194" i="1"/>
  <c r="BB194" i="1"/>
  <c r="BA194" i="1"/>
  <c r="AZ194" i="1"/>
  <c r="AY194" i="1"/>
  <c r="AX194" i="1"/>
  <c r="AW194" i="1"/>
  <c r="AT194" i="1"/>
  <c r="AS194" i="1"/>
  <c r="AR194" i="1"/>
  <c r="BP193" i="1"/>
  <c r="BO193" i="1"/>
  <c r="BN193" i="1"/>
  <c r="BM193" i="1"/>
  <c r="BL193" i="1"/>
  <c r="BI193" i="1"/>
  <c r="BH193" i="1"/>
  <c r="BG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BP192" i="1"/>
  <c r="BO192" i="1"/>
  <c r="BN192" i="1"/>
  <c r="BM192" i="1"/>
  <c r="BL192" i="1"/>
  <c r="BI192" i="1"/>
  <c r="BH192" i="1"/>
  <c r="BG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BP191" i="1"/>
  <c r="BO191" i="1"/>
  <c r="BN191" i="1"/>
  <c r="BM191" i="1"/>
  <c r="BL191" i="1"/>
  <c r="BI191" i="1"/>
  <c r="BH191" i="1"/>
  <c r="BG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BP190" i="1"/>
  <c r="BO190" i="1"/>
  <c r="BN190" i="1"/>
  <c r="BM190" i="1"/>
  <c r="BL190" i="1"/>
  <c r="BI190" i="1"/>
  <c r="BH190" i="1"/>
  <c r="BG190" i="1"/>
  <c r="BD190" i="1"/>
  <c r="BC190" i="1"/>
  <c r="BB190" i="1"/>
  <c r="BA190" i="1"/>
  <c r="AZ190" i="1"/>
  <c r="AY190" i="1"/>
  <c r="AX190" i="1"/>
  <c r="AW190" i="1"/>
  <c r="AT190" i="1"/>
  <c r="AS190" i="1"/>
  <c r="AR190" i="1"/>
  <c r="BP189" i="1"/>
  <c r="BO189" i="1"/>
  <c r="BN189" i="1"/>
  <c r="BM189" i="1"/>
  <c r="BL189" i="1"/>
  <c r="BI189" i="1"/>
  <c r="BH189" i="1"/>
  <c r="BG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BP188" i="1"/>
  <c r="BO188" i="1"/>
  <c r="BN188" i="1"/>
  <c r="BM188" i="1"/>
  <c r="BL188" i="1"/>
  <c r="BI188" i="1"/>
  <c r="BH188" i="1"/>
  <c r="BG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BP187" i="1"/>
  <c r="BO187" i="1"/>
  <c r="BN187" i="1"/>
  <c r="BM187" i="1"/>
  <c r="BL187" i="1"/>
  <c r="BI187" i="1"/>
  <c r="BH187" i="1"/>
  <c r="BG187" i="1"/>
  <c r="BD187" i="1"/>
  <c r="BC187" i="1"/>
  <c r="BB187" i="1"/>
  <c r="BA187" i="1"/>
  <c r="AX187" i="1"/>
  <c r="AW187" i="1"/>
  <c r="AT187" i="1"/>
  <c r="AS187" i="1"/>
  <c r="AR187" i="1"/>
  <c r="BP186" i="1"/>
  <c r="BO186" i="1"/>
  <c r="BN186" i="1"/>
  <c r="BM186" i="1"/>
  <c r="BL186" i="1"/>
  <c r="BI186" i="1"/>
  <c r="BH186" i="1"/>
  <c r="BG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BP185" i="1"/>
  <c r="BO185" i="1"/>
  <c r="BN185" i="1"/>
  <c r="BM185" i="1"/>
  <c r="BL185" i="1"/>
  <c r="BI185" i="1"/>
  <c r="BH185" i="1"/>
  <c r="BG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BP184" i="1"/>
  <c r="BO184" i="1"/>
  <c r="BN184" i="1"/>
  <c r="BM184" i="1"/>
  <c r="BL184" i="1"/>
  <c r="BI184" i="1"/>
  <c r="BH184" i="1"/>
  <c r="BG184" i="1"/>
  <c r="BF184" i="1"/>
  <c r="BE184" i="1"/>
  <c r="BB184" i="1"/>
  <c r="BA184" i="1"/>
  <c r="AZ184" i="1"/>
  <c r="AY184" i="1"/>
  <c r="AX184" i="1"/>
  <c r="AW184" i="1"/>
  <c r="AV184" i="1"/>
  <c r="AU184" i="1"/>
  <c r="AT184" i="1"/>
  <c r="AS184" i="1"/>
  <c r="AR184" i="1"/>
  <c r="BP183" i="1"/>
  <c r="BO183" i="1"/>
  <c r="BN183" i="1"/>
  <c r="BM183" i="1"/>
  <c r="BL183" i="1"/>
  <c r="BI183" i="1"/>
  <c r="BH183" i="1"/>
  <c r="BG183" i="1"/>
  <c r="BF183" i="1"/>
  <c r="BE183" i="1"/>
  <c r="BD183" i="1"/>
  <c r="BC183" i="1"/>
  <c r="AX183" i="1"/>
  <c r="AW183" i="1"/>
  <c r="AT183" i="1"/>
  <c r="AS183" i="1"/>
  <c r="AR183" i="1"/>
  <c r="BP182" i="1"/>
  <c r="BO182" i="1"/>
  <c r="BN182" i="1"/>
  <c r="BM182" i="1"/>
  <c r="BL182" i="1"/>
  <c r="BI182" i="1"/>
  <c r="BH182" i="1"/>
  <c r="BG182" i="1"/>
  <c r="BF182" i="1"/>
  <c r="BE182" i="1"/>
  <c r="BD182" i="1"/>
  <c r="BC182" i="1"/>
  <c r="AZ182" i="1"/>
  <c r="AY182" i="1"/>
  <c r="AX182" i="1"/>
  <c r="AW182" i="1"/>
  <c r="AT182" i="1"/>
  <c r="AS182" i="1"/>
  <c r="AR182" i="1"/>
  <c r="BP181" i="1"/>
  <c r="BO181" i="1"/>
  <c r="BN181" i="1"/>
  <c r="BM181" i="1"/>
  <c r="BL181" i="1"/>
  <c r="BI181" i="1"/>
  <c r="BH181" i="1"/>
  <c r="BG181" i="1"/>
  <c r="BF181" i="1"/>
  <c r="BE181" i="1"/>
  <c r="BD181" i="1"/>
  <c r="BC181" i="1"/>
  <c r="AZ181" i="1"/>
  <c r="AY181" i="1"/>
  <c r="AX181" i="1"/>
  <c r="AW181" i="1"/>
  <c r="AT181" i="1"/>
  <c r="AS181" i="1"/>
  <c r="AR181" i="1"/>
  <c r="BP180" i="1"/>
  <c r="BO180" i="1"/>
  <c r="BN180" i="1"/>
  <c r="BM180" i="1"/>
  <c r="BL180" i="1"/>
  <c r="BI180" i="1"/>
  <c r="BH180" i="1"/>
  <c r="BG180" i="1"/>
  <c r="BF180" i="1"/>
  <c r="BE180" i="1"/>
  <c r="BD180" i="1"/>
  <c r="BC180" i="1"/>
  <c r="AZ180" i="1"/>
  <c r="AY180" i="1"/>
  <c r="AX180" i="1"/>
  <c r="AW180" i="1"/>
  <c r="AV180" i="1"/>
  <c r="AU180" i="1"/>
  <c r="AT180" i="1"/>
  <c r="AS180" i="1"/>
  <c r="AR180" i="1"/>
  <c r="BP179" i="1"/>
  <c r="BO179" i="1"/>
  <c r="BN179" i="1"/>
  <c r="BM179" i="1"/>
  <c r="BL179" i="1"/>
  <c r="BI179" i="1"/>
  <c r="BH179" i="1"/>
  <c r="BG179" i="1"/>
  <c r="BF179" i="1"/>
  <c r="BE179" i="1"/>
  <c r="BD179" i="1"/>
  <c r="BC179" i="1"/>
  <c r="BB179" i="1"/>
  <c r="BA179" i="1"/>
  <c r="AX179" i="1"/>
  <c r="AW179" i="1"/>
  <c r="AT179" i="1"/>
  <c r="AS179" i="1"/>
  <c r="AR179" i="1"/>
  <c r="BP178" i="1"/>
  <c r="BO178" i="1"/>
  <c r="BN178" i="1"/>
  <c r="BM178" i="1"/>
  <c r="BL178" i="1"/>
  <c r="BI178" i="1"/>
  <c r="BH178" i="1"/>
  <c r="BG178" i="1"/>
  <c r="BF178" i="1"/>
  <c r="BE178" i="1"/>
  <c r="BD178" i="1"/>
  <c r="BC178" i="1"/>
  <c r="BB178" i="1"/>
  <c r="BA178" i="1"/>
  <c r="AZ178" i="1"/>
  <c r="AY178" i="1"/>
  <c r="AT178" i="1"/>
  <c r="AS178" i="1"/>
  <c r="AR178" i="1"/>
  <c r="BP177" i="1"/>
  <c r="BO177" i="1"/>
  <c r="BN177" i="1"/>
  <c r="BM177" i="1"/>
  <c r="BL177" i="1"/>
  <c r="BI177" i="1"/>
  <c r="BH177" i="1"/>
  <c r="BG177" i="1"/>
  <c r="BF177" i="1"/>
  <c r="BE177" i="1"/>
  <c r="BD177" i="1"/>
  <c r="BC177" i="1"/>
  <c r="BB177" i="1"/>
  <c r="BA177" i="1"/>
  <c r="AZ177" i="1"/>
  <c r="AY177" i="1"/>
  <c r="AV177" i="1"/>
  <c r="AU177" i="1"/>
  <c r="AT177" i="1"/>
  <c r="AS177" i="1"/>
  <c r="AR177" i="1"/>
  <c r="BP176" i="1"/>
  <c r="BO176" i="1"/>
  <c r="BN176" i="1"/>
  <c r="BM176" i="1"/>
  <c r="BL176" i="1"/>
  <c r="BI176" i="1"/>
  <c r="BH176" i="1"/>
  <c r="BG176" i="1"/>
  <c r="BF176" i="1"/>
  <c r="BE176" i="1"/>
  <c r="BD176" i="1"/>
  <c r="BC176" i="1"/>
  <c r="BB176" i="1"/>
  <c r="BA176" i="1"/>
  <c r="AZ176" i="1"/>
  <c r="AY176" i="1"/>
  <c r="AT176" i="1"/>
  <c r="AS176" i="1"/>
  <c r="AR176" i="1"/>
  <c r="BP175" i="1"/>
  <c r="BO175" i="1"/>
  <c r="BN175" i="1"/>
  <c r="BM175" i="1"/>
  <c r="BL175" i="1"/>
  <c r="BI175" i="1"/>
  <c r="BH175" i="1"/>
  <c r="BG175" i="1"/>
  <c r="BF175" i="1"/>
  <c r="BE175" i="1"/>
  <c r="BD175" i="1"/>
  <c r="BC175" i="1"/>
  <c r="BB175" i="1"/>
  <c r="BA175" i="1"/>
  <c r="AZ175" i="1"/>
  <c r="AY175" i="1"/>
  <c r="AV175" i="1"/>
  <c r="AU175" i="1"/>
  <c r="AT175" i="1"/>
  <c r="AS175" i="1"/>
  <c r="AR175" i="1"/>
  <c r="BP174" i="1"/>
  <c r="BO174" i="1"/>
  <c r="BN174" i="1"/>
  <c r="BM174" i="1"/>
  <c r="BL174" i="1"/>
  <c r="BI174" i="1"/>
  <c r="BH174" i="1"/>
  <c r="BG174" i="1"/>
  <c r="BF174" i="1"/>
  <c r="BE174" i="1"/>
  <c r="BD174" i="1"/>
  <c r="BC174" i="1"/>
  <c r="BB174" i="1"/>
  <c r="BA174" i="1"/>
  <c r="AT174" i="1"/>
  <c r="AS174" i="1"/>
  <c r="AR174" i="1"/>
  <c r="BP173" i="1"/>
  <c r="BO173" i="1"/>
  <c r="BN173" i="1"/>
  <c r="BM173" i="1"/>
  <c r="BL173" i="1"/>
  <c r="BI173" i="1"/>
  <c r="BH173" i="1"/>
  <c r="BG173" i="1"/>
  <c r="BF173" i="1"/>
  <c r="BE173" i="1"/>
  <c r="BD173" i="1"/>
  <c r="BC173" i="1"/>
  <c r="BB173" i="1"/>
  <c r="BA173" i="1"/>
  <c r="AT173" i="1"/>
  <c r="AS173" i="1"/>
  <c r="AR173" i="1"/>
  <c r="BP172" i="1"/>
  <c r="BO172" i="1"/>
  <c r="BN172" i="1"/>
  <c r="BM172" i="1"/>
  <c r="BL172" i="1"/>
  <c r="BI172" i="1"/>
  <c r="BH172" i="1"/>
  <c r="BG172" i="1"/>
  <c r="BF172" i="1"/>
  <c r="BE172" i="1"/>
  <c r="BD172" i="1"/>
  <c r="BC172" i="1"/>
  <c r="BB172" i="1"/>
  <c r="BA172" i="1"/>
  <c r="AZ172" i="1"/>
  <c r="AY172" i="1"/>
  <c r="AT172" i="1"/>
  <c r="AS172" i="1"/>
  <c r="AR172" i="1"/>
  <c r="BP171" i="1"/>
  <c r="BO171" i="1"/>
  <c r="BN171" i="1"/>
  <c r="BM171" i="1"/>
  <c r="BL171" i="1"/>
  <c r="BI171" i="1"/>
  <c r="BH171" i="1"/>
  <c r="BG171" i="1"/>
  <c r="BF171" i="1"/>
  <c r="BE171" i="1"/>
  <c r="BD171" i="1"/>
  <c r="BC171" i="1"/>
  <c r="BB171" i="1"/>
  <c r="BA171" i="1"/>
  <c r="AZ171" i="1"/>
  <c r="AY171" i="1"/>
  <c r="AT171" i="1"/>
  <c r="AS171" i="1"/>
  <c r="AR171" i="1"/>
  <c r="BP170" i="1"/>
  <c r="BO170" i="1"/>
  <c r="BN170" i="1"/>
  <c r="BM170" i="1"/>
  <c r="BL170" i="1"/>
  <c r="BI170" i="1"/>
  <c r="BH170" i="1"/>
  <c r="BG170" i="1"/>
  <c r="BF170" i="1"/>
  <c r="BE170" i="1"/>
  <c r="BD170" i="1"/>
  <c r="BC170" i="1"/>
  <c r="BB170" i="1"/>
  <c r="BA170" i="1"/>
  <c r="AZ170" i="1"/>
  <c r="AY170" i="1"/>
  <c r="AT170" i="1"/>
  <c r="AS170" i="1"/>
  <c r="AR170" i="1"/>
  <c r="BP169" i="1"/>
  <c r="BO169" i="1"/>
  <c r="BN169" i="1"/>
  <c r="BM169" i="1"/>
  <c r="BL169" i="1"/>
  <c r="BI169" i="1"/>
  <c r="BH169" i="1"/>
  <c r="BG169" i="1"/>
  <c r="BF169" i="1"/>
  <c r="BE169" i="1"/>
  <c r="BD169" i="1"/>
  <c r="BC169" i="1"/>
  <c r="BB169" i="1"/>
  <c r="BA169" i="1"/>
  <c r="AZ169" i="1"/>
  <c r="AY169" i="1"/>
  <c r="AT169" i="1"/>
  <c r="AS169" i="1"/>
  <c r="AR169" i="1"/>
  <c r="BP168" i="1"/>
  <c r="BO168" i="1"/>
  <c r="BN168" i="1"/>
  <c r="BM168" i="1"/>
  <c r="BL168" i="1"/>
  <c r="BI168" i="1"/>
  <c r="BH168" i="1"/>
  <c r="BG168" i="1"/>
  <c r="BF168" i="1"/>
  <c r="BE168" i="1"/>
  <c r="BD168" i="1"/>
  <c r="BC168" i="1"/>
  <c r="BB168" i="1"/>
  <c r="BA168" i="1"/>
  <c r="AT168" i="1"/>
  <c r="AS168" i="1"/>
  <c r="AR168" i="1"/>
  <c r="BP167" i="1"/>
  <c r="BO167" i="1"/>
  <c r="BN167" i="1"/>
  <c r="BM167" i="1"/>
  <c r="BL167" i="1"/>
  <c r="BI167" i="1"/>
  <c r="BH167" i="1"/>
  <c r="BG167" i="1"/>
  <c r="BF167" i="1"/>
  <c r="BE167" i="1"/>
  <c r="BD167" i="1"/>
  <c r="BC167" i="1"/>
  <c r="BB167" i="1"/>
  <c r="BA167" i="1"/>
  <c r="AZ167" i="1"/>
  <c r="AY167" i="1"/>
  <c r="AV167" i="1"/>
  <c r="AU167" i="1"/>
  <c r="AT167" i="1"/>
  <c r="AS167" i="1"/>
  <c r="AR167" i="1"/>
  <c r="BP166" i="1"/>
  <c r="BO166" i="1"/>
  <c r="BN166" i="1"/>
  <c r="BM166" i="1"/>
  <c r="BL166" i="1"/>
  <c r="BI166" i="1"/>
  <c r="BH166" i="1"/>
  <c r="BG166" i="1"/>
  <c r="BF166" i="1"/>
  <c r="BE166" i="1"/>
  <c r="BD166" i="1"/>
  <c r="BC166" i="1"/>
  <c r="BB166" i="1"/>
  <c r="BA166" i="1"/>
  <c r="AT166" i="1"/>
  <c r="AS166" i="1"/>
  <c r="AR166" i="1"/>
  <c r="BP165" i="1"/>
  <c r="BO165" i="1"/>
  <c r="BN165" i="1"/>
  <c r="BM165" i="1"/>
  <c r="BL165" i="1"/>
  <c r="BI165" i="1"/>
  <c r="BH165" i="1"/>
  <c r="BG165" i="1"/>
  <c r="BF165" i="1"/>
  <c r="BE165" i="1"/>
  <c r="BD165" i="1"/>
  <c r="BC165" i="1"/>
  <c r="BB165" i="1"/>
  <c r="BA165" i="1"/>
  <c r="AT165" i="1"/>
  <c r="AS165" i="1"/>
  <c r="AR165" i="1"/>
  <c r="BP164" i="1"/>
  <c r="BO164" i="1"/>
  <c r="BN164" i="1"/>
  <c r="BM164" i="1"/>
  <c r="BL164" i="1"/>
  <c r="BI164" i="1"/>
  <c r="BH164" i="1"/>
  <c r="BG164" i="1"/>
  <c r="BF164" i="1"/>
  <c r="BE164" i="1"/>
  <c r="BD164" i="1"/>
  <c r="BC164" i="1"/>
  <c r="BB164" i="1"/>
  <c r="BA164" i="1"/>
  <c r="AT164" i="1"/>
  <c r="AS164" i="1"/>
  <c r="AR164" i="1"/>
  <c r="BP163" i="1"/>
  <c r="BO163" i="1"/>
  <c r="BN163" i="1"/>
  <c r="BM163" i="1"/>
  <c r="BL163" i="1"/>
  <c r="BI163" i="1"/>
  <c r="BH163" i="1"/>
  <c r="BG163" i="1"/>
  <c r="BF163" i="1"/>
  <c r="BE163" i="1"/>
  <c r="BD163" i="1"/>
  <c r="BC163" i="1"/>
  <c r="BB163" i="1"/>
  <c r="BA163" i="1"/>
  <c r="AZ163" i="1"/>
  <c r="AY163" i="1"/>
  <c r="AT163" i="1"/>
  <c r="AS163" i="1"/>
  <c r="AR163" i="1"/>
  <c r="BP162" i="1"/>
  <c r="BO162" i="1"/>
  <c r="BN162" i="1"/>
  <c r="BM162" i="1"/>
  <c r="BL162" i="1"/>
  <c r="BI162" i="1"/>
  <c r="BH162" i="1"/>
  <c r="BG162" i="1"/>
  <c r="BF162" i="1"/>
  <c r="BE162" i="1"/>
  <c r="BD162" i="1"/>
  <c r="BC162" i="1"/>
  <c r="BB162" i="1"/>
  <c r="BA162" i="1"/>
  <c r="AZ162" i="1"/>
  <c r="AY162" i="1"/>
  <c r="AT162" i="1"/>
  <c r="AS162" i="1"/>
  <c r="AR162" i="1"/>
  <c r="BP161" i="1"/>
  <c r="BO161" i="1"/>
  <c r="BN161" i="1"/>
  <c r="BM161" i="1"/>
  <c r="BL161" i="1"/>
  <c r="BI161" i="1"/>
  <c r="BH161" i="1"/>
  <c r="BG161" i="1"/>
  <c r="BF161" i="1"/>
  <c r="BE161" i="1"/>
  <c r="BD161" i="1"/>
  <c r="BC161" i="1"/>
  <c r="BB161" i="1"/>
  <c r="BA161" i="1"/>
  <c r="AT161" i="1"/>
  <c r="AS161" i="1"/>
  <c r="AR161" i="1"/>
  <c r="BP160" i="1"/>
  <c r="BO160" i="1"/>
  <c r="BN160" i="1"/>
  <c r="BM160" i="1"/>
  <c r="BL160" i="1"/>
  <c r="BI160" i="1"/>
  <c r="BH160" i="1"/>
  <c r="BG160" i="1"/>
  <c r="BF160" i="1"/>
  <c r="BE160" i="1"/>
  <c r="BD160" i="1"/>
  <c r="BC160" i="1"/>
  <c r="BB160" i="1"/>
  <c r="BA160" i="1"/>
  <c r="AT160" i="1"/>
  <c r="AS160" i="1"/>
  <c r="AR160" i="1"/>
  <c r="BP159" i="1"/>
  <c r="BO159" i="1"/>
  <c r="BN159" i="1"/>
  <c r="BM159" i="1"/>
  <c r="BL159" i="1"/>
  <c r="BI159" i="1"/>
  <c r="BH159" i="1"/>
  <c r="BG159" i="1"/>
  <c r="BF159" i="1"/>
  <c r="BE159" i="1"/>
  <c r="BD159" i="1"/>
  <c r="BC159" i="1"/>
  <c r="BB159" i="1"/>
  <c r="BA159" i="1"/>
  <c r="AT159" i="1"/>
  <c r="AS159" i="1"/>
  <c r="AR159" i="1"/>
  <c r="BP158" i="1"/>
  <c r="BO158" i="1"/>
  <c r="BN158" i="1"/>
  <c r="BM158" i="1"/>
  <c r="BL158" i="1"/>
  <c r="BI158" i="1"/>
  <c r="BH158" i="1"/>
  <c r="BG158" i="1"/>
  <c r="BF158" i="1"/>
  <c r="BE158" i="1"/>
  <c r="BD158" i="1"/>
  <c r="BC158" i="1"/>
  <c r="BB158" i="1"/>
  <c r="BA158" i="1"/>
  <c r="AZ158" i="1"/>
  <c r="AY158" i="1"/>
  <c r="AT158" i="1"/>
  <c r="AS158" i="1"/>
  <c r="AR158" i="1"/>
  <c r="BP157" i="1"/>
  <c r="BO157" i="1"/>
  <c r="BN157" i="1"/>
  <c r="BM157" i="1"/>
  <c r="BL157" i="1"/>
  <c r="BI157" i="1"/>
  <c r="BH157" i="1"/>
  <c r="BG157" i="1"/>
  <c r="BF157" i="1"/>
  <c r="BE157" i="1"/>
  <c r="BD157" i="1"/>
  <c r="BC157" i="1"/>
  <c r="BB157" i="1"/>
  <c r="BA157" i="1"/>
  <c r="AT157" i="1"/>
  <c r="AS157" i="1"/>
  <c r="AR157" i="1"/>
  <c r="BP156" i="1"/>
  <c r="BO156" i="1"/>
  <c r="BN156" i="1"/>
  <c r="BM156" i="1"/>
  <c r="BL156" i="1"/>
  <c r="BI156" i="1"/>
  <c r="BH156" i="1"/>
  <c r="BG156" i="1"/>
  <c r="BF156" i="1"/>
  <c r="BE156" i="1"/>
  <c r="BD156" i="1"/>
  <c r="BC156" i="1"/>
  <c r="BB156" i="1"/>
  <c r="BA156" i="1"/>
  <c r="AX156" i="1"/>
  <c r="AW156" i="1"/>
  <c r="AV156" i="1"/>
  <c r="AU156" i="1"/>
  <c r="AT156" i="1"/>
  <c r="AS156" i="1"/>
  <c r="AR156" i="1"/>
  <c r="BP155" i="1"/>
  <c r="BO155" i="1"/>
  <c r="BN155" i="1"/>
  <c r="BM155" i="1"/>
  <c r="BL155" i="1"/>
  <c r="BI155" i="1"/>
  <c r="BH155" i="1"/>
  <c r="BG155" i="1"/>
  <c r="BF155" i="1"/>
  <c r="BE155" i="1"/>
  <c r="BD155" i="1"/>
  <c r="BC155" i="1"/>
  <c r="BB155" i="1"/>
  <c r="BA155" i="1"/>
  <c r="AX155" i="1"/>
  <c r="AW155" i="1"/>
  <c r="AV155" i="1"/>
  <c r="AU155" i="1"/>
  <c r="AT155" i="1"/>
  <c r="AS155" i="1"/>
  <c r="AR155" i="1"/>
  <c r="BP154" i="1"/>
  <c r="BO154" i="1"/>
  <c r="BN154" i="1"/>
  <c r="BM154" i="1"/>
  <c r="BL154" i="1"/>
  <c r="BI154" i="1"/>
  <c r="BH154" i="1"/>
  <c r="BG154" i="1"/>
  <c r="BF154" i="1"/>
  <c r="BE154" i="1"/>
  <c r="BD154" i="1"/>
  <c r="BC154" i="1"/>
  <c r="BB154" i="1"/>
  <c r="BA154" i="1"/>
  <c r="AT154" i="1"/>
  <c r="AS154" i="1"/>
  <c r="AR154" i="1"/>
  <c r="BP153" i="1"/>
  <c r="BO153" i="1"/>
  <c r="BN153" i="1"/>
  <c r="BM153" i="1"/>
  <c r="BL153" i="1"/>
  <c r="BI153" i="1"/>
  <c r="BH153" i="1"/>
  <c r="BG153" i="1"/>
  <c r="BF153" i="1"/>
  <c r="BE153" i="1"/>
  <c r="BD153" i="1"/>
  <c r="BC153" i="1"/>
  <c r="BB153" i="1"/>
  <c r="BA153" i="1"/>
  <c r="AV153" i="1"/>
  <c r="AU153" i="1"/>
  <c r="AT153" i="1"/>
  <c r="AS153" i="1"/>
  <c r="AR153" i="1"/>
  <c r="BP152" i="1"/>
  <c r="BO152" i="1"/>
  <c r="BN152" i="1"/>
  <c r="BM152" i="1"/>
  <c r="BL152" i="1"/>
  <c r="BI152" i="1"/>
  <c r="BH152" i="1"/>
  <c r="BG152" i="1"/>
  <c r="BF152" i="1"/>
  <c r="BE152" i="1"/>
  <c r="BD152" i="1"/>
  <c r="BC152" i="1"/>
  <c r="BB152" i="1"/>
  <c r="BA152" i="1"/>
  <c r="AT152" i="1"/>
  <c r="AS152" i="1"/>
  <c r="AR152" i="1"/>
  <c r="BP151" i="1"/>
  <c r="BO151" i="1"/>
  <c r="BN151" i="1"/>
  <c r="BM151" i="1"/>
  <c r="BL151" i="1"/>
  <c r="BI151" i="1"/>
  <c r="BH151" i="1"/>
  <c r="BG151" i="1"/>
  <c r="BF151" i="1"/>
  <c r="BE151" i="1"/>
  <c r="BD151" i="1"/>
  <c r="BC151" i="1"/>
  <c r="BB151" i="1"/>
  <c r="BA151" i="1"/>
  <c r="AZ151" i="1"/>
  <c r="AY151" i="1"/>
  <c r="AV151" i="1"/>
  <c r="AU151" i="1"/>
  <c r="AT151" i="1"/>
  <c r="AS151" i="1"/>
  <c r="AR151" i="1"/>
  <c r="BP150" i="1"/>
  <c r="BO150" i="1"/>
  <c r="BN150" i="1"/>
  <c r="BM150" i="1"/>
  <c r="BL150" i="1"/>
  <c r="BI150" i="1"/>
  <c r="BH150" i="1"/>
  <c r="BG150" i="1"/>
  <c r="BF150" i="1"/>
  <c r="BE150" i="1"/>
  <c r="BD150" i="1"/>
  <c r="BC150" i="1"/>
  <c r="BB150" i="1"/>
  <c r="BA150" i="1"/>
  <c r="AV150" i="1"/>
  <c r="AU150" i="1"/>
  <c r="AT150" i="1"/>
  <c r="AS150" i="1"/>
  <c r="AR150" i="1"/>
  <c r="BP149" i="1"/>
  <c r="BO149" i="1"/>
  <c r="BN149" i="1"/>
  <c r="BM149" i="1"/>
  <c r="BL149" i="1"/>
  <c r="BI149" i="1"/>
  <c r="BH149" i="1"/>
  <c r="BG149" i="1"/>
  <c r="BF149" i="1"/>
  <c r="BE149" i="1"/>
  <c r="BD149" i="1"/>
  <c r="BC149" i="1"/>
  <c r="BB149" i="1"/>
  <c r="BA149" i="1"/>
  <c r="AT149" i="1"/>
  <c r="AS149" i="1"/>
  <c r="AR149" i="1"/>
  <c r="BP148" i="1"/>
  <c r="BO148" i="1"/>
  <c r="BN148" i="1"/>
  <c r="BM148" i="1"/>
  <c r="BL148" i="1"/>
  <c r="BI148" i="1"/>
  <c r="BH148" i="1"/>
  <c r="BG148" i="1"/>
  <c r="BF148" i="1"/>
  <c r="BE148" i="1"/>
  <c r="BD148" i="1"/>
  <c r="BC148" i="1"/>
  <c r="BB148" i="1"/>
  <c r="BA148" i="1"/>
  <c r="AX148" i="1"/>
  <c r="AW148" i="1"/>
  <c r="AV148" i="1"/>
  <c r="AU148" i="1"/>
  <c r="AT148" i="1"/>
  <c r="AS148" i="1"/>
  <c r="AR148" i="1"/>
  <c r="BP147" i="1"/>
  <c r="BO147" i="1"/>
  <c r="BN147" i="1"/>
  <c r="BM147" i="1"/>
  <c r="BL147" i="1"/>
  <c r="BI147" i="1"/>
  <c r="BH147" i="1"/>
  <c r="BG147" i="1"/>
  <c r="BF147" i="1"/>
  <c r="BE147" i="1"/>
  <c r="BD147" i="1"/>
  <c r="BC147" i="1"/>
  <c r="BB147" i="1"/>
  <c r="BA147" i="1"/>
  <c r="AX147" i="1"/>
  <c r="AW147" i="1"/>
  <c r="AV147" i="1"/>
  <c r="AU147" i="1"/>
  <c r="AT147" i="1"/>
  <c r="AS147" i="1"/>
  <c r="AR147" i="1"/>
  <c r="BP146" i="1"/>
  <c r="BO146" i="1"/>
  <c r="BN146" i="1"/>
  <c r="BM146" i="1"/>
  <c r="BL146" i="1"/>
  <c r="BI146" i="1"/>
  <c r="BH146" i="1"/>
  <c r="BG146" i="1"/>
  <c r="BF146" i="1"/>
  <c r="BE146" i="1"/>
  <c r="BD146" i="1"/>
  <c r="BC146" i="1"/>
  <c r="BB146" i="1"/>
  <c r="BA146" i="1"/>
  <c r="AV146" i="1"/>
  <c r="AU146" i="1"/>
  <c r="AT146" i="1"/>
  <c r="AS146" i="1"/>
  <c r="AR146" i="1"/>
  <c r="BP145" i="1"/>
  <c r="BO145" i="1"/>
  <c r="BN145" i="1"/>
  <c r="BM145" i="1"/>
  <c r="BL145" i="1"/>
  <c r="BI145" i="1"/>
  <c r="BH145" i="1"/>
  <c r="BG145" i="1"/>
  <c r="BF145" i="1"/>
  <c r="BE145" i="1"/>
  <c r="BD145" i="1"/>
  <c r="BC145" i="1"/>
  <c r="BB145" i="1"/>
  <c r="BA145" i="1"/>
  <c r="AV145" i="1"/>
  <c r="AU145" i="1"/>
  <c r="AT145" i="1"/>
  <c r="AS145" i="1"/>
  <c r="AR145" i="1"/>
  <c r="BP144" i="1"/>
  <c r="BO144" i="1"/>
  <c r="BN144" i="1"/>
  <c r="BM144" i="1"/>
  <c r="BL144" i="1"/>
  <c r="BI144" i="1"/>
  <c r="BH144" i="1"/>
  <c r="BG144" i="1"/>
  <c r="BF144" i="1"/>
  <c r="BE144" i="1"/>
  <c r="BD144" i="1"/>
  <c r="BC144" i="1"/>
  <c r="BB144" i="1"/>
  <c r="BA144" i="1"/>
  <c r="AV144" i="1"/>
  <c r="AU144" i="1"/>
  <c r="AT144" i="1"/>
  <c r="AS144" i="1"/>
  <c r="AR144" i="1"/>
  <c r="BP143" i="1"/>
  <c r="BO143" i="1"/>
  <c r="BN143" i="1"/>
  <c r="BM143" i="1"/>
  <c r="BL143" i="1"/>
  <c r="BI143" i="1"/>
  <c r="BH143" i="1"/>
  <c r="BG143" i="1"/>
  <c r="BF143" i="1"/>
  <c r="BE143" i="1"/>
  <c r="BD143" i="1"/>
  <c r="BC143" i="1"/>
  <c r="BB143" i="1"/>
  <c r="BA143" i="1"/>
  <c r="AT143" i="1"/>
  <c r="AS143" i="1"/>
  <c r="AR143" i="1"/>
  <c r="BP142" i="1"/>
  <c r="BO142" i="1"/>
  <c r="BN142" i="1"/>
  <c r="BM142" i="1"/>
  <c r="BL142" i="1"/>
  <c r="BI142" i="1"/>
  <c r="BH142" i="1"/>
  <c r="BG142" i="1"/>
  <c r="BF142" i="1"/>
  <c r="BE142" i="1"/>
  <c r="BD142" i="1"/>
  <c r="BC142" i="1"/>
  <c r="BB142" i="1"/>
  <c r="BA142" i="1"/>
  <c r="AT142" i="1"/>
  <c r="AS142" i="1"/>
  <c r="AR142" i="1"/>
  <c r="BP141" i="1"/>
  <c r="BO141" i="1"/>
  <c r="BN141" i="1"/>
  <c r="BM141" i="1"/>
  <c r="BL141" i="1"/>
  <c r="BI141" i="1"/>
  <c r="BH141" i="1"/>
  <c r="BG141" i="1"/>
  <c r="BF141" i="1"/>
  <c r="BE141" i="1"/>
  <c r="BD141" i="1"/>
  <c r="BC141" i="1"/>
  <c r="BB141" i="1"/>
  <c r="BA141" i="1"/>
  <c r="AT141" i="1"/>
  <c r="AS141" i="1"/>
  <c r="AR141" i="1"/>
  <c r="BP140" i="1"/>
  <c r="BO140" i="1"/>
  <c r="BN140" i="1"/>
  <c r="BM140" i="1"/>
  <c r="BL140" i="1"/>
  <c r="BI140" i="1"/>
  <c r="BH140" i="1"/>
  <c r="BG140" i="1"/>
  <c r="BF140" i="1"/>
  <c r="BE140" i="1"/>
  <c r="BD140" i="1"/>
  <c r="BC140" i="1"/>
  <c r="BB140" i="1"/>
  <c r="BA140" i="1"/>
  <c r="AX140" i="1"/>
  <c r="AW140" i="1"/>
  <c r="AV140" i="1"/>
  <c r="AU140" i="1"/>
  <c r="AT140" i="1"/>
  <c r="AS140" i="1"/>
  <c r="AR140" i="1"/>
  <c r="BP139" i="1"/>
  <c r="BO139" i="1"/>
  <c r="BN139" i="1"/>
  <c r="BM139" i="1"/>
  <c r="BL139" i="1"/>
  <c r="BI139" i="1"/>
  <c r="BH139" i="1"/>
  <c r="BG139" i="1"/>
  <c r="BF139" i="1"/>
  <c r="BE139" i="1"/>
  <c r="BD139" i="1"/>
  <c r="BC139" i="1"/>
  <c r="BB139" i="1"/>
  <c r="BA139" i="1"/>
  <c r="AX139" i="1"/>
  <c r="AW139" i="1"/>
  <c r="AV139" i="1"/>
  <c r="AU139" i="1"/>
  <c r="AT139" i="1"/>
  <c r="AS139" i="1"/>
  <c r="AR139" i="1"/>
  <c r="BP138" i="1"/>
  <c r="BO138" i="1"/>
  <c r="BN138" i="1"/>
  <c r="BM138" i="1"/>
  <c r="BL138" i="1"/>
  <c r="BI138" i="1"/>
  <c r="BH138" i="1"/>
  <c r="BG138" i="1"/>
  <c r="BF138" i="1"/>
  <c r="BE138" i="1"/>
  <c r="BD138" i="1"/>
  <c r="BC138" i="1"/>
  <c r="BB138" i="1"/>
  <c r="BA138" i="1"/>
  <c r="AT138" i="1"/>
  <c r="AS138" i="1"/>
  <c r="AR138" i="1"/>
  <c r="BP137" i="1"/>
  <c r="BO137" i="1"/>
  <c r="BN137" i="1"/>
  <c r="BM137" i="1"/>
  <c r="BL137" i="1"/>
  <c r="BI137" i="1"/>
  <c r="BH137" i="1"/>
  <c r="BG137" i="1"/>
  <c r="BF137" i="1"/>
  <c r="BE137" i="1"/>
  <c r="BD137" i="1"/>
  <c r="BC137" i="1"/>
  <c r="BB137" i="1"/>
  <c r="BA137" i="1"/>
  <c r="AX137" i="1"/>
  <c r="AW137" i="1"/>
  <c r="AT137" i="1"/>
  <c r="AS137" i="1"/>
  <c r="AR137" i="1"/>
  <c r="BP136" i="1"/>
  <c r="BO136" i="1"/>
  <c r="BN136" i="1"/>
  <c r="BM136" i="1"/>
  <c r="BL136" i="1"/>
  <c r="BI136" i="1"/>
  <c r="BH136" i="1"/>
  <c r="BG136" i="1"/>
  <c r="BF136" i="1"/>
  <c r="BE136" i="1"/>
  <c r="BD136" i="1"/>
  <c r="BC136" i="1"/>
  <c r="BB136" i="1"/>
  <c r="BA136" i="1"/>
  <c r="AX136" i="1"/>
  <c r="AW136" i="1"/>
  <c r="AV136" i="1"/>
  <c r="AU136" i="1"/>
  <c r="AT136" i="1"/>
  <c r="AS136" i="1"/>
  <c r="AR136" i="1"/>
  <c r="BP135" i="1"/>
  <c r="BO135" i="1"/>
  <c r="BN135" i="1"/>
  <c r="BM135" i="1"/>
  <c r="BL135" i="1"/>
  <c r="BI135" i="1"/>
  <c r="BH135" i="1"/>
  <c r="BG135" i="1"/>
  <c r="BF135" i="1"/>
  <c r="BE135" i="1"/>
  <c r="BD135" i="1"/>
  <c r="BC135" i="1"/>
  <c r="BB135" i="1"/>
  <c r="BA135" i="1"/>
  <c r="AT135" i="1"/>
  <c r="AS135" i="1"/>
  <c r="AR135" i="1"/>
  <c r="BP134" i="1"/>
  <c r="BO134" i="1"/>
  <c r="BN134" i="1"/>
  <c r="BM134" i="1"/>
  <c r="BL134" i="1"/>
  <c r="BI134" i="1"/>
  <c r="BH134" i="1"/>
  <c r="BG134" i="1"/>
  <c r="BF134" i="1"/>
  <c r="BE134" i="1"/>
  <c r="BD134" i="1"/>
  <c r="BC134" i="1"/>
  <c r="BB134" i="1"/>
  <c r="BA134" i="1"/>
  <c r="AT134" i="1"/>
  <c r="AS134" i="1"/>
  <c r="AR134" i="1"/>
  <c r="BP133" i="1"/>
  <c r="BO133" i="1"/>
  <c r="BN133" i="1"/>
  <c r="BM133" i="1"/>
  <c r="BL133" i="1"/>
  <c r="BI133" i="1"/>
  <c r="BH133" i="1"/>
  <c r="BG133" i="1"/>
  <c r="BF133" i="1"/>
  <c r="BE133" i="1"/>
  <c r="BD133" i="1"/>
  <c r="BC133" i="1"/>
  <c r="BB133" i="1"/>
  <c r="BA133" i="1"/>
  <c r="AX133" i="1"/>
  <c r="AW133" i="1"/>
  <c r="AT133" i="1"/>
  <c r="AS133" i="1"/>
  <c r="AR133" i="1"/>
  <c r="BP132" i="1"/>
  <c r="BO132" i="1"/>
  <c r="BN132" i="1"/>
  <c r="BM132" i="1"/>
  <c r="BL132" i="1"/>
  <c r="BI132" i="1"/>
  <c r="BH132" i="1"/>
  <c r="BG132" i="1"/>
  <c r="BF132" i="1"/>
  <c r="BE132" i="1"/>
  <c r="BD132" i="1"/>
  <c r="BC132" i="1"/>
  <c r="BB132" i="1"/>
  <c r="BA132" i="1"/>
  <c r="AT132" i="1"/>
  <c r="AS132" i="1"/>
  <c r="AR132" i="1"/>
  <c r="BP131" i="1"/>
  <c r="BO131" i="1"/>
  <c r="BN131" i="1"/>
  <c r="BM131" i="1"/>
  <c r="BL131" i="1"/>
  <c r="BI131" i="1"/>
  <c r="BH131" i="1"/>
  <c r="BG131" i="1"/>
  <c r="BF131" i="1"/>
  <c r="BE131" i="1"/>
  <c r="BD131" i="1"/>
  <c r="BC131" i="1"/>
  <c r="BB131" i="1"/>
  <c r="BA131" i="1"/>
  <c r="AX131" i="1"/>
  <c r="AW131" i="1"/>
  <c r="AT131" i="1"/>
  <c r="AS131" i="1"/>
  <c r="AR131" i="1"/>
  <c r="BP130" i="1"/>
  <c r="BO130" i="1"/>
  <c r="BN130" i="1"/>
  <c r="BM130" i="1"/>
  <c r="BL130" i="1"/>
  <c r="BI130" i="1"/>
  <c r="BH130" i="1"/>
  <c r="BG130" i="1"/>
  <c r="BF130" i="1"/>
  <c r="BE130" i="1"/>
  <c r="BD130" i="1"/>
  <c r="BC130" i="1"/>
  <c r="BB130" i="1"/>
  <c r="BA130" i="1"/>
  <c r="AT130" i="1"/>
  <c r="AS130" i="1"/>
  <c r="AR130" i="1"/>
  <c r="BP129" i="1"/>
  <c r="BO129" i="1"/>
  <c r="BN129" i="1"/>
  <c r="BM129" i="1"/>
  <c r="BL129" i="1"/>
  <c r="BI129" i="1"/>
  <c r="BH129" i="1"/>
  <c r="BG129" i="1"/>
  <c r="BF129" i="1"/>
  <c r="BE129" i="1"/>
  <c r="BD129" i="1"/>
  <c r="BC129" i="1"/>
  <c r="BB129" i="1"/>
  <c r="BA129" i="1"/>
  <c r="AV129" i="1"/>
  <c r="AU129" i="1"/>
  <c r="AT129" i="1"/>
  <c r="AS129" i="1"/>
  <c r="AR129" i="1"/>
  <c r="BP128" i="1"/>
  <c r="BO128" i="1"/>
  <c r="BN128" i="1"/>
  <c r="BM128" i="1"/>
  <c r="BL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T128" i="1"/>
  <c r="AS128" i="1"/>
  <c r="AR128" i="1"/>
  <c r="BP127" i="1"/>
  <c r="BO127" i="1"/>
  <c r="BN127" i="1"/>
  <c r="BM127" i="1"/>
  <c r="BL127" i="1"/>
  <c r="BI127" i="1"/>
  <c r="BH127" i="1"/>
  <c r="BG127" i="1"/>
  <c r="BF127" i="1"/>
  <c r="BE127" i="1"/>
  <c r="BD127" i="1"/>
  <c r="BC127" i="1"/>
  <c r="BB127" i="1"/>
  <c r="BA127" i="1"/>
  <c r="AZ127" i="1"/>
  <c r="AY127" i="1"/>
  <c r="AT127" i="1"/>
  <c r="AS127" i="1"/>
  <c r="AR127" i="1"/>
  <c r="BP126" i="1"/>
  <c r="BO126" i="1"/>
  <c r="BN126" i="1"/>
  <c r="BM126" i="1"/>
  <c r="BL126" i="1"/>
  <c r="BI126" i="1"/>
  <c r="BH126" i="1"/>
  <c r="BG126" i="1"/>
  <c r="BF126" i="1"/>
  <c r="BE126" i="1"/>
  <c r="BD126" i="1"/>
  <c r="BC126" i="1"/>
  <c r="BB126" i="1"/>
  <c r="BA126" i="1"/>
  <c r="AZ126" i="1"/>
  <c r="AY126" i="1"/>
  <c r="AT126" i="1"/>
  <c r="AS126" i="1"/>
  <c r="AR126" i="1"/>
  <c r="BP125" i="1"/>
  <c r="BO125" i="1"/>
  <c r="BN125" i="1"/>
  <c r="BM125" i="1"/>
  <c r="BL125" i="1"/>
  <c r="BI125" i="1"/>
  <c r="BH125" i="1"/>
  <c r="BG125" i="1"/>
  <c r="BF125" i="1"/>
  <c r="BE125" i="1"/>
  <c r="BD125" i="1"/>
  <c r="BC125" i="1"/>
  <c r="BB125" i="1"/>
  <c r="BA125" i="1"/>
  <c r="AT125" i="1"/>
  <c r="AS125" i="1"/>
  <c r="AR125" i="1"/>
  <c r="BP124" i="1"/>
  <c r="BO124" i="1"/>
  <c r="BN124" i="1"/>
  <c r="BM124" i="1"/>
  <c r="BL124" i="1"/>
  <c r="BI124" i="1"/>
  <c r="BH124" i="1"/>
  <c r="BG124" i="1"/>
  <c r="BF124" i="1"/>
  <c r="BE124" i="1"/>
  <c r="BD124" i="1"/>
  <c r="BC124" i="1"/>
  <c r="BB124" i="1"/>
  <c r="BA124" i="1"/>
  <c r="AW124" i="1"/>
  <c r="AT124" i="1"/>
  <c r="AS124" i="1"/>
  <c r="AR124" i="1"/>
  <c r="BP123" i="1"/>
  <c r="BO123" i="1"/>
  <c r="BN123" i="1"/>
  <c r="BM123" i="1"/>
  <c r="BL123" i="1"/>
  <c r="BI123" i="1"/>
  <c r="BH123" i="1"/>
  <c r="BG123" i="1"/>
  <c r="BF123" i="1"/>
  <c r="BE123" i="1"/>
  <c r="BD123" i="1"/>
  <c r="BC123" i="1"/>
  <c r="BB123" i="1"/>
  <c r="BA123" i="1"/>
  <c r="AW123" i="1"/>
  <c r="AT123" i="1"/>
  <c r="AS123" i="1"/>
  <c r="AR123" i="1"/>
  <c r="BP122" i="1"/>
  <c r="BO122" i="1"/>
  <c r="BN122" i="1"/>
  <c r="BM122" i="1"/>
  <c r="BL122" i="1"/>
  <c r="BI122" i="1"/>
  <c r="BH122" i="1"/>
  <c r="BG122" i="1"/>
  <c r="BF122" i="1"/>
  <c r="BE122" i="1"/>
  <c r="BD122" i="1"/>
  <c r="BC122" i="1"/>
  <c r="BB122" i="1"/>
  <c r="BA122" i="1"/>
  <c r="AT122" i="1"/>
  <c r="AS122" i="1"/>
  <c r="AR122" i="1"/>
  <c r="BP121" i="1"/>
  <c r="BO121" i="1"/>
  <c r="BN121" i="1"/>
  <c r="BM121" i="1"/>
  <c r="BL121" i="1"/>
  <c r="BI121" i="1"/>
  <c r="BH121" i="1"/>
  <c r="BG121" i="1"/>
  <c r="BF121" i="1"/>
  <c r="BE121" i="1"/>
  <c r="BD121" i="1"/>
  <c r="BC121" i="1"/>
  <c r="BB121" i="1"/>
  <c r="BA121" i="1"/>
  <c r="AW121" i="1"/>
  <c r="AT121" i="1"/>
  <c r="AS121" i="1"/>
  <c r="AR121" i="1"/>
  <c r="BP120" i="1"/>
  <c r="BO120" i="1"/>
  <c r="BN120" i="1"/>
  <c r="BM120" i="1"/>
  <c r="BL120" i="1"/>
  <c r="BI120" i="1"/>
  <c r="BH120" i="1"/>
  <c r="BG120" i="1"/>
  <c r="BF120" i="1"/>
  <c r="BE120" i="1"/>
  <c r="BD120" i="1"/>
  <c r="BC120" i="1"/>
  <c r="BB120" i="1"/>
  <c r="BA120" i="1"/>
  <c r="AZ120" i="1"/>
  <c r="AY120" i="1"/>
  <c r="AT120" i="1"/>
  <c r="AS120" i="1"/>
  <c r="AR120" i="1"/>
  <c r="BP119" i="1"/>
  <c r="BO119" i="1"/>
  <c r="BN119" i="1"/>
  <c r="BM119" i="1"/>
  <c r="BL119" i="1"/>
  <c r="BI119" i="1"/>
  <c r="BH119" i="1"/>
  <c r="BG119" i="1"/>
  <c r="BF119" i="1"/>
  <c r="BE119" i="1"/>
  <c r="BD119" i="1"/>
  <c r="BC119" i="1"/>
  <c r="BB119" i="1"/>
  <c r="BA119" i="1"/>
  <c r="AW119" i="1"/>
  <c r="AT119" i="1"/>
  <c r="AS119" i="1"/>
  <c r="AR119" i="1"/>
  <c r="BP118" i="1"/>
  <c r="BO118" i="1"/>
  <c r="BN118" i="1"/>
  <c r="BM118" i="1"/>
  <c r="BL118" i="1"/>
  <c r="BI118" i="1"/>
  <c r="BH118" i="1"/>
  <c r="BG118" i="1"/>
  <c r="BF118" i="1"/>
  <c r="BE118" i="1"/>
  <c r="BD118" i="1"/>
  <c r="BC118" i="1"/>
  <c r="BB118" i="1"/>
  <c r="BA118" i="1"/>
  <c r="AZ118" i="1"/>
  <c r="AY118" i="1"/>
  <c r="AT118" i="1"/>
  <c r="AS118" i="1"/>
  <c r="AR118" i="1"/>
  <c r="BP117" i="1"/>
  <c r="BO117" i="1"/>
  <c r="BN117" i="1"/>
  <c r="BM117" i="1"/>
  <c r="BL117" i="1"/>
  <c r="BI117" i="1"/>
  <c r="BH117" i="1"/>
  <c r="BG117" i="1"/>
  <c r="BF117" i="1"/>
  <c r="BE117" i="1"/>
  <c r="BD117" i="1"/>
  <c r="BC117" i="1"/>
  <c r="BB117" i="1"/>
  <c r="BA117" i="1"/>
  <c r="AW117" i="1"/>
  <c r="AT117" i="1"/>
  <c r="AS117" i="1"/>
  <c r="AR117" i="1"/>
  <c r="BP116" i="1"/>
  <c r="BO116" i="1"/>
  <c r="BN116" i="1"/>
  <c r="BM116" i="1"/>
  <c r="BL116" i="1"/>
  <c r="BI116" i="1"/>
  <c r="BH116" i="1"/>
  <c r="BG116" i="1"/>
  <c r="BF116" i="1"/>
  <c r="BE116" i="1"/>
  <c r="BD116" i="1"/>
  <c r="BC116" i="1"/>
  <c r="BB116" i="1"/>
  <c r="BA116" i="1"/>
  <c r="AZ116" i="1"/>
  <c r="AY116" i="1"/>
  <c r="AT116" i="1"/>
  <c r="AS116" i="1"/>
  <c r="AR116" i="1"/>
  <c r="BP115" i="1"/>
  <c r="BO115" i="1"/>
  <c r="BN115" i="1"/>
  <c r="BM115" i="1"/>
  <c r="BL115" i="1"/>
  <c r="BI115" i="1"/>
  <c r="BH115" i="1"/>
  <c r="BG115" i="1"/>
  <c r="BF115" i="1"/>
  <c r="BE115" i="1"/>
  <c r="BD115" i="1"/>
  <c r="BC115" i="1"/>
  <c r="BB115" i="1"/>
  <c r="BA115" i="1"/>
  <c r="AW115" i="1"/>
  <c r="AT115" i="1"/>
  <c r="AS115" i="1"/>
  <c r="AR115" i="1"/>
  <c r="BP114" i="1"/>
  <c r="BO114" i="1"/>
  <c r="BN114" i="1"/>
  <c r="BM114" i="1"/>
  <c r="BL114" i="1"/>
  <c r="BI114" i="1"/>
  <c r="BH114" i="1"/>
  <c r="BG114" i="1"/>
  <c r="BF114" i="1"/>
  <c r="BE114" i="1"/>
  <c r="BD114" i="1"/>
  <c r="BC114" i="1"/>
  <c r="BB114" i="1"/>
  <c r="BA114" i="1"/>
  <c r="AZ114" i="1"/>
  <c r="AY114" i="1"/>
  <c r="AT114" i="1"/>
  <c r="AS114" i="1"/>
  <c r="AR114" i="1"/>
  <c r="BP113" i="1"/>
  <c r="BO113" i="1"/>
  <c r="BN113" i="1"/>
  <c r="BM113" i="1"/>
  <c r="BL113" i="1"/>
  <c r="BI113" i="1"/>
  <c r="BH113" i="1"/>
  <c r="BG113" i="1"/>
  <c r="BF113" i="1"/>
  <c r="BE113" i="1"/>
  <c r="BD113" i="1"/>
  <c r="BC113" i="1"/>
  <c r="BB113" i="1"/>
  <c r="BA113" i="1"/>
  <c r="AW113" i="1"/>
  <c r="AT113" i="1"/>
  <c r="AS113" i="1"/>
  <c r="AR113" i="1"/>
  <c r="BP112" i="1"/>
  <c r="BO112" i="1"/>
  <c r="BN112" i="1"/>
  <c r="BM112" i="1"/>
  <c r="BL112" i="1"/>
  <c r="BI112" i="1"/>
  <c r="BH112" i="1"/>
  <c r="BG112" i="1"/>
  <c r="BF112" i="1"/>
  <c r="BE112" i="1"/>
  <c r="BD112" i="1"/>
  <c r="BC112" i="1"/>
  <c r="BB112" i="1"/>
  <c r="BA112" i="1"/>
  <c r="AZ112" i="1"/>
  <c r="AY112" i="1"/>
  <c r="AT112" i="1"/>
  <c r="AS112" i="1"/>
  <c r="AR112" i="1"/>
  <c r="BP111" i="1"/>
  <c r="BO111" i="1"/>
  <c r="BN111" i="1"/>
  <c r="BM111" i="1"/>
  <c r="BL111" i="1"/>
  <c r="BI111" i="1"/>
  <c r="BH111" i="1"/>
  <c r="BG111" i="1"/>
  <c r="BF111" i="1"/>
  <c r="BE111" i="1"/>
  <c r="BD111" i="1"/>
  <c r="BC111" i="1"/>
  <c r="BB111" i="1"/>
  <c r="BA111" i="1"/>
  <c r="AW111" i="1"/>
  <c r="AT111" i="1"/>
  <c r="AS111" i="1"/>
  <c r="AR111" i="1"/>
  <c r="BP110" i="1"/>
  <c r="BO110" i="1"/>
  <c r="BN110" i="1"/>
  <c r="BM110" i="1"/>
  <c r="BL110" i="1"/>
  <c r="BI110" i="1"/>
  <c r="BH110" i="1"/>
  <c r="BG110" i="1"/>
  <c r="BF110" i="1"/>
  <c r="BE110" i="1"/>
  <c r="BD110" i="1"/>
  <c r="BC110" i="1"/>
  <c r="BB110" i="1"/>
  <c r="BA110" i="1"/>
  <c r="AZ110" i="1"/>
  <c r="AY110" i="1"/>
  <c r="AT110" i="1"/>
  <c r="AS110" i="1"/>
  <c r="AR110" i="1"/>
  <c r="BP109" i="1"/>
  <c r="BO109" i="1"/>
  <c r="BN109" i="1"/>
  <c r="BM109" i="1"/>
  <c r="BL109" i="1"/>
  <c r="BI109" i="1"/>
  <c r="BH109" i="1"/>
  <c r="BG109" i="1"/>
  <c r="BF109" i="1"/>
  <c r="BE109" i="1"/>
  <c r="BD109" i="1"/>
  <c r="BC109" i="1"/>
  <c r="BB109" i="1"/>
  <c r="BA109" i="1"/>
  <c r="AX109" i="1"/>
  <c r="AW109" i="1"/>
  <c r="AT109" i="1"/>
  <c r="AS109" i="1"/>
  <c r="AR109" i="1"/>
  <c r="BP108" i="1"/>
  <c r="BO108" i="1"/>
  <c r="BN108" i="1"/>
  <c r="BM108" i="1"/>
  <c r="BL108" i="1"/>
  <c r="BI108" i="1"/>
  <c r="BH108" i="1"/>
  <c r="BG108" i="1"/>
  <c r="BF108" i="1"/>
  <c r="BE108" i="1"/>
  <c r="BD108" i="1"/>
  <c r="BC108" i="1"/>
  <c r="BB108" i="1"/>
  <c r="BA108" i="1"/>
  <c r="AT108" i="1"/>
  <c r="AS108" i="1"/>
  <c r="AR108" i="1"/>
  <c r="BP107" i="1"/>
  <c r="BO107" i="1"/>
  <c r="BN107" i="1"/>
  <c r="BM107" i="1"/>
  <c r="BL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T107" i="1"/>
  <c r="AS107" i="1"/>
  <c r="AR107" i="1"/>
  <c r="BP106" i="1"/>
  <c r="BO106" i="1"/>
  <c r="BN106" i="1"/>
  <c r="BM106" i="1"/>
  <c r="BL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T106" i="1"/>
  <c r="AS106" i="1"/>
  <c r="AR106" i="1"/>
  <c r="BP105" i="1"/>
  <c r="BO105" i="1"/>
  <c r="BN105" i="1"/>
  <c r="BM105" i="1"/>
  <c r="BL105" i="1"/>
  <c r="BI105" i="1"/>
  <c r="BH105" i="1"/>
  <c r="BG105" i="1"/>
  <c r="BF105" i="1"/>
  <c r="BE105" i="1"/>
  <c r="BD105" i="1"/>
  <c r="BC105" i="1"/>
  <c r="BB105" i="1"/>
  <c r="BA105" i="1"/>
  <c r="AX105" i="1"/>
  <c r="AW105" i="1"/>
  <c r="AT105" i="1"/>
  <c r="AS105" i="1"/>
  <c r="AR105" i="1"/>
  <c r="BP104" i="1"/>
  <c r="BO104" i="1"/>
  <c r="BN104" i="1"/>
  <c r="BM104" i="1"/>
  <c r="BL104" i="1"/>
  <c r="BI104" i="1"/>
  <c r="BH104" i="1"/>
  <c r="BG104" i="1"/>
  <c r="BF104" i="1"/>
  <c r="BE104" i="1"/>
  <c r="BD104" i="1"/>
  <c r="BC104" i="1"/>
  <c r="BB104" i="1"/>
  <c r="BA104" i="1"/>
  <c r="AZ104" i="1"/>
  <c r="AY104" i="1"/>
  <c r="AT104" i="1"/>
  <c r="AS104" i="1"/>
  <c r="AR104" i="1"/>
  <c r="BP103" i="1"/>
  <c r="BO103" i="1"/>
  <c r="BN103" i="1"/>
  <c r="BM103" i="1"/>
  <c r="BL103" i="1"/>
  <c r="BI103" i="1"/>
  <c r="BH103" i="1"/>
  <c r="BG103" i="1"/>
  <c r="BF103" i="1"/>
  <c r="BE103" i="1"/>
  <c r="BD103" i="1"/>
  <c r="BC103" i="1"/>
  <c r="BB103" i="1"/>
  <c r="BA103" i="1"/>
  <c r="AX103" i="1"/>
  <c r="AW103" i="1"/>
  <c r="AT103" i="1"/>
  <c r="AS103" i="1"/>
  <c r="AR103" i="1"/>
  <c r="BP102" i="1"/>
  <c r="BO102" i="1"/>
  <c r="BN102" i="1"/>
  <c r="BM102" i="1"/>
  <c r="BL102" i="1"/>
  <c r="BI102" i="1"/>
  <c r="BH102" i="1"/>
  <c r="BG102" i="1"/>
  <c r="BF102" i="1"/>
  <c r="BE102" i="1"/>
  <c r="BD102" i="1"/>
  <c r="BC102" i="1"/>
  <c r="BB102" i="1"/>
  <c r="BA102" i="1"/>
  <c r="AZ102" i="1"/>
  <c r="AY102" i="1"/>
  <c r="AT102" i="1"/>
  <c r="AS102" i="1"/>
  <c r="AR102" i="1"/>
  <c r="BP101" i="1"/>
  <c r="BO101" i="1"/>
  <c r="BN101" i="1"/>
  <c r="BM101" i="1"/>
  <c r="BL101" i="1"/>
  <c r="BI101" i="1"/>
  <c r="BH101" i="1"/>
  <c r="BG101" i="1"/>
  <c r="BF101" i="1"/>
  <c r="BE101" i="1"/>
  <c r="BD101" i="1"/>
  <c r="BC101" i="1"/>
  <c r="BB101" i="1"/>
  <c r="BA101" i="1"/>
  <c r="AX101" i="1"/>
  <c r="AW101" i="1"/>
  <c r="AT101" i="1"/>
  <c r="AS101" i="1"/>
  <c r="AR101" i="1"/>
  <c r="BP100" i="1"/>
  <c r="BO100" i="1"/>
  <c r="BN100" i="1"/>
  <c r="BM100" i="1"/>
  <c r="BL100" i="1"/>
  <c r="BI100" i="1"/>
  <c r="BH100" i="1"/>
  <c r="BG100" i="1"/>
  <c r="BF100" i="1"/>
  <c r="BE100" i="1"/>
  <c r="BD100" i="1"/>
  <c r="BC100" i="1"/>
  <c r="BB100" i="1"/>
  <c r="BA100" i="1"/>
  <c r="AT100" i="1"/>
  <c r="AS100" i="1"/>
  <c r="AR100" i="1"/>
  <c r="BP99" i="1"/>
  <c r="BO99" i="1"/>
  <c r="BN99" i="1"/>
  <c r="BM99" i="1"/>
  <c r="BL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T99" i="1"/>
  <c r="AS99" i="1"/>
  <c r="AR99" i="1"/>
  <c r="BP98" i="1"/>
  <c r="BO98" i="1"/>
  <c r="BN98" i="1"/>
  <c r="BM98" i="1"/>
  <c r="BL98" i="1"/>
  <c r="BI98" i="1"/>
  <c r="BH98" i="1"/>
  <c r="BG98" i="1"/>
  <c r="BF98" i="1"/>
  <c r="BE98" i="1"/>
  <c r="BD98" i="1"/>
  <c r="BC98" i="1"/>
  <c r="BB98" i="1"/>
  <c r="BA98" i="1"/>
  <c r="AZ98" i="1"/>
  <c r="AY98" i="1"/>
  <c r="AT98" i="1"/>
  <c r="AS98" i="1"/>
  <c r="AR98" i="1"/>
  <c r="BP97" i="1"/>
  <c r="BO97" i="1"/>
  <c r="BN97" i="1"/>
  <c r="BM97" i="1"/>
  <c r="BL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T97" i="1"/>
  <c r="AS97" i="1"/>
  <c r="AR97" i="1"/>
  <c r="BP96" i="1"/>
  <c r="BO96" i="1"/>
  <c r="BN96" i="1"/>
  <c r="BM96" i="1"/>
  <c r="BL96" i="1"/>
  <c r="BI96" i="1"/>
  <c r="BH96" i="1"/>
  <c r="BG96" i="1"/>
  <c r="BF96" i="1"/>
  <c r="BE96" i="1"/>
  <c r="BD96" i="1"/>
  <c r="BC96" i="1"/>
  <c r="BB96" i="1"/>
  <c r="BA96" i="1"/>
  <c r="AZ96" i="1"/>
  <c r="AY96" i="1"/>
  <c r="AT96" i="1"/>
  <c r="AS96" i="1"/>
  <c r="AR96" i="1"/>
  <c r="BP95" i="1"/>
  <c r="BO95" i="1"/>
  <c r="BN95" i="1"/>
  <c r="BM95" i="1"/>
  <c r="BL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T95" i="1"/>
  <c r="AS95" i="1"/>
  <c r="AR95" i="1"/>
  <c r="BP94" i="1"/>
  <c r="BO94" i="1"/>
  <c r="BN94" i="1"/>
  <c r="BM94" i="1"/>
  <c r="BL94" i="1"/>
  <c r="BI94" i="1"/>
  <c r="BH94" i="1"/>
  <c r="BG94" i="1"/>
  <c r="BF94" i="1"/>
  <c r="BE94" i="1"/>
  <c r="BD94" i="1"/>
  <c r="BC94" i="1"/>
  <c r="BB94" i="1"/>
  <c r="BA94" i="1"/>
  <c r="AZ94" i="1"/>
  <c r="AY94" i="1"/>
  <c r="AT94" i="1"/>
  <c r="AS94" i="1"/>
  <c r="AR94" i="1"/>
  <c r="BP93" i="1"/>
  <c r="BO93" i="1"/>
  <c r="BN93" i="1"/>
  <c r="BM93" i="1"/>
  <c r="BL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T93" i="1"/>
  <c r="AS93" i="1"/>
  <c r="AR93" i="1"/>
  <c r="BP92" i="1"/>
  <c r="BO92" i="1"/>
  <c r="BN92" i="1"/>
  <c r="BM92" i="1"/>
  <c r="BL92" i="1"/>
  <c r="BI92" i="1"/>
  <c r="BH92" i="1"/>
  <c r="BG92" i="1"/>
  <c r="BF92" i="1"/>
  <c r="BE92" i="1"/>
  <c r="BD92" i="1"/>
  <c r="BC92" i="1"/>
  <c r="BB92" i="1"/>
  <c r="BA92" i="1"/>
  <c r="AV92" i="1"/>
  <c r="AT92" i="1"/>
  <c r="AS92" i="1"/>
  <c r="AR92" i="1"/>
  <c r="BP91" i="1"/>
  <c r="BO91" i="1"/>
  <c r="BN91" i="1"/>
  <c r="BM91" i="1"/>
  <c r="BL91" i="1"/>
  <c r="BI91" i="1"/>
  <c r="BH91" i="1"/>
  <c r="BG91" i="1"/>
  <c r="BF91" i="1"/>
  <c r="BE91" i="1"/>
  <c r="BD91" i="1"/>
  <c r="BC91" i="1"/>
  <c r="BB91" i="1"/>
  <c r="BA91" i="1"/>
  <c r="AX91" i="1"/>
  <c r="AW91" i="1"/>
  <c r="AT91" i="1"/>
  <c r="AS91" i="1"/>
  <c r="AR91" i="1"/>
  <c r="BP90" i="1"/>
  <c r="BO90" i="1"/>
  <c r="BN90" i="1"/>
  <c r="BM90" i="1"/>
  <c r="BL90" i="1"/>
  <c r="BI90" i="1"/>
  <c r="BH90" i="1"/>
  <c r="BG90" i="1"/>
  <c r="BF90" i="1"/>
  <c r="BE90" i="1"/>
  <c r="BD90" i="1"/>
  <c r="BC90" i="1"/>
  <c r="BB90" i="1"/>
  <c r="BA90" i="1"/>
  <c r="AZ90" i="1"/>
  <c r="AY90" i="1"/>
  <c r="AT90" i="1"/>
  <c r="AS90" i="1"/>
  <c r="AR90" i="1"/>
  <c r="BP89" i="1"/>
  <c r="BO89" i="1"/>
  <c r="BN89" i="1"/>
  <c r="BM89" i="1"/>
  <c r="BL89" i="1"/>
  <c r="BI89" i="1"/>
  <c r="BH89" i="1"/>
  <c r="BG89" i="1"/>
  <c r="BF89" i="1"/>
  <c r="BE89" i="1"/>
  <c r="BD89" i="1"/>
  <c r="BC89" i="1"/>
  <c r="BB89" i="1"/>
  <c r="BA89" i="1"/>
  <c r="AX89" i="1"/>
  <c r="AW89" i="1"/>
  <c r="AT89" i="1"/>
  <c r="AS89" i="1"/>
  <c r="AR89" i="1"/>
  <c r="BP88" i="1"/>
  <c r="BO88" i="1"/>
  <c r="BN88" i="1"/>
  <c r="BM88" i="1"/>
  <c r="BL88" i="1"/>
  <c r="BI88" i="1"/>
  <c r="BH88" i="1"/>
  <c r="BG88" i="1"/>
  <c r="BF88" i="1"/>
  <c r="BE88" i="1"/>
  <c r="BD88" i="1"/>
  <c r="BC88" i="1"/>
  <c r="BB88" i="1"/>
  <c r="BA88" i="1"/>
  <c r="AT88" i="1"/>
  <c r="AS88" i="1"/>
  <c r="AR88" i="1"/>
  <c r="BP87" i="1"/>
  <c r="BO87" i="1"/>
  <c r="BN87" i="1"/>
  <c r="BM87" i="1"/>
  <c r="BL87" i="1"/>
  <c r="BI87" i="1"/>
  <c r="BH87" i="1"/>
  <c r="BG87" i="1"/>
  <c r="BF87" i="1"/>
  <c r="BE87" i="1"/>
  <c r="BD87" i="1"/>
  <c r="BC87" i="1"/>
  <c r="BB87" i="1"/>
  <c r="BA87" i="1"/>
  <c r="AZ87" i="1"/>
  <c r="AY87" i="1"/>
  <c r="AT87" i="1"/>
  <c r="AS87" i="1"/>
  <c r="AR87" i="1"/>
  <c r="BP86" i="1"/>
  <c r="BO86" i="1"/>
  <c r="BN86" i="1"/>
  <c r="BM86" i="1"/>
  <c r="BL86" i="1"/>
  <c r="BI86" i="1"/>
  <c r="BH86" i="1"/>
  <c r="BG86" i="1"/>
  <c r="BF86" i="1"/>
  <c r="BE86" i="1"/>
  <c r="BD86" i="1"/>
  <c r="BC86" i="1"/>
  <c r="BB86" i="1"/>
  <c r="BA86" i="1"/>
  <c r="AT86" i="1"/>
  <c r="AS86" i="1"/>
  <c r="AR86" i="1"/>
  <c r="BP85" i="1"/>
  <c r="BO85" i="1"/>
  <c r="BN85" i="1"/>
  <c r="BM85" i="1"/>
  <c r="BL85" i="1"/>
  <c r="BI85" i="1"/>
  <c r="BH85" i="1"/>
  <c r="BG85" i="1"/>
  <c r="BF85" i="1"/>
  <c r="BE85" i="1"/>
  <c r="BD85" i="1"/>
  <c r="BC85" i="1"/>
  <c r="BB85" i="1"/>
  <c r="BA85" i="1"/>
  <c r="AX85" i="1"/>
  <c r="AW85" i="1"/>
  <c r="AT85" i="1"/>
  <c r="AS85" i="1"/>
  <c r="AR85" i="1"/>
  <c r="BP84" i="1"/>
  <c r="BO84" i="1"/>
  <c r="BN84" i="1"/>
  <c r="BM84" i="1"/>
  <c r="BL84" i="1"/>
  <c r="BI84" i="1"/>
  <c r="BH84" i="1"/>
  <c r="BG84" i="1"/>
  <c r="BF84" i="1"/>
  <c r="BE84" i="1"/>
  <c r="BD84" i="1"/>
  <c r="BC84" i="1"/>
  <c r="BB84" i="1"/>
  <c r="BA84" i="1"/>
  <c r="AT84" i="1"/>
  <c r="AS84" i="1"/>
  <c r="AR84" i="1"/>
  <c r="BP83" i="1"/>
  <c r="BO83" i="1"/>
  <c r="BN83" i="1"/>
  <c r="BM83" i="1"/>
  <c r="BL83" i="1"/>
  <c r="BI83" i="1"/>
  <c r="BH83" i="1"/>
  <c r="BG83" i="1"/>
  <c r="BF83" i="1"/>
  <c r="BE83" i="1"/>
  <c r="BD83" i="1"/>
  <c r="BC83" i="1"/>
  <c r="BB83" i="1"/>
  <c r="BA83" i="1"/>
  <c r="AX83" i="1"/>
  <c r="AW83" i="1"/>
  <c r="AT83" i="1"/>
  <c r="AS83" i="1"/>
  <c r="AR83" i="1"/>
  <c r="BP82" i="1"/>
  <c r="BO82" i="1"/>
  <c r="BN82" i="1"/>
  <c r="BM82" i="1"/>
  <c r="BL82" i="1"/>
  <c r="BI82" i="1"/>
  <c r="BH82" i="1"/>
  <c r="BG82" i="1"/>
  <c r="BF82" i="1"/>
  <c r="BE82" i="1"/>
  <c r="BD82" i="1"/>
  <c r="BC82" i="1"/>
  <c r="BB82" i="1"/>
  <c r="BA82" i="1"/>
  <c r="AZ82" i="1"/>
  <c r="AY82" i="1"/>
  <c r="AT82" i="1"/>
  <c r="AS82" i="1"/>
  <c r="AR82" i="1"/>
  <c r="BP81" i="1"/>
  <c r="BO81" i="1"/>
  <c r="BN81" i="1"/>
  <c r="BM81" i="1"/>
  <c r="BL81" i="1"/>
  <c r="BI81" i="1"/>
  <c r="BH81" i="1"/>
  <c r="BG81" i="1"/>
  <c r="BF81" i="1"/>
  <c r="BE81" i="1"/>
  <c r="BD81" i="1"/>
  <c r="BC81" i="1"/>
  <c r="BB81" i="1"/>
  <c r="BA81" i="1"/>
  <c r="AZ81" i="1"/>
  <c r="AY81" i="1"/>
  <c r="AT81" i="1"/>
  <c r="AS81" i="1"/>
  <c r="AR81" i="1"/>
  <c r="BP80" i="1"/>
  <c r="BO80" i="1"/>
  <c r="BN80" i="1"/>
  <c r="BM80" i="1"/>
  <c r="BL80" i="1"/>
  <c r="BI80" i="1"/>
  <c r="BH80" i="1"/>
  <c r="BG80" i="1"/>
  <c r="BF80" i="1"/>
  <c r="BE80" i="1"/>
  <c r="BD80" i="1"/>
  <c r="BC80" i="1"/>
  <c r="BB80" i="1"/>
  <c r="BA80" i="1"/>
  <c r="AT80" i="1"/>
  <c r="AS80" i="1"/>
  <c r="AR80" i="1"/>
  <c r="BP79" i="1"/>
  <c r="BO79" i="1"/>
  <c r="BN79" i="1"/>
  <c r="BM79" i="1"/>
  <c r="BL79" i="1"/>
  <c r="BI79" i="1"/>
  <c r="BH79" i="1"/>
  <c r="BG79" i="1"/>
  <c r="BF79" i="1"/>
  <c r="BE79" i="1"/>
  <c r="BD79" i="1"/>
  <c r="BC79" i="1"/>
  <c r="BB79" i="1"/>
  <c r="BA79" i="1"/>
  <c r="AZ79" i="1"/>
  <c r="AY79" i="1"/>
  <c r="AT79" i="1"/>
  <c r="AS79" i="1"/>
  <c r="AR79" i="1"/>
  <c r="BP78" i="1"/>
  <c r="BO78" i="1"/>
  <c r="BN78" i="1"/>
  <c r="BM78" i="1"/>
  <c r="BL78" i="1"/>
  <c r="BI78" i="1"/>
  <c r="BH78" i="1"/>
  <c r="BG78" i="1"/>
  <c r="BF78" i="1"/>
  <c r="BE78" i="1"/>
  <c r="BD78" i="1"/>
  <c r="BC78" i="1"/>
  <c r="BB78" i="1"/>
  <c r="BA78" i="1"/>
  <c r="AT78" i="1"/>
  <c r="AS78" i="1"/>
  <c r="AR78" i="1"/>
  <c r="BP77" i="1"/>
  <c r="BO77" i="1"/>
  <c r="BN77" i="1"/>
  <c r="BM77" i="1"/>
  <c r="BL77" i="1"/>
  <c r="BI77" i="1"/>
  <c r="BH77" i="1"/>
  <c r="BG77" i="1"/>
  <c r="BF77" i="1"/>
  <c r="BE77" i="1"/>
  <c r="BD77" i="1"/>
  <c r="BC77" i="1"/>
  <c r="BB77" i="1"/>
  <c r="BA77" i="1"/>
  <c r="AX77" i="1"/>
  <c r="AW77" i="1"/>
  <c r="AT77" i="1"/>
  <c r="AS77" i="1"/>
  <c r="AR77" i="1"/>
  <c r="BP76" i="1"/>
  <c r="BO76" i="1"/>
  <c r="BN76" i="1"/>
  <c r="BM76" i="1"/>
  <c r="BL76" i="1"/>
  <c r="BI76" i="1"/>
  <c r="BH76" i="1"/>
  <c r="BG76" i="1"/>
  <c r="BF76" i="1"/>
  <c r="BE76" i="1"/>
  <c r="BD76" i="1"/>
  <c r="BC76" i="1"/>
  <c r="BB76" i="1"/>
  <c r="BA76" i="1"/>
  <c r="AZ76" i="1"/>
  <c r="AY76" i="1"/>
  <c r="AT76" i="1"/>
  <c r="AS76" i="1"/>
  <c r="AR76" i="1"/>
  <c r="BP75" i="1"/>
  <c r="BO75" i="1"/>
  <c r="BN75" i="1"/>
  <c r="BM75" i="1"/>
  <c r="BL75" i="1"/>
  <c r="BI75" i="1"/>
  <c r="BH75" i="1"/>
  <c r="BG75" i="1"/>
  <c r="BF75" i="1"/>
  <c r="BE75" i="1"/>
  <c r="BD75" i="1"/>
  <c r="BC75" i="1"/>
  <c r="BB75" i="1"/>
  <c r="BA75" i="1"/>
  <c r="AZ75" i="1"/>
  <c r="AX75" i="1"/>
  <c r="AW75" i="1"/>
  <c r="AT75" i="1"/>
  <c r="AS75" i="1"/>
  <c r="AR75" i="1"/>
  <c r="BP74" i="1"/>
  <c r="BO74" i="1"/>
  <c r="BN74" i="1"/>
  <c r="BM74" i="1"/>
  <c r="BL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T74" i="1"/>
  <c r="AS74" i="1"/>
  <c r="AR74" i="1"/>
  <c r="BP73" i="1"/>
  <c r="BO73" i="1"/>
  <c r="BN73" i="1"/>
  <c r="BM73" i="1"/>
  <c r="BL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T73" i="1"/>
  <c r="AS73" i="1"/>
  <c r="AR73" i="1"/>
  <c r="BP72" i="1"/>
  <c r="BO72" i="1"/>
  <c r="BN72" i="1"/>
  <c r="BM72" i="1"/>
  <c r="BL72" i="1"/>
  <c r="BI72" i="1"/>
  <c r="BH72" i="1"/>
  <c r="BG72" i="1"/>
  <c r="BF72" i="1"/>
  <c r="BE72" i="1"/>
  <c r="BD72" i="1"/>
  <c r="BC72" i="1"/>
  <c r="BB72" i="1"/>
  <c r="BA72" i="1"/>
  <c r="AV72" i="1"/>
  <c r="AT72" i="1"/>
  <c r="AS72" i="1"/>
  <c r="AR72" i="1"/>
  <c r="BP71" i="1"/>
  <c r="BO71" i="1"/>
  <c r="BN71" i="1"/>
  <c r="BM71" i="1"/>
  <c r="BL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V71" i="1"/>
  <c r="AT71" i="1"/>
  <c r="AS71" i="1"/>
  <c r="AR71" i="1"/>
  <c r="BP70" i="1"/>
  <c r="BO70" i="1"/>
  <c r="BN70" i="1"/>
  <c r="BM70" i="1"/>
  <c r="BL70" i="1"/>
  <c r="BI70" i="1"/>
  <c r="BH70" i="1"/>
  <c r="BG70" i="1"/>
  <c r="BF70" i="1"/>
  <c r="BE70" i="1"/>
  <c r="BD70" i="1"/>
  <c r="BC70" i="1"/>
  <c r="BB70" i="1"/>
  <c r="BA70" i="1"/>
  <c r="AT70" i="1"/>
  <c r="AS70" i="1"/>
  <c r="AR70" i="1"/>
  <c r="BP69" i="1"/>
  <c r="BO69" i="1"/>
  <c r="BN69" i="1"/>
  <c r="BM69" i="1"/>
  <c r="BL69" i="1"/>
  <c r="BI69" i="1"/>
  <c r="BH69" i="1"/>
  <c r="BG69" i="1"/>
  <c r="BF69" i="1"/>
  <c r="BE69" i="1"/>
  <c r="BD69" i="1"/>
  <c r="BC69" i="1"/>
  <c r="BB69" i="1"/>
  <c r="BA69" i="1"/>
  <c r="AX69" i="1"/>
  <c r="AW69" i="1"/>
  <c r="AT69" i="1"/>
  <c r="AS69" i="1"/>
  <c r="AR69" i="1"/>
  <c r="BI68" i="1"/>
  <c r="BH68" i="1"/>
  <c r="BG68" i="1"/>
  <c r="BF68" i="1"/>
  <c r="BE68" i="1"/>
  <c r="BD68" i="1"/>
  <c r="BC68" i="1"/>
  <c r="BB68" i="1"/>
  <c r="BA68" i="1"/>
  <c r="BI67" i="1"/>
  <c r="BH67" i="1"/>
  <c r="BG67" i="1"/>
  <c r="BF67" i="1"/>
  <c r="BE67" i="1"/>
  <c r="BD67" i="1"/>
  <c r="BC67" i="1"/>
  <c r="BB67" i="1"/>
  <c r="BA67" i="1"/>
  <c r="BI66" i="1"/>
  <c r="BH66" i="1"/>
  <c r="BG66" i="1"/>
  <c r="BF66" i="1"/>
  <c r="BE66" i="1"/>
  <c r="BD66" i="1"/>
  <c r="BC66" i="1"/>
  <c r="BB66" i="1"/>
  <c r="BA66" i="1"/>
  <c r="BI65" i="1"/>
  <c r="BH65" i="1"/>
  <c r="BG65" i="1"/>
  <c r="BF65" i="1"/>
  <c r="BE65" i="1"/>
  <c r="BD65" i="1"/>
  <c r="BC65" i="1"/>
  <c r="BB65" i="1"/>
  <c r="BA65" i="1"/>
  <c r="BI64" i="1"/>
  <c r="BH64" i="1"/>
  <c r="BG64" i="1"/>
  <c r="BF64" i="1"/>
  <c r="BE64" i="1"/>
  <c r="BD64" i="1"/>
  <c r="BC64" i="1"/>
  <c r="BB64" i="1"/>
  <c r="BA64" i="1"/>
  <c r="BI63" i="1"/>
  <c r="BH63" i="1"/>
  <c r="BG63" i="1"/>
  <c r="BF63" i="1"/>
  <c r="BE63" i="1"/>
  <c r="BD63" i="1"/>
  <c r="BC63" i="1"/>
  <c r="BB63" i="1"/>
  <c r="BA63" i="1"/>
  <c r="BI62" i="1"/>
  <c r="BH62" i="1"/>
  <c r="BG62" i="1"/>
  <c r="BF62" i="1"/>
  <c r="BE62" i="1"/>
  <c r="BD62" i="1"/>
  <c r="BC62" i="1"/>
  <c r="BB62" i="1"/>
  <c r="BA62" i="1"/>
  <c r="BI61" i="1"/>
  <c r="BH61" i="1"/>
  <c r="BG61" i="1"/>
  <c r="BF61" i="1"/>
  <c r="BE61" i="1"/>
  <c r="BD61" i="1"/>
  <c r="BC61" i="1"/>
  <c r="BB61" i="1"/>
  <c r="BA61" i="1"/>
  <c r="BI60" i="1"/>
  <c r="BH60" i="1"/>
  <c r="BG60" i="1"/>
  <c r="BF60" i="1"/>
  <c r="BE60" i="1"/>
  <c r="BD60" i="1"/>
  <c r="BC60" i="1"/>
  <c r="BB60" i="1"/>
  <c r="BA60" i="1"/>
  <c r="BI59" i="1"/>
  <c r="BH59" i="1"/>
  <c r="BG59" i="1"/>
  <c r="BF59" i="1"/>
  <c r="BE59" i="1"/>
  <c r="BD59" i="1"/>
  <c r="BC59" i="1"/>
  <c r="BB59" i="1"/>
  <c r="BA59" i="1"/>
  <c r="BI58" i="1"/>
  <c r="BH58" i="1"/>
  <c r="BG58" i="1"/>
  <c r="BF58" i="1"/>
  <c r="BE58" i="1"/>
  <c r="BD58" i="1"/>
  <c r="BC58" i="1"/>
  <c r="BB58" i="1"/>
  <c r="BA58" i="1"/>
  <c r="BI57" i="1"/>
  <c r="BH57" i="1"/>
  <c r="BG57" i="1"/>
  <c r="BF57" i="1"/>
  <c r="BE57" i="1"/>
  <c r="BD57" i="1"/>
  <c r="BC57" i="1"/>
  <c r="BB57" i="1"/>
  <c r="BA57" i="1"/>
  <c r="BI56" i="1"/>
  <c r="BH56" i="1"/>
  <c r="BG56" i="1"/>
  <c r="BF56" i="1"/>
  <c r="BE56" i="1"/>
  <c r="BD56" i="1"/>
  <c r="BC56" i="1"/>
  <c r="BB56" i="1"/>
  <c r="BA56" i="1"/>
  <c r="BI55" i="1"/>
  <c r="BH55" i="1"/>
  <c r="BG55" i="1"/>
  <c r="BF55" i="1"/>
  <c r="BE55" i="1"/>
  <c r="BD55" i="1"/>
  <c r="BC55" i="1"/>
  <c r="BB55" i="1"/>
  <c r="BA55" i="1"/>
  <c r="BI54" i="1"/>
  <c r="BH54" i="1"/>
  <c r="BG54" i="1"/>
  <c r="BF54" i="1"/>
  <c r="BE54" i="1"/>
  <c r="BD54" i="1"/>
  <c r="BC54" i="1"/>
  <c r="BB54" i="1"/>
  <c r="BA54" i="1"/>
  <c r="BI53" i="1"/>
  <c r="BH53" i="1"/>
  <c r="BG53" i="1"/>
  <c r="BF53" i="1"/>
  <c r="BE53" i="1"/>
  <c r="BD53" i="1"/>
  <c r="BC53" i="1"/>
  <c r="BB53" i="1"/>
  <c r="BA53" i="1"/>
  <c r="BI52" i="1"/>
  <c r="BH52" i="1"/>
  <c r="BG52" i="1"/>
  <c r="BF52" i="1"/>
  <c r="BE52" i="1"/>
  <c r="BD52" i="1"/>
  <c r="BC52" i="1"/>
  <c r="BB52" i="1"/>
  <c r="BA52" i="1"/>
  <c r="BI51" i="1"/>
  <c r="BH51" i="1"/>
  <c r="BG51" i="1"/>
  <c r="BF51" i="1"/>
  <c r="BE51" i="1"/>
  <c r="BD51" i="1"/>
  <c r="BC51" i="1"/>
  <c r="BB51" i="1"/>
  <c r="BA51" i="1"/>
  <c r="BI50" i="1"/>
  <c r="BH50" i="1"/>
  <c r="BG50" i="1"/>
  <c r="BF50" i="1"/>
  <c r="BE50" i="1"/>
  <c r="BD50" i="1"/>
  <c r="BC50" i="1"/>
  <c r="BB50" i="1"/>
  <c r="BA50" i="1"/>
  <c r="BI49" i="1"/>
  <c r="BH49" i="1"/>
  <c r="BG49" i="1"/>
  <c r="BF49" i="1"/>
  <c r="BE49" i="1"/>
  <c r="BD49" i="1"/>
  <c r="BC49" i="1"/>
  <c r="BB49" i="1"/>
  <c r="BA49" i="1"/>
  <c r="BI48" i="1"/>
  <c r="BH48" i="1"/>
  <c r="BG48" i="1"/>
  <c r="BF48" i="1"/>
  <c r="BE48" i="1"/>
  <c r="BD48" i="1"/>
  <c r="BC48" i="1"/>
  <c r="BB48" i="1"/>
  <c r="BA48" i="1"/>
  <c r="BI47" i="1"/>
  <c r="BH47" i="1"/>
  <c r="BG47" i="1"/>
  <c r="BF47" i="1"/>
  <c r="BE47" i="1"/>
  <c r="BD47" i="1"/>
  <c r="BC47" i="1"/>
  <c r="BB47" i="1"/>
  <c r="BA47" i="1"/>
  <c r="BI46" i="1"/>
  <c r="BH46" i="1"/>
  <c r="BG46" i="1"/>
  <c r="BF46" i="1"/>
  <c r="BE46" i="1"/>
  <c r="BD46" i="1"/>
  <c r="BC46" i="1"/>
  <c r="BB46" i="1"/>
  <c r="BA46" i="1"/>
  <c r="BI45" i="1"/>
  <c r="BH45" i="1"/>
  <c r="BG45" i="1"/>
  <c r="BF45" i="1"/>
  <c r="BE45" i="1"/>
  <c r="BD45" i="1"/>
  <c r="BC45" i="1"/>
  <c r="BB45" i="1"/>
  <c r="BA45" i="1"/>
  <c r="BI44" i="1"/>
  <c r="BH44" i="1"/>
  <c r="BG44" i="1"/>
  <c r="BF44" i="1"/>
  <c r="BE44" i="1"/>
  <c r="BD44" i="1"/>
  <c r="BC44" i="1"/>
  <c r="BB44" i="1"/>
  <c r="BA44" i="1"/>
  <c r="BI43" i="1"/>
  <c r="BH43" i="1"/>
  <c r="BG43" i="1"/>
  <c r="BF43" i="1"/>
  <c r="BE43" i="1"/>
  <c r="BD43" i="1"/>
  <c r="BC43" i="1"/>
  <c r="BB43" i="1"/>
  <c r="BA43" i="1"/>
  <c r="BI42" i="1"/>
  <c r="BH42" i="1"/>
  <c r="BG42" i="1"/>
  <c r="BF42" i="1"/>
  <c r="BE42" i="1"/>
  <c r="BD42" i="1"/>
  <c r="BC42" i="1"/>
  <c r="BB42" i="1"/>
  <c r="BA42" i="1"/>
  <c r="BI41" i="1"/>
  <c r="BH41" i="1"/>
  <c r="BG41" i="1"/>
  <c r="BF41" i="1"/>
  <c r="BE41" i="1"/>
  <c r="BD41" i="1"/>
  <c r="BC41" i="1"/>
  <c r="BB41" i="1"/>
  <c r="BA41" i="1"/>
  <c r="BI40" i="1"/>
  <c r="BH40" i="1"/>
  <c r="BG40" i="1"/>
  <c r="BF40" i="1"/>
  <c r="BE40" i="1"/>
  <c r="BD40" i="1"/>
  <c r="BC40" i="1"/>
  <c r="BB40" i="1"/>
  <c r="BA40" i="1"/>
  <c r="BI39" i="1"/>
  <c r="BH39" i="1"/>
  <c r="BG39" i="1"/>
  <c r="BF39" i="1"/>
  <c r="BE39" i="1"/>
  <c r="BD39" i="1"/>
  <c r="BC39" i="1"/>
  <c r="BB39" i="1"/>
  <c r="BA39" i="1"/>
  <c r="BI38" i="1"/>
  <c r="BH38" i="1"/>
  <c r="BG38" i="1"/>
  <c r="BF38" i="1"/>
  <c r="BE38" i="1"/>
  <c r="BD38" i="1"/>
  <c r="BC38" i="1"/>
  <c r="BB38" i="1"/>
  <c r="BA38" i="1"/>
  <c r="BI37" i="1"/>
  <c r="BH37" i="1"/>
  <c r="BG37" i="1"/>
  <c r="BF37" i="1"/>
  <c r="BE37" i="1"/>
  <c r="BD37" i="1"/>
  <c r="BC37" i="1"/>
  <c r="BB37" i="1"/>
  <c r="BA37" i="1"/>
  <c r="BI36" i="1"/>
  <c r="BH36" i="1"/>
  <c r="BG36" i="1"/>
  <c r="BF36" i="1"/>
  <c r="BE36" i="1"/>
  <c r="BD36" i="1"/>
  <c r="BC36" i="1"/>
  <c r="BB36" i="1"/>
  <c r="BA36" i="1"/>
  <c r="BI35" i="1"/>
  <c r="BH35" i="1"/>
  <c r="BG35" i="1"/>
  <c r="BF35" i="1"/>
  <c r="BE35" i="1"/>
  <c r="BD35" i="1"/>
  <c r="BC35" i="1"/>
  <c r="BB35" i="1"/>
  <c r="BA35" i="1"/>
  <c r="BI34" i="1"/>
  <c r="BH34" i="1"/>
  <c r="BG34" i="1"/>
  <c r="BF34" i="1"/>
  <c r="BE34" i="1"/>
  <c r="BD34" i="1"/>
  <c r="BC34" i="1"/>
  <c r="BB34" i="1"/>
  <c r="BA34" i="1"/>
  <c r="BI33" i="1"/>
  <c r="BH33" i="1"/>
  <c r="BG33" i="1"/>
  <c r="BF33" i="1"/>
  <c r="BE33" i="1"/>
  <c r="BD33" i="1"/>
  <c r="BC33" i="1"/>
  <c r="BB33" i="1"/>
  <c r="BA33" i="1"/>
  <c r="BI32" i="1"/>
  <c r="BH32" i="1"/>
  <c r="BG32" i="1"/>
  <c r="BF32" i="1"/>
  <c r="BE32" i="1"/>
  <c r="BD32" i="1"/>
  <c r="BC32" i="1"/>
  <c r="BB32" i="1"/>
  <c r="BA32" i="1"/>
  <c r="BI31" i="1"/>
  <c r="BH31" i="1"/>
  <c r="BG31" i="1"/>
  <c r="BF31" i="1"/>
  <c r="BE31" i="1"/>
  <c r="BD31" i="1"/>
  <c r="BC31" i="1"/>
  <c r="BB31" i="1"/>
  <c r="BA31" i="1"/>
  <c r="BI30" i="1"/>
  <c r="BH30" i="1"/>
  <c r="BG30" i="1"/>
  <c r="BF30" i="1"/>
  <c r="BE30" i="1"/>
  <c r="BD30" i="1"/>
  <c r="BC30" i="1"/>
  <c r="BB30" i="1"/>
  <c r="BA30" i="1"/>
  <c r="BI29" i="1"/>
  <c r="BH29" i="1"/>
  <c r="BG29" i="1"/>
  <c r="BF29" i="1"/>
  <c r="BE29" i="1"/>
  <c r="BD29" i="1"/>
  <c r="BC29" i="1"/>
  <c r="BB29" i="1"/>
  <c r="BA29" i="1"/>
  <c r="BI28" i="1"/>
  <c r="BH28" i="1"/>
  <c r="BG28" i="1"/>
  <c r="BF28" i="1"/>
  <c r="BE28" i="1"/>
  <c r="BD28" i="1"/>
  <c r="BC28" i="1"/>
  <c r="BB28" i="1"/>
  <c r="BA28" i="1"/>
  <c r="BI27" i="1"/>
  <c r="BH27" i="1"/>
  <c r="BG27" i="1"/>
  <c r="BF27" i="1"/>
  <c r="BE27" i="1"/>
  <c r="BD27" i="1"/>
  <c r="BC27" i="1"/>
  <c r="BB27" i="1"/>
  <c r="BA27" i="1"/>
  <c r="BI26" i="1"/>
  <c r="BH26" i="1"/>
  <c r="BG26" i="1"/>
  <c r="BF26" i="1"/>
  <c r="BE26" i="1"/>
  <c r="BD26" i="1"/>
  <c r="BC26" i="1"/>
  <c r="BB26" i="1"/>
  <c r="BA26" i="1"/>
  <c r="BI25" i="1"/>
  <c r="BH25" i="1"/>
  <c r="BG25" i="1"/>
  <c r="BF25" i="1"/>
  <c r="BE25" i="1"/>
  <c r="BD25" i="1"/>
  <c r="BC25" i="1"/>
  <c r="BB25" i="1"/>
  <c r="BA25" i="1"/>
  <c r="BI24" i="1"/>
  <c r="BH24" i="1"/>
  <c r="BG24" i="1"/>
  <c r="BF24" i="1"/>
  <c r="BE24" i="1"/>
  <c r="BD24" i="1"/>
  <c r="BC24" i="1"/>
  <c r="BB24" i="1"/>
  <c r="BA24" i="1"/>
  <c r="BI23" i="1"/>
  <c r="BH23" i="1"/>
  <c r="BG23" i="1"/>
  <c r="BF23" i="1"/>
  <c r="BE23" i="1"/>
  <c r="BD23" i="1"/>
  <c r="BC23" i="1"/>
  <c r="BB23" i="1"/>
  <c r="BA23" i="1"/>
  <c r="Y84" i="1" l="1"/>
  <c r="Z84" i="1" s="1"/>
  <c r="AA84" i="1" s="1"/>
  <c r="AI84" i="1"/>
  <c r="AJ84" i="1" s="1"/>
  <c r="AK84" i="1" s="1"/>
  <c r="AI77" i="1"/>
  <c r="AJ77" i="1" s="1"/>
  <c r="AK77" i="1" s="1"/>
  <c r="AD81" i="1"/>
  <c r="AE81" i="1" s="1"/>
  <c r="AF81" i="1" s="1"/>
  <c r="AI89" i="1"/>
  <c r="AJ89" i="1" s="1"/>
  <c r="AK89" i="1" s="1"/>
  <c r="AI69" i="1"/>
  <c r="AJ69" i="1" s="1"/>
  <c r="AK69" i="1" s="1"/>
  <c r="Y76" i="1"/>
  <c r="Z76" i="1" s="1"/>
  <c r="AA76" i="1" s="1"/>
  <c r="Y78" i="1"/>
  <c r="Z78" i="1" s="1"/>
  <c r="AA78" i="1" s="1"/>
  <c r="AI78" i="1"/>
  <c r="AJ78" i="1" s="1"/>
  <c r="AK78" i="1" s="1"/>
  <c r="AI80" i="1"/>
  <c r="AJ80" i="1" s="1"/>
  <c r="AK80" i="1" s="1"/>
  <c r="Y82" i="1"/>
  <c r="Z82" i="1" s="1"/>
  <c r="AA82" i="1" s="1"/>
  <c r="Y87" i="1"/>
  <c r="Z87" i="1" s="1"/>
  <c r="AA87" i="1" s="1"/>
  <c r="Y88" i="1"/>
  <c r="Z88" i="1" s="1"/>
  <c r="AA88" i="1" s="1"/>
  <c r="AD90" i="1"/>
  <c r="AE90" i="1" s="1"/>
  <c r="AF90" i="1" s="1"/>
  <c r="Y102" i="1"/>
  <c r="Z102" i="1" s="1"/>
  <c r="AA102" i="1" s="1"/>
  <c r="Y104" i="1"/>
  <c r="Z104" i="1" s="1"/>
  <c r="AA104" i="1" s="1"/>
  <c r="Y106" i="1"/>
  <c r="Z106" i="1" s="1"/>
  <c r="AA106" i="1" s="1"/>
  <c r="Y108" i="1"/>
  <c r="Z108" i="1" s="1"/>
  <c r="AA108" i="1" s="1"/>
  <c r="AI109" i="1"/>
  <c r="AJ109" i="1" s="1"/>
  <c r="AK109" i="1" s="1"/>
  <c r="AI111" i="1"/>
  <c r="AJ111" i="1" s="1"/>
  <c r="AK111" i="1" s="1"/>
  <c r="AI113" i="1"/>
  <c r="AJ113" i="1" s="1"/>
  <c r="AK113" i="1" s="1"/>
  <c r="AI115" i="1"/>
  <c r="AJ115" i="1" s="1"/>
  <c r="AK115" i="1" s="1"/>
  <c r="AI117" i="1"/>
  <c r="AJ117" i="1" s="1"/>
  <c r="AK117" i="1" s="1"/>
  <c r="AI119" i="1"/>
  <c r="AJ119" i="1" s="1"/>
  <c r="AK119" i="1" s="1"/>
  <c r="AI121" i="1"/>
  <c r="AJ121" i="1" s="1"/>
  <c r="AK121" i="1" s="1"/>
  <c r="Y127" i="1"/>
  <c r="Z127" i="1" s="1"/>
  <c r="AA127" i="1" s="1"/>
  <c r="AD129" i="1"/>
  <c r="AE129" i="1" s="1"/>
  <c r="AF129" i="1" s="1"/>
  <c r="AI142" i="1"/>
  <c r="AJ142" i="1" s="1"/>
  <c r="AK142" i="1" s="1"/>
  <c r="AD144" i="1"/>
  <c r="AE144" i="1" s="1"/>
  <c r="AF144" i="1" s="1"/>
  <c r="AD151" i="1"/>
  <c r="AE151" i="1" s="1"/>
  <c r="AF151" i="1" s="1"/>
  <c r="Y160" i="1"/>
  <c r="Z160" i="1" s="1"/>
  <c r="AA160" i="1" s="1"/>
  <c r="Y165" i="1"/>
  <c r="Z165" i="1" s="1"/>
  <c r="AA165" i="1" s="1"/>
  <c r="AI165" i="1"/>
  <c r="AJ165" i="1" s="1"/>
  <c r="AK165" i="1" s="1"/>
  <c r="Y169" i="1"/>
  <c r="Z169" i="1" s="1"/>
  <c r="AA169" i="1" s="1"/>
  <c r="Y171" i="1"/>
  <c r="Z171" i="1" s="1"/>
  <c r="AA171" i="1" s="1"/>
  <c r="Y172" i="1"/>
  <c r="Z172" i="1" s="1"/>
  <c r="AA172" i="1" s="1"/>
  <c r="Y173" i="1"/>
  <c r="Z173" i="1" s="1"/>
  <c r="AA173" i="1" s="1"/>
  <c r="AI173" i="1"/>
  <c r="AJ173" i="1" s="1"/>
  <c r="AK173" i="1" s="1"/>
  <c r="AI88" i="1"/>
  <c r="AJ88" i="1" s="1"/>
  <c r="AK88" i="1" s="1"/>
  <c r="Y90" i="1"/>
  <c r="Z90" i="1" s="1"/>
  <c r="AA90" i="1" s="1"/>
  <c r="Y94" i="1"/>
  <c r="Z94" i="1" s="1"/>
  <c r="AA94" i="1" s="1"/>
  <c r="Y96" i="1"/>
  <c r="Z96" i="1" s="1"/>
  <c r="AA96" i="1" s="1"/>
  <c r="Y98" i="1"/>
  <c r="Z98" i="1" s="1"/>
  <c r="AA98" i="1" s="1"/>
  <c r="Y100" i="1"/>
  <c r="Z100" i="1" s="1"/>
  <c r="AA100" i="1" s="1"/>
  <c r="AI101" i="1"/>
  <c r="AJ101" i="1" s="1"/>
  <c r="AK101" i="1" s="1"/>
  <c r="AI103" i="1"/>
  <c r="AJ103" i="1" s="1"/>
  <c r="AK103" i="1" s="1"/>
  <c r="AI105" i="1"/>
  <c r="AJ105" i="1" s="1"/>
  <c r="AK105" i="1" s="1"/>
  <c r="AD114" i="1"/>
  <c r="AE114" i="1" s="1"/>
  <c r="AF114" i="1" s="1"/>
  <c r="AD120" i="1"/>
  <c r="AE120" i="1" s="1"/>
  <c r="AF120" i="1" s="1"/>
  <c r="Y126" i="1"/>
  <c r="Z126" i="1" s="1"/>
  <c r="AA126" i="1" s="1"/>
  <c r="AD132" i="1"/>
  <c r="AE132" i="1" s="1"/>
  <c r="AF132" i="1" s="1"/>
  <c r="Y135" i="1"/>
  <c r="Z135" i="1" s="1"/>
  <c r="AA135" i="1" s="1"/>
  <c r="AD143" i="1"/>
  <c r="AE143" i="1" s="1"/>
  <c r="AF143" i="1" s="1"/>
  <c r="Y152" i="1"/>
  <c r="Z152" i="1" s="1"/>
  <c r="AA152" i="1" s="1"/>
  <c r="AD154" i="1"/>
  <c r="AE154" i="1" s="1"/>
  <c r="AF154" i="1" s="1"/>
  <c r="AI159" i="1"/>
  <c r="AJ159" i="1" s="1"/>
  <c r="AK159" i="1" s="1"/>
  <c r="AD161" i="1"/>
  <c r="AE161" i="1" s="1"/>
  <c r="AF161" i="1" s="1"/>
  <c r="Y164" i="1"/>
  <c r="Z164" i="1" s="1"/>
  <c r="AA164" i="1" s="1"/>
  <c r="AI164" i="1"/>
  <c r="AJ164" i="1" s="1"/>
  <c r="AK164" i="1" s="1"/>
  <c r="AI168" i="1"/>
  <c r="AJ168" i="1" s="1"/>
  <c r="AK168" i="1" s="1"/>
  <c r="AJ302" i="1"/>
  <c r="AK302" i="1" s="1"/>
  <c r="AE304" i="1"/>
  <c r="AF304" i="1" s="1"/>
  <c r="Z293" i="1"/>
  <c r="AA293" i="1" s="1"/>
  <c r="Y176" i="1"/>
  <c r="Z176" i="1" s="1"/>
  <c r="AA176" i="1" s="1"/>
  <c r="AJ282" i="1"/>
  <c r="AK282" i="1" s="1"/>
  <c r="Z287" i="1"/>
  <c r="AA287" i="1" s="1"/>
  <c r="AJ287" i="1"/>
  <c r="AK287" i="1" s="1"/>
  <c r="AE289" i="1"/>
  <c r="AF289" i="1" s="1"/>
  <c r="AJ289" i="1"/>
  <c r="AK289" i="1" s="1"/>
  <c r="AE290" i="1"/>
  <c r="AF290" i="1" s="1"/>
  <c r="AJ297" i="1"/>
  <c r="AK297" i="1" s="1"/>
  <c r="Z301" i="1"/>
  <c r="AA301" i="1" s="1"/>
  <c r="Y70" i="1"/>
  <c r="Z70" i="1" s="1"/>
  <c r="AA70" i="1" s="1"/>
  <c r="AI70" i="1"/>
  <c r="AJ70" i="1" s="1"/>
  <c r="AK70" i="1" s="1"/>
  <c r="AI72" i="1"/>
  <c r="AJ72" i="1" s="1"/>
  <c r="AK72" i="1" s="1"/>
  <c r="Y74" i="1"/>
  <c r="Z74" i="1" s="1"/>
  <c r="AA74" i="1" s="1"/>
  <c r="Y79" i="1"/>
  <c r="Z79" i="1" s="1"/>
  <c r="AA79" i="1" s="1"/>
  <c r="Y80" i="1"/>
  <c r="Z80" i="1" s="1"/>
  <c r="AA80" i="1" s="1"/>
  <c r="AD82" i="1"/>
  <c r="AE82" i="1" s="1"/>
  <c r="AF82" i="1" s="1"/>
  <c r="AD87" i="1"/>
  <c r="AE87" i="1" s="1"/>
  <c r="AF87" i="1" s="1"/>
  <c r="AI91" i="1"/>
  <c r="AJ91" i="1" s="1"/>
  <c r="AK91" i="1" s="1"/>
  <c r="AI92" i="1"/>
  <c r="AJ92" i="1" s="1"/>
  <c r="AK92" i="1" s="1"/>
  <c r="AD98" i="1"/>
  <c r="AE98" i="1" s="1"/>
  <c r="AF98" i="1" s="1"/>
  <c r="Y110" i="1"/>
  <c r="Z110" i="1" s="1"/>
  <c r="AA110" i="1" s="1"/>
  <c r="Y112" i="1"/>
  <c r="Z112" i="1" s="1"/>
  <c r="AA112" i="1" s="1"/>
  <c r="Y114" i="1"/>
  <c r="Z114" i="1" s="1"/>
  <c r="AA114" i="1" s="1"/>
  <c r="Y116" i="1"/>
  <c r="Z116" i="1" s="1"/>
  <c r="AA116" i="1" s="1"/>
  <c r="Y118" i="1"/>
  <c r="Z118" i="1" s="1"/>
  <c r="AA118" i="1" s="1"/>
  <c r="Y120" i="1"/>
  <c r="Z120" i="1" s="1"/>
  <c r="AA120" i="1" s="1"/>
  <c r="Y122" i="1"/>
  <c r="Z122" i="1" s="1"/>
  <c r="AA122" i="1" s="1"/>
  <c r="AI123" i="1"/>
  <c r="AJ123" i="1" s="1"/>
  <c r="AK123" i="1" s="1"/>
  <c r="AI125" i="1"/>
  <c r="AJ125" i="1" s="1"/>
  <c r="AK125" i="1" s="1"/>
  <c r="AD127" i="1"/>
  <c r="AE127" i="1" s="1"/>
  <c r="AF127" i="1" s="1"/>
  <c r="Y128" i="1"/>
  <c r="Z128" i="1" s="1"/>
  <c r="AA128" i="1" s="1"/>
  <c r="AI129" i="1"/>
  <c r="AJ129" i="1" s="1"/>
  <c r="AK129" i="1" s="1"/>
  <c r="AD130" i="1"/>
  <c r="AE130" i="1" s="1"/>
  <c r="AF130" i="1" s="1"/>
  <c r="Y133" i="1"/>
  <c r="Z133" i="1" s="1"/>
  <c r="AA133" i="1" s="1"/>
  <c r="AI133" i="1"/>
  <c r="AJ133" i="1" s="1"/>
  <c r="AK133" i="1" s="1"/>
  <c r="AD135" i="1"/>
  <c r="AE135" i="1" s="1"/>
  <c r="AF135" i="1" s="1"/>
  <c r="Y143" i="1"/>
  <c r="Z143" i="1" s="1"/>
  <c r="AA143" i="1" s="1"/>
  <c r="AI150" i="1"/>
  <c r="AJ150" i="1" s="1"/>
  <c r="AK150" i="1" s="1"/>
  <c r="AD152" i="1"/>
  <c r="AE152" i="1" s="1"/>
  <c r="AF152" i="1" s="1"/>
  <c r="Y158" i="1"/>
  <c r="Z158" i="1" s="1"/>
  <c r="AA158" i="1" s="1"/>
  <c r="Y161" i="1"/>
  <c r="Z161" i="1" s="1"/>
  <c r="AA161" i="1" s="1"/>
  <c r="AI161" i="1"/>
  <c r="AJ161" i="1" s="1"/>
  <c r="AK161" i="1" s="1"/>
  <c r="Y163" i="1"/>
  <c r="Z163" i="1" s="1"/>
  <c r="AA163" i="1" s="1"/>
  <c r="Y166" i="1"/>
  <c r="Z166" i="1" s="1"/>
  <c r="AA166" i="1" s="1"/>
  <c r="AI166" i="1"/>
  <c r="AJ166" i="1" s="1"/>
  <c r="AK166" i="1" s="1"/>
  <c r="Y174" i="1"/>
  <c r="Z174" i="1" s="1"/>
  <c r="AA174" i="1" s="1"/>
  <c r="AI174" i="1"/>
  <c r="AJ174" i="1" s="1"/>
  <c r="AK174" i="1" s="1"/>
  <c r="AD176" i="1"/>
  <c r="AE176" i="1" s="1"/>
  <c r="AF176" i="1" s="1"/>
  <c r="Z279" i="1"/>
  <c r="AA279" i="1" s="1"/>
  <c r="AE279" i="1"/>
  <c r="AF279" i="1" s="1"/>
  <c r="Z280" i="1"/>
  <c r="AA280" i="1" s="1"/>
  <c r="AE283" i="1"/>
  <c r="AF283" i="1" s="1"/>
  <c r="Z285" i="1"/>
  <c r="AA285" i="1" s="1"/>
  <c r="AE285" i="1"/>
  <c r="AF285" i="1" s="1"/>
  <c r="Z286" i="1"/>
  <c r="AA286" i="1" s="1"/>
  <c r="AJ286" i="1"/>
  <c r="AK286" i="1" s="1"/>
  <c r="AE288" i="1"/>
  <c r="AF288" i="1" s="1"/>
  <c r="AE293" i="1"/>
  <c r="AF293" i="1" s="1"/>
  <c r="Z294" i="1"/>
  <c r="AA294" i="1" s="1"/>
  <c r="AE294" i="1"/>
  <c r="AF294" i="1" s="1"/>
  <c r="Z295" i="1"/>
  <c r="AA295" i="1" s="1"/>
  <c r="Z300" i="1"/>
  <c r="AA300" i="1" s="1"/>
  <c r="AJ300" i="1"/>
  <c r="AK300" i="1" s="1"/>
  <c r="AE313" i="1"/>
  <c r="AF313" i="1" s="1"/>
  <c r="AJ291" i="1"/>
  <c r="AK291" i="1" s="1"/>
  <c r="AE292" i="1"/>
  <c r="AF292" i="1" s="1"/>
  <c r="AJ292" i="1"/>
  <c r="AK292" i="1" s="1"/>
  <c r="AJ293" i="1"/>
  <c r="AK293" i="1" s="1"/>
  <c r="Z296" i="1"/>
  <c r="AA296" i="1" s="1"/>
  <c r="AE296" i="1"/>
  <c r="AF296" i="1" s="1"/>
  <c r="Z297" i="1"/>
  <c r="AA297" i="1" s="1"/>
  <c r="Z298" i="1"/>
  <c r="AA298" i="1" s="1"/>
  <c r="AJ298" i="1"/>
  <c r="AK298" i="1" s="1"/>
  <c r="AE301" i="1"/>
  <c r="AF301" i="1" s="1"/>
  <c r="Z302" i="1"/>
  <c r="AA302" i="1" s="1"/>
  <c r="AE302" i="1"/>
  <c r="AF302" i="1" s="1"/>
  <c r="AE303" i="1"/>
  <c r="AF303" i="1" s="1"/>
  <c r="Z307" i="1"/>
  <c r="AA307" i="1" s="1"/>
  <c r="AE307" i="1"/>
  <c r="AF307" i="1" s="1"/>
  <c r="AE309" i="1"/>
  <c r="AF309" i="1" s="1"/>
  <c r="AE251" i="1"/>
  <c r="AF251" i="1" s="1"/>
  <c r="AJ254" i="1"/>
  <c r="AK254" i="1" s="1"/>
  <c r="AJ255" i="1"/>
  <c r="AK255" i="1" s="1"/>
  <c r="AE258" i="1"/>
  <c r="AF258" i="1" s="1"/>
  <c r="AE259" i="1"/>
  <c r="AF259" i="1" s="1"/>
  <c r="Z261" i="1"/>
  <c r="AA261" i="1" s="1"/>
  <c r="AJ261" i="1"/>
  <c r="AK261" i="1" s="1"/>
  <c r="Z263" i="1"/>
  <c r="AA263" i="1" s="1"/>
  <c r="Z264" i="1"/>
  <c r="AA264" i="1" s="1"/>
  <c r="AJ264" i="1"/>
  <c r="AK264" i="1" s="1"/>
  <c r="AJ265" i="1"/>
  <c r="AK265" i="1" s="1"/>
  <c r="AE268" i="1"/>
  <c r="AF268" i="1" s="1"/>
  <c r="Z272" i="1"/>
  <c r="AA272" i="1" s="1"/>
  <c r="Z273" i="1"/>
  <c r="AA273" i="1" s="1"/>
  <c r="AJ273" i="1"/>
  <c r="AK273" i="1" s="1"/>
  <c r="AJ280" i="1"/>
  <c r="AK280" i="1" s="1"/>
  <c r="AJ283" i="1"/>
  <c r="AK283" i="1" s="1"/>
  <c r="AE287" i="1"/>
  <c r="AF287" i="1" s="1"/>
  <c r="Z291" i="1"/>
  <c r="AA291" i="1" s="1"/>
  <c r="AJ295" i="1"/>
  <c r="AK295" i="1" s="1"/>
  <c r="AJ296" i="1"/>
  <c r="AK296" i="1" s="1"/>
  <c r="AE299" i="1"/>
  <c r="AF299" i="1" s="1"/>
  <c r="AE300" i="1"/>
  <c r="AF300" i="1" s="1"/>
  <c r="AJ301" i="1"/>
  <c r="AK301" i="1" s="1"/>
  <c r="Z304" i="1"/>
  <c r="AA304" i="1" s="1"/>
  <c r="Z305" i="1"/>
  <c r="AA305" i="1" s="1"/>
  <c r="Z306" i="1"/>
  <c r="AA306" i="1" s="1"/>
  <c r="AJ306" i="1"/>
  <c r="AK306" i="1" s="1"/>
  <c r="Z308" i="1"/>
  <c r="AA308" i="1" s="1"/>
  <c r="Z312" i="1"/>
  <c r="AA312" i="1" s="1"/>
  <c r="Z313" i="1"/>
  <c r="AA313" i="1" s="1"/>
  <c r="Y178" i="1"/>
  <c r="Z178" i="1" s="1"/>
  <c r="AA178" i="1" s="1"/>
  <c r="Y179" i="1"/>
  <c r="Z179" i="1" s="1"/>
  <c r="AA179" i="1" s="1"/>
  <c r="Z181" i="1"/>
  <c r="AA181" i="1" s="1"/>
  <c r="Z182" i="1"/>
  <c r="AA182" i="1" s="1"/>
  <c r="Z183" i="1"/>
  <c r="AA183" i="1" s="1"/>
  <c r="AJ183" i="1"/>
  <c r="AK183" i="1" s="1"/>
  <c r="Z187" i="1"/>
  <c r="AA187" i="1" s="1"/>
  <c r="AJ187" i="1"/>
  <c r="AK187" i="1" s="1"/>
  <c r="Z190" i="1"/>
  <c r="AA190" i="1" s="1"/>
  <c r="Z194" i="1"/>
  <c r="AA194" i="1" s="1"/>
  <c r="AE195" i="1"/>
  <c r="AF195" i="1" s="1"/>
  <c r="AE196" i="1"/>
  <c r="AF196" i="1" s="1"/>
  <c r="AE199" i="1"/>
  <c r="AF199" i="1" s="1"/>
  <c r="AE203" i="1"/>
  <c r="AF203" i="1" s="1"/>
  <c r="AE204" i="1"/>
  <c r="AF204" i="1" s="1"/>
  <c r="AJ205" i="1"/>
  <c r="AK205" i="1" s="1"/>
  <c r="Z210" i="1"/>
  <c r="AA210" i="1" s="1"/>
  <c r="Z212" i="1"/>
  <c r="AA212" i="1" s="1"/>
  <c r="AJ212" i="1"/>
  <c r="AK212" i="1" s="1"/>
  <c r="AJ213" i="1"/>
  <c r="AK213" i="1" s="1"/>
  <c r="Z218" i="1"/>
  <c r="AA218" i="1" s="1"/>
  <c r="Z220" i="1"/>
  <c r="AA220" i="1" s="1"/>
  <c r="AJ220" i="1"/>
  <c r="AK220" i="1" s="1"/>
  <c r="AJ221" i="1"/>
  <c r="AK221" i="1" s="1"/>
  <c r="Z226" i="1"/>
  <c r="AA226" i="1" s="1"/>
  <c r="Z228" i="1"/>
  <c r="AA228" i="1" s="1"/>
  <c r="AJ228" i="1"/>
  <c r="AK228" i="1" s="1"/>
  <c r="AJ229" i="1"/>
  <c r="AK229" i="1" s="1"/>
  <c r="Z234" i="1"/>
  <c r="AA234" i="1" s="1"/>
  <c r="Z236" i="1"/>
  <c r="AA236" i="1" s="1"/>
  <c r="AJ236" i="1"/>
  <c r="AK236" i="1" s="1"/>
  <c r="AJ237" i="1"/>
  <c r="AK237" i="1" s="1"/>
  <c r="AE240" i="1"/>
  <c r="AF240" i="1" s="1"/>
  <c r="AE241" i="1"/>
  <c r="AF241" i="1" s="1"/>
  <c r="AJ243" i="1"/>
  <c r="AK243" i="1" s="1"/>
  <c r="AE246" i="1"/>
  <c r="AF246" i="1" s="1"/>
  <c r="Z252" i="1"/>
  <c r="AA252" i="1" s="1"/>
  <c r="Z253" i="1"/>
  <c r="AA253" i="1" s="1"/>
  <c r="AE256" i="1"/>
  <c r="AF256" i="1" s="1"/>
  <c r="AE257" i="1"/>
  <c r="AF257" i="1" s="1"/>
  <c r="Z259" i="1"/>
  <c r="AA259" i="1" s="1"/>
  <c r="Z260" i="1"/>
  <c r="AA260" i="1" s="1"/>
  <c r="AJ260" i="1"/>
  <c r="AK260" i="1" s="1"/>
  <c r="AJ262" i="1"/>
  <c r="AK262" i="1" s="1"/>
  <c r="AJ263" i="1"/>
  <c r="AK263" i="1" s="1"/>
  <c r="AE266" i="1"/>
  <c r="AF266" i="1" s="1"/>
  <c r="AJ267" i="1"/>
  <c r="AK267" i="1" s="1"/>
  <c r="Z269" i="1"/>
  <c r="AA269" i="1" s="1"/>
  <c r="Z270" i="1"/>
  <c r="AA270" i="1" s="1"/>
  <c r="Z271" i="1"/>
  <c r="AA271" i="1" s="1"/>
  <c r="AJ271" i="1"/>
  <c r="AK271" i="1" s="1"/>
  <c r="AJ272" i="1"/>
  <c r="AK272" i="1" s="1"/>
  <c r="AE274" i="1"/>
  <c r="AF274" i="1" s="1"/>
  <c r="Z276" i="1"/>
  <c r="AA276" i="1" s="1"/>
  <c r="Z277" i="1"/>
  <c r="AA277" i="1" s="1"/>
  <c r="AE278" i="1"/>
  <c r="AF278" i="1" s="1"/>
  <c r="AE281" i="1"/>
  <c r="AF281" i="1" s="1"/>
  <c r="AE284" i="1"/>
  <c r="AF284" i="1" s="1"/>
  <c r="AE286" i="1"/>
  <c r="AF286" i="1" s="1"/>
  <c r="Z288" i="1"/>
  <c r="AA288" i="1" s="1"/>
  <c r="Z289" i="1"/>
  <c r="AA289" i="1" s="1"/>
  <c r="Z290" i="1"/>
  <c r="AA290" i="1" s="1"/>
  <c r="AJ290" i="1"/>
  <c r="AK290" i="1" s="1"/>
  <c r="Z292" i="1"/>
  <c r="AA292" i="1" s="1"/>
  <c r="AE297" i="1"/>
  <c r="AF297" i="1" s="1"/>
  <c r="AE298" i="1"/>
  <c r="AF298" i="1" s="1"/>
  <c r="AJ309" i="1"/>
  <c r="AK309" i="1" s="1"/>
  <c r="AJ311" i="1"/>
  <c r="AK311" i="1" s="1"/>
  <c r="AJ312" i="1"/>
  <c r="AK312" i="1" s="1"/>
  <c r="AJ313" i="1"/>
  <c r="AK313" i="1" s="1"/>
  <c r="AJ303" i="1"/>
  <c r="AK303" i="1" s="1"/>
  <c r="AJ304" i="1"/>
  <c r="AK304" i="1" s="1"/>
  <c r="Z310" i="1"/>
  <c r="AA310" i="1" s="1"/>
  <c r="AE311" i="1"/>
  <c r="AF311" i="1" s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AU70" i="1"/>
  <c r="AV70" i="1"/>
  <c r="AU79" i="1"/>
  <c r="AV79" i="1"/>
  <c r="AW87" i="1"/>
  <c r="AX87" i="1"/>
  <c r="AZ92" i="1"/>
  <c r="AY92" i="1"/>
  <c r="AU76" i="1"/>
  <c r="AV76" i="1"/>
  <c r="AU78" i="1"/>
  <c r="AV78" i="1"/>
  <c r="AZ80" i="1"/>
  <c r="AY80" i="1"/>
  <c r="AU87" i="1"/>
  <c r="AV87" i="1"/>
  <c r="AZ122" i="1"/>
  <c r="AY122" i="1"/>
  <c r="AW126" i="1"/>
  <c r="AX126" i="1"/>
  <c r="AY77" i="1"/>
  <c r="AZ77" i="1"/>
  <c r="AU84" i="1"/>
  <c r="AV84" i="1"/>
  <c r="AU86" i="1"/>
  <c r="AV86" i="1"/>
  <c r="AZ86" i="1"/>
  <c r="AY86" i="1"/>
  <c r="AZ88" i="1"/>
  <c r="AY88" i="1"/>
  <c r="AZ108" i="1"/>
  <c r="AY108" i="1"/>
  <c r="AX125" i="1"/>
  <c r="AW125" i="1"/>
  <c r="AV135" i="1"/>
  <c r="AU135" i="1"/>
  <c r="AW79" i="1"/>
  <c r="AX79" i="1"/>
  <c r="AZ83" i="1"/>
  <c r="AY83" i="1"/>
  <c r="AY85" i="1"/>
  <c r="AZ85" i="1"/>
  <c r="AZ100" i="1"/>
  <c r="AY100" i="1"/>
  <c r="Y69" i="1"/>
  <c r="Z69" i="1" s="1"/>
  <c r="AA69" i="1" s="1"/>
  <c r="AD72" i="1"/>
  <c r="AE72" i="1" s="1"/>
  <c r="AF72" i="1" s="1"/>
  <c r="Y77" i="1"/>
  <c r="Z77" i="1" s="1"/>
  <c r="AA77" i="1" s="1"/>
  <c r="AD80" i="1"/>
  <c r="AE80" i="1" s="1"/>
  <c r="AF80" i="1" s="1"/>
  <c r="Y85" i="1"/>
  <c r="Z85" i="1" s="1"/>
  <c r="AA85" i="1" s="1"/>
  <c r="AD88" i="1"/>
  <c r="AE88" i="1" s="1"/>
  <c r="AF88" i="1" s="1"/>
  <c r="AD92" i="1"/>
  <c r="AE92" i="1" s="1"/>
  <c r="AF92" i="1" s="1"/>
  <c r="AD100" i="1"/>
  <c r="AE100" i="1" s="1"/>
  <c r="AF100" i="1" s="1"/>
  <c r="AD108" i="1"/>
  <c r="AE108" i="1" s="1"/>
  <c r="AF108" i="1" s="1"/>
  <c r="AD116" i="1"/>
  <c r="AE116" i="1" s="1"/>
  <c r="AF116" i="1" s="1"/>
  <c r="AD70" i="1"/>
  <c r="AE70" i="1" s="1"/>
  <c r="AF70" i="1" s="1"/>
  <c r="Y75" i="1"/>
  <c r="Z75" i="1" s="1"/>
  <c r="AA75" i="1" s="1"/>
  <c r="AD78" i="1"/>
  <c r="AE78" i="1" s="1"/>
  <c r="AF78" i="1" s="1"/>
  <c r="Y83" i="1"/>
  <c r="Z83" i="1" s="1"/>
  <c r="AA83" i="1" s="1"/>
  <c r="AD86" i="1"/>
  <c r="AE86" i="1" s="1"/>
  <c r="AF86" i="1" s="1"/>
  <c r="Y91" i="1"/>
  <c r="Z91" i="1" s="1"/>
  <c r="AA91" i="1" s="1"/>
  <c r="AD94" i="1"/>
  <c r="AE94" i="1" s="1"/>
  <c r="AF94" i="1" s="1"/>
  <c r="AD102" i="1"/>
  <c r="AE102" i="1" s="1"/>
  <c r="AF102" i="1" s="1"/>
  <c r="AD110" i="1"/>
  <c r="AE110" i="1" s="1"/>
  <c r="AF110" i="1" s="1"/>
  <c r="AD118" i="1"/>
  <c r="AE118" i="1" s="1"/>
  <c r="AF118" i="1" s="1"/>
  <c r="Y73" i="1"/>
  <c r="Z73" i="1" s="1"/>
  <c r="AA73" i="1" s="1"/>
  <c r="AD76" i="1"/>
  <c r="AE76" i="1" s="1"/>
  <c r="AF76" i="1" s="1"/>
  <c r="Y81" i="1"/>
  <c r="Z81" i="1" s="1"/>
  <c r="AA81" i="1" s="1"/>
  <c r="AD84" i="1"/>
  <c r="AE84" i="1" s="1"/>
  <c r="AF84" i="1" s="1"/>
  <c r="Y89" i="1"/>
  <c r="Z89" i="1" s="1"/>
  <c r="AA89" i="1" s="1"/>
  <c r="AD96" i="1"/>
  <c r="AE96" i="1" s="1"/>
  <c r="AF96" i="1" s="1"/>
  <c r="AD104" i="1"/>
  <c r="AE104" i="1" s="1"/>
  <c r="AF104" i="1" s="1"/>
  <c r="AD112" i="1"/>
  <c r="AE112" i="1" s="1"/>
  <c r="AF112" i="1" s="1"/>
  <c r="AD122" i="1"/>
  <c r="AE122" i="1" s="1"/>
  <c r="AF122" i="1" s="1"/>
  <c r="AI130" i="1"/>
  <c r="AJ130" i="1" s="1"/>
  <c r="AK130" i="1" s="1"/>
  <c r="AI131" i="1"/>
  <c r="AJ131" i="1" s="1"/>
  <c r="AK131" i="1" s="1"/>
  <c r="Y137" i="1"/>
  <c r="Z137" i="1" s="1"/>
  <c r="AA137" i="1" s="1"/>
  <c r="Y138" i="1"/>
  <c r="Z138" i="1" s="1"/>
  <c r="AA138" i="1" s="1"/>
  <c r="Y142" i="1"/>
  <c r="Z142" i="1" s="1"/>
  <c r="AA142" i="1" s="1"/>
  <c r="Y149" i="1"/>
  <c r="Z149" i="1" s="1"/>
  <c r="AA149" i="1" s="1"/>
  <c r="Y157" i="1"/>
  <c r="Z157" i="1" s="1"/>
  <c r="AA157" i="1" s="1"/>
  <c r="Y168" i="1"/>
  <c r="Z168" i="1" s="1"/>
  <c r="AA168" i="1" s="1"/>
  <c r="Y130" i="1"/>
  <c r="Z130" i="1" s="1"/>
  <c r="AA130" i="1" s="1"/>
  <c r="Y134" i="1"/>
  <c r="Z134" i="1" s="1"/>
  <c r="AA134" i="1" s="1"/>
  <c r="AD138" i="1"/>
  <c r="AE138" i="1" s="1"/>
  <c r="AF138" i="1" s="1"/>
  <c r="Y141" i="1"/>
  <c r="Z141" i="1" s="1"/>
  <c r="AA141" i="1" s="1"/>
  <c r="AD142" i="1"/>
  <c r="AE142" i="1" s="1"/>
  <c r="AF142" i="1" s="1"/>
  <c r="AI143" i="1"/>
  <c r="AJ143" i="1" s="1"/>
  <c r="AK143" i="1" s="1"/>
  <c r="AD145" i="1"/>
  <c r="AE145" i="1" s="1"/>
  <c r="AF145" i="1" s="1"/>
  <c r="AI147" i="1"/>
  <c r="AJ147" i="1" s="1"/>
  <c r="AK147" i="1" s="1"/>
  <c r="AD150" i="1"/>
  <c r="AE150" i="1" s="1"/>
  <c r="AF150" i="1" s="1"/>
  <c r="Y154" i="1"/>
  <c r="Z154" i="1" s="1"/>
  <c r="AA154" i="1" s="1"/>
  <c r="AI155" i="1"/>
  <c r="AJ155" i="1" s="1"/>
  <c r="AK155" i="1" s="1"/>
  <c r="AD157" i="1"/>
  <c r="AE157" i="1" s="1"/>
  <c r="AF157" i="1" s="1"/>
  <c r="AD158" i="1"/>
  <c r="AE158" i="1" s="1"/>
  <c r="AF158" i="1" s="1"/>
  <c r="AD159" i="1"/>
  <c r="AE159" i="1" s="1"/>
  <c r="AF159" i="1" s="1"/>
  <c r="AI160" i="1"/>
  <c r="AJ160" i="1" s="1"/>
  <c r="AK160" i="1" s="1"/>
  <c r="Y162" i="1"/>
  <c r="Z162" i="1" s="1"/>
  <c r="AA162" i="1" s="1"/>
  <c r="AD163" i="1"/>
  <c r="AE163" i="1" s="1"/>
  <c r="AF163" i="1" s="1"/>
  <c r="AD167" i="1"/>
  <c r="AE167" i="1" s="1"/>
  <c r="AF167" i="1" s="1"/>
  <c r="AD168" i="1"/>
  <c r="AE168" i="1" s="1"/>
  <c r="AF168" i="1" s="1"/>
  <c r="Y170" i="1"/>
  <c r="Z170" i="1" s="1"/>
  <c r="AA170" i="1" s="1"/>
  <c r="AD171" i="1"/>
  <c r="AE171" i="1" s="1"/>
  <c r="AF171" i="1" s="1"/>
  <c r="AD175" i="1"/>
  <c r="AE175" i="1" s="1"/>
  <c r="AF175" i="1" s="1"/>
  <c r="AD177" i="1"/>
  <c r="AE177" i="1" s="1"/>
  <c r="AF177" i="1" s="1"/>
  <c r="AI179" i="1"/>
  <c r="AJ179" i="1" s="1"/>
  <c r="AK179" i="1" s="1"/>
  <c r="Y93" i="1"/>
  <c r="Z93" i="1" s="1"/>
  <c r="AA93" i="1" s="1"/>
  <c r="Y95" i="1"/>
  <c r="Z95" i="1" s="1"/>
  <c r="AA95" i="1" s="1"/>
  <c r="Y97" i="1"/>
  <c r="Z97" i="1" s="1"/>
  <c r="AA97" i="1" s="1"/>
  <c r="Y99" i="1"/>
  <c r="Z99" i="1" s="1"/>
  <c r="AA99" i="1" s="1"/>
  <c r="Y101" i="1"/>
  <c r="Z101" i="1" s="1"/>
  <c r="AA101" i="1" s="1"/>
  <c r="Y103" i="1"/>
  <c r="Z103" i="1" s="1"/>
  <c r="AA103" i="1" s="1"/>
  <c r="Y105" i="1"/>
  <c r="Z105" i="1" s="1"/>
  <c r="AA105" i="1" s="1"/>
  <c r="Y107" i="1"/>
  <c r="Z107" i="1" s="1"/>
  <c r="AA107" i="1" s="1"/>
  <c r="Y109" i="1"/>
  <c r="Z109" i="1" s="1"/>
  <c r="AA109" i="1" s="1"/>
  <c r="Y111" i="1"/>
  <c r="Z111" i="1" s="1"/>
  <c r="AA111" i="1" s="1"/>
  <c r="Y113" i="1"/>
  <c r="Z113" i="1" s="1"/>
  <c r="AA113" i="1" s="1"/>
  <c r="Y115" i="1"/>
  <c r="Z115" i="1" s="1"/>
  <c r="AA115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AV123" i="1" s="1"/>
  <c r="Y131" i="1"/>
  <c r="Z131" i="1" s="1"/>
  <c r="AA131" i="1" s="1"/>
  <c r="Y132" i="1"/>
  <c r="Z132" i="1" s="1"/>
  <c r="AA132" i="1" s="1"/>
  <c r="AD134" i="1"/>
  <c r="AE134" i="1" s="1"/>
  <c r="AF134" i="1" s="1"/>
  <c r="AI135" i="1"/>
  <c r="AJ135" i="1" s="1"/>
  <c r="AK135" i="1" s="1"/>
  <c r="AI139" i="1"/>
  <c r="AJ139" i="1" s="1"/>
  <c r="AK139" i="1" s="1"/>
  <c r="AD141" i="1"/>
  <c r="AE141" i="1" s="1"/>
  <c r="AF141" i="1" s="1"/>
  <c r="AI154" i="1"/>
  <c r="AJ154" i="1" s="1"/>
  <c r="AK154" i="1" s="1"/>
  <c r="Y159" i="1"/>
  <c r="Z159" i="1" s="1"/>
  <c r="AA159" i="1" s="1"/>
  <c r="AD160" i="1"/>
  <c r="AE160" i="1" s="1"/>
  <c r="AF160" i="1" s="1"/>
  <c r="AD165" i="1"/>
  <c r="AE165" i="1" s="1"/>
  <c r="AF165" i="1" s="1"/>
  <c r="AD166" i="1"/>
  <c r="AE166" i="1" s="1"/>
  <c r="AF166" i="1" s="1"/>
  <c r="AD169" i="1"/>
  <c r="AE169" i="1" s="1"/>
  <c r="AF169" i="1" s="1"/>
  <c r="AD172" i="1"/>
  <c r="AE172" i="1" s="1"/>
  <c r="AF172" i="1" s="1"/>
  <c r="AD173" i="1"/>
  <c r="AE173" i="1" s="1"/>
  <c r="AF173" i="1" s="1"/>
  <c r="AD174" i="1"/>
  <c r="AE174" i="1" s="1"/>
  <c r="AF174" i="1" s="1"/>
  <c r="AU123" i="1"/>
  <c r="AU124" i="1"/>
  <c r="AV124" i="1"/>
  <c r="AU125" i="1"/>
  <c r="AV125" i="1"/>
  <c r="AU126" i="1"/>
  <c r="AV126" i="1"/>
  <c r="AU127" i="1"/>
  <c r="AV127" i="1"/>
  <c r="AU128" i="1"/>
  <c r="AV128" i="1"/>
  <c r="AY143" i="1"/>
  <c r="AZ143" i="1"/>
  <c r="AY124" i="1"/>
  <c r="AZ124" i="1"/>
  <c r="AU131" i="1"/>
  <c r="AV131" i="1"/>
  <c r="AU132" i="1"/>
  <c r="AV132" i="1"/>
  <c r="AI138" i="1"/>
  <c r="AJ138" i="1" s="1"/>
  <c r="AK138" i="1" s="1"/>
  <c r="AI141" i="1"/>
  <c r="AJ141" i="1" s="1"/>
  <c r="AK141" i="1" s="1"/>
  <c r="AI146" i="1"/>
  <c r="AJ146" i="1" s="1"/>
  <c r="AK146" i="1" s="1"/>
  <c r="AD149" i="1"/>
  <c r="AE149" i="1" s="1"/>
  <c r="AF149" i="1" s="1"/>
  <c r="AD153" i="1"/>
  <c r="AE153" i="1" s="1"/>
  <c r="AF153" i="1" s="1"/>
  <c r="AD146" i="1"/>
  <c r="AE146" i="1" s="1"/>
  <c r="AF146" i="1" s="1"/>
  <c r="AD164" i="1"/>
  <c r="AE164" i="1" s="1"/>
  <c r="AF164" i="1" s="1"/>
  <c r="AI132" i="1"/>
  <c r="AJ132" i="1" s="1"/>
  <c r="AK132" i="1" s="1"/>
  <c r="AI134" i="1"/>
  <c r="AJ134" i="1" s="1"/>
  <c r="AK134" i="1" s="1"/>
  <c r="AI137" i="1"/>
  <c r="AJ137" i="1" s="1"/>
  <c r="AK137" i="1" s="1"/>
  <c r="AI145" i="1"/>
  <c r="AJ145" i="1" s="1"/>
  <c r="AK145" i="1" s="1"/>
  <c r="AI149" i="1"/>
  <c r="AJ149" i="1" s="1"/>
  <c r="AK149" i="1" s="1"/>
  <c r="AI153" i="1"/>
  <c r="AJ153" i="1" s="1"/>
  <c r="AK153" i="1" s="1"/>
  <c r="AI157" i="1"/>
  <c r="AJ157" i="1" s="1"/>
  <c r="AK157" i="1" s="1"/>
  <c r="AI136" i="1"/>
  <c r="AJ136" i="1" s="1"/>
  <c r="AK136" i="1" s="1"/>
  <c r="AI140" i="1"/>
  <c r="AJ140" i="1" s="1"/>
  <c r="AK140" i="1" s="1"/>
  <c r="AI144" i="1"/>
  <c r="AJ144" i="1" s="1"/>
  <c r="AK144" i="1" s="1"/>
  <c r="AI148" i="1"/>
  <c r="AJ148" i="1" s="1"/>
  <c r="AK148" i="1" s="1"/>
  <c r="AI152" i="1"/>
  <c r="AJ152" i="1" s="1"/>
  <c r="AK152" i="1" s="1"/>
  <c r="AI156" i="1"/>
  <c r="AJ156" i="1" s="1"/>
  <c r="AK156" i="1" s="1"/>
  <c r="AD162" i="1"/>
  <c r="AE162" i="1" s="1"/>
  <c r="AF162" i="1" s="1"/>
  <c r="AD170" i="1"/>
  <c r="AE170" i="1" s="1"/>
  <c r="AF170" i="1" s="1"/>
  <c r="AD178" i="1"/>
  <c r="AE178" i="1" s="1"/>
  <c r="AF178" i="1" s="1"/>
  <c r="Q64" i="4"/>
  <c r="R64" i="4"/>
  <c r="Q63" i="4"/>
  <c r="Q62" i="4"/>
  <c r="Q61" i="4"/>
  <c r="Q60" i="4"/>
  <c r="Q59" i="4"/>
  <c r="Q58" i="4"/>
  <c r="Q57" i="4"/>
  <c r="Q56" i="4"/>
  <c r="R56" i="4"/>
  <c r="Q55" i="4"/>
  <c r="R55" i="4"/>
  <c r="Q54" i="4"/>
  <c r="Q53" i="4"/>
  <c r="Q52" i="4"/>
  <c r="Q51" i="4"/>
  <c r="Q50" i="4"/>
  <c r="R50" i="4"/>
  <c r="Q49" i="4"/>
  <c r="Q48" i="4"/>
  <c r="Q47" i="4"/>
  <c r="Q46" i="4"/>
  <c r="Q45" i="4"/>
  <c r="R45" i="4"/>
  <c r="Q44" i="4"/>
  <c r="Q43" i="4"/>
  <c r="Q42" i="4"/>
  <c r="Q41" i="4"/>
  <c r="R41" i="4"/>
  <c r="Q40" i="4"/>
  <c r="R40" i="4"/>
  <c r="Q39" i="4"/>
  <c r="Q38" i="4"/>
  <c r="Q37" i="4"/>
  <c r="R37" i="4"/>
  <c r="Q36" i="4"/>
  <c r="Q35" i="4"/>
  <c r="Q34" i="4"/>
  <c r="Q33" i="4"/>
  <c r="Q32" i="4"/>
  <c r="Q31" i="4"/>
  <c r="R31" i="4"/>
  <c r="Q30" i="4"/>
  <c r="R30" i="4"/>
  <c r="Q29" i="4"/>
  <c r="Q28" i="4"/>
  <c r="Q27" i="4"/>
  <c r="Q26" i="4"/>
  <c r="Q25" i="4"/>
  <c r="Q24" i="4"/>
  <c r="Q23" i="4"/>
  <c r="Q22" i="4"/>
  <c r="R22" i="4"/>
  <c r="Q21" i="4"/>
  <c r="Q20" i="4"/>
  <c r="Q19" i="4"/>
  <c r="Q18" i="4"/>
  <c r="R18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R63" i="4"/>
  <c r="R62" i="4"/>
  <c r="R61" i="4"/>
  <c r="R60" i="4"/>
  <c r="R59" i="4"/>
  <c r="R58" i="4"/>
  <c r="R57" i="4"/>
  <c r="R54" i="4"/>
  <c r="R53" i="4"/>
  <c r="R52" i="4"/>
  <c r="R51" i="4"/>
  <c r="R49" i="4"/>
  <c r="R48" i="4"/>
  <c r="R47" i="4"/>
  <c r="R46" i="4"/>
  <c r="R43" i="4"/>
  <c r="R42" i="4"/>
  <c r="R39" i="4"/>
  <c r="R38" i="4"/>
  <c r="R36" i="4"/>
  <c r="R35" i="4"/>
  <c r="R33" i="4"/>
  <c r="R32" i="4"/>
  <c r="R29" i="4"/>
  <c r="R28" i="4"/>
  <c r="R27" i="4"/>
  <c r="R26" i="4"/>
  <c r="R25" i="4"/>
  <c r="R24" i="4"/>
  <c r="R23" i="4"/>
  <c r="R21" i="4"/>
  <c r="R19" i="4"/>
  <c r="M18" i="4"/>
  <c r="R34" i="4"/>
  <c r="R44" i="4"/>
  <c r="R20" i="4"/>
  <c r="D227" i="3"/>
  <c r="I227" i="3"/>
  <c r="D226" i="3"/>
  <c r="H226" i="3"/>
  <c r="D225" i="3"/>
  <c r="I225" i="3"/>
  <c r="F224" i="3"/>
  <c r="E224" i="3"/>
  <c r="D224" i="3"/>
  <c r="H224" i="3"/>
  <c r="D223" i="3"/>
  <c r="G223" i="3"/>
  <c r="D222" i="3"/>
  <c r="F222" i="3"/>
  <c r="D221" i="3"/>
  <c r="I221" i="3"/>
  <c r="D220" i="3"/>
  <c r="H220" i="3"/>
  <c r="D219" i="3"/>
  <c r="G219" i="3"/>
  <c r="D218" i="3"/>
  <c r="F218" i="3"/>
  <c r="D217" i="3"/>
  <c r="I217" i="3"/>
  <c r="D216" i="3"/>
  <c r="H216" i="3"/>
  <c r="D215" i="3"/>
  <c r="G215" i="3"/>
  <c r="D214" i="3"/>
  <c r="F214" i="3"/>
  <c r="D213" i="3"/>
  <c r="I213" i="3"/>
  <c r="D212" i="3"/>
  <c r="H212" i="3"/>
  <c r="D211" i="3"/>
  <c r="G211" i="3"/>
  <c r="G210" i="3"/>
  <c r="D210" i="3"/>
  <c r="F210" i="3"/>
  <c r="D209" i="3"/>
  <c r="I209" i="3"/>
  <c r="AO21" i="1"/>
  <c r="I226" i="3"/>
  <c r="E226" i="3"/>
  <c r="G224" i="3"/>
  <c r="F226" i="3"/>
  <c r="F227" i="3"/>
  <c r="G212" i="3"/>
  <c r="G226" i="3"/>
  <c r="G227" i="3"/>
  <c r="G217" i="3"/>
  <c r="G222" i="3"/>
  <c r="F225" i="3"/>
  <c r="F213" i="3"/>
  <c r="F221" i="3"/>
  <c r="G225" i="3"/>
  <c r="F212" i="3"/>
  <c r="G213" i="3"/>
  <c r="G216" i="3"/>
  <c r="G221" i="3"/>
  <c r="I224" i="3"/>
  <c r="C224" i="3"/>
  <c r="I220" i="3"/>
  <c r="E220" i="3"/>
  <c r="F220" i="3"/>
  <c r="G220" i="3"/>
  <c r="F209" i="3"/>
  <c r="I216" i="3"/>
  <c r="G209" i="3"/>
  <c r="I212" i="3"/>
  <c r="E216" i="3"/>
  <c r="G218" i="3"/>
  <c r="E212" i="3"/>
  <c r="C212" i="3"/>
  <c r="G214" i="3"/>
  <c r="F216" i="3"/>
  <c r="F217" i="3"/>
  <c r="C226" i="3"/>
  <c r="H211" i="3"/>
  <c r="H215" i="3"/>
  <c r="H219" i="3"/>
  <c r="H223" i="3"/>
  <c r="H210" i="3"/>
  <c r="E211" i="3"/>
  <c r="I211" i="3"/>
  <c r="H214" i="3"/>
  <c r="E215" i="3"/>
  <c r="I215" i="3"/>
  <c r="H218" i="3"/>
  <c r="E219" i="3"/>
  <c r="I219" i="3"/>
  <c r="H222" i="3"/>
  <c r="E223" i="3"/>
  <c r="I223" i="3"/>
  <c r="H209" i="3"/>
  <c r="E210" i="3"/>
  <c r="I210" i="3"/>
  <c r="F211" i="3"/>
  <c r="H213" i="3"/>
  <c r="E214" i="3"/>
  <c r="I214" i="3"/>
  <c r="F215" i="3"/>
  <c r="H217" i="3"/>
  <c r="E218" i="3"/>
  <c r="I218" i="3"/>
  <c r="F219" i="3"/>
  <c r="H221" i="3"/>
  <c r="E222" i="3"/>
  <c r="I222" i="3"/>
  <c r="F223" i="3"/>
  <c r="H225" i="3"/>
  <c r="H227" i="3"/>
  <c r="E209" i="3"/>
  <c r="E213" i="3"/>
  <c r="E217" i="3"/>
  <c r="E221" i="3"/>
  <c r="C221" i="3"/>
  <c r="E225" i="3"/>
  <c r="E227" i="3"/>
  <c r="AQ21" i="1"/>
  <c r="C227" i="3"/>
  <c r="C216" i="3"/>
  <c r="C220" i="3"/>
  <c r="C211" i="3"/>
  <c r="C225" i="3"/>
  <c r="C209" i="3"/>
  <c r="C222" i="3"/>
  <c r="C218" i="3"/>
  <c r="C223" i="3"/>
  <c r="C214" i="3"/>
  <c r="C210" i="3"/>
  <c r="C217" i="3"/>
  <c r="C215" i="3"/>
  <c r="C213" i="3"/>
  <c r="C219" i="3"/>
  <c r="S69" i="1"/>
  <c r="S21" i="1"/>
  <c r="BK313" i="1"/>
  <c r="BR313" i="1"/>
  <c r="AN20" i="1"/>
  <c r="AM20" i="1"/>
  <c r="D21" i="1"/>
  <c r="E21" i="1"/>
  <c r="B18" i="1"/>
  <c r="C21" i="1"/>
  <c r="D57" i="3"/>
  <c r="H57" i="3"/>
  <c r="F57" i="3"/>
  <c r="E57" i="3"/>
  <c r="D208" i="3"/>
  <c r="E208" i="3"/>
  <c r="D207" i="3"/>
  <c r="E207" i="3"/>
  <c r="D206" i="3"/>
  <c r="H206" i="3"/>
  <c r="D205" i="3"/>
  <c r="D204" i="3"/>
  <c r="G204" i="3"/>
  <c r="D203" i="3"/>
  <c r="H203" i="3"/>
  <c r="D202" i="3"/>
  <c r="G202" i="3"/>
  <c r="D201" i="3"/>
  <c r="G201" i="3"/>
  <c r="D200" i="3"/>
  <c r="D199" i="3"/>
  <c r="G199" i="3"/>
  <c r="D198" i="3"/>
  <c r="G198" i="3"/>
  <c r="D197" i="3"/>
  <c r="D196" i="3"/>
  <c r="D195" i="3"/>
  <c r="F195" i="3"/>
  <c r="D194" i="3"/>
  <c r="D193" i="3"/>
  <c r="D192" i="3"/>
  <c r="D191" i="3"/>
  <c r="F191" i="3"/>
  <c r="D190" i="3"/>
  <c r="I190" i="3"/>
  <c r="D189" i="3"/>
  <c r="D188" i="3"/>
  <c r="I188" i="3"/>
  <c r="D177" i="3"/>
  <c r="H177" i="3"/>
  <c r="D178" i="3"/>
  <c r="D175" i="3"/>
  <c r="D176" i="3"/>
  <c r="D187" i="3"/>
  <c r="F187" i="3"/>
  <c r="D186" i="3"/>
  <c r="H186" i="3"/>
  <c r="D185" i="3"/>
  <c r="D184" i="3"/>
  <c r="I184" i="3"/>
  <c r="D183" i="3"/>
  <c r="H183" i="3"/>
  <c r="D182" i="3"/>
  <c r="D181" i="3"/>
  <c r="D180" i="3"/>
  <c r="D179" i="3"/>
  <c r="E179" i="3"/>
  <c r="D174" i="3"/>
  <c r="D173" i="3"/>
  <c r="D172" i="3"/>
  <c r="G172" i="3"/>
  <c r="D171" i="3"/>
  <c r="G171" i="3"/>
  <c r="D170" i="3"/>
  <c r="D169" i="3"/>
  <c r="D168" i="3"/>
  <c r="F168" i="3"/>
  <c r="D162" i="3"/>
  <c r="F162" i="3"/>
  <c r="D161" i="3"/>
  <c r="E161" i="3"/>
  <c r="D160" i="3"/>
  <c r="D159" i="3"/>
  <c r="H159" i="3"/>
  <c r="D167" i="3"/>
  <c r="I167" i="3"/>
  <c r="D166" i="3"/>
  <c r="D165" i="3"/>
  <c r="D164" i="3"/>
  <c r="I164" i="3"/>
  <c r="D163" i="3"/>
  <c r="G163" i="3"/>
  <c r="D158" i="3"/>
  <c r="D157" i="3"/>
  <c r="D156" i="3"/>
  <c r="D155" i="3"/>
  <c r="G155" i="3"/>
  <c r="D154" i="3"/>
  <c r="D153" i="3"/>
  <c r="D152" i="3"/>
  <c r="I152" i="3"/>
  <c r="D151" i="3"/>
  <c r="G151" i="3"/>
  <c r="D150" i="3"/>
  <c r="D149" i="3"/>
  <c r="D148" i="3"/>
  <c r="E148" i="3"/>
  <c r="D147" i="3"/>
  <c r="H147" i="3"/>
  <c r="D146" i="3"/>
  <c r="D145" i="3"/>
  <c r="D144" i="3"/>
  <c r="D143" i="3"/>
  <c r="I143" i="3"/>
  <c r="D142" i="3"/>
  <c r="D141" i="3"/>
  <c r="D140" i="3"/>
  <c r="I140" i="3"/>
  <c r="D139" i="3"/>
  <c r="I139" i="3"/>
  <c r="D138" i="3"/>
  <c r="D137" i="3"/>
  <c r="D136" i="3"/>
  <c r="D135" i="3"/>
  <c r="F135" i="3"/>
  <c r="D134" i="3"/>
  <c r="D133" i="3"/>
  <c r="D132" i="3"/>
  <c r="E132" i="3"/>
  <c r="D131" i="3"/>
  <c r="E131" i="3"/>
  <c r="D130" i="3"/>
  <c r="D129" i="3"/>
  <c r="D128" i="3"/>
  <c r="D127" i="3"/>
  <c r="I127" i="3"/>
  <c r="D126" i="3"/>
  <c r="D125" i="3"/>
  <c r="D83" i="3"/>
  <c r="H83" i="3"/>
  <c r="D82" i="3"/>
  <c r="G82" i="3"/>
  <c r="D81" i="3"/>
  <c r="G81" i="3"/>
  <c r="D80" i="3"/>
  <c r="D79" i="3"/>
  <c r="F79" i="3"/>
  <c r="D124" i="3"/>
  <c r="H124" i="3"/>
  <c r="D123" i="3"/>
  <c r="D122" i="3"/>
  <c r="D121" i="3"/>
  <c r="F121" i="3"/>
  <c r="D120" i="3"/>
  <c r="G120" i="3"/>
  <c r="D119" i="3"/>
  <c r="D118" i="3"/>
  <c r="D117" i="3"/>
  <c r="D116" i="3"/>
  <c r="G116" i="3"/>
  <c r="D115" i="3"/>
  <c r="D114" i="3"/>
  <c r="D113" i="3"/>
  <c r="H113" i="3"/>
  <c r="D112" i="3"/>
  <c r="I112" i="3"/>
  <c r="D111" i="3"/>
  <c r="D110" i="3"/>
  <c r="D109" i="3"/>
  <c r="D108" i="3"/>
  <c r="I108" i="3"/>
  <c r="D107" i="3"/>
  <c r="D106" i="3"/>
  <c r="D105" i="3"/>
  <c r="F105" i="3"/>
  <c r="D104" i="3"/>
  <c r="E104" i="3"/>
  <c r="D103" i="3"/>
  <c r="D102" i="3"/>
  <c r="D101" i="3"/>
  <c r="D100" i="3"/>
  <c r="E100" i="3"/>
  <c r="D99" i="3"/>
  <c r="D98" i="3"/>
  <c r="D97" i="3"/>
  <c r="G97" i="3"/>
  <c r="D96" i="3"/>
  <c r="H96" i="3"/>
  <c r="D95" i="3"/>
  <c r="D94" i="3"/>
  <c r="D93" i="3"/>
  <c r="D92" i="3"/>
  <c r="G92" i="3"/>
  <c r="D91" i="3"/>
  <c r="D90" i="3"/>
  <c r="D89" i="3"/>
  <c r="I89" i="3"/>
  <c r="D88" i="3"/>
  <c r="H88" i="3"/>
  <c r="D87" i="3"/>
  <c r="D86" i="3"/>
  <c r="D85" i="3"/>
  <c r="D84" i="3"/>
  <c r="E84" i="3"/>
  <c r="D78" i="3"/>
  <c r="D77" i="3"/>
  <c r="D76" i="3"/>
  <c r="I76" i="3"/>
  <c r="D75" i="3"/>
  <c r="I75" i="3"/>
  <c r="D74" i="3"/>
  <c r="D73" i="3"/>
  <c r="D72" i="3"/>
  <c r="D71" i="3"/>
  <c r="F71" i="3"/>
  <c r="D70" i="3"/>
  <c r="D69" i="3"/>
  <c r="D68" i="3"/>
  <c r="E68" i="3"/>
  <c r="D67" i="3"/>
  <c r="F67" i="3"/>
  <c r="D66" i="3"/>
  <c r="D65" i="3"/>
  <c r="D64" i="3"/>
  <c r="D63" i="3"/>
  <c r="G63" i="3"/>
  <c r="D62" i="3"/>
  <c r="D61" i="3"/>
  <c r="D60" i="3"/>
  <c r="G60" i="3"/>
  <c r="D59" i="3"/>
  <c r="G59" i="3"/>
  <c r="D58" i="3"/>
  <c r="D56" i="3"/>
  <c r="D55" i="3"/>
  <c r="D54" i="3"/>
  <c r="E54" i="3"/>
  <c r="D51" i="3"/>
  <c r="E51" i="3"/>
  <c r="D50" i="3"/>
  <c r="D49" i="3"/>
  <c r="F49" i="3"/>
  <c r="D48" i="3"/>
  <c r="G48" i="3"/>
  <c r="D53" i="3"/>
  <c r="D52" i="3"/>
  <c r="D47" i="3"/>
  <c r="D46" i="3"/>
  <c r="F46" i="3"/>
  <c r="D45" i="3"/>
  <c r="D44" i="3"/>
  <c r="D43" i="3"/>
  <c r="F43" i="3"/>
  <c r="D42" i="3"/>
  <c r="E42" i="3"/>
  <c r="D41" i="3"/>
  <c r="D40" i="3"/>
  <c r="D39" i="3"/>
  <c r="D38" i="3"/>
  <c r="F38" i="3"/>
  <c r="D37" i="3"/>
  <c r="D36" i="3"/>
  <c r="D35" i="3"/>
  <c r="E35" i="3"/>
  <c r="D34" i="3"/>
  <c r="E34" i="3"/>
  <c r="D33" i="3"/>
  <c r="D32" i="3"/>
  <c r="D31" i="3"/>
  <c r="D30" i="3"/>
  <c r="I30" i="3"/>
  <c r="D29" i="3"/>
  <c r="D27" i="3"/>
  <c r="D26" i="3"/>
  <c r="I26" i="3"/>
  <c r="D25" i="3"/>
  <c r="I25" i="3"/>
  <c r="D24" i="3"/>
  <c r="I24" i="3"/>
  <c r="D28" i="3"/>
  <c r="D23" i="3"/>
  <c r="D22" i="3"/>
  <c r="I22" i="3"/>
  <c r="D21" i="3"/>
  <c r="D20" i="3"/>
  <c r="D19" i="3"/>
  <c r="G19" i="3"/>
  <c r="D18" i="3"/>
  <c r="F18" i="3"/>
  <c r="D17" i="3"/>
  <c r="D16" i="3"/>
  <c r="D15" i="3"/>
  <c r="D14" i="3"/>
  <c r="E14" i="3"/>
  <c r="D13" i="3"/>
  <c r="D12" i="3"/>
  <c r="D11" i="3"/>
  <c r="I11" i="3"/>
  <c r="D10" i="3"/>
  <c r="I10" i="3"/>
  <c r="D9" i="3"/>
  <c r="D8" i="3"/>
  <c r="D7" i="3"/>
  <c r="D6" i="3"/>
  <c r="I6" i="3"/>
  <c r="D5" i="3"/>
  <c r="D4" i="3"/>
  <c r="A21" i="1"/>
  <c r="F10" i="3"/>
  <c r="F22" i="3"/>
  <c r="I38" i="3"/>
  <c r="H63" i="3"/>
  <c r="H84" i="3"/>
  <c r="G108" i="3"/>
  <c r="E177" i="3"/>
  <c r="F152" i="3"/>
  <c r="F6" i="3"/>
  <c r="H18" i="3"/>
  <c r="G30" i="3"/>
  <c r="F42" i="3"/>
  <c r="I54" i="3"/>
  <c r="H67" i="3"/>
  <c r="F88" i="3"/>
  <c r="G96" i="3"/>
  <c r="H104" i="3"/>
  <c r="H116" i="3"/>
  <c r="E124" i="3"/>
  <c r="F127" i="3"/>
  <c r="G127" i="3"/>
  <c r="H135" i="3"/>
  <c r="E143" i="3"/>
  <c r="I151" i="3"/>
  <c r="H163" i="3"/>
  <c r="I163" i="3"/>
  <c r="F179" i="3"/>
  <c r="G187" i="3"/>
  <c r="F193" i="3"/>
  <c r="I193" i="3"/>
  <c r="E193" i="3"/>
  <c r="H193" i="3"/>
  <c r="G193" i="3"/>
  <c r="F201" i="3"/>
  <c r="F11" i="3"/>
  <c r="H11" i="3"/>
  <c r="I19" i="3"/>
  <c r="H19" i="3"/>
  <c r="F19" i="3"/>
  <c r="I35" i="3"/>
  <c r="F35" i="3"/>
  <c r="G35" i="3"/>
  <c r="G43" i="3"/>
  <c r="I43" i="3"/>
  <c r="H49" i="3"/>
  <c r="I49" i="3"/>
  <c r="E60" i="3"/>
  <c r="F60" i="3"/>
  <c r="H60" i="3"/>
  <c r="H68" i="3"/>
  <c r="G68" i="3"/>
  <c r="F68" i="3"/>
  <c r="G76" i="3"/>
  <c r="F76" i="3"/>
  <c r="H89" i="3"/>
  <c r="E89" i="3"/>
  <c r="G89" i="3"/>
  <c r="H97" i="3"/>
  <c r="F97" i="3"/>
  <c r="E97" i="3"/>
  <c r="H105" i="3"/>
  <c r="I105" i="3"/>
  <c r="G105" i="3"/>
  <c r="G113" i="3"/>
  <c r="F113" i="3"/>
  <c r="H121" i="3"/>
  <c r="G121" i="3"/>
  <c r="E121" i="3"/>
  <c r="G83" i="3"/>
  <c r="I132" i="3"/>
  <c r="G132" i="3"/>
  <c r="F132" i="3"/>
  <c r="E140" i="3"/>
  <c r="G140" i="3"/>
  <c r="G148" i="3"/>
  <c r="H148" i="3"/>
  <c r="I148" i="3"/>
  <c r="G164" i="3"/>
  <c r="F164" i="3"/>
  <c r="E164" i="3"/>
  <c r="G168" i="3"/>
  <c r="E168" i="3"/>
  <c r="H168" i="3"/>
  <c r="F172" i="3"/>
  <c r="I172" i="3"/>
  <c r="G184" i="3"/>
  <c r="F184" i="3"/>
  <c r="E184" i="3"/>
  <c r="F188" i="3"/>
  <c r="H188" i="3"/>
  <c r="E188" i="3"/>
  <c r="E190" i="3"/>
  <c r="H190" i="3"/>
  <c r="G190" i="3"/>
  <c r="E198" i="3"/>
  <c r="I202" i="3"/>
  <c r="E202" i="3"/>
  <c r="F202" i="3"/>
  <c r="I206" i="3"/>
  <c r="E206" i="3"/>
  <c r="G206" i="3"/>
  <c r="F206" i="3"/>
  <c r="H4" i="3"/>
  <c r="I4" i="3"/>
  <c r="G4" i="3"/>
  <c r="F4" i="3"/>
  <c r="E4" i="3"/>
  <c r="H8" i="3"/>
  <c r="E8" i="3"/>
  <c r="I8" i="3"/>
  <c r="G8" i="3"/>
  <c r="F8" i="3"/>
  <c r="H12" i="3"/>
  <c r="F12" i="3"/>
  <c r="I12" i="3"/>
  <c r="E12" i="3"/>
  <c r="G12" i="3"/>
  <c r="H16" i="3"/>
  <c r="G16" i="3"/>
  <c r="E16" i="3"/>
  <c r="F16" i="3"/>
  <c r="I16" i="3"/>
  <c r="H20" i="3"/>
  <c r="I20" i="3"/>
  <c r="F20" i="3"/>
  <c r="G20" i="3"/>
  <c r="E20" i="3"/>
  <c r="H28" i="3"/>
  <c r="F28" i="3"/>
  <c r="E28" i="3"/>
  <c r="I28" i="3"/>
  <c r="G28" i="3"/>
  <c r="I27" i="3"/>
  <c r="E27" i="3"/>
  <c r="F27" i="3"/>
  <c r="H27" i="3"/>
  <c r="G27" i="3"/>
  <c r="H32" i="3"/>
  <c r="G32" i="3"/>
  <c r="F32" i="3"/>
  <c r="E32" i="3"/>
  <c r="I32" i="3"/>
  <c r="H36" i="3"/>
  <c r="I36" i="3"/>
  <c r="G36" i="3"/>
  <c r="F36" i="3"/>
  <c r="E36" i="3"/>
  <c r="H40" i="3"/>
  <c r="E40" i="3"/>
  <c r="F40" i="3"/>
  <c r="I40" i="3"/>
  <c r="G40" i="3"/>
  <c r="I44" i="3"/>
  <c r="E44" i="3"/>
  <c r="G44" i="3"/>
  <c r="F44" i="3"/>
  <c r="H44" i="3"/>
  <c r="I52" i="3"/>
  <c r="E52" i="3"/>
  <c r="H52" i="3"/>
  <c r="G52" i="3"/>
  <c r="F52" i="3"/>
  <c r="G50" i="3"/>
  <c r="I50" i="3"/>
  <c r="H50" i="3"/>
  <c r="F50" i="3"/>
  <c r="E50" i="3"/>
  <c r="I56" i="3"/>
  <c r="E56" i="3"/>
  <c r="F56" i="3"/>
  <c r="H56" i="3"/>
  <c r="G56" i="3"/>
  <c r="H61" i="3"/>
  <c r="G61" i="3"/>
  <c r="F61" i="3"/>
  <c r="E61" i="3"/>
  <c r="I61" i="3"/>
  <c r="H65" i="3"/>
  <c r="I65" i="3"/>
  <c r="G65" i="3"/>
  <c r="F65" i="3"/>
  <c r="E65" i="3"/>
  <c r="H69" i="3"/>
  <c r="E69" i="3"/>
  <c r="I69" i="3"/>
  <c r="G69" i="3"/>
  <c r="F69" i="3"/>
  <c r="H73" i="3"/>
  <c r="F73" i="3"/>
  <c r="E73" i="3"/>
  <c r="I73" i="3"/>
  <c r="G73" i="3"/>
  <c r="H77" i="3"/>
  <c r="G77" i="3"/>
  <c r="F77" i="3"/>
  <c r="I77" i="3"/>
  <c r="E77" i="3"/>
  <c r="G86" i="3"/>
  <c r="E86" i="3"/>
  <c r="I86" i="3"/>
  <c r="H86" i="3"/>
  <c r="F86" i="3"/>
  <c r="G90" i="3"/>
  <c r="F90" i="3"/>
  <c r="E90" i="3"/>
  <c r="I90" i="3"/>
  <c r="H90" i="3"/>
  <c r="G94" i="3"/>
  <c r="H94" i="3"/>
  <c r="F94" i="3"/>
  <c r="I94" i="3"/>
  <c r="E94" i="3"/>
  <c r="G98" i="3"/>
  <c r="I98" i="3"/>
  <c r="H98" i="3"/>
  <c r="F98" i="3"/>
  <c r="E98" i="3"/>
  <c r="G102" i="3"/>
  <c r="E102" i="3"/>
  <c r="I102" i="3"/>
  <c r="H102" i="3"/>
  <c r="F102" i="3"/>
  <c r="G106" i="3"/>
  <c r="F106" i="3"/>
  <c r="E106" i="3"/>
  <c r="I106" i="3"/>
  <c r="H106" i="3"/>
  <c r="G110" i="3"/>
  <c r="F110" i="3"/>
  <c r="I110" i="3"/>
  <c r="H110" i="3"/>
  <c r="E110" i="3"/>
  <c r="G114" i="3"/>
  <c r="F114" i="3"/>
  <c r="E114" i="3"/>
  <c r="I114" i="3"/>
  <c r="H114" i="3"/>
  <c r="G118" i="3"/>
  <c r="F118" i="3"/>
  <c r="I118" i="3"/>
  <c r="H118" i="3"/>
  <c r="E118" i="3"/>
  <c r="G122" i="3"/>
  <c r="F122" i="3"/>
  <c r="E122" i="3"/>
  <c r="I122" i="3"/>
  <c r="H122" i="3"/>
  <c r="I80" i="3"/>
  <c r="E80" i="3"/>
  <c r="H80" i="3"/>
  <c r="G80" i="3"/>
  <c r="F80" i="3"/>
  <c r="H125" i="3"/>
  <c r="G125" i="3"/>
  <c r="F125" i="3"/>
  <c r="E125" i="3"/>
  <c r="I125" i="3"/>
  <c r="H129" i="3"/>
  <c r="G129" i="3"/>
  <c r="I129" i="3"/>
  <c r="F129" i="3"/>
  <c r="E129" i="3"/>
  <c r="H133" i="3"/>
  <c r="G133" i="3"/>
  <c r="F133" i="3"/>
  <c r="E133" i="3"/>
  <c r="I133" i="3"/>
  <c r="H137" i="3"/>
  <c r="G137" i="3"/>
  <c r="F137" i="3"/>
  <c r="I137" i="3"/>
  <c r="E137" i="3"/>
  <c r="H141" i="3"/>
  <c r="G141" i="3"/>
  <c r="F141" i="3"/>
  <c r="I141" i="3"/>
  <c r="E141" i="3"/>
  <c r="F145" i="3"/>
  <c r="G145" i="3"/>
  <c r="E145" i="3"/>
  <c r="I145" i="3"/>
  <c r="H145" i="3"/>
  <c r="F149" i="3"/>
  <c r="H149" i="3"/>
  <c r="G149" i="3"/>
  <c r="E149" i="3"/>
  <c r="I149" i="3"/>
  <c r="F153" i="3"/>
  <c r="I153" i="3"/>
  <c r="H153" i="3"/>
  <c r="G153" i="3"/>
  <c r="E153" i="3"/>
  <c r="F157" i="3"/>
  <c r="E157" i="3"/>
  <c r="I157" i="3"/>
  <c r="H157" i="3"/>
  <c r="G157" i="3"/>
  <c r="F165" i="3"/>
  <c r="I165" i="3"/>
  <c r="E165" i="3"/>
  <c r="H165" i="3"/>
  <c r="G165" i="3"/>
  <c r="G160" i="3"/>
  <c r="F160" i="3"/>
  <c r="E160" i="3"/>
  <c r="I160" i="3"/>
  <c r="H160" i="3"/>
  <c r="F169" i="3"/>
  <c r="I169" i="3"/>
  <c r="E169" i="3"/>
  <c r="H169" i="3"/>
  <c r="G169" i="3"/>
  <c r="F173" i="3"/>
  <c r="I173" i="3"/>
  <c r="E173" i="3"/>
  <c r="H173" i="3"/>
  <c r="G173" i="3"/>
  <c r="F181" i="3"/>
  <c r="I181" i="3"/>
  <c r="E181" i="3"/>
  <c r="H181" i="3"/>
  <c r="G181" i="3"/>
  <c r="F185" i="3"/>
  <c r="I185" i="3"/>
  <c r="E185" i="3"/>
  <c r="H185" i="3"/>
  <c r="G185" i="3"/>
  <c r="H175" i="3"/>
  <c r="G175" i="3"/>
  <c r="I175" i="3"/>
  <c r="F175" i="3"/>
  <c r="E175" i="3"/>
  <c r="H191" i="3"/>
  <c r="G191" i="3"/>
  <c r="I191" i="3"/>
  <c r="E191" i="3"/>
  <c r="H195" i="3"/>
  <c r="G195" i="3"/>
  <c r="I195" i="3"/>
  <c r="E195" i="3"/>
  <c r="H199" i="3"/>
  <c r="F199" i="3"/>
  <c r="I199" i="3"/>
  <c r="E199" i="3"/>
  <c r="G203" i="3"/>
  <c r="F203" i="3"/>
  <c r="I203" i="3"/>
  <c r="H207" i="3"/>
  <c r="G207" i="3"/>
  <c r="F207" i="3"/>
  <c r="I207" i="3"/>
  <c r="F14" i="3"/>
  <c r="G14" i="3"/>
  <c r="H14" i="3"/>
  <c r="I14" i="3"/>
  <c r="E25" i="3"/>
  <c r="F34" i="3"/>
  <c r="H34" i="3"/>
  <c r="G34" i="3"/>
  <c r="I34" i="3"/>
  <c r="G46" i="3"/>
  <c r="H46" i="3"/>
  <c r="E46" i="3"/>
  <c r="I46" i="3"/>
  <c r="F59" i="3"/>
  <c r="E59" i="3"/>
  <c r="H59" i="3"/>
  <c r="I59" i="3"/>
  <c r="E71" i="3"/>
  <c r="I71" i="3"/>
  <c r="H71" i="3"/>
  <c r="F75" i="3"/>
  <c r="G75" i="3"/>
  <c r="E75" i="3"/>
  <c r="H75" i="3"/>
  <c r="I92" i="3"/>
  <c r="E92" i="3"/>
  <c r="F92" i="3"/>
  <c r="H92" i="3"/>
  <c r="I100" i="3"/>
  <c r="H100" i="3"/>
  <c r="G100" i="3"/>
  <c r="F100" i="3"/>
  <c r="E112" i="3"/>
  <c r="H112" i="3"/>
  <c r="G112" i="3"/>
  <c r="I120" i="3"/>
  <c r="E120" i="3"/>
  <c r="H120" i="3"/>
  <c r="F120" i="3"/>
  <c r="F131" i="3"/>
  <c r="I131" i="3"/>
  <c r="H131" i="3"/>
  <c r="G131" i="3"/>
  <c r="F139" i="3"/>
  <c r="E139" i="3"/>
  <c r="H139" i="3"/>
  <c r="G139" i="3"/>
  <c r="G147" i="3"/>
  <c r="F147" i="3"/>
  <c r="E147" i="3"/>
  <c r="H155" i="3"/>
  <c r="E155" i="3"/>
  <c r="I155" i="3"/>
  <c r="F155" i="3"/>
  <c r="H167" i="3"/>
  <c r="G167" i="3"/>
  <c r="F167" i="3"/>
  <c r="E167" i="3"/>
  <c r="H171" i="3"/>
  <c r="F171" i="3"/>
  <c r="E171" i="3"/>
  <c r="I171" i="3"/>
  <c r="G183" i="3"/>
  <c r="I183" i="3"/>
  <c r="F183" i="3"/>
  <c r="F189" i="3"/>
  <c r="I189" i="3"/>
  <c r="E189" i="3"/>
  <c r="H189" i="3"/>
  <c r="G189" i="3"/>
  <c r="F197" i="3"/>
  <c r="I197" i="3"/>
  <c r="E197" i="3"/>
  <c r="H197" i="3"/>
  <c r="G197" i="3"/>
  <c r="F205" i="3"/>
  <c r="I205" i="3"/>
  <c r="E205" i="3"/>
  <c r="H205" i="3"/>
  <c r="G205" i="3"/>
  <c r="I7" i="3"/>
  <c r="E7" i="3"/>
  <c r="H7" i="3"/>
  <c r="G7" i="3"/>
  <c r="F7" i="3"/>
  <c r="I15" i="3"/>
  <c r="E15" i="3"/>
  <c r="G15" i="3"/>
  <c r="F15" i="3"/>
  <c r="H15" i="3"/>
  <c r="I23" i="3"/>
  <c r="E23" i="3"/>
  <c r="G23" i="3"/>
  <c r="H23" i="3"/>
  <c r="F23" i="3"/>
  <c r="I31" i="3"/>
  <c r="E31" i="3"/>
  <c r="G31" i="3"/>
  <c r="F31" i="3"/>
  <c r="H31" i="3"/>
  <c r="I39" i="3"/>
  <c r="E39" i="3"/>
  <c r="H39" i="3"/>
  <c r="G39" i="3"/>
  <c r="F39" i="3"/>
  <c r="F47" i="3"/>
  <c r="H47" i="3"/>
  <c r="G47" i="3"/>
  <c r="I47" i="3"/>
  <c r="E47" i="3"/>
  <c r="F55" i="3"/>
  <c r="E55" i="3"/>
  <c r="I55" i="3"/>
  <c r="H55" i="3"/>
  <c r="G55" i="3"/>
  <c r="I64" i="3"/>
  <c r="E64" i="3"/>
  <c r="H64" i="3"/>
  <c r="G64" i="3"/>
  <c r="F64" i="3"/>
  <c r="I72" i="3"/>
  <c r="E72" i="3"/>
  <c r="F72" i="3"/>
  <c r="H72" i="3"/>
  <c r="G72" i="3"/>
  <c r="H85" i="3"/>
  <c r="E85" i="3"/>
  <c r="I85" i="3"/>
  <c r="G85" i="3"/>
  <c r="F85" i="3"/>
  <c r="H93" i="3"/>
  <c r="G93" i="3"/>
  <c r="F93" i="3"/>
  <c r="E93" i="3"/>
  <c r="I93" i="3"/>
  <c r="H101" i="3"/>
  <c r="E101" i="3"/>
  <c r="I101" i="3"/>
  <c r="G101" i="3"/>
  <c r="F101" i="3"/>
  <c r="H109" i="3"/>
  <c r="G109" i="3"/>
  <c r="F109" i="3"/>
  <c r="I109" i="3"/>
  <c r="E109" i="3"/>
  <c r="H117" i="3"/>
  <c r="G117" i="3"/>
  <c r="F117" i="3"/>
  <c r="E117" i="3"/>
  <c r="I117" i="3"/>
  <c r="I128" i="3"/>
  <c r="E128" i="3"/>
  <c r="H128" i="3"/>
  <c r="G128" i="3"/>
  <c r="F128" i="3"/>
  <c r="I136" i="3"/>
  <c r="E136" i="3"/>
  <c r="H136" i="3"/>
  <c r="G136" i="3"/>
  <c r="F136" i="3"/>
  <c r="G144" i="3"/>
  <c r="F144" i="3"/>
  <c r="E144" i="3"/>
  <c r="I144" i="3"/>
  <c r="H144" i="3"/>
  <c r="G156" i="3"/>
  <c r="E156" i="3"/>
  <c r="I156" i="3"/>
  <c r="H156" i="3"/>
  <c r="F156" i="3"/>
  <c r="E159" i="3"/>
  <c r="G180" i="3"/>
  <c r="F180" i="3"/>
  <c r="I180" i="3"/>
  <c r="H180" i="3"/>
  <c r="E180" i="3"/>
  <c r="G176" i="3"/>
  <c r="F176" i="3"/>
  <c r="E176" i="3"/>
  <c r="I176" i="3"/>
  <c r="H176" i="3"/>
  <c r="I194" i="3"/>
  <c r="E194" i="3"/>
  <c r="H194" i="3"/>
  <c r="G194" i="3"/>
  <c r="F194" i="3"/>
  <c r="G5" i="3"/>
  <c r="I5" i="3"/>
  <c r="H5" i="3"/>
  <c r="F5" i="3"/>
  <c r="E5" i="3"/>
  <c r="G9" i="3"/>
  <c r="E9" i="3"/>
  <c r="H9" i="3"/>
  <c r="F9" i="3"/>
  <c r="I9" i="3"/>
  <c r="G13" i="3"/>
  <c r="F13" i="3"/>
  <c r="E13" i="3"/>
  <c r="H13" i="3"/>
  <c r="I13" i="3"/>
  <c r="G17" i="3"/>
  <c r="H17" i="3"/>
  <c r="F17" i="3"/>
  <c r="I17" i="3"/>
  <c r="E17" i="3"/>
  <c r="G21" i="3"/>
  <c r="I21" i="3"/>
  <c r="H21" i="3"/>
  <c r="F21" i="3"/>
  <c r="E21" i="3"/>
  <c r="E24" i="3"/>
  <c r="G29" i="3"/>
  <c r="F29" i="3"/>
  <c r="I29" i="3"/>
  <c r="H29" i="3"/>
  <c r="E29" i="3"/>
  <c r="G33" i="3"/>
  <c r="H33" i="3"/>
  <c r="F33" i="3"/>
  <c r="E33" i="3"/>
  <c r="I33" i="3"/>
  <c r="G37" i="3"/>
  <c r="I37" i="3"/>
  <c r="F37" i="3"/>
  <c r="E37" i="3"/>
  <c r="H37" i="3"/>
  <c r="G41" i="3"/>
  <c r="E41" i="3"/>
  <c r="I41" i="3"/>
  <c r="H41" i="3"/>
  <c r="F41" i="3"/>
  <c r="H45" i="3"/>
  <c r="G45" i="3"/>
  <c r="F45" i="3"/>
  <c r="E45" i="3"/>
  <c r="I45" i="3"/>
  <c r="H53" i="3"/>
  <c r="E53" i="3"/>
  <c r="I53" i="3"/>
  <c r="G53" i="3"/>
  <c r="F53" i="3"/>
  <c r="G58" i="3"/>
  <c r="F58" i="3"/>
  <c r="E58" i="3"/>
  <c r="I58" i="3"/>
  <c r="H58" i="3"/>
  <c r="G62" i="3"/>
  <c r="H62" i="3"/>
  <c r="F62" i="3"/>
  <c r="I62" i="3"/>
  <c r="E62" i="3"/>
  <c r="G66" i="3"/>
  <c r="I66" i="3"/>
  <c r="H66" i="3"/>
  <c r="F66" i="3"/>
  <c r="E66" i="3"/>
  <c r="G70" i="3"/>
  <c r="E70" i="3"/>
  <c r="I70" i="3"/>
  <c r="H70" i="3"/>
  <c r="F70" i="3"/>
  <c r="G74" i="3"/>
  <c r="F74" i="3"/>
  <c r="E74" i="3"/>
  <c r="I74" i="3"/>
  <c r="H74" i="3"/>
  <c r="G78" i="3"/>
  <c r="H78" i="3"/>
  <c r="F78" i="3"/>
  <c r="E78" i="3"/>
  <c r="I78" i="3"/>
  <c r="F87" i="3"/>
  <c r="E87" i="3"/>
  <c r="I87" i="3"/>
  <c r="H87" i="3"/>
  <c r="G87" i="3"/>
  <c r="F91" i="3"/>
  <c r="G91" i="3"/>
  <c r="E91" i="3"/>
  <c r="I91" i="3"/>
  <c r="H91" i="3"/>
  <c r="F95" i="3"/>
  <c r="H95" i="3"/>
  <c r="G95" i="3"/>
  <c r="E95" i="3"/>
  <c r="I95" i="3"/>
  <c r="F99" i="3"/>
  <c r="I99" i="3"/>
  <c r="H99" i="3"/>
  <c r="G99" i="3"/>
  <c r="E99" i="3"/>
  <c r="F103" i="3"/>
  <c r="E103" i="3"/>
  <c r="I103" i="3"/>
  <c r="H103" i="3"/>
  <c r="G103" i="3"/>
  <c r="F107" i="3"/>
  <c r="G107" i="3"/>
  <c r="E107" i="3"/>
  <c r="I107" i="3"/>
  <c r="H107" i="3"/>
  <c r="F111" i="3"/>
  <c r="I111" i="3"/>
  <c r="E111" i="3"/>
  <c r="H111" i="3"/>
  <c r="G111" i="3"/>
  <c r="F115" i="3"/>
  <c r="I115" i="3"/>
  <c r="E115" i="3"/>
  <c r="H115" i="3"/>
  <c r="G115" i="3"/>
  <c r="F119" i="3"/>
  <c r="I119" i="3"/>
  <c r="E119" i="3"/>
  <c r="H119" i="3"/>
  <c r="G119" i="3"/>
  <c r="F123" i="3"/>
  <c r="I123" i="3"/>
  <c r="E123" i="3"/>
  <c r="H123" i="3"/>
  <c r="G123" i="3"/>
  <c r="G126" i="3"/>
  <c r="F126" i="3"/>
  <c r="I126" i="3"/>
  <c r="H126" i="3"/>
  <c r="E126" i="3"/>
  <c r="G130" i="3"/>
  <c r="F130" i="3"/>
  <c r="E130" i="3"/>
  <c r="I130" i="3"/>
  <c r="H130" i="3"/>
  <c r="G134" i="3"/>
  <c r="F134" i="3"/>
  <c r="I134" i="3"/>
  <c r="H134" i="3"/>
  <c r="E134" i="3"/>
  <c r="G138" i="3"/>
  <c r="F138" i="3"/>
  <c r="I138" i="3"/>
  <c r="E138" i="3"/>
  <c r="H138" i="3"/>
  <c r="G142" i="3"/>
  <c r="F142" i="3"/>
  <c r="I142" i="3"/>
  <c r="E142" i="3"/>
  <c r="H142" i="3"/>
  <c r="I146" i="3"/>
  <c r="E146" i="3"/>
  <c r="G146" i="3"/>
  <c r="F146" i="3"/>
  <c r="H146" i="3"/>
  <c r="I150" i="3"/>
  <c r="E150" i="3"/>
  <c r="H150" i="3"/>
  <c r="G150" i="3"/>
  <c r="F150" i="3"/>
  <c r="I154" i="3"/>
  <c r="E154" i="3"/>
  <c r="H154" i="3"/>
  <c r="G154" i="3"/>
  <c r="F154" i="3"/>
  <c r="I158" i="3"/>
  <c r="E158" i="3"/>
  <c r="F158" i="3"/>
  <c r="H158" i="3"/>
  <c r="G158" i="3"/>
  <c r="I166" i="3"/>
  <c r="E166" i="3"/>
  <c r="H166" i="3"/>
  <c r="G166" i="3"/>
  <c r="F166" i="3"/>
  <c r="I170" i="3"/>
  <c r="E170" i="3"/>
  <c r="H170" i="3"/>
  <c r="G170" i="3"/>
  <c r="F170" i="3"/>
  <c r="I174" i="3"/>
  <c r="E174" i="3"/>
  <c r="H174" i="3"/>
  <c r="G174" i="3"/>
  <c r="F174" i="3"/>
  <c r="I182" i="3"/>
  <c r="E182" i="3"/>
  <c r="H182" i="3"/>
  <c r="G182" i="3"/>
  <c r="F182" i="3"/>
  <c r="I186" i="3"/>
  <c r="E186" i="3"/>
  <c r="G186" i="3"/>
  <c r="F186" i="3"/>
  <c r="I178" i="3"/>
  <c r="E178" i="3"/>
  <c r="H178" i="3"/>
  <c r="G178" i="3"/>
  <c r="F178" i="3"/>
  <c r="G192" i="3"/>
  <c r="F192" i="3"/>
  <c r="E192" i="3"/>
  <c r="I192" i="3"/>
  <c r="H192" i="3"/>
  <c r="G196" i="3"/>
  <c r="F196" i="3"/>
  <c r="I196" i="3"/>
  <c r="E196" i="3"/>
  <c r="H196" i="3"/>
  <c r="G200" i="3"/>
  <c r="F200" i="3"/>
  <c r="I200" i="3"/>
  <c r="E200" i="3"/>
  <c r="H200" i="3"/>
  <c r="I204" i="3"/>
  <c r="F208" i="3"/>
  <c r="E201" i="3"/>
  <c r="I187" i="3"/>
  <c r="H187" i="3"/>
  <c r="G179" i="3"/>
  <c r="E163" i="3"/>
  <c r="E151" i="3"/>
  <c r="H151" i="3"/>
  <c r="F143" i="3"/>
  <c r="E135" i="3"/>
  <c r="H127" i="3"/>
  <c r="F124" i="3"/>
  <c r="I124" i="3"/>
  <c r="E116" i="3"/>
  <c r="F104" i="3"/>
  <c r="E96" i="3"/>
  <c r="E88" i="3"/>
  <c r="I67" i="3"/>
  <c r="G54" i="3"/>
  <c r="G42" i="3"/>
  <c r="F30" i="3"/>
  <c r="E6" i="3"/>
  <c r="I177" i="3"/>
  <c r="E108" i="3"/>
  <c r="I84" i="3"/>
  <c r="F63" i="3"/>
  <c r="G22" i="3"/>
  <c r="H10" i="3"/>
  <c r="E183" i="3"/>
  <c r="I147" i="3"/>
  <c r="F112" i="3"/>
  <c r="G71" i="3"/>
  <c r="H25" i="3"/>
  <c r="E203" i="3"/>
  <c r="H202" i="3"/>
  <c r="F190" i="3"/>
  <c r="G188" i="3"/>
  <c r="H172" i="3"/>
  <c r="I168" i="3"/>
  <c r="H164" i="3"/>
  <c r="F148" i="3"/>
  <c r="H140" i="3"/>
  <c r="H132" i="3"/>
  <c r="I121" i="3"/>
  <c r="I113" i="3"/>
  <c r="E105" i="3"/>
  <c r="I97" i="3"/>
  <c r="F89" i="3"/>
  <c r="E76" i="3"/>
  <c r="I68" i="3"/>
  <c r="I60" i="3"/>
  <c r="E43" i="3"/>
  <c r="H35" i="3"/>
  <c r="E19" i="3"/>
  <c r="E11" i="3"/>
  <c r="E187" i="3"/>
  <c r="I179" i="3"/>
  <c r="H179" i="3"/>
  <c r="F163" i="3"/>
  <c r="F151" i="3"/>
  <c r="G143" i="3"/>
  <c r="H143" i="3"/>
  <c r="I135" i="3"/>
  <c r="E127" i="3"/>
  <c r="G124" i="3"/>
  <c r="F116" i="3"/>
  <c r="I116" i="3"/>
  <c r="I104" i="3"/>
  <c r="I96" i="3"/>
  <c r="I88" i="3"/>
  <c r="F54" i="3"/>
  <c r="I42" i="3"/>
  <c r="H30" i="3"/>
  <c r="G18" i="3"/>
  <c r="G6" i="3"/>
  <c r="G177" i="3"/>
  <c r="F177" i="3"/>
  <c r="F84" i="3"/>
  <c r="I63" i="3"/>
  <c r="G38" i="3"/>
  <c r="E22" i="3"/>
  <c r="G10" i="3"/>
  <c r="I57" i="3"/>
  <c r="G162" i="3"/>
  <c r="G135" i="3"/>
  <c r="G104" i="3"/>
  <c r="F96" i="3"/>
  <c r="G88" i="3"/>
  <c r="G67" i="3"/>
  <c r="H54" i="3"/>
  <c r="H42" i="3"/>
  <c r="E30" i="3"/>
  <c r="E18" i="3"/>
  <c r="H6" i="3"/>
  <c r="F108" i="3"/>
  <c r="G84" i="3"/>
  <c r="E63" i="3"/>
  <c r="H38" i="3"/>
  <c r="H22" i="3"/>
  <c r="E10" i="3"/>
  <c r="H184" i="3"/>
  <c r="I159" i="3"/>
  <c r="E81" i="3"/>
  <c r="H81" i="3"/>
  <c r="H51" i="3"/>
  <c r="H48" i="3"/>
  <c r="H26" i="3"/>
  <c r="G26" i="3"/>
  <c r="E48" i="3"/>
  <c r="E49" i="3"/>
  <c r="I51" i="3"/>
  <c r="F51" i="3"/>
  <c r="G51" i="3"/>
  <c r="I79" i="3"/>
  <c r="G79" i="3"/>
  <c r="F81" i="3"/>
  <c r="I81" i="3"/>
  <c r="F82" i="3"/>
  <c r="E83" i="3"/>
  <c r="F159" i="3"/>
  <c r="I161" i="3"/>
  <c r="E162" i="3"/>
  <c r="H162" i="3"/>
  <c r="I162" i="3"/>
  <c r="G161" i="3"/>
  <c r="H161" i="3"/>
  <c r="F161" i="3"/>
  <c r="G159" i="3"/>
  <c r="I83" i="3"/>
  <c r="F83" i="3"/>
  <c r="H82" i="3"/>
  <c r="I82" i="3"/>
  <c r="E82" i="3"/>
  <c r="H79" i="3"/>
  <c r="E79" i="3"/>
  <c r="G49" i="3"/>
  <c r="I48" i="3"/>
  <c r="F48" i="3"/>
  <c r="E26" i="3"/>
  <c r="F26" i="3"/>
  <c r="F25" i="3"/>
  <c r="G25" i="3"/>
  <c r="F24" i="3"/>
  <c r="H24" i="3"/>
  <c r="G24" i="3"/>
  <c r="E152" i="3"/>
  <c r="G152" i="3"/>
  <c r="C152" i="3"/>
  <c r="E172" i="3"/>
  <c r="F140" i="3"/>
  <c r="E113" i="3"/>
  <c r="H76" i="3"/>
  <c r="H43" i="3"/>
  <c r="G11" i="3"/>
  <c r="E67" i="3"/>
  <c r="I18" i="3"/>
  <c r="C18" i="3"/>
  <c r="H152" i="3"/>
  <c r="H108" i="3"/>
  <c r="E38" i="3"/>
  <c r="G57" i="3"/>
  <c r="I208" i="3"/>
  <c r="E204" i="3"/>
  <c r="H198" i="3"/>
  <c r="H201" i="3"/>
  <c r="C201" i="3"/>
  <c r="I201" i="3"/>
  <c r="F198" i="3"/>
  <c r="I198" i="3"/>
  <c r="H208" i="3"/>
  <c r="C208" i="3"/>
  <c r="G208" i="3"/>
  <c r="F204" i="3"/>
  <c r="H204" i="3"/>
  <c r="AG21" i="1"/>
  <c r="AI21" i="1"/>
  <c r="AJ21" i="1" s="1"/>
  <c r="AK21" i="1" s="1"/>
  <c r="X21" i="1"/>
  <c r="AC21" i="1"/>
  <c r="W21" i="1"/>
  <c r="Y21" i="1" s="1"/>
  <c r="AB21" i="1"/>
  <c r="AD21" i="1" s="1"/>
  <c r="AE21" i="1" s="1"/>
  <c r="AF21" i="1" s="1"/>
  <c r="AH21" i="1"/>
  <c r="U21" i="1"/>
  <c r="B21" i="1"/>
  <c r="C135" i="3"/>
  <c r="C204" i="3"/>
  <c r="C196" i="3"/>
  <c r="C192" i="3"/>
  <c r="C178" i="3"/>
  <c r="C186" i="3"/>
  <c r="C174" i="3"/>
  <c r="C170" i="3"/>
  <c r="C154" i="3"/>
  <c r="C150" i="3"/>
  <c r="C142" i="3"/>
  <c r="C130" i="3"/>
  <c r="C126" i="3"/>
  <c r="C119" i="3"/>
  <c r="C99" i="3"/>
  <c r="C78" i="3"/>
  <c r="C70" i="3"/>
  <c r="C66" i="3"/>
  <c r="C58" i="3"/>
  <c r="C45" i="3"/>
  <c r="C33" i="3"/>
  <c r="C29" i="3"/>
  <c r="C17" i="3"/>
  <c r="C180" i="3"/>
  <c r="C159" i="3"/>
  <c r="C156" i="3"/>
  <c r="C136" i="3"/>
  <c r="C128" i="3"/>
  <c r="C79" i="3"/>
  <c r="C117" i="3"/>
  <c r="C109" i="3"/>
  <c r="C101" i="3"/>
  <c r="C93" i="3"/>
  <c r="C85" i="3"/>
  <c r="C72" i="3"/>
  <c r="C64" i="3"/>
  <c r="C47" i="3"/>
  <c r="C31" i="3"/>
  <c r="C197" i="3"/>
  <c r="C155" i="3"/>
  <c r="C139" i="3"/>
  <c r="C131" i="3"/>
  <c r="C82" i="3"/>
  <c r="C120" i="3"/>
  <c r="C112" i="3"/>
  <c r="C92" i="3"/>
  <c r="C71" i="3"/>
  <c r="C59" i="3"/>
  <c r="C207" i="3"/>
  <c r="C191" i="3"/>
  <c r="C160" i="3"/>
  <c r="C149" i="3"/>
  <c r="C90" i="3"/>
  <c r="C86" i="3"/>
  <c r="C77" i="3"/>
  <c r="C73" i="3"/>
  <c r="C65" i="3"/>
  <c r="C56" i="3"/>
  <c r="C28" i="3"/>
  <c r="C8" i="3"/>
  <c r="C4" i="3"/>
  <c r="C206" i="3"/>
  <c r="C202" i="3"/>
  <c r="C198" i="3"/>
  <c r="C190" i="3"/>
  <c r="C83" i="3"/>
  <c r="C121" i="3"/>
  <c r="C113" i="3"/>
  <c r="C19" i="3"/>
  <c r="C187" i="3"/>
  <c r="C162" i="3"/>
  <c r="C143" i="3"/>
  <c r="C124" i="3"/>
  <c r="C116" i="3"/>
  <c r="C104" i="3"/>
  <c r="C177" i="3"/>
  <c r="C108" i="3"/>
  <c r="C84" i="3"/>
  <c r="C48" i="3"/>
  <c r="C22" i="3"/>
  <c r="C15" i="3"/>
  <c r="C183" i="3"/>
  <c r="C171" i="3"/>
  <c r="C75" i="3"/>
  <c r="C46" i="3"/>
  <c r="C25" i="3"/>
  <c r="C14" i="3"/>
  <c r="C203" i="3"/>
  <c r="C195" i="3"/>
  <c r="C175" i="3"/>
  <c r="C185" i="3"/>
  <c r="C153" i="3"/>
  <c r="C133" i="3"/>
  <c r="C129" i="3"/>
  <c r="C80" i="3"/>
  <c r="C122" i="3"/>
  <c r="C118" i="3"/>
  <c r="C110" i="3"/>
  <c r="C106" i="3"/>
  <c r="C102" i="3"/>
  <c r="C50" i="3"/>
  <c r="C52" i="3"/>
  <c r="C40" i="3"/>
  <c r="C36" i="3"/>
  <c r="C32" i="3"/>
  <c r="C27" i="3"/>
  <c r="C20" i="3"/>
  <c r="C168" i="3"/>
  <c r="C164" i="3"/>
  <c r="C148" i="3"/>
  <c r="C140" i="3"/>
  <c r="C132" i="3"/>
  <c r="C105" i="3"/>
  <c r="C97" i="3"/>
  <c r="C76" i="3"/>
  <c r="C68" i="3"/>
  <c r="C49" i="3"/>
  <c r="C35" i="3"/>
  <c r="C26" i="3"/>
  <c r="C11" i="3"/>
  <c r="C179" i="3"/>
  <c r="C96" i="3"/>
  <c r="C88" i="3"/>
  <c r="C67" i="3"/>
  <c r="C54" i="3"/>
  <c r="C6" i="3"/>
  <c r="C38" i="3"/>
  <c r="C57" i="3"/>
  <c r="C43" i="3"/>
  <c r="C127" i="3"/>
  <c r="C81" i="3"/>
  <c r="C157" i="3"/>
  <c r="C111" i="3"/>
  <c r="C141" i="3"/>
  <c r="C172" i="3"/>
  <c r="C193" i="3"/>
  <c r="C42" i="3"/>
  <c r="C10" i="3"/>
  <c r="C74" i="3"/>
  <c r="C41" i="3"/>
  <c r="C24" i="3"/>
  <c r="C173" i="3"/>
  <c r="C98" i="3"/>
  <c r="C114" i="3"/>
  <c r="C161" i="3"/>
  <c r="C200" i="3"/>
  <c r="C182" i="3"/>
  <c r="C166" i="3"/>
  <c r="C158" i="3"/>
  <c r="C146" i="3"/>
  <c r="C138" i="3"/>
  <c r="C134" i="3"/>
  <c r="C123" i="3"/>
  <c r="C115" i="3"/>
  <c r="C107" i="3"/>
  <c r="C103" i="3"/>
  <c r="C95" i="3"/>
  <c r="C91" i="3"/>
  <c r="C87" i="3"/>
  <c r="C51" i="3"/>
  <c r="C53" i="3"/>
  <c r="C37" i="3"/>
  <c r="C21" i="3"/>
  <c r="C13" i="3"/>
  <c r="C9" i="3"/>
  <c r="C5" i="3"/>
  <c r="C194" i="3"/>
  <c r="C176" i="3"/>
  <c r="C144" i="3"/>
  <c r="C55" i="3"/>
  <c r="C23" i="3"/>
  <c r="C205" i="3"/>
  <c r="C189" i="3"/>
  <c r="C147" i="3"/>
  <c r="C100" i="3"/>
  <c r="C34" i="3"/>
  <c r="C199" i="3"/>
  <c r="C181" i="3"/>
  <c r="C169" i="3"/>
  <c r="C165" i="3"/>
  <c r="C145" i="3"/>
  <c r="C137" i="3"/>
  <c r="C125" i="3"/>
  <c r="C94" i="3"/>
  <c r="C69" i="3"/>
  <c r="C44" i="3"/>
  <c r="C12" i="3"/>
  <c r="C60" i="3"/>
  <c r="C61" i="3"/>
  <c r="C16" i="3"/>
  <c r="C188" i="3"/>
  <c r="C184" i="3"/>
  <c r="C89" i="3"/>
  <c r="C163" i="3"/>
  <c r="C151" i="3"/>
  <c r="C30" i="3"/>
  <c r="C63" i="3"/>
  <c r="C62" i="3"/>
  <c r="C7" i="3"/>
  <c r="C167" i="3"/>
  <c r="C39" i="3"/>
  <c r="AO20" i="1"/>
  <c r="AP20" i="1"/>
  <c r="BC22" i="1"/>
  <c r="BF22" i="1"/>
  <c r="BD22" i="1"/>
  <c r="BE22" i="1"/>
  <c r="BH22" i="1"/>
  <c r="BI22" i="1"/>
  <c r="BJ312" i="1"/>
  <c r="BG22" i="1"/>
  <c r="BA22" i="1"/>
  <c r="BB22" i="1"/>
  <c r="Z21" i="1" l="1"/>
  <c r="AA21" i="1" s="1"/>
  <c r="BG285" i="1"/>
  <c r="BC285" i="1"/>
  <c r="AY285" i="1"/>
  <c r="AU285" i="1"/>
  <c r="BD285" i="1"/>
  <c r="AX285" i="1"/>
  <c r="AS285" i="1"/>
  <c r="BE285" i="1"/>
  <c r="AZ285" i="1"/>
  <c r="AT285" i="1"/>
  <c r="BI285" i="1"/>
  <c r="AW285" i="1"/>
  <c r="BF285" i="1"/>
  <c r="AV285" i="1"/>
  <c r="BB285" i="1"/>
  <c r="AR285" i="1"/>
  <c r="BA285" i="1"/>
  <c r="BE269" i="1"/>
  <c r="BA269" i="1"/>
  <c r="AW269" i="1"/>
  <c r="AS269" i="1"/>
  <c r="BI269" i="1"/>
  <c r="BC269" i="1"/>
  <c r="AX269" i="1"/>
  <c r="AR269" i="1"/>
  <c r="BG269" i="1"/>
  <c r="BB269" i="1"/>
  <c r="AV269" i="1"/>
  <c r="BF269" i="1"/>
  <c r="AZ269" i="1"/>
  <c r="AU269" i="1"/>
  <c r="BD269" i="1"/>
  <c r="AY269" i="1"/>
  <c r="AT269" i="1"/>
  <c r="BE253" i="1"/>
  <c r="BA253" i="1"/>
  <c r="AW253" i="1"/>
  <c r="AS253" i="1"/>
  <c r="BI253" i="1"/>
  <c r="BD253" i="1"/>
  <c r="AZ253" i="1"/>
  <c r="AV253" i="1"/>
  <c r="AR253" i="1"/>
  <c r="BH253" i="1"/>
  <c r="BC253" i="1"/>
  <c r="AY253" i="1"/>
  <c r="AU253" i="1"/>
  <c r="BF253" i="1"/>
  <c r="BB253" i="1"/>
  <c r="AX253" i="1"/>
  <c r="AT253" i="1"/>
  <c r="BI237" i="1"/>
  <c r="BC237" i="1"/>
  <c r="AY237" i="1"/>
  <c r="AU237" i="1"/>
  <c r="BH237" i="1"/>
  <c r="BB237" i="1"/>
  <c r="AX237" i="1"/>
  <c r="AT237" i="1"/>
  <c r="BG237" i="1"/>
  <c r="BA237" i="1"/>
  <c r="AW237" i="1"/>
  <c r="AS237" i="1"/>
  <c r="BD237" i="1"/>
  <c r="AZ237" i="1"/>
  <c r="AV237" i="1"/>
  <c r="AR237" i="1"/>
  <c r="AX311" i="1"/>
  <c r="AW311" i="1"/>
  <c r="AW298" i="1"/>
  <c r="AX298" i="1"/>
  <c r="AV290" i="1"/>
  <c r="AU290" i="1"/>
  <c r="AX284" i="1"/>
  <c r="AW284" i="1"/>
  <c r="AV276" i="1"/>
  <c r="AU276" i="1"/>
  <c r="AU271" i="1"/>
  <c r="AV271" i="1"/>
  <c r="AX266" i="1"/>
  <c r="AW266" i="1"/>
  <c r="AV260" i="1"/>
  <c r="AU260" i="1"/>
  <c r="AV236" i="1"/>
  <c r="AU236" i="1"/>
  <c r="AV228" i="1"/>
  <c r="AU228" i="1"/>
  <c r="AV220" i="1"/>
  <c r="AU220" i="1"/>
  <c r="AV212" i="1"/>
  <c r="AU212" i="1"/>
  <c r="AX203" i="1"/>
  <c r="AW203" i="1"/>
  <c r="AV194" i="1"/>
  <c r="AU194" i="1"/>
  <c r="AY183" i="1"/>
  <c r="AZ183" i="1"/>
  <c r="AU179" i="1"/>
  <c r="AV179" i="1"/>
  <c r="AU308" i="1"/>
  <c r="AV308" i="1"/>
  <c r="AU304" i="1"/>
  <c r="AV304" i="1"/>
  <c r="AY296" i="1"/>
  <c r="AZ296" i="1"/>
  <c r="AY283" i="1"/>
  <c r="AZ283" i="1"/>
  <c r="AV272" i="1"/>
  <c r="AU272" i="1"/>
  <c r="AU264" i="1"/>
  <c r="AV264" i="1"/>
  <c r="AX259" i="1"/>
  <c r="AW259" i="1"/>
  <c r="AX251" i="1"/>
  <c r="AW251" i="1"/>
  <c r="AX303" i="1"/>
  <c r="AW303" i="1"/>
  <c r="AY298" i="1"/>
  <c r="AZ298" i="1"/>
  <c r="AV296" i="1"/>
  <c r="AU296" i="1"/>
  <c r="AY291" i="1"/>
  <c r="AZ291" i="1"/>
  <c r="AU300" i="1"/>
  <c r="AV300" i="1"/>
  <c r="AW279" i="1"/>
  <c r="AX279" i="1"/>
  <c r="AU174" i="1"/>
  <c r="AV174" i="1"/>
  <c r="AZ161" i="1"/>
  <c r="AY161" i="1"/>
  <c r="AY150" i="1"/>
  <c r="AZ150" i="1"/>
  <c r="AV133" i="1"/>
  <c r="AU133" i="1"/>
  <c r="AX127" i="1"/>
  <c r="AW127" i="1"/>
  <c r="AU120" i="1"/>
  <c r="AV120" i="1"/>
  <c r="AU112" i="1"/>
  <c r="AV112" i="1"/>
  <c r="AY91" i="1"/>
  <c r="AZ91" i="1"/>
  <c r="AZ297" i="1"/>
  <c r="AY297" i="1"/>
  <c r="AZ287" i="1"/>
  <c r="AY287" i="1"/>
  <c r="AZ164" i="1"/>
  <c r="AY164" i="1"/>
  <c r="AX154" i="1"/>
  <c r="AW154" i="1"/>
  <c r="AX132" i="1"/>
  <c r="AW132" i="1"/>
  <c r="AZ105" i="1"/>
  <c r="AY105" i="1"/>
  <c r="AU98" i="1"/>
  <c r="AV98" i="1"/>
  <c r="AU172" i="1"/>
  <c r="AV172" i="1"/>
  <c r="AV165" i="1"/>
  <c r="AU165" i="1"/>
  <c r="AZ142" i="1"/>
  <c r="AY142" i="1"/>
  <c r="AY119" i="1"/>
  <c r="AZ119" i="1"/>
  <c r="AZ111" i="1"/>
  <c r="AY111" i="1"/>
  <c r="AU104" i="1"/>
  <c r="AV104" i="1"/>
  <c r="AX81" i="1"/>
  <c r="AW81" i="1"/>
  <c r="BG281" i="1"/>
  <c r="BC281" i="1"/>
  <c r="AY281" i="1"/>
  <c r="AU281" i="1"/>
  <c r="BE281" i="1"/>
  <c r="AZ281" i="1"/>
  <c r="AT281" i="1"/>
  <c r="BF281" i="1"/>
  <c r="BA281" i="1"/>
  <c r="AV281" i="1"/>
  <c r="BI281" i="1"/>
  <c r="AW281" i="1"/>
  <c r="BD281" i="1"/>
  <c r="AS281" i="1"/>
  <c r="BB281" i="1"/>
  <c r="AR281" i="1"/>
  <c r="AX281" i="1"/>
  <c r="BI265" i="1"/>
  <c r="BD265" i="1"/>
  <c r="AZ265" i="1"/>
  <c r="AV265" i="1"/>
  <c r="AR265" i="1"/>
  <c r="BC265" i="1"/>
  <c r="AX265" i="1"/>
  <c r="AS265" i="1"/>
  <c r="BH265" i="1"/>
  <c r="BB265" i="1"/>
  <c r="AW265" i="1"/>
  <c r="BF265" i="1"/>
  <c r="BA265" i="1"/>
  <c r="AU265" i="1"/>
  <c r="BE265" i="1"/>
  <c r="AY265" i="1"/>
  <c r="AT265" i="1"/>
  <c r="BE249" i="1"/>
  <c r="BA249" i="1"/>
  <c r="AW249" i="1"/>
  <c r="AS249" i="1"/>
  <c r="BI249" i="1"/>
  <c r="BD249" i="1"/>
  <c r="AZ249" i="1"/>
  <c r="AV249" i="1"/>
  <c r="AR249" i="1"/>
  <c r="BH249" i="1"/>
  <c r="BC249" i="1"/>
  <c r="AY249" i="1"/>
  <c r="AU249" i="1"/>
  <c r="BF249" i="1"/>
  <c r="BB249" i="1"/>
  <c r="AX249" i="1"/>
  <c r="AT249" i="1"/>
  <c r="BI233" i="1"/>
  <c r="BC233" i="1"/>
  <c r="AY233" i="1"/>
  <c r="AU233" i="1"/>
  <c r="BH233" i="1"/>
  <c r="BB233" i="1"/>
  <c r="AX233" i="1"/>
  <c r="AT233" i="1"/>
  <c r="BG233" i="1"/>
  <c r="BA233" i="1"/>
  <c r="AW233" i="1"/>
  <c r="AS233" i="1"/>
  <c r="BD233" i="1"/>
  <c r="AZ233" i="1"/>
  <c r="AV233" i="1"/>
  <c r="AR233" i="1"/>
  <c r="AV310" i="1"/>
  <c r="AU310" i="1"/>
  <c r="AX297" i="1"/>
  <c r="AW297" i="1"/>
  <c r="AX274" i="1"/>
  <c r="AW274" i="1"/>
  <c r="AV270" i="1"/>
  <c r="AU270" i="1"/>
  <c r="AZ263" i="1"/>
  <c r="AY263" i="1"/>
  <c r="AU259" i="1"/>
  <c r="AV259" i="1"/>
  <c r="AV252" i="1"/>
  <c r="AU252" i="1"/>
  <c r="AW240" i="1"/>
  <c r="AX240" i="1"/>
  <c r="AV234" i="1"/>
  <c r="AU234" i="1"/>
  <c r="AV226" i="1"/>
  <c r="AU226" i="1"/>
  <c r="AV218" i="1"/>
  <c r="AU218" i="1"/>
  <c r="AV210" i="1"/>
  <c r="AU210" i="1"/>
  <c r="AX199" i="1"/>
  <c r="AW199" i="1"/>
  <c r="AV190" i="1"/>
  <c r="AU190" i="1"/>
  <c r="AU183" i="1"/>
  <c r="AV183" i="1"/>
  <c r="AV178" i="1"/>
  <c r="AU178" i="1"/>
  <c r="AZ306" i="1"/>
  <c r="AY306" i="1"/>
  <c r="AZ301" i="1"/>
  <c r="AY301" i="1"/>
  <c r="AY295" i="1"/>
  <c r="AZ295" i="1"/>
  <c r="AZ280" i="1"/>
  <c r="AY280" i="1"/>
  <c r="AX268" i="1"/>
  <c r="AW268" i="1"/>
  <c r="AV263" i="1"/>
  <c r="AU263" i="1"/>
  <c r="AX258" i="1"/>
  <c r="AW258" i="1"/>
  <c r="AW309" i="1"/>
  <c r="AX309" i="1"/>
  <c r="AW302" i="1"/>
  <c r="AX302" i="1"/>
  <c r="AV298" i="1"/>
  <c r="AU298" i="1"/>
  <c r="AU295" i="1"/>
  <c r="AV295" i="1"/>
  <c r="AX288" i="1"/>
  <c r="AW288" i="1"/>
  <c r="AU279" i="1"/>
  <c r="AV279" i="1"/>
  <c r="AZ166" i="1"/>
  <c r="AY166" i="1"/>
  <c r="AV161" i="1"/>
  <c r="AU161" i="1"/>
  <c r="AV143" i="1"/>
  <c r="AU143" i="1"/>
  <c r="AX130" i="1"/>
  <c r="AW130" i="1"/>
  <c r="AZ125" i="1"/>
  <c r="AY125" i="1"/>
  <c r="AU118" i="1"/>
  <c r="AV118" i="1"/>
  <c r="AU110" i="1"/>
  <c r="AV110" i="1"/>
  <c r="AU74" i="1"/>
  <c r="AV74" i="1"/>
  <c r="AW290" i="1"/>
  <c r="AX290" i="1"/>
  <c r="AU287" i="1"/>
  <c r="AV287" i="1"/>
  <c r="AW304" i="1"/>
  <c r="AX304" i="1"/>
  <c r="AU164" i="1"/>
  <c r="AV164" i="1"/>
  <c r="AU152" i="1"/>
  <c r="AV152" i="1"/>
  <c r="AY103" i="1"/>
  <c r="AZ103" i="1"/>
  <c r="AU96" i="1"/>
  <c r="AV96" i="1"/>
  <c r="AV171" i="1"/>
  <c r="AU171" i="1"/>
  <c r="AV160" i="1"/>
  <c r="AU160" i="1"/>
  <c r="AW129" i="1"/>
  <c r="AX129" i="1"/>
  <c r="AZ117" i="1"/>
  <c r="AY117" i="1"/>
  <c r="AZ109" i="1"/>
  <c r="AY109" i="1"/>
  <c r="AU102" i="1"/>
  <c r="AV102" i="1"/>
  <c r="AU82" i="1"/>
  <c r="AV82" i="1"/>
  <c r="BG293" i="1"/>
  <c r="BC293" i="1"/>
  <c r="AY293" i="1"/>
  <c r="AU293" i="1"/>
  <c r="BI293" i="1"/>
  <c r="BB293" i="1"/>
  <c r="AW293" i="1"/>
  <c r="AR293" i="1"/>
  <c r="BE293" i="1"/>
  <c r="AZ293" i="1"/>
  <c r="AT293" i="1"/>
  <c r="BD293" i="1"/>
  <c r="AX293" i="1"/>
  <c r="AS293" i="1"/>
  <c r="BF293" i="1"/>
  <c r="BA293" i="1"/>
  <c r="AV293" i="1"/>
  <c r="BE277" i="1"/>
  <c r="BA277" i="1"/>
  <c r="AW277" i="1"/>
  <c r="AS277" i="1"/>
  <c r="BF277" i="1"/>
  <c r="BB277" i="1"/>
  <c r="AX277" i="1"/>
  <c r="AT277" i="1"/>
  <c r="BD277" i="1"/>
  <c r="AV277" i="1"/>
  <c r="BC277" i="1"/>
  <c r="AU277" i="1"/>
  <c r="BI277" i="1"/>
  <c r="AZ277" i="1"/>
  <c r="AR277" i="1"/>
  <c r="BG277" i="1"/>
  <c r="AY277" i="1"/>
  <c r="BE261" i="1"/>
  <c r="BA261" i="1"/>
  <c r="AW261" i="1"/>
  <c r="AS261" i="1"/>
  <c r="BI261" i="1"/>
  <c r="BD261" i="1"/>
  <c r="AZ261" i="1"/>
  <c r="AV261" i="1"/>
  <c r="AR261" i="1"/>
  <c r="BH261" i="1"/>
  <c r="BC261" i="1"/>
  <c r="AY261" i="1"/>
  <c r="AU261" i="1"/>
  <c r="BF261" i="1"/>
  <c r="BB261" i="1"/>
  <c r="AX261" i="1"/>
  <c r="AT261" i="1"/>
  <c r="BH245" i="1"/>
  <c r="BC245" i="1"/>
  <c r="AY245" i="1"/>
  <c r="AU245" i="1"/>
  <c r="BF245" i="1"/>
  <c r="BB245" i="1"/>
  <c r="AX245" i="1"/>
  <c r="AT245" i="1"/>
  <c r="BE245" i="1"/>
  <c r="BA245" i="1"/>
  <c r="AW245" i="1"/>
  <c r="AS245" i="1"/>
  <c r="BI245" i="1"/>
  <c r="BD245" i="1"/>
  <c r="AZ245" i="1"/>
  <c r="AV245" i="1"/>
  <c r="AR245" i="1"/>
  <c r="AY304" i="1"/>
  <c r="AZ304" i="1"/>
  <c r="AY311" i="1"/>
  <c r="AZ311" i="1"/>
  <c r="AV292" i="1"/>
  <c r="AU292" i="1"/>
  <c r="AU288" i="1"/>
  <c r="AV288" i="1"/>
  <c r="AX278" i="1"/>
  <c r="AW278" i="1"/>
  <c r="AZ272" i="1"/>
  <c r="AY272" i="1"/>
  <c r="AY262" i="1"/>
  <c r="AZ262" i="1"/>
  <c r="AW246" i="1"/>
  <c r="AX246" i="1"/>
  <c r="AY229" i="1"/>
  <c r="AZ229" i="1"/>
  <c r="AY221" i="1"/>
  <c r="AZ221" i="1"/>
  <c r="AY213" i="1"/>
  <c r="AZ213" i="1"/>
  <c r="AY205" i="1"/>
  <c r="AZ205" i="1"/>
  <c r="AW196" i="1"/>
  <c r="AX196" i="1"/>
  <c r="AY187" i="1"/>
  <c r="AZ187" i="1"/>
  <c r="AV182" i="1"/>
  <c r="AU182" i="1"/>
  <c r="AV306" i="1"/>
  <c r="AU306" i="1"/>
  <c r="AW300" i="1"/>
  <c r="AX300" i="1"/>
  <c r="AU291" i="1"/>
  <c r="AV291" i="1"/>
  <c r="AY255" i="1"/>
  <c r="AZ255" i="1"/>
  <c r="AX307" i="1"/>
  <c r="AW307" i="1"/>
  <c r="AV302" i="1"/>
  <c r="AU302" i="1"/>
  <c r="AV297" i="1"/>
  <c r="AU297" i="1"/>
  <c r="AY292" i="1"/>
  <c r="AZ292" i="1"/>
  <c r="AX294" i="1"/>
  <c r="AW294" i="1"/>
  <c r="AZ286" i="1"/>
  <c r="AY286" i="1"/>
  <c r="AW283" i="1"/>
  <c r="AX283" i="1"/>
  <c r="AX176" i="1"/>
  <c r="AW176" i="1"/>
  <c r="AU166" i="1"/>
  <c r="AV166" i="1"/>
  <c r="AU158" i="1"/>
  <c r="AV158" i="1"/>
  <c r="AX135" i="1"/>
  <c r="AW135" i="1"/>
  <c r="AZ129" i="1"/>
  <c r="AY129" i="1"/>
  <c r="AZ123" i="1"/>
  <c r="AY123" i="1"/>
  <c r="AU116" i="1"/>
  <c r="AV116" i="1"/>
  <c r="AW98" i="1"/>
  <c r="AX98" i="1"/>
  <c r="AX82" i="1"/>
  <c r="AW82" i="1"/>
  <c r="AZ72" i="1"/>
  <c r="AY72" i="1"/>
  <c r="AZ282" i="1"/>
  <c r="AY282" i="1"/>
  <c r="AZ302" i="1"/>
  <c r="AY302" i="1"/>
  <c r="AW161" i="1"/>
  <c r="AX161" i="1"/>
  <c r="AX143" i="1"/>
  <c r="AW143" i="1"/>
  <c r="AX120" i="1"/>
  <c r="AW120" i="1"/>
  <c r="AZ101" i="1"/>
  <c r="AY101" i="1"/>
  <c r="AU94" i="1"/>
  <c r="AV94" i="1"/>
  <c r="AY173" i="1"/>
  <c r="AZ173" i="1"/>
  <c r="AU169" i="1"/>
  <c r="AV169" i="1"/>
  <c r="AX151" i="1"/>
  <c r="AW151" i="1"/>
  <c r="AY115" i="1"/>
  <c r="AZ115" i="1"/>
  <c r="AU108" i="1"/>
  <c r="AV108" i="1"/>
  <c r="AW90" i="1"/>
  <c r="AX90" i="1"/>
  <c r="AY69" i="1"/>
  <c r="AZ69" i="1"/>
  <c r="AY84" i="1"/>
  <c r="AZ84" i="1"/>
  <c r="BG289" i="1"/>
  <c r="BC289" i="1"/>
  <c r="AY289" i="1"/>
  <c r="AU289" i="1"/>
  <c r="BD289" i="1"/>
  <c r="AX289" i="1"/>
  <c r="AS289" i="1"/>
  <c r="BF289" i="1"/>
  <c r="BA289" i="1"/>
  <c r="AV289" i="1"/>
  <c r="BE289" i="1"/>
  <c r="AZ289" i="1"/>
  <c r="AT289" i="1"/>
  <c r="AW289" i="1"/>
  <c r="AR289" i="1"/>
  <c r="BI289" i="1"/>
  <c r="BB289" i="1"/>
  <c r="BE273" i="1"/>
  <c r="BA273" i="1"/>
  <c r="AW273" i="1"/>
  <c r="AS273" i="1"/>
  <c r="BI273" i="1"/>
  <c r="BC273" i="1"/>
  <c r="AX273" i="1"/>
  <c r="AR273" i="1"/>
  <c r="BG273" i="1"/>
  <c r="BB273" i="1"/>
  <c r="AV273" i="1"/>
  <c r="BF273" i="1"/>
  <c r="AZ273" i="1"/>
  <c r="AU273" i="1"/>
  <c r="BD273" i="1"/>
  <c r="AY273" i="1"/>
  <c r="AT273" i="1"/>
  <c r="BE257" i="1"/>
  <c r="BA257" i="1"/>
  <c r="AW257" i="1"/>
  <c r="AS257" i="1"/>
  <c r="BI257" i="1"/>
  <c r="BD257" i="1"/>
  <c r="AZ257" i="1"/>
  <c r="AV257" i="1"/>
  <c r="AR257" i="1"/>
  <c r="BH257" i="1"/>
  <c r="BC257" i="1"/>
  <c r="AY257" i="1"/>
  <c r="AU257" i="1"/>
  <c r="BF257" i="1"/>
  <c r="BB257" i="1"/>
  <c r="AX257" i="1"/>
  <c r="AT257" i="1"/>
  <c r="BH241" i="1"/>
  <c r="BC241" i="1"/>
  <c r="AY241" i="1"/>
  <c r="AU241" i="1"/>
  <c r="BF241" i="1"/>
  <c r="BB241" i="1"/>
  <c r="AX241" i="1"/>
  <c r="AT241" i="1"/>
  <c r="BE241" i="1"/>
  <c r="BA241" i="1"/>
  <c r="AW241" i="1"/>
  <c r="AS241" i="1"/>
  <c r="BI241" i="1"/>
  <c r="BD241" i="1"/>
  <c r="AZ241" i="1"/>
  <c r="AV241" i="1"/>
  <c r="AR241" i="1"/>
  <c r="AY303" i="1"/>
  <c r="AZ303" i="1"/>
  <c r="AZ309" i="1"/>
  <c r="AY309" i="1"/>
  <c r="AZ290" i="1"/>
  <c r="AY290" i="1"/>
  <c r="AX286" i="1"/>
  <c r="AW286" i="1"/>
  <c r="AY271" i="1"/>
  <c r="AZ271" i="1"/>
  <c r="AY267" i="1"/>
  <c r="AZ267" i="1"/>
  <c r="AZ260" i="1"/>
  <c r="AY260" i="1"/>
  <c r="AX256" i="1"/>
  <c r="AW256" i="1"/>
  <c r="AY243" i="1"/>
  <c r="AZ243" i="1"/>
  <c r="AZ236" i="1"/>
  <c r="AY236" i="1"/>
  <c r="AZ228" i="1"/>
  <c r="AY228" i="1"/>
  <c r="AZ220" i="1"/>
  <c r="AY220" i="1"/>
  <c r="AZ212" i="1"/>
  <c r="AY212" i="1"/>
  <c r="AW204" i="1"/>
  <c r="AX204" i="1"/>
  <c r="AX195" i="1"/>
  <c r="AW195" i="1"/>
  <c r="AU187" i="1"/>
  <c r="AV187" i="1"/>
  <c r="AU181" i="1"/>
  <c r="AV181" i="1"/>
  <c r="AV305" i="1"/>
  <c r="AU305" i="1"/>
  <c r="AX299" i="1"/>
  <c r="AW299" i="1"/>
  <c r="AW287" i="1"/>
  <c r="AX287" i="1"/>
  <c r="AY264" i="1"/>
  <c r="AZ264" i="1"/>
  <c r="AZ254" i="1"/>
  <c r="AY254" i="1"/>
  <c r="AU307" i="1"/>
  <c r="AV307" i="1"/>
  <c r="AX301" i="1"/>
  <c r="AW301" i="1"/>
  <c r="AX296" i="1"/>
  <c r="AW296" i="1"/>
  <c r="AX292" i="1"/>
  <c r="AW292" i="1"/>
  <c r="AY300" i="1"/>
  <c r="AZ300" i="1"/>
  <c r="AV294" i="1"/>
  <c r="AU294" i="1"/>
  <c r="AV286" i="1"/>
  <c r="AU286" i="1"/>
  <c r="AV280" i="1"/>
  <c r="AU280" i="1"/>
  <c r="AZ174" i="1"/>
  <c r="AY174" i="1"/>
  <c r="AV163" i="1"/>
  <c r="AU163" i="1"/>
  <c r="AX152" i="1"/>
  <c r="AW152" i="1"/>
  <c r="AZ133" i="1"/>
  <c r="AY133" i="1"/>
  <c r="AU122" i="1"/>
  <c r="AV122" i="1"/>
  <c r="AU114" i="1"/>
  <c r="AV114" i="1"/>
  <c r="AU80" i="1"/>
  <c r="AV80" i="1"/>
  <c r="AZ70" i="1"/>
  <c r="AY70" i="1"/>
  <c r="AV301" i="1"/>
  <c r="AU301" i="1"/>
  <c r="AU176" i="1"/>
  <c r="AV176" i="1"/>
  <c r="AY168" i="1"/>
  <c r="AZ168" i="1"/>
  <c r="AZ159" i="1"/>
  <c r="AY159" i="1"/>
  <c r="AX114" i="1"/>
  <c r="AW114" i="1"/>
  <c r="AU100" i="1"/>
  <c r="AV100" i="1"/>
  <c r="AU90" i="1"/>
  <c r="AV90" i="1"/>
  <c r="AV173" i="1"/>
  <c r="AU173" i="1"/>
  <c r="AY165" i="1"/>
  <c r="AZ165" i="1"/>
  <c r="AW144" i="1"/>
  <c r="AX144" i="1"/>
  <c r="AZ121" i="1"/>
  <c r="AY121" i="1"/>
  <c r="AZ113" i="1"/>
  <c r="AY113" i="1"/>
  <c r="AU106" i="1"/>
  <c r="AV106" i="1"/>
  <c r="AU88" i="1"/>
  <c r="AV88" i="1"/>
  <c r="AZ78" i="1"/>
  <c r="AY78" i="1"/>
  <c r="AZ89" i="1"/>
  <c r="AY89" i="1"/>
  <c r="AW174" i="1"/>
  <c r="AX174" i="1"/>
  <c r="AX166" i="1"/>
  <c r="AW166" i="1"/>
  <c r="AY154" i="1"/>
  <c r="AZ154" i="1"/>
  <c r="AX134" i="1"/>
  <c r="AW134" i="1"/>
  <c r="AU121" i="1"/>
  <c r="AV121" i="1"/>
  <c r="AU113" i="1"/>
  <c r="AV113" i="1"/>
  <c r="AU105" i="1"/>
  <c r="AV105" i="1"/>
  <c r="AU97" i="1"/>
  <c r="AV97" i="1"/>
  <c r="AW177" i="1"/>
  <c r="AX177" i="1"/>
  <c r="AX168" i="1"/>
  <c r="AW168" i="1"/>
  <c r="AY160" i="1"/>
  <c r="AZ160" i="1"/>
  <c r="AY155" i="1"/>
  <c r="AZ155" i="1"/>
  <c r="AW145" i="1"/>
  <c r="AX145" i="1"/>
  <c r="AX138" i="1"/>
  <c r="AW138" i="1"/>
  <c r="AV157" i="1"/>
  <c r="AU157" i="1"/>
  <c r="AV137" i="1"/>
  <c r="AU137" i="1"/>
  <c r="AX112" i="1"/>
  <c r="AW112" i="1"/>
  <c r="AX84" i="1"/>
  <c r="AW84" i="1"/>
  <c r="AX118" i="1"/>
  <c r="AW118" i="1"/>
  <c r="AU91" i="1"/>
  <c r="AV91" i="1"/>
  <c r="AU75" i="1"/>
  <c r="AV75" i="1"/>
  <c r="AX100" i="1"/>
  <c r="AW100" i="1"/>
  <c r="AX80" i="1"/>
  <c r="AW80" i="1"/>
  <c r="AW173" i="1"/>
  <c r="AX173" i="1"/>
  <c r="AX165" i="1"/>
  <c r="AW165" i="1"/>
  <c r="AX141" i="1"/>
  <c r="AW141" i="1"/>
  <c r="AU119" i="1"/>
  <c r="AV119" i="1"/>
  <c r="AU111" i="1"/>
  <c r="AV111" i="1"/>
  <c r="AU103" i="1"/>
  <c r="AV103" i="1"/>
  <c r="AU95" i="1"/>
  <c r="AV95" i="1"/>
  <c r="AW175" i="1"/>
  <c r="AX175" i="1"/>
  <c r="AX167" i="1"/>
  <c r="AW167" i="1"/>
  <c r="AX159" i="1"/>
  <c r="AW159" i="1"/>
  <c r="AU154" i="1"/>
  <c r="AV154" i="1"/>
  <c r="AU134" i="1"/>
  <c r="AV134" i="1"/>
  <c r="AV149" i="1"/>
  <c r="AU149" i="1"/>
  <c r="AY131" i="1"/>
  <c r="AZ131" i="1"/>
  <c r="AX104" i="1"/>
  <c r="AW104" i="1"/>
  <c r="AU81" i="1"/>
  <c r="AV81" i="1"/>
  <c r="AX110" i="1"/>
  <c r="AW110" i="1"/>
  <c r="AX86" i="1"/>
  <c r="AW86" i="1"/>
  <c r="AX70" i="1"/>
  <c r="AW70" i="1"/>
  <c r="AX92" i="1"/>
  <c r="AW92" i="1"/>
  <c r="AU77" i="1"/>
  <c r="AV77" i="1"/>
  <c r="AW172" i="1"/>
  <c r="AX172" i="1"/>
  <c r="AX160" i="1"/>
  <c r="AW160" i="1"/>
  <c r="AZ139" i="1"/>
  <c r="AY139" i="1"/>
  <c r="AU117" i="1"/>
  <c r="AV117" i="1"/>
  <c r="AU109" i="1"/>
  <c r="AV109" i="1"/>
  <c r="AU101" i="1"/>
  <c r="AV101" i="1"/>
  <c r="AU93" i="1"/>
  <c r="AV93" i="1"/>
  <c r="AW171" i="1"/>
  <c r="AX171" i="1"/>
  <c r="AW163" i="1"/>
  <c r="AX163" i="1"/>
  <c r="AX158" i="1"/>
  <c r="AW158" i="1"/>
  <c r="AW150" i="1"/>
  <c r="AX150" i="1"/>
  <c r="AX142" i="1"/>
  <c r="AW142" i="1"/>
  <c r="AV130" i="1"/>
  <c r="AU130" i="1"/>
  <c r="AV142" i="1"/>
  <c r="AU142" i="1"/>
  <c r="AZ130" i="1"/>
  <c r="AY130" i="1"/>
  <c r="AX96" i="1"/>
  <c r="AW96" i="1"/>
  <c r="AX76" i="1"/>
  <c r="AW76" i="1"/>
  <c r="AX102" i="1"/>
  <c r="AW102" i="1"/>
  <c r="AU83" i="1"/>
  <c r="AV83" i="1"/>
  <c r="AX116" i="1"/>
  <c r="AW116" i="1"/>
  <c r="AX88" i="1"/>
  <c r="AW88" i="1"/>
  <c r="AX72" i="1"/>
  <c r="AW72" i="1"/>
  <c r="AX169" i="1"/>
  <c r="AW169" i="1"/>
  <c r="AU159" i="1"/>
  <c r="AV159" i="1"/>
  <c r="AZ135" i="1"/>
  <c r="AY135" i="1"/>
  <c r="AU115" i="1"/>
  <c r="AV115" i="1"/>
  <c r="AU107" i="1"/>
  <c r="AV107" i="1"/>
  <c r="AU99" i="1"/>
  <c r="AV99" i="1"/>
  <c r="AY179" i="1"/>
  <c r="AZ179" i="1"/>
  <c r="AU170" i="1"/>
  <c r="AV170" i="1"/>
  <c r="AU162" i="1"/>
  <c r="AV162" i="1"/>
  <c r="AW157" i="1"/>
  <c r="AX157" i="1"/>
  <c r="AY147" i="1"/>
  <c r="AZ147" i="1"/>
  <c r="AV141" i="1"/>
  <c r="AU141" i="1"/>
  <c r="AU168" i="1"/>
  <c r="AV168" i="1"/>
  <c r="AV138" i="1"/>
  <c r="AU138" i="1"/>
  <c r="AX122" i="1"/>
  <c r="AW122" i="1"/>
  <c r="AU89" i="1"/>
  <c r="AV89" i="1"/>
  <c r="AU73" i="1"/>
  <c r="AV73" i="1"/>
  <c r="AX94" i="1"/>
  <c r="AW94" i="1"/>
  <c r="AX78" i="1"/>
  <c r="AW78" i="1"/>
  <c r="AX108" i="1"/>
  <c r="AW108" i="1"/>
  <c r="AU85" i="1"/>
  <c r="AV85" i="1"/>
  <c r="AU69" i="1"/>
  <c r="AV69" i="1"/>
  <c r="AY148" i="1"/>
  <c r="AZ148" i="1"/>
  <c r="AX162" i="1"/>
  <c r="AW162" i="1"/>
  <c r="AY144" i="1"/>
  <c r="AZ144" i="1"/>
  <c r="AY156" i="1"/>
  <c r="AZ156" i="1"/>
  <c r="AY140" i="1"/>
  <c r="AZ140" i="1"/>
  <c r="AY149" i="1"/>
  <c r="AZ149" i="1"/>
  <c r="AY132" i="1"/>
  <c r="AZ132" i="1"/>
  <c r="AX149" i="1"/>
  <c r="AW149" i="1"/>
  <c r="AX178" i="1"/>
  <c r="AW178" i="1"/>
  <c r="AY152" i="1"/>
  <c r="AZ152" i="1"/>
  <c r="AY136" i="1"/>
  <c r="AZ136" i="1"/>
  <c r="AY145" i="1"/>
  <c r="AZ145" i="1"/>
  <c r="AX164" i="1"/>
  <c r="AW164" i="1"/>
  <c r="AY146" i="1"/>
  <c r="AZ146" i="1"/>
  <c r="AX170" i="1"/>
  <c r="AW170" i="1"/>
  <c r="AY157" i="1"/>
  <c r="AZ157" i="1"/>
  <c r="AX146" i="1"/>
  <c r="AW146" i="1"/>
  <c r="AY141" i="1"/>
  <c r="AZ141" i="1"/>
  <c r="AY137" i="1"/>
  <c r="AZ137" i="1"/>
  <c r="AY153" i="1"/>
  <c r="AZ153" i="1"/>
  <c r="AY134" i="1"/>
  <c r="AZ134" i="1"/>
  <c r="AX153" i="1"/>
  <c r="AW153" i="1"/>
  <c r="AY138" i="1"/>
  <c r="AZ138" i="1"/>
  <c r="P67" i="1"/>
  <c r="P54" i="1"/>
  <c r="S38" i="1"/>
  <c r="P44" i="1"/>
  <c r="P22" i="1"/>
  <c r="P26" i="1"/>
  <c r="P68" i="1"/>
  <c r="P60" i="1"/>
  <c r="S23" i="1"/>
  <c r="S27" i="1"/>
  <c r="S29" i="1"/>
  <c r="S31" i="1"/>
  <c r="S33" i="1"/>
  <c r="S37" i="1"/>
  <c r="S40" i="1"/>
  <c r="S43" i="1"/>
  <c r="S47" i="1"/>
  <c r="S51" i="1"/>
  <c r="S53" i="1"/>
  <c r="S56" i="1"/>
  <c r="S58" i="1"/>
  <c r="S62" i="1"/>
  <c r="S64" i="1"/>
  <c r="S66" i="1"/>
  <c r="P28" i="1"/>
  <c r="P30" i="1"/>
  <c r="P32" i="1"/>
  <c r="S34" i="1"/>
  <c r="P37" i="1"/>
  <c r="P39" i="1"/>
  <c r="S41" i="1"/>
  <c r="P51" i="1"/>
  <c r="P53" i="1"/>
  <c r="S60" i="1"/>
  <c r="P23" i="1"/>
  <c r="P25" i="1"/>
  <c r="P43" i="1"/>
  <c r="P46" i="1"/>
  <c r="P48" i="1"/>
  <c r="P55" i="1"/>
  <c r="P57" i="1"/>
  <c r="S59" i="1"/>
  <c r="P62" i="1"/>
  <c r="P64" i="1"/>
  <c r="P66" i="1"/>
  <c r="S68" i="1"/>
  <c r="S24" i="1"/>
  <c r="P45" i="1"/>
  <c r="P34" i="1"/>
  <c r="P49" i="1"/>
  <c r="S25" i="1"/>
  <c r="S28" i="1"/>
  <c r="S30" i="1"/>
  <c r="S32" i="1"/>
  <c r="S36" i="1"/>
  <c r="S39" i="1"/>
  <c r="S42" i="1"/>
  <c r="S46" i="1"/>
  <c r="S50" i="1"/>
  <c r="S52" i="1"/>
  <c r="S55" i="1"/>
  <c r="S57" i="1"/>
  <c r="S61" i="1"/>
  <c r="S63" i="1"/>
  <c r="S65" i="1"/>
  <c r="S67" i="1"/>
  <c r="S22" i="1"/>
  <c r="P27" i="1"/>
  <c r="P29" i="1"/>
  <c r="P31" i="1"/>
  <c r="P33" i="1"/>
  <c r="P36" i="1"/>
  <c r="P38" i="1"/>
  <c r="P40" i="1"/>
  <c r="S45" i="1"/>
  <c r="P50" i="1"/>
  <c r="P52" i="1"/>
  <c r="S54" i="1"/>
  <c r="S48" i="1"/>
  <c r="P59" i="1"/>
  <c r="P41" i="1"/>
  <c r="P35" i="1"/>
  <c r="P24" i="1"/>
  <c r="S26" i="1"/>
  <c r="S35" i="1"/>
  <c r="P42" i="1"/>
  <c r="S44" i="1"/>
  <c r="P47" i="1"/>
  <c r="S49" i="1"/>
  <c r="P56" i="1"/>
  <c r="P58" i="1"/>
  <c r="P61" i="1"/>
  <c r="P63" i="1"/>
  <c r="P65" i="1"/>
  <c r="AG44" i="1" l="1"/>
  <c r="AI44" i="1" s="1"/>
  <c r="AJ44" i="1" s="1"/>
  <c r="AK44" i="1" s="1"/>
  <c r="AH44" i="1"/>
  <c r="AB44" i="1"/>
  <c r="AD44" i="1" s="1"/>
  <c r="AE44" i="1" s="1"/>
  <c r="AF44" i="1" s="1"/>
  <c r="AC44" i="1"/>
  <c r="X44" i="1"/>
  <c r="W44" i="1"/>
  <c r="Y44" i="1" s="1"/>
  <c r="Z44" i="1" s="1"/>
  <c r="AA44" i="1" s="1"/>
  <c r="BM44" i="1"/>
  <c r="BP44" i="1"/>
  <c r="BL44" i="1"/>
  <c r="AT44" i="1"/>
  <c r="BN44" i="1"/>
  <c r="BO44" i="1"/>
  <c r="AS44" i="1"/>
  <c r="AR44" i="1"/>
  <c r="AG48" i="1"/>
  <c r="AI48" i="1" s="1"/>
  <c r="AJ48" i="1" s="1"/>
  <c r="AK48" i="1" s="1"/>
  <c r="AH48" i="1"/>
  <c r="AB48" i="1"/>
  <c r="AD48" i="1" s="1"/>
  <c r="AE48" i="1" s="1"/>
  <c r="AF48" i="1" s="1"/>
  <c r="AC48" i="1"/>
  <c r="X48" i="1"/>
  <c r="W48" i="1"/>
  <c r="Y48" i="1" s="1"/>
  <c r="Z48" i="1" s="1"/>
  <c r="AA48" i="1" s="1"/>
  <c r="BM48" i="1"/>
  <c r="BP48" i="1"/>
  <c r="BL48" i="1"/>
  <c r="AT48" i="1"/>
  <c r="BN48" i="1"/>
  <c r="AR48" i="1"/>
  <c r="BO48" i="1"/>
  <c r="AS48" i="1"/>
  <c r="AC45" i="1"/>
  <c r="AG45" i="1"/>
  <c r="AI45" i="1" s="1"/>
  <c r="AJ45" i="1" s="1"/>
  <c r="AK45" i="1" s="1"/>
  <c r="W45" i="1"/>
  <c r="Y45" i="1" s="1"/>
  <c r="Z45" i="1" s="1"/>
  <c r="AA45" i="1" s="1"/>
  <c r="X45" i="1"/>
  <c r="AH45" i="1"/>
  <c r="AB45" i="1"/>
  <c r="AD45" i="1" s="1"/>
  <c r="AE45" i="1" s="1"/>
  <c r="AF45" i="1" s="1"/>
  <c r="BM45" i="1"/>
  <c r="BP45" i="1"/>
  <c r="BL45" i="1"/>
  <c r="AT45" i="1"/>
  <c r="BN45" i="1"/>
  <c r="AR45" i="1"/>
  <c r="BO45" i="1"/>
  <c r="AS45" i="1"/>
  <c r="AG22" i="1"/>
  <c r="AI22" i="1" s="1"/>
  <c r="AJ22" i="1" s="1"/>
  <c r="AK22" i="1" s="1"/>
  <c r="AH22" i="1"/>
  <c r="AB22" i="1"/>
  <c r="AD22" i="1" s="1"/>
  <c r="AE22" i="1" s="1"/>
  <c r="AF22" i="1" s="1"/>
  <c r="AC22" i="1"/>
  <c r="X22" i="1"/>
  <c r="W22" i="1"/>
  <c r="Y22" i="1" s="1"/>
  <c r="AC61" i="1"/>
  <c r="W61" i="1"/>
  <c r="Y61" i="1" s="1"/>
  <c r="Z61" i="1" s="1"/>
  <c r="AA61" i="1" s="1"/>
  <c r="X61" i="1"/>
  <c r="AG61" i="1"/>
  <c r="AI61" i="1" s="1"/>
  <c r="AJ61" i="1" s="1"/>
  <c r="AK61" i="1" s="1"/>
  <c r="AB61" i="1"/>
  <c r="AD61" i="1" s="1"/>
  <c r="AE61" i="1" s="1"/>
  <c r="AF61" i="1" s="1"/>
  <c r="AH61" i="1"/>
  <c r="BP61" i="1"/>
  <c r="BL61" i="1"/>
  <c r="AS61" i="1"/>
  <c r="BO61" i="1"/>
  <c r="AT61" i="1"/>
  <c r="BM61" i="1"/>
  <c r="BN61" i="1"/>
  <c r="AR61" i="1"/>
  <c r="AG50" i="1"/>
  <c r="AI50" i="1" s="1"/>
  <c r="AJ50" i="1" s="1"/>
  <c r="AK50" i="1" s="1"/>
  <c r="AH50" i="1"/>
  <c r="AB50" i="1"/>
  <c r="AD50" i="1" s="1"/>
  <c r="AE50" i="1" s="1"/>
  <c r="AF50" i="1" s="1"/>
  <c r="AC50" i="1"/>
  <c r="X50" i="1"/>
  <c r="W50" i="1"/>
  <c r="Y50" i="1" s="1"/>
  <c r="Z50" i="1" s="1"/>
  <c r="AA50" i="1" s="1"/>
  <c r="BM50" i="1"/>
  <c r="BP50" i="1"/>
  <c r="BL50" i="1"/>
  <c r="AT50" i="1"/>
  <c r="BN50" i="1"/>
  <c r="AR50" i="1"/>
  <c r="BO50" i="1"/>
  <c r="AS50" i="1"/>
  <c r="AG36" i="1"/>
  <c r="AI36" i="1" s="1"/>
  <c r="AJ36" i="1" s="1"/>
  <c r="AK36" i="1" s="1"/>
  <c r="AH36" i="1"/>
  <c r="AB36" i="1"/>
  <c r="AD36" i="1" s="1"/>
  <c r="AE36" i="1" s="1"/>
  <c r="AF36" i="1" s="1"/>
  <c r="AC36" i="1"/>
  <c r="X36" i="1"/>
  <c r="W36" i="1"/>
  <c r="Y36" i="1" s="1"/>
  <c r="Z36" i="1" s="1"/>
  <c r="AA36" i="1" s="1"/>
  <c r="BM36" i="1"/>
  <c r="BP36" i="1"/>
  <c r="BL36" i="1"/>
  <c r="AT36" i="1"/>
  <c r="BO36" i="1"/>
  <c r="AS36" i="1"/>
  <c r="AR36" i="1"/>
  <c r="BN36" i="1"/>
  <c r="AC25" i="1"/>
  <c r="AG25" i="1"/>
  <c r="AI25" i="1" s="1"/>
  <c r="AJ25" i="1" s="1"/>
  <c r="AK25" i="1" s="1"/>
  <c r="W25" i="1"/>
  <c r="Y25" i="1" s="1"/>
  <c r="Z25" i="1" s="1"/>
  <c r="AA25" i="1" s="1"/>
  <c r="X25" i="1"/>
  <c r="AH25" i="1"/>
  <c r="AB25" i="1"/>
  <c r="AD25" i="1" s="1"/>
  <c r="AE25" i="1" s="1"/>
  <c r="AF25" i="1" s="1"/>
  <c r="BM25" i="1"/>
  <c r="BL25" i="1"/>
  <c r="AT25" i="1"/>
  <c r="BP25" i="1"/>
  <c r="BO25" i="1"/>
  <c r="AS25" i="1"/>
  <c r="BN25" i="1"/>
  <c r="AR25" i="1"/>
  <c r="AG24" i="1"/>
  <c r="AI24" i="1" s="1"/>
  <c r="AJ24" i="1" s="1"/>
  <c r="AK24" i="1" s="1"/>
  <c r="AH24" i="1"/>
  <c r="AB24" i="1"/>
  <c r="AD24" i="1" s="1"/>
  <c r="AE24" i="1" s="1"/>
  <c r="AF24" i="1" s="1"/>
  <c r="AC24" i="1"/>
  <c r="X24" i="1"/>
  <c r="W24" i="1"/>
  <c r="Y24" i="1" s="1"/>
  <c r="Z24" i="1" s="1"/>
  <c r="AA24" i="1" s="1"/>
  <c r="BM24" i="1"/>
  <c r="BP24" i="1"/>
  <c r="BL24" i="1"/>
  <c r="AT24" i="1"/>
  <c r="BO24" i="1"/>
  <c r="AS24" i="1"/>
  <c r="BN24" i="1"/>
  <c r="AR24" i="1"/>
  <c r="AC41" i="1"/>
  <c r="AG41" i="1"/>
  <c r="AI41" i="1" s="1"/>
  <c r="AJ41" i="1" s="1"/>
  <c r="AK41" i="1" s="1"/>
  <c r="W41" i="1"/>
  <c r="Y41" i="1" s="1"/>
  <c r="Z41" i="1" s="1"/>
  <c r="AA41" i="1" s="1"/>
  <c r="X41" i="1"/>
  <c r="AH41" i="1"/>
  <c r="AB41" i="1"/>
  <c r="AD41" i="1" s="1"/>
  <c r="AE41" i="1" s="1"/>
  <c r="AF41" i="1" s="1"/>
  <c r="BM41" i="1"/>
  <c r="BP41" i="1"/>
  <c r="BL41" i="1"/>
  <c r="AT41" i="1"/>
  <c r="BO41" i="1"/>
  <c r="AS41" i="1"/>
  <c r="BN41" i="1"/>
  <c r="AR41" i="1"/>
  <c r="AG64" i="1"/>
  <c r="AI64" i="1" s="1"/>
  <c r="AJ64" i="1" s="1"/>
  <c r="AK64" i="1" s="1"/>
  <c r="AH64" i="1"/>
  <c r="AB64" i="1"/>
  <c r="AD64" i="1" s="1"/>
  <c r="AE64" i="1" s="1"/>
  <c r="AF64" i="1" s="1"/>
  <c r="AC64" i="1"/>
  <c r="X64" i="1"/>
  <c r="W64" i="1"/>
  <c r="Y64" i="1" s="1"/>
  <c r="Z64" i="1" s="1"/>
  <c r="AA64" i="1" s="1"/>
  <c r="BO64" i="1"/>
  <c r="AR64" i="1"/>
  <c r="BL64" i="1"/>
  <c r="BP64" i="1"/>
  <c r="BM64" i="1"/>
  <c r="AS64" i="1"/>
  <c r="BN64" i="1"/>
  <c r="AT64" i="1"/>
  <c r="AC53" i="1"/>
  <c r="W53" i="1"/>
  <c r="Y53" i="1" s="1"/>
  <c r="Z53" i="1" s="1"/>
  <c r="AA53" i="1" s="1"/>
  <c r="X53" i="1"/>
  <c r="AG53" i="1"/>
  <c r="AI53" i="1" s="1"/>
  <c r="AJ53" i="1" s="1"/>
  <c r="AK53" i="1" s="1"/>
  <c r="AB53" i="1"/>
  <c r="AD53" i="1" s="1"/>
  <c r="AE53" i="1" s="1"/>
  <c r="AF53" i="1" s="1"/>
  <c r="AH53" i="1"/>
  <c r="BP53" i="1"/>
  <c r="BN53" i="1"/>
  <c r="BM53" i="1"/>
  <c r="AT53" i="1"/>
  <c r="BO53" i="1"/>
  <c r="AR53" i="1"/>
  <c r="BL53" i="1"/>
  <c r="AS53" i="1"/>
  <c r="AG40" i="1"/>
  <c r="AI40" i="1" s="1"/>
  <c r="AJ40" i="1" s="1"/>
  <c r="AK40" i="1" s="1"/>
  <c r="AH40" i="1"/>
  <c r="AB40" i="1"/>
  <c r="AD40" i="1" s="1"/>
  <c r="AE40" i="1" s="1"/>
  <c r="AF40" i="1" s="1"/>
  <c r="AC40" i="1"/>
  <c r="X40" i="1"/>
  <c r="W40" i="1"/>
  <c r="Y40" i="1" s="1"/>
  <c r="Z40" i="1" s="1"/>
  <c r="AA40" i="1" s="1"/>
  <c r="BM40" i="1"/>
  <c r="BP40" i="1"/>
  <c r="BL40" i="1"/>
  <c r="AT40" i="1"/>
  <c r="BO40" i="1"/>
  <c r="AS40" i="1"/>
  <c r="BN40" i="1"/>
  <c r="AR40" i="1"/>
  <c r="AC29" i="1"/>
  <c r="AG29" i="1"/>
  <c r="AI29" i="1" s="1"/>
  <c r="AJ29" i="1" s="1"/>
  <c r="AK29" i="1" s="1"/>
  <c r="W29" i="1"/>
  <c r="Y29" i="1" s="1"/>
  <c r="Z29" i="1" s="1"/>
  <c r="AA29" i="1" s="1"/>
  <c r="X29" i="1"/>
  <c r="AH29" i="1"/>
  <c r="AB29" i="1"/>
  <c r="AD29" i="1" s="1"/>
  <c r="AE29" i="1" s="1"/>
  <c r="AF29" i="1" s="1"/>
  <c r="BM29" i="1"/>
  <c r="BP29" i="1"/>
  <c r="BL29" i="1"/>
  <c r="AT29" i="1"/>
  <c r="BO29" i="1"/>
  <c r="AS29" i="1"/>
  <c r="BN29" i="1"/>
  <c r="AR29" i="1"/>
  <c r="AG38" i="1"/>
  <c r="AI38" i="1" s="1"/>
  <c r="AJ38" i="1" s="1"/>
  <c r="AK38" i="1" s="1"/>
  <c r="AH38" i="1"/>
  <c r="AB38" i="1"/>
  <c r="AD38" i="1" s="1"/>
  <c r="AE38" i="1" s="1"/>
  <c r="AF38" i="1" s="1"/>
  <c r="AC38" i="1"/>
  <c r="X38" i="1"/>
  <c r="W38" i="1"/>
  <c r="Y38" i="1" s="1"/>
  <c r="Z38" i="1" s="1"/>
  <c r="AA38" i="1" s="1"/>
  <c r="BM38" i="1"/>
  <c r="BP38" i="1"/>
  <c r="BL38" i="1"/>
  <c r="AT38" i="1"/>
  <c r="BO38" i="1"/>
  <c r="AS38" i="1"/>
  <c r="AR38" i="1"/>
  <c r="BN38" i="1"/>
  <c r="AG54" i="1"/>
  <c r="AI54" i="1" s="1"/>
  <c r="AJ54" i="1" s="1"/>
  <c r="AK54" i="1" s="1"/>
  <c r="AH54" i="1"/>
  <c r="AB54" i="1"/>
  <c r="AD54" i="1" s="1"/>
  <c r="AE54" i="1" s="1"/>
  <c r="AF54" i="1" s="1"/>
  <c r="X54" i="1"/>
  <c r="W54" i="1"/>
  <c r="Y54" i="1" s="1"/>
  <c r="Z54" i="1" s="1"/>
  <c r="AA54" i="1" s="1"/>
  <c r="AC54" i="1"/>
  <c r="BM54" i="1"/>
  <c r="AT54" i="1"/>
  <c r="BO54" i="1"/>
  <c r="AS54" i="1"/>
  <c r="BN54" i="1"/>
  <c r="AR54" i="1"/>
  <c r="BP54" i="1"/>
  <c r="BL54" i="1"/>
  <c r="AC67" i="1"/>
  <c r="W67" i="1"/>
  <c r="Y67" i="1" s="1"/>
  <c r="Z67" i="1" s="1"/>
  <c r="AA67" i="1" s="1"/>
  <c r="X67" i="1"/>
  <c r="AB67" i="1"/>
  <c r="AD67" i="1" s="1"/>
  <c r="AE67" i="1" s="1"/>
  <c r="AF67" i="1" s="1"/>
  <c r="AH67" i="1"/>
  <c r="AG67" i="1"/>
  <c r="AI67" i="1" s="1"/>
  <c r="AJ67" i="1" s="1"/>
  <c r="AK67" i="1" s="1"/>
  <c r="BN67" i="1"/>
  <c r="BM67" i="1"/>
  <c r="AR67" i="1"/>
  <c r="BL67" i="1"/>
  <c r="BO67" i="1"/>
  <c r="AS67" i="1"/>
  <c r="BP67" i="1"/>
  <c r="AT67" i="1"/>
  <c r="AC57" i="1"/>
  <c r="W57" i="1"/>
  <c r="Y57" i="1" s="1"/>
  <c r="Z57" i="1" s="1"/>
  <c r="AA57" i="1" s="1"/>
  <c r="X57" i="1"/>
  <c r="AH57" i="1"/>
  <c r="AG57" i="1"/>
  <c r="AI57" i="1" s="1"/>
  <c r="AJ57" i="1" s="1"/>
  <c r="AK57" i="1" s="1"/>
  <c r="AB57" i="1"/>
  <c r="AD57" i="1" s="1"/>
  <c r="AE57" i="1" s="1"/>
  <c r="AF57" i="1" s="1"/>
  <c r="BP57" i="1"/>
  <c r="BL57" i="1"/>
  <c r="AS57" i="1"/>
  <c r="BO57" i="1"/>
  <c r="AT57" i="1"/>
  <c r="BN57" i="1"/>
  <c r="AR57" i="1"/>
  <c r="BM57" i="1"/>
  <c r="AG46" i="1"/>
  <c r="AI46" i="1" s="1"/>
  <c r="AJ46" i="1" s="1"/>
  <c r="AK46" i="1" s="1"/>
  <c r="AH46" i="1"/>
  <c r="AB46" i="1"/>
  <c r="AD46" i="1" s="1"/>
  <c r="AE46" i="1" s="1"/>
  <c r="AF46" i="1" s="1"/>
  <c r="AC46" i="1"/>
  <c r="X46" i="1"/>
  <c r="W46" i="1"/>
  <c r="Y46" i="1" s="1"/>
  <c r="Z46" i="1" s="1"/>
  <c r="AA46" i="1" s="1"/>
  <c r="BM46" i="1"/>
  <c r="BP46" i="1"/>
  <c r="BL46" i="1"/>
  <c r="AT46" i="1"/>
  <c r="BN46" i="1"/>
  <c r="AR46" i="1"/>
  <c r="BO46" i="1"/>
  <c r="AS46" i="1"/>
  <c r="AG32" i="1"/>
  <c r="AI32" i="1" s="1"/>
  <c r="AJ32" i="1" s="1"/>
  <c r="AK32" i="1" s="1"/>
  <c r="AH32" i="1"/>
  <c r="AB32" i="1"/>
  <c r="AD32" i="1" s="1"/>
  <c r="AE32" i="1" s="1"/>
  <c r="AF32" i="1" s="1"/>
  <c r="AC32" i="1"/>
  <c r="X32" i="1"/>
  <c r="W32" i="1"/>
  <c r="Y32" i="1" s="1"/>
  <c r="Z32" i="1" s="1"/>
  <c r="AA32" i="1" s="1"/>
  <c r="BM32" i="1"/>
  <c r="BP32" i="1"/>
  <c r="BL32" i="1"/>
  <c r="AT32" i="1"/>
  <c r="BO32" i="1"/>
  <c r="AS32" i="1"/>
  <c r="AR32" i="1"/>
  <c r="BN32" i="1"/>
  <c r="AG68" i="1"/>
  <c r="AI68" i="1" s="1"/>
  <c r="AJ68" i="1" s="1"/>
  <c r="AK68" i="1" s="1"/>
  <c r="AH68" i="1"/>
  <c r="AB68" i="1"/>
  <c r="AD68" i="1" s="1"/>
  <c r="AE68" i="1" s="1"/>
  <c r="AF68" i="1" s="1"/>
  <c r="W68" i="1"/>
  <c r="Y68" i="1" s="1"/>
  <c r="Z68" i="1" s="1"/>
  <c r="AA68" i="1" s="1"/>
  <c r="AC68" i="1"/>
  <c r="X68" i="1"/>
  <c r="BO68" i="1"/>
  <c r="AR68" i="1"/>
  <c r="BM68" i="1"/>
  <c r="AS68" i="1"/>
  <c r="BL68" i="1"/>
  <c r="BN68" i="1"/>
  <c r="AT68" i="1"/>
  <c r="BP68" i="1"/>
  <c r="AC59" i="1"/>
  <c r="W59" i="1"/>
  <c r="Y59" i="1" s="1"/>
  <c r="Z59" i="1" s="1"/>
  <c r="AA59" i="1" s="1"/>
  <c r="X59" i="1"/>
  <c r="AB59" i="1"/>
  <c r="AD59" i="1" s="1"/>
  <c r="AE59" i="1" s="1"/>
  <c r="AF59" i="1" s="1"/>
  <c r="AH59" i="1"/>
  <c r="AG59" i="1"/>
  <c r="AI59" i="1" s="1"/>
  <c r="AJ59" i="1" s="1"/>
  <c r="AK59" i="1" s="1"/>
  <c r="BN59" i="1"/>
  <c r="BP59" i="1"/>
  <c r="AT59" i="1"/>
  <c r="BO59" i="1"/>
  <c r="AS59" i="1"/>
  <c r="BL59" i="1"/>
  <c r="BM59" i="1"/>
  <c r="AR59" i="1"/>
  <c r="AG60" i="1"/>
  <c r="AI60" i="1" s="1"/>
  <c r="AJ60" i="1" s="1"/>
  <c r="AK60" i="1" s="1"/>
  <c r="AH60" i="1"/>
  <c r="AB60" i="1"/>
  <c r="AD60" i="1" s="1"/>
  <c r="AE60" i="1" s="1"/>
  <c r="AF60" i="1" s="1"/>
  <c r="W60" i="1"/>
  <c r="Y60" i="1" s="1"/>
  <c r="Z60" i="1" s="1"/>
  <c r="AA60" i="1" s="1"/>
  <c r="AC60" i="1"/>
  <c r="X60" i="1"/>
  <c r="BO60" i="1"/>
  <c r="AR60" i="1"/>
  <c r="BP60" i="1"/>
  <c r="BN60" i="1"/>
  <c r="AT60" i="1"/>
  <c r="BL60" i="1"/>
  <c r="BM60" i="1"/>
  <c r="AS60" i="1"/>
  <c r="AG62" i="1"/>
  <c r="AI62" i="1" s="1"/>
  <c r="AJ62" i="1" s="1"/>
  <c r="AK62" i="1" s="1"/>
  <c r="AH62" i="1"/>
  <c r="AB62" i="1"/>
  <c r="AD62" i="1" s="1"/>
  <c r="AE62" i="1" s="1"/>
  <c r="AF62" i="1" s="1"/>
  <c r="X62" i="1"/>
  <c r="W62" i="1"/>
  <c r="Y62" i="1" s="1"/>
  <c r="Z62" i="1" s="1"/>
  <c r="AA62" i="1" s="1"/>
  <c r="AC62" i="1"/>
  <c r="BM62" i="1"/>
  <c r="AT62" i="1"/>
  <c r="BL62" i="1"/>
  <c r="BP62" i="1"/>
  <c r="BN62" i="1"/>
  <c r="AR62" i="1"/>
  <c r="BO62" i="1"/>
  <c r="AS62" i="1"/>
  <c r="AC51" i="1"/>
  <c r="W51" i="1"/>
  <c r="Y51" i="1" s="1"/>
  <c r="Z51" i="1" s="1"/>
  <c r="AA51" i="1" s="1"/>
  <c r="X51" i="1"/>
  <c r="AB51" i="1"/>
  <c r="AD51" i="1" s="1"/>
  <c r="AE51" i="1" s="1"/>
  <c r="AF51" i="1" s="1"/>
  <c r="AH51" i="1"/>
  <c r="AG51" i="1"/>
  <c r="AI51" i="1" s="1"/>
  <c r="AJ51" i="1" s="1"/>
  <c r="AK51" i="1" s="1"/>
  <c r="BM51" i="1"/>
  <c r="BP51" i="1"/>
  <c r="BL51" i="1"/>
  <c r="AT51" i="1"/>
  <c r="BN51" i="1"/>
  <c r="AR51" i="1"/>
  <c r="BO51" i="1"/>
  <c r="AS51" i="1"/>
  <c r="AC37" i="1"/>
  <c r="AG37" i="1"/>
  <c r="AI37" i="1" s="1"/>
  <c r="AJ37" i="1" s="1"/>
  <c r="AK37" i="1" s="1"/>
  <c r="W37" i="1"/>
  <c r="Y37" i="1" s="1"/>
  <c r="Z37" i="1" s="1"/>
  <c r="AA37" i="1" s="1"/>
  <c r="X37" i="1"/>
  <c r="AH37" i="1"/>
  <c r="AB37" i="1"/>
  <c r="AD37" i="1" s="1"/>
  <c r="AE37" i="1" s="1"/>
  <c r="AF37" i="1" s="1"/>
  <c r="BM37" i="1"/>
  <c r="BP37" i="1"/>
  <c r="BL37" i="1"/>
  <c r="AT37" i="1"/>
  <c r="BO37" i="1"/>
  <c r="AS37" i="1"/>
  <c r="BN37" i="1"/>
  <c r="AR37" i="1"/>
  <c r="AC27" i="1"/>
  <c r="AG27" i="1"/>
  <c r="AI27" i="1" s="1"/>
  <c r="AJ27" i="1" s="1"/>
  <c r="AK27" i="1" s="1"/>
  <c r="W27" i="1"/>
  <c r="Y27" i="1" s="1"/>
  <c r="Z27" i="1" s="1"/>
  <c r="AA27" i="1" s="1"/>
  <c r="X27" i="1"/>
  <c r="AH27" i="1"/>
  <c r="AB27" i="1"/>
  <c r="AD27" i="1" s="1"/>
  <c r="AE27" i="1" s="1"/>
  <c r="AF27" i="1" s="1"/>
  <c r="BM27" i="1"/>
  <c r="BP27" i="1"/>
  <c r="BL27" i="1"/>
  <c r="AT27" i="1"/>
  <c r="BO27" i="1"/>
  <c r="AS27" i="1"/>
  <c r="BN27" i="1"/>
  <c r="AR27" i="1"/>
  <c r="AC49" i="1"/>
  <c r="AG49" i="1"/>
  <c r="AI49" i="1" s="1"/>
  <c r="AJ49" i="1" s="1"/>
  <c r="AK49" i="1" s="1"/>
  <c r="W49" i="1"/>
  <c r="Y49" i="1" s="1"/>
  <c r="Z49" i="1" s="1"/>
  <c r="AA49" i="1" s="1"/>
  <c r="X49" i="1"/>
  <c r="AH49" i="1"/>
  <c r="AB49" i="1"/>
  <c r="AD49" i="1" s="1"/>
  <c r="AE49" i="1" s="1"/>
  <c r="AF49" i="1" s="1"/>
  <c r="BM49" i="1"/>
  <c r="BP49" i="1"/>
  <c r="BL49" i="1"/>
  <c r="AT49" i="1"/>
  <c r="BN49" i="1"/>
  <c r="AR49" i="1"/>
  <c r="BO49" i="1"/>
  <c r="AS49" i="1"/>
  <c r="AC35" i="1"/>
  <c r="AG35" i="1"/>
  <c r="AI35" i="1" s="1"/>
  <c r="AJ35" i="1" s="1"/>
  <c r="AK35" i="1" s="1"/>
  <c r="W35" i="1"/>
  <c r="Y35" i="1" s="1"/>
  <c r="Z35" i="1" s="1"/>
  <c r="AA35" i="1" s="1"/>
  <c r="X35" i="1"/>
  <c r="AH35" i="1"/>
  <c r="AB35" i="1"/>
  <c r="AD35" i="1" s="1"/>
  <c r="AE35" i="1" s="1"/>
  <c r="AF35" i="1" s="1"/>
  <c r="BM35" i="1"/>
  <c r="BP35" i="1"/>
  <c r="BL35" i="1"/>
  <c r="AT35" i="1"/>
  <c r="BO35" i="1"/>
  <c r="AS35" i="1"/>
  <c r="BN35" i="1"/>
  <c r="AR35" i="1"/>
  <c r="AC65" i="1"/>
  <c r="W65" i="1"/>
  <c r="Y65" i="1" s="1"/>
  <c r="Z65" i="1" s="1"/>
  <c r="AA65" i="1" s="1"/>
  <c r="X65" i="1"/>
  <c r="AH65" i="1"/>
  <c r="AG65" i="1"/>
  <c r="AI65" i="1" s="1"/>
  <c r="AJ65" i="1" s="1"/>
  <c r="AK65" i="1" s="1"/>
  <c r="AB65" i="1"/>
  <c r="AD65" i="1" s="1"/>
  <c r="AE65" i="1" s="1"/>
  <c r="AF65" i="1" s="1"/>
  <c r="BP65" i="1"/>
  <c r="BL65" i="1"/>
  <c r="AS65" i="1"/>
  <c r="BM65" i="1"/>
  <c r="BN65" i="1"/>
  <c r="AR65" i="1"/>
  <c r="BO65" i="1"/>
  <c r="AT65" i="1"/>
  <c r="AC55" i="1"/>
  <c r="W55" i="1"/>
  <c r="Y55" i="1" s="1"/>
  <c r="Z55" i="1" s="1"/>
  <c r="AA55" i="1" s="1"/>
  <c r="X55" i="1"/>
  <c r="AH55" i="1"/>
  <c r="AG55" i="1"/>
  <c r="AI55" i="1" s="1"/>
  <c r="AJ55" i="1" s="1"/>
  <c r="AK55" i="1" s="1"/>
  <c r="AB55" i="1"/>
  <c r="AD55" i="1" s="1"/>
  <c r="AE55" i="1" s="1"/>
  <c r="AF55" i="1" s="1"/>
  <c r="BN55" i="1"/>
  <c r="BO55" i="1"/>
  <c r="AS55" i="1"/>
  <c r="BM55" i="1"/>
  <c r="AR55" i="1"/>
  <c r="BP55" i="1"/>
  <c r="AT55" i="1"/>
  <c r="BL55" i="1"/>
  <c r="AG42" i="1"/>
  <c r="AI42" i="1" s="1"/>
  <c r="AJ42" i="1" s="1"/>
  <c r="AK42" i="1" s="1"/>
  <c r="AH42" i="1"/>
  <c r="AB42" i="1"/>
  <c r="AD42" i="1" s="1"/>
  <c r="AE42" i="1" s="1"/>
  <c r="AF42" i="1" s="1"/>
  <c r="AC42" i="1"/>
  <c r="X42" i="1"/>
  <c r="W42" i="1"/>
  <c r="Y42" i="1" s="1"/>
  <c r="Z42" i="1" s="1"/>
  <c r="AA42" i="1" s="1"/>
  <c r="BM42" i="1"/>
  <c r="BP42" i="1"/>
  <c r="BL42" i="1"/>
  <c r="AT42" i="1"/>
  <c r="BO42" i="1"/>
  <c r="AS42" i="1"/>
  <c r="BN42" i="1"/>
  <c r="AR42" i="1"/>
  <c r="AG30" i="1"/>
  <c r="AI30" i="1" s="1"/>
  <c r="AJ30" i="1" s="1"/>
  <c r="AK30" i="1" s="1"/>
  <c r="AH30" i="1"/>
  <c r="AB30" i="1"/>
  <c r="AD30" i="1" s="1"/>
  <c r="AE30" i="1" s="1"/>
  <c r="AF30" i="1" s="1"/>
  <c r="AC30" i="1"/>
  <c r="X30" i="1"/>
  <c r="W30" i="1"/>
  <c r="Y30" i="1" s="1"/>
  <c r="Z30" i="1" s="1"/>
  <c r="AA30" i="1" s="1"/>
  <c r="BM30" i="1"/>
  <c r="BP30" i="1"/>
  <c r="BL30" i="1"/>
  <c r="AT30" i="1"/>
  <c r="BO30" i="1"/>
  <c r="AS30" i="1"/>
  <c r="BN30" i="1"/>
  <c r="AR30" i="1"/>
  <c r="AG58" i="1"/>
  <c r="AI58" i="1" s="1"/>
  <c r="AJ58" i="1" s="1"/>
  <c r="AK58" i="1" s="1"/>
  <c r="AH58" i="1"/>
  <c r="AB58" i="1"/>
  <c r="AD58" i="1" s="1"/>
  <c r="AE58" i="1" s="1"/>
  <c r="AF58" i="1" s="1"/>
  <c r="AC58" i="1"/>
  <c r="X58" i="1"/>
  <c r="W58" i="1"/>
  <c r="Y58" i="1" s="1"/>
  <c r="Z58" i="1" s="1"/>
  <c r="AA58" i="1" s="1"/>
  <c r="BM58" i="1"/>
  <c r="AT58" i="1"/>
  <c r="BP58" i="1"/>
  <c r="BO58" i="1"/>
  <c r="AS58" i="1"/>
  <c r="BL58" i="1"/>
  <c r="BN58" i="1"/>
  <c r="AR58" i="1"/>
  <c r="AC47" i="1"/>
  <c r="AG47" i="1"/>
  <c r="AI47" i="1" s="1"/>
  <c r="AJ47" i="1" s="1"/>
  <c r="AK47" i="1" s="1"/>
  <c r="W47" i="1"/>
  <c r="Y47" i="1" s="1"/>
  <c r="Z47" i="1" s="1"/>
  <c r="AA47" i="1" s="1"/>
  <c r="X47" i="1"/>
  <c r="AH47" i="1"/>
  <c r="AB47" i="1"/>
  <c r="AD47" i="1" s="1"/>
  <c r="AE47" i="1" s="1"/>
  <c r="AF47" i="1" s="1"/>
  <c r="BM47" i="1"/>
  <c r="BP47" i="1"/>
  <c r="BL47" i="1"/>
  <c r="AT47" i="1"/>
  <c r="BN47" i="1"/>
  <c r="AR47" i="1"/>
  <c r="BO47" i="1"/>
  <c r="AS47" i="1"/>
  <c r="AC33" i="1"/>
  <c r="AG33" i="1"/>
  <c r="AI33" i="1" s="1"/>
  <c r="AJ33" i="1" s="1"/>
  <c r="AK33" i="1" s="1"/>
  <c r="W33" i="1"/>
  <c r="Y33" i="1" s="1"/>
  <c r="Z33" i="1" s="1"/>
  <c r="AA33" i="1" s="1"/>
  <c r="X33" i="1"/>
  <c r="AH33" i="1"/>
  <c r="AB33" i="1"/>
  <c r="AD33" i="1" s="1"/>
  <c r="AE33" i="1" s="1"/>
  <c r="AF33" i="1" s="1"/>
  <c r="BM33" i="1"/>
  <c r="BP33" i="1"/>
  <c r="BL33" i="1"/>
  <c r="AT33" i="1"/>
  <c r="BO33" i="1"/>
  <c r="AS33" i="1"/>
  <c r="BN33" i="1"/>
  <c r="AR33" i="1"/>
  <c r="AC23" i="1"/>
  <c r="AG23" i="1"/>
  <c r="AI23" i="1" s="1"/>
  <c r="AJ23" i="1" s="1"/>
  <c r="AK23" i="1" s="1"/>
  <c r="W23" i="1"/>
  <c r="Y23" i="1" s="1"/>
  <c r="Z23" i="1" s="1"/>
  <c r="AA23" i="1" s="1"/>
  <c r="X23" i="1"/>
  <c r="AH23" i="1"/>
  <c r="AB23" i="1"/>
  <c r="AD23" i="1" s="1"/>
  <c r="AE23" i="1" s="1"/>
  <c r="AF23" i="1" s="1"/>
  <c r="BM23" i="1"/>
  <c r="BP23" i="1"/>
  <c r="BL23" i="1"/>
  <c r="AT23" i="1"/>
  <c r="BO23" i="1"/>
  <c r="AS23" i="1"/>
  <c r="BN23" i="1"/>
  <c r="AR23" i="1"/>
  <c r="AG26" i="1"/>
  <c r="AI26" i="1" s="1"/>
  <c r="AJ26" i="1" s="1"/>
  <c r="AK26" i="1" s="1"/>
  <c r="AH26" i="1"/>
  <c r="AB26" i="1"/>
  <c r="AD26" i="1" s="1"/>
  <c r="AE26" i="1" s="1"/>
  <c r="AF26" i="1" s="1"/>
  <c r="AC26" i="1"/>
  <c r="X26" i="1"/>
  <c r="W26" i="1"/>
  <c r="Y26" i="1" s="1"/>
  <c r="Z26" i="1" s="1"/>
  <c r="AA26" i="1" s="1"/>
  <c r="BM26" i="1"/>
  <c r="BL26" i="1"/>
  <c r="BP26" i="1"/>
  <c r="AT26" i="1"/>
  <c r="BO26" i="1"/>
  <c r="AS26" i="1"/>
  <c r="BN26" i="1"/>
  <c r="AR26" i="1"/>
  <c r="AC63" i="1"/>
  <c r="W63" i="1"/>
  <c r="Y63" i="1" s="1"/>
  <c r="Z63" i="1" s="1"/>
  <c r="AA63" i="1" s="1"/>
  <c r="X63" i="1"/>
  <c r="AH63" i="1"/>
  <c r="AG63" i="1"/>
  <c r="AI63" i="1" s="1"/>
  <c r="AJ63" i="1" s="1"/>
  <c r="AK63" i="1" s="1"/>
  <c r="AB63" i="1"/>
  <c r="AD63" i="1" s="1"/>
  <c r="AE63" i="1" s="1"/>
  <c r="AF63" i="1" s="1"/>
  <c r="BN63" i="1"/>
  <c r="BL63" i="1"/>
  <c r="BP63" i="1"/>
  <c r="AT63" i="1"/>
  <c r="BM63" i="1"/>
  <c r="AR63" i="1"/>
  <c r="BO63" i="1"/>
  <c r="AS63" i="1"/>
  <c r="AG52" i="1"/>
  <c r="AI52" i="1" s="1"/>
  <c r="AJ52" i="1" s="1"/>
  <c r="AK52" i="1" s="1"/>
  <c r="AH52" i="1"/>
  <c r="AB52" i="1"/>
  <c r="AD52" i="1" s="1"/>
  <c r="AE52" i="1" s="1"/>
  <c r="AF52" i="1" s="1"/>
  <c r="W52" i="1"/>
  <c r="Y52" i="1" s="1"/>
  <c r="Z52" i="1" s="1"/>
  <c r="AA52" i="1" s="1"/>
  <c r="AC52" i="1"/>
  <c r="X52" i="1"/>
  <c r="BM52" i="1"/>
  <c r="BP52" i="1"/>
  <c r="BL52" i="1"/>
  <c r="AT52" i="1"/>
  <c r="BN52" i="1"/>
  <c r="AR52" i="1"/>
  <c r="BO52" i="1"/>
  <c r="AS52" i="1"/>
  <c r="AC39" i="1"/>
  <c r="AG39" i="1"/>
  <c r="AI39" i="1" s="1"/>
  <c r="AJ39" i="1" s="1"/>
  <c r="AK39" i="1" s="1"/>
  <c r="W39" i="1"/>
  <c r="Y39" i="1" s="1"/>
  <c r="Z39" i="1" s="1"/>
  <c r="AA39" i="1" s="1"/>
  <c r="X39" i="1"/>
  <c r="AH39" i="1"/>
  <c r="AB39" i="1"/>
  <c r="AD39" i="1" s="1"/>
  <c r="AE39" i="1" s="1"/>
  <c r="AF39" i="1" s="1"/>
  <c r="BM39" i="1"/>
  <c r="BP39" i="1"/>
  <c r="BL39" i="1"/>
  <c r="AT39" i="1"/>
  <c r="BO39" i="1"/>
  <c r="AS39" i="1"/>
  <c r="BN39" i="1"/>
  <c r="AR39" i="1"/>
  <c r="AG28" i="1"/>
  <c r="AI28" i="1" s="1"/>
  <c r="AJ28" i="1" s="1"/>
  <c r="AK28" i="1" s="1"/>
  <c r="AH28" i="1"/>
  <c r="AB28" i="1"/>
  <c r="AD28" i="1" s="1"/>
  <c r="AE28" i="1" s="1"/>
  <c r="AF28" i="1" s="1"/>
  <c r="AC28" i="1"/>
  <c r="X28" i="1"/>
  <c r="W28" i="1"/>
  <c r="Y28" i="1" s="1"/>
  <c r="Z28" i="1" s="1"/>
  <c r="AA28" i="1" s="1"/>
  <c r="BM28" i="1"/>
  <c r="BP28" i="1"/>
  <c r="BL28" i="1"/>
  <c r="AT28" i="1"/>
  <c r="BO28" i="1"/>
  <c r="AS28" i="1"/>
  <c r="BN28" i="1"/>
  <c r="AR28" i="1"/>
  <c r="AG34" i="1"/>
  <c r="AI34" i="1" s="1"/>
  <c r="AJ34" i="1" s="1"/>
  <c r="AK34" i="1" s="1"/>
  <c r="AH34" i="1"/>
  <c r="AB34" i="1"/>
  <c r="AD34" i="1" s="1"/>
  <c r="AE34" i="1" s="1"/>
  <c r="AF34" i="1" s="1"/>
  <c r="AC34" i="1"/>
  <c r="X34" i="1"/>
  <c r="W34" i="1"/>
  <c r="Y34" i="1" s="1"/>
  <c r="Z34" i="1" s="1"/>
  <c r="AA34" i="1" s="1"/>
  <c r="BM34" i="1"/>
  <c r="BP34" i="1"/>
  <c r="BL34" i="1"/>
  <c r="AT34" i="1"/>
  <c r="BO34" i="1"/>
  <c r="AS34" i="1"/>
  <c r="BN34" i="1"/>
  <c r="AR34" i="1"/>
  <c r="AG66" i="1"/>
  <c r="AI66" i="1" s="1"/>
  <c r="AJ66" i="1" s="1"/>
  <c r="AK66" i="1" s="1"/>
  <c r="AH66" i="1"/>
  <c r="AB66" i="1"/>
  <c r="AD66" i="1" s="1"/>
  <c r="AE66" i="1" s="1"/>
  <c r="AF66" i="1" s="1"/>
  <c r="AC66" i="1"/>
  <c r="X66" i="1"/>
  <c r="W66" i="1"/>
  <c r="Y66" i="1" s="1"/>
  <c r="Z66" i="1" s="1"/>
  <c r="AA66" i="1" s="1"/>
  <c r="BM66" i="1"/>
  <c r="AT66" i="1"/>
  <c r="BN66" i="1"/>
  <c r="AR66" i="1"/>
  <c r="BL66" i="1"/>
  <c r="BO66" i="1"/>
  <c r="AS66" i="1"/>
  <c r="BP66" i="1"/>
  <c r="AG56" i="1"/>
  <c r="AI56" i="1" s="1"/>
  <c r="AJ56" i="1" s="1"/>
  <c r="AK56" i="1" s="1"/>
  <c r="AH56" i="1"/>
  <c r="AB56" i="1"/>
  <c r="AD56" i="1" s="1"/>
  <c r="AE56" i="1" s="1"/>
  <c r="AF56" i="1" s="1"/>
  <c r="AC56" i="1"/>
  <c r="X56" i="1"/>
  <c r="W56" i="1"/>
  <c r="Y56" i="1" s="1"/>
  <c r="Z56" i="1" s="1"/>
  <c r="AA56" i="1" s="1"/>
  <c r="BO56" i="1"/>
  <c r="AR56" i="1"/>
  <c r="BN56" i="1"/>
  <c r="AT56" i="1"/>
  <c r="BM56" i="1"/>
  <c r="AS56" i="1"/>
  <c r="BP56" i="1"/>
  <c r="BL56" i="1"/>
  <c r="AC43" i="1"/>
  <c r="AG43" i="1"/>
  <c r="AI43" i="1" s="1"/>
  <c r="AJ43" i="1" s="1"/>
  <c r="AK43" i="1" s="1"/>
  <c r="W43" i="1"/>
  <c r="Y43" i="1" s="1"/>
  <c r="Z43" i="1" s="1"/>
  <c r="AA43" i="1" s="1"/>
  <c r="X43" i="1"/>
  <c r="AH43" i="1"/>
  <c r="AB43" i="1"/>
  <c r="AD43" i="1" s="1"/>
  <c r="AE43" i="1" s="1"/>
  <c r="AF43" i="1" s="1"/>
  <c r="BM43" i="1"/>
  <c r="BP43" i="1"/>
  <c r="BL43" i="1"/>
  <c r="AT43" i="1"/>
  <c r="BO43" i="1"/>
  <c r="AS43" i="1"/>
  <c r="BN43" i="1"/>
  <c r="AR43" i="1"/>
  <c r="AC31" i="1"/>
  <c r="AG31" i="1"/>
  <c r="AI31" i="1" s="1"/>
  <c r="AJ31" i="1" s="1"/>
  <c r="AK31" i="1" s="1"/>
  <c r="W31" i="1"/>
  <c r="Y31" i="1" s="1"/>
  <c r="Z31" i="1" s="1"/>
  <c r="AA31" i="1" s="1"/>
  <c r="X31" i="1"/>
  <c r="AH31" i="1"/>
  <c r="AB31" i="1"/>
  <c r="AD31" i="1" s="1"/>
  <c r="AE31" i="1" s="1"/>
  <c r="AF31" i="1" s="1"/>
  <c r="BM31" i="1"/>
  <c r="BP31" i="1"/>
  <c r="BL31" i="1"/>
  <c r="AT31" i="1"/>
  <c r="BO31" i="1"/>
  <c r="AS31" i="1"/>
  <c r="BN31" i="1"/>
  <c r="AR31" i="1"/>
  <c r="AR22" i="1"/>
  <c r="AT22" i="1"/>
  <c r="BN22" i="1"/>
  <c r="BM22" i="1"/>
  <c r="BO22" i="1"/>
  <c r="AS22" i="1"/>
  <c r="BL22" i="1"/>
  <c r="BP22" i="1"/>
  <c r="AX43" i="1" l="1"/>
  <c r="AW43" i="1"/>
  <c r="AU66" i="1"/>
  <c r="AV66" i="1"/>
  <c r="AU28" i="1"/>
  <c r="AV28" i="1"/>
  <c r="AU26" i="1"/>
  <c r="AV26" i="1"/>
  <c r="AX33" i="1"/>
  <c r="AW33" i="1"/>
  <c r="AY33" i="1"/>
  <c r="AZ33" i="1"/>
  <c r="AU58" i="1"/>
  <c r="AV58" i="1"/>
  <c r="AU42" i="1"/>
  <c r="AV42" i="1"/>
  <c r="AX65" i="1"/>
  <c r="AW65" i="1"/>
  <c r="AU65" i="1"/>
  <c r="AV65" i="1"/>
  <c r="AX49" i="1"/>
  <c r="AW49" i="1"/>
  <c r="AY49" i="1"/>
  <c r="AZ49" i="1"/>
  <c r="AX37" i="1"/>
  <c r="AW37" i="1"/>
  <c r="AY37" i="1"/>
  <c r="AZ37" i="1"/>
  <c r="AX51" i="1"/>
  <c r="AW51" i="1"/>
  <c r="AU60" i="1"/>
  <c r="AV60" i="1"/>
  <c r="AZ59" i="1"/>
  <c r="AY59" i="1"/>
  <c r="AU59" i="1"/>
  <c r="AV59" i="1"/>
  <c r="AU68" i="1"/>
  <c r="AV68" i="1"/>
  <c r="AU32" i="1"/>
  <c r="AV32" i="1"/>
  <c r="AX57" i="1"/>
  <c r="AW57" i="1"/>
  <c r="AU57" i="1"/>
  <c r="AV57" i="1"/>
  <c r="AX67" i="1"/>
  <c r="AW67" i="1"/>
  <c r="AX29" i="1"/>
  <c r="AW29" i="1"/>
  <c r="AY29" i="1"/>
  <c r="AZ29" i="1"/>
  <c r="AU53" i="1"/>
  <c r="AV53" i="1"/>
  <c r="AX41" i="1"/>
  <c r="AW41" i="1"/>
  <c r="AY41" i="1"/>
  <c r="AZ41" i="1"/>
  <c r="AX25" i="1"/>
  <c r="AW25" i="1"/>
  <c r="AY25" i="1"/>
  <c r="AZ25" i="1"/>
  <c r="AU50" i="1"/>
  <c r="AV50" i="1"/>
  <c r="AZ61" i="1"/>
  <c r="AY61" i="1"/>
  <c r="Z22" i="1"/>
  <c r="AA22" i="1" s="1"/>
  <c r="F300" i="1"/>
  <c r="F226" i="1"/>
  <c r="F264" i="1"/>
  <c r="F232" i="1"/>
  <c r="F171" i="1"/>
  <c r="F268" i="1"/>
  <c r="F236" i="1"/>
  <c r="F178" i="1"/>
  <c r="F164" i="1"/>
  <c r="F148" i="1"/>
  <c r="F132" i="1"/>
  <c r="F116" i="1"/>
  <c r="F100" i="1"/>
  <c r="F64" i="1"/>
  <c r="F68" i="1"/>
  <c r="F72" i="1"/>
  <c r="F76" i="1"/>
  <c r="F66" i="1"/>
  <c r="F74" i="1"/>
  <c r="F29" i="1"/>
  <c r="F93" i="1"/>
  <c r="F157" i="1"/>
  <c r="F71" i="1"/>
  <c r="F135" i="1"/>
  <c r="F274" i="1"/>
  <c r="F193" i="1"/>
  <c r="F209" i="1"/>
  <c r="F225" i="1"/>
  <c r="F249" i="1"/>
  <c r="F304" i="1"/>
  <c r="F255" i="1"/>
  <c r="F118" i="1"/>
  <c r="F90" i="1"/>
  <c r="F33" i="1"/>
  <c r="F97" i="1"/>
  <c r="F161" i="1"/>
  <c r="F75" i="1"/>
  <c r="F139" i="1"/>
  <c r="F282" i="1"/>
  <c r="F194" i="1"/>
  <c r="F210" i="1"/>
  <c r="F227" i="1"/>
  <c r="F253" i="1"/>
  <c r="F305" i="1"/>
  <c r="F259" i="1"/>
  <c r="F94" i="1"/>
  <c r="F42" i="1"/>
  <c r="F22" i="1"/>
  <c r="F69" i="1"/>
  <c r="F133" i="1"/>
  <c r="F47" i="1"/>
  <c r="F111" i="1"/>
  <c r="F181" i="1"/>
  <c r="F187" i="1"/>
  <c r="F203" i="1"/>
  <c r="F219" i="1"/>
  <c r="F286" i="1"/>
  <c r="F289" i="1"/>
  <c r="F231" i="1"/>
  <c r="F295" i="1"/>
  <c r="F134" i="1"/>
  <c r="F138" i="1"/>
  <c r="F57" i="1"/>
  <c r="F121" i="1"/>
  <c r="F51" i="1"/>
  <c r="F115" i="1"/>
  <c r="F234" i="1"/>
  <c r="F188" i="1"/>
  <c r="F204" i="1"/>
  <c r="F220" i="1"/>
  <c r="F298" i="1"/>
  <c r="F293" i="1"/>
  <c r="F235" i="1"/>
  <c r="F299" i="1"/>
  <c r="F296" i="1"/>
  <c r="F288" i="1"/>
  <c r="F256" i="1"/>
  <c r="F180" i="1"/>
  <c r="F169" i="1"/>
  <c r="F260" i="1"/>
  <c r="F174" i="1"/>
  <c r="F182" i="1"/>
  <c r="F160" i="1"/>
  <c r="F144" i="1"/>
  <c r="F128" i="1"/>
  <c r="F112" i="1"/>
  <c r="F96" i="1"/>
  <c r="F48" i="1"/>
  <c r="F52" i="1"/>
  <c r="F56" i="1"/>
  <c r="F60" i="1"/>
  <c r="F110" i="1"/>
  <c r="F114" i="1"/>
  <c r="F45" i="1"/>
  <c r="F109" i="1"/>
  <c r="F23" i="1"/>
  <c r="F87" i="1"/>
  <c r="F151" i="1"/>
  <c r="F175" i="1"/>
  <c r="F197" i="1"/>
  <c r="F213" i="1"/>
  <c r="F238" i="1"/>
  <c r="F265" i="1"/>
  <c r="F308" i="1"/>
  <c r="F271" i="1"/>
  <c r="F150" i="1"/>
  <c r="F122" i="1"/>
  <c r="F49" i="1"/>
  <c r="F113" i="1"/>
  <c r="F27" i="1"/>
  <c r="F91" i="1"/>
  <c r="F155" i="1"/>
  <c r="F179" i="1"/>
  <c r="F198" i="1"/>
  <c r="F214" i="1"/>
  <c r="F246" i="1"/>
  <c r="F269" i="1"/>
  <c r="F309" i="1"/>
  <c r="F275" i="1"/>
  <c r="F126" i="1"/>
  <c r="F98" i="1"/>
  <c r="F86" i="1"/>
  <c r="F85" i="1"/>
  <c r="F149" i="1"/>
  <c r="F63" i="1"/>
  <c r="F127" i="1"/>
  <c r="F258" i="1"/>
  <c r="F191" i="1"/>
  <c r="F207" i="1"/>
  <c r="F223" i="1"/>
  <c r="F241" i="1"/>
  <c r="F302" i="1"/>
  <c r="F247" i="1"/>
  <c r="F78" i="1"/>
  <c r="F38" i="1"/>
  <c r="F73" i="1"/>
  <c r="F137" i="1"/>
  <c r="F67" i="1"/>
  <c r="F131" i="1"/>
  <c r="F266" i="1"/>
  <c r="F192" i="1"/>
  <c r="F208" i="1"/>
  <c r="F224" i="1"/>
  <c r="F245" i="1"/>
  <c r="F303" i="1"/>
  <c r="F251" i="1"/>
  <c r="F292" i="1"/>
  <c r="F280" i="1"/>
  <c r="F248" i="1"/>
  <c r="F176" i="1"/>
  <c r="F284" i="1"/>
  <c r="F252" i="1"/>
  <c r="F170" i="1"/>
  <c r="F172" i="1"/>
  <c r="F156" i="1"/>
  <c r="F140" i="1"/>
  <c r="F124" i="1"/>
  <c r="F108" i="1"/>
  <c r="F92" i="1"/>
  <c r="F32" i="1"/>
  <c r="F36" i="1"/>
  <c r="F40" i="1"/>
  <c r="F44" i="1"/>
  <c r="F142" i="1"/>
  <c r="F146" i="1"/>
  <c r="F61" i="1"/>
  <c r="F125" i="1"/>
  <c r="F39" i="1"/>
  <c r="F103" i="1"/>
  <c r="F167" i="1"/>
  <c r="F185" i="1"/>
  <c r="F201" i="1"/>
  <c r="F217" i="1"/>
  <c r="F270" i="1"/>
  <c r="F281" i="1"/>
  <c r="F312" i="1"/>
  <c r="F287" i="1"/>
  <c r="F46" i="1"/>
  <c r="F154" i="1"/>
  <c r="F65" i="1"/>
  <c r="F129" i="1"/>
  <c r="F43" i="1"/>
  <c r="F107" i="1"/>
  <c r="F177" i="1"/>
  <c r="F186" i="1"/>
  <c r="F202" i="1"/>
  <c r="F218" i="1"/>
  <c r="F278" i="1"/>
  <c r="F285" i="1"/>
  <c r="F313" i="1"/>
  <c r="F291" i="1"/>
  <c r="F158" i="1"/>
  <c r="F130" i="1"/>
  <c r="F37" i="1"/>
  <c r="F101" i="1"/>
  <c r="F165" i="1"/>
  <c r="F79" i="1"/>
  <c r="F143" i="1"/>
  <c r="F290" i="1"/>
  <c r="F195" i="1"/>
  <c r="F211" i="1"/>
  <c r="F229" i="1"/>
  <c r="F257" i="1"/>
  <c r="F306" i="1"/>
  <c r="F263" i="1"/>
  <c r="F50" i="1"/>
  <c r="F58" i="1"/>
  <c r="F25" i="1"/>
  <c r="F89" i="1"/>
  <c r="F153" i="1"/>
  <c r="F83" i="1"/>
  <c r="F147" i="1"/>
  <c r="F294" i="1"/>
  <c r="F196" i="1"/>
  <c r="F212" i="1"/>
  <c r="F230" i="1"/>
  <c r="F261" i="1"/>
  <c r="F307" i="1"/>
  <c r="F267" i="1"/>
  <c r="F228" i="1"/>
  <c r="F272" i="1"/>
  <c r="F240" i="1"/>
  <c r="F173" i="1"/>
  <c r="F276" i="1"/>
  <c r="F244" i="1"/>
  <c r="F166" i="1"/>
  <c r="F168" i="1"/>
  <c r="F152" i="1"/>
  <c r="F136" i="1"/>
  <c r="F120" i="1"/>
  <c r="F104" i="1"/>
  <c r="F80" i="1"/>
  <c r="F84" i="1"/>
  <c r="F88" i="1"/>
  <c r="F24" i="1"/>
  <c r="F28" i="1"/>
  <c r="F30" i="1"/>
  <c r="F54" i="1"/>
  <c r="F77" i="1"/>
  <c r="F141" i="1"/>
  <c r="F55" i="1"/>
  <c r="F119" i="1"/>
  <c r="F242" i="1"/>
  <c r="F189" i="1"/>
  <c r="F205" i="1"/>
  <c r="F221" i="1"/>
  <c r="F233" i="1"/>
  <c r="F297" i="1"/>
  <c r="F239" i="1"/>
  <c r="F82" i="1"/>
  <c r="F26" i="1"/>
  <c r="F70" i="1"/>
  <c r="F81" i="1"/>
  <c r="F145" i="1"/>
  <c r="F59" i="1"/>
  <c r="F123" i="1"/>
  <c r="F250" i="1"/>
  <c r="F190" i="1"/>
  <c r="F206" i="1"/>
  <c r="F222" i="1"/>
  <c r="F237" i="1"/>
  <c r="F301" i="1"/>
  <c r="F243" i="1"/>
  <c r="F34" i="1"/>
  <c r="F62" i="1"/>
  <c r="F162" i="1"/>
  <c r="F53" i="1"/>
  <c r="F117" i="1"/>
  <c r="F31" i="1"/>
  <c r="F95" i="1"/>
  <c r="F159" i="1"/>
  <c r="F183" i="1"/>
  <c r="F199" i="1"/>
  <c r="F215" i="1"/>
  <c r="F254" i="1"/>
  <c r="F273" i="1"/>
  <c r="F310" i="1"/>
  <c r="F279" i="1"/>
  <c r="F102" i="1"/>
  <c r="F106" i="1"/>
  <c r="F41" i="1"/>
  <c r="F105" i="1"/>
  <c r="F35" i="1"/>
  <c r="F99" i="1"/>
  <c r="F163" i="1"/>
  <c r="F184" i="1"/>
  <c r="F200" i="1"/>
  <c r="F216" i="1"/>
  <c r="F262" i="1"/>
  <c r="F277" i="1"/>
  <c r="F311" i="1"/>
  <c r="F283" i="1"/>
  <c r="AU48" i="1"/>
  <c r="AV48" i="1"/>
  <c r="AW56" i="1"/>
  <c r="AX56" i="1"/>
  <c r="AY66" i="1"/>
  <c r="AZ66" i="1"/>
  <c r="AX34" i="1"/>
  <c r="AW34" i="1"/>
  <c r="AY28" i="1"/>
  <c r="AZ28" i="1"/>
  <c r="AU39" i="1"/>
  <c r="AV39" i="1"/>
  <c r="AY52" i="1"/>
  <c r="AZ52" i="1"/>
  <c r="AY26" i="1"/>
  <c r="AZ26" i="1"/>
  <c r="AU23" i="1"/>
  <c r="AV23" i="1"/>
  <c r="AU47" i="1"/>
  <c r="AV47" i="1"/>
  <c r="AY58" i="1"/>
  <c r="AZ58" i="1"/>
  <c r="AX30" i="1"/>
  <c r="AW30" i="1"/>
  <c r="AY42" i="1"/>
  <c r="AZ42" i="1"/>
  <c r="AY65" i="1"/>
  <c r="AZ65" i="1"/>
  <c r="AU35" i="1"/>
  <c r="AV35" i="1"/>
  <c r="AU27" i="1"/>
  <c r="AV27" i="1"/>
  <c r="AU62" i="1"/>
  <c r="AV62" i="1"/>
  <c r="AY62" i="1"/>
  <c r="AZ62" i="1"/>
  <c r="AW60" i="1"/>
  <c r="AX60" i="1"/>
  <c r="AW68" i="1"/>
  <c r="AX68" i="1"/>
  <c r="AY32" i="1"/>
  <c r="AZ32" i="1"/>
  <c r="AX46" i="1"/>
  <c r="AW46" i="1"/>
  <c r="AZ57" i="1"/>
  <c r="AY57" i="1"/>
  <c r="AU54" i="1"/>
  <c r="AV54" i="1"/>
  <c r="AY54" i="1"/>
  <c r="AZ54" i="1"/>
  <c r="AX38" i="1"/>
  <c r="AW38" i="1"/>
  <c r="AX40" i="1"/>
  <c r="AW40" i="1"/>
  <c r="AW53" i="1"/>
  <c r="AX53" i="1"/>
  <c r="AW64" i="1"/>
  <c r="AX64" i="1"/>
  <c r="AX24" i="1"/>
  <c r="AW24" i="1"/>
  <c r="AX36" i="1"/>
  <c r="AW36" i="1"/>
  <c r="AY50" i="1"/>
  <c r="AZ50" i="1"/>
  <c r="AU45" i="1"/>
  <c r="AV45" i="1"/>
  <c r="AY48" i="1"/>
  <c r="AZ48" i="1"/>
  <c r="AX44" i="1"/>
  <c r="AW44" i="1"/>
  <c r="AU31" i="1"/>
  <c r="AV31" i="1"/>
  <c r="AX31" i="1"/>
  <c r="AW31" i="1"/>
  <c r="AU56" i="1"/>
  <c r="AV56" i="1"/>
  <c r="AU34" i="1"/>
  <c r="AV34" i="1"/>
  <c r="AX39" i="1"/>
  <c r="AW39" i="1"/>
  <c r="AY39" i="1"/>
  <c r="AZ39" i="1"/>
  <c r="AU52" i="1"/>
  <c r="AV52" i="1"/>
  <c r="AW63" i="1"/>
  <c r="AX63" i="1"/>
  <c r="AU63" i="1"/>
  <c r="AV63" i="1"/>
  <c r="AX23" i="1"/>
  <c r="AW23" i="1"/>
  <c r="AY23" i="1"/>
  <c r="AZ23" i="1"/>
  <c r="AX47" i="1"/>
  <c r="AW47" i="1"/>
  <c r="AY47" i="1"/>
  <c r="AZ47" i="1"/>
  <c r="AU30" i="1"/>
  <c r="AV30" i="1"/>
  <c r="AX55" i="1"/>
  <c r="AW55" i="1"/>
  <c r="AU55" i="1"/>
  <c r="AV55" i="1"/>
  <c r="AX35" i="1"/>
  <c r="AW35" i="1"/>
  <c r="AY35" i="1"/>
  <c r="AZ35" i="1"/>
  <c r="AX27" i="1"/>
  <c r="AW27" i="1"/>
  <c r="AY27" i="1"/>
  <c r="AZ27" i="1"/>
  <c r="AY51" i="1"/>
  <c r="AZ51" i="1"/>
  <c r="AU51" i="1"/>
  <c r="AV51" i="1"/>
  <c r="AW59" i="1"/>
  <c r="AX59" i="1"/>
  <c r="AU46" i="1"/>
  <c r="AV46" i="1"/>
  <c r="AZ67" i="1"/>
  <c r="AY67" i="1"/>
  <c r="AU67" i="1"/>
  <c r="AV67" i="1"/>
  <c r="AU38" i="1"/>
  <c r="AV38" i="1"/>
  <c r="AU40" i="1"/>
  <c r="AV40" i="1"/>
  <c r="AZ53" i="1"/>
  <c r="AY53" i="1"/>
  <c r="AU64" i="1"/>
  <c r="AV64" i="1"/>
  <c r="AU24" i="1"/>
  <c r="AV24" i="1"/>
  <c r="AU36" i="1"/>
  <c r="AV36" i="1"/>
  <c r="AU61" i="1"/>
  <c r="AV61" i="1"/>
  <c r="AX45" i="1"/>
  <c r="AW45" i="1"/>
  <c r="AY45" i="1"/>
  <c r="AZ45" i="1"/>
  <c r="AU44" i="1"/>
  <c r="AV44" i="1"/>
  <c r="AY43" i="1"/>
  <c r="AZ43" i="1"/>
  <c r="AY31" i="1"/>
  <c r="AZ31" i="1"/>
  <c r="AU43" i="1"/>
  <c r="AV43" i="1"/>
  <c r="AZ56" i="1"/>
  <c r="AY56" i="1"/>
  <c r="AX66" i="1"/>
  <c r="AW66" i="1"/>
  <c r="AY34" i="1"/>
  <c r="AZ34" i="1"/>
  <c r="AX28" i="1"/>
  <c r="AW28" i="1"/>
  <c r="AX52" i="1"/>
  <c r="AW52" i="1"/>
  <c r="AZ63" i="1"/>
  <c r="AY63" i="1"/>
  <c r="AX26" i="1"/>
  <c r="AW26" i="1"/>
  <c r="AU33" i="1"/>
  <c r="AV33" i="1"/>
  <c r="AW58" i="1"/>
  <c r="AX58" i="1"/>
  <c r="AY30" i="1"/>
  <c r="AZ30" i="1"/>
  <c r="AX42" i="1"/>
  <c r="AW42" i="1"/>
  <c r="AZ55" i="1"/>
  <c r="AY55" i="1"/>
  <c r="AU49" i="1"/>
  <c r="AV49" i="1"/>
  <c r="AU37" i="1"/>
  <c r="AV37" i="1"/>
  <c r="AW62" i="1"/>
  <c r="AX62" i="1"/>
  <c r="AZ60" i="1"/>
  <c r="AY60" i="1"/>
  <c r="AY68" i="1"/>
  <c r="AZ68" i="1"/>
  <c r="AX32" i="1"/>
  <c r="AW32" i="1"/>
  <c r="AY46" i="1"/>
  <c r="AZ46" i="1"/>
  <c r="AX54" i="1"/>
  <c r="AW54" i="1"/>
  <c r="AY38" i="1"/>
  <c r="AZ38" i="1"/>
  <c r="AU29" i="1"/>
  <c r="AV29" i="1"/>
  <c r="AY40" i="1"/>
  <c r="AZ40" i="1"/>
  <c r="AY64" i="1"/>
  <c r="AZ64" i="1"/>
  <c r="AU41" i="1"/>
  <c r="AV41" i="1"/>
  <c r="AY24" i="1"/>
  <c r="AZ24" i="1"/>
  <c r="AU25" i="1"/>
  <c r="AV25" i="1"/>
  <c r="AY36" i="1"/>
  <c r="AZ36" i="1"/>
  <c r="AX50" i="1"/>
  <c r="AW50" i="1"/>
  <c r="AX61" i="1"/>
  <c r="AW61" i="1"/>
  <c r="AX48" i="1"/>
  <c r="AW48" i="1"/>
  <c r="AY44" i="1"/>
  <c r="AZ44" i="1"/>
  <c r="AX22" i="1"/>
  <c r="AW22" i="1"/>
  <c r="BI299" i="1"/>
  <c r="BI295" i="1"/>
  <c r="BI307" i="1"/>
  <c r="BG239" i="1"/>
  <c r="BI294" i="1"/>
  <c r="BI297" i="1"/>
  <c r="BG247" i="1"/>
  <c r="BH283" i="1"/>
  <c r="BH266" i="1"/>
  <c r="BH268" i="1"/>
  <c r="BG249" i="1"/>
  <c r="BH293" i="1"/>
  <c r="BH279" i="1"/>
  <c r="BG246" i="1"/>
  <c r="BH267" i="1"/>
  <c r="BH277" i="1"/>
  <c r="BH272" i="1"/>
  <c r="BH273" i="1"/>
  <c r="BH287" i="1"/>
  <c r="BH291" i="1"/>
  <c r="BI306" i="1"/>
  <c r="BG263" i="1"/>
  <c r="BI302" i="1"/>
  <c r="BI303" i="1"/>
  <c r="BH270" i="1"/>
  <c r="BI304" i="1"/>
  <c r="BG252" i="1"/>
  <c r="BG248" i="1"/>
  <c r="BG255" i="1"/>
  <c r="BG257" i="1"/>
  <c r="BG254" i="1"/>
  <c r="BG251" i="1"/>
  <c r="BI305" i="1"/>
  <c r="BH281" i="1"/>
  <c r="BH280" i="1"/>
  <c r="BG245" i="1"/>
  <c r="BI310" i="1"/>
  <c r="BH275" i="1"/>
  <c r="BI301" i="1"/>
  <c r="BH278" i="1"/>
  <c r="BG261" i="1"/>
  <c r="BH274" i="1"/>
  <c r="BG250" i="1"/>
  <c r="F21" i="1"/>
  <c r="BG264" i="1"/>
  <c r="BH290" i="1"/>
  <c r="BH285" i="1"/>
  <c r="BI309" i="1"/>
  <c r="BG260" i="1"/>
  <c r="BG240" i="1"/>
  <c r="BG244" i="1"/>
  <c r="BH286" i="1"/>
  <c r="BI300" i="1"/>
  <c r="BH284" i="1"/>
  <c r="BG241" i="1"/>
  <c r="BH292" i="1"/>
  <c r="BG259" i="1"/>
  <c r="BG243" i="1"/>
  <c r="BG262" i="1"/>
  <c r="BG256" i="1"/>
  <c r="BG253" i="1"/>
  <c r="BI311" i="1"/>
  <c r="BG258" i="1"/>
  <c r="BG265" i="1"/>
  <c r="BH276" i="1"/>
  <c r="BI298" i="1"/>
  <c r="BG242" i="1"/>
  <c r="BH288" i="1"/>
  <c r="BH269" i="1"/>
  <c r="BH282" i="1"/>
  <c r="BH289" i="1"/>
  <c r="BI308" i="1"/>
  <c r="BH271" i="1"/>
  <c r="BI296" i="1"/>
  <c r="AZ22" i="1"/>
  <c r="AY22" i="1"/>
  <c r="BF202" i="1" l="1"/>
  <c r="BE202" i="1"/>
  <c r="BF214" i="1"/>
  <c r="BE214" i="1"/>
  <c r="BB183" i="1"/>
  <c r="BA183" i="1"/>
  <c r="BF191" i="1"/>
  <c r="BE191" i="1"/>
  <c r="BF218" i="1"/>
  <c r="BE218" i="1"/>
  <c r="BF188" i="1"/>
  <c r="BE188" i="1"/>
  <c r="BF185" i="1"/>
  <c r="BE185" i="1"/>
  <c r="BF224" i="1"/>
  <c r="BE224" i="1"/>
  <c r="BF215" i="1"/>
  <c r="BE215" i="1"/>
  <c r="BF200" i="1"/>
  <c r="BE200" i="1"/>
  <c r="BF205" i="1"/>
  <c r="BE205" i="1"/>
  <c r="BF233" i="1"/>
  <c r="BE233" i="1"/>
  <c r="BF235" i="1"/>
  <c r="BE235" i="1"/>
  <c r="BF187" i="1"/>
  <c r="BE187" i="1"/>
  <c r="BF220" i="1"/>
  <c r="BE220" i="1"/>
  <c r="BF194" i="1"/>
  <c r="BE194" i="1"/>
  <c r="BF193" i="1"/>
  <c r="BE193" i="1"/>
  <c r="BF222" i="1"/>
  <c r="BE222" i="1"/>
  <c r="BC184" i="1"/>
  <c r="BD184" i="1"/>
  <c r="BF232" i="1"/>
  <c r="BE232" i="1"/>
  <c r="BF206" i="1"/>
  <c r="BE206" i="1"/>
  <c r="BF237" i="1"/>
  <c r="BE237" i="1"/>
  <c r="BF223" i="1"/>
  <c r="BE223" i="1"/>
  <c r="BF236" i="1"/>
  <c r="BE236" i="1"/>
  <c r="BF229" i="1"/>
  <c r="BE229" i="1"/>
  <c r="BF203" i="1"/>
  <c r="BE203" i="1"/>
  <c r="BB181" i="1"/>
  <c r="BA181" i="1"/>
  <c r="BF192" i="1"/>
  <c r="BE192" i="1"/>
  <c r="BF213" i="1"/>
  <c r="BE213" i="1"/>
  <c r="BF190" i="1"/>
  <c r="BE190" i="1"/>
  <c r="BF195" i="1"/>
  <c r="BE195" i="1"/>
  <c r="BF225" i="1"/>
  <c r="BE225" i="1"/>
  <c r="BF207" i="1"/>
  <c r="BE207" i="1"/>
  <c r="BF208" i="1"/>
  <c r="BE208" i="1"/>
  <c r="BF204" i="1"/>
  <c r="BE204" i="1"/>
  <c r="BF209" i="1"/>
  <c r="BE209" i="1"/>
  <c r="BF234" i="1"/>
  <c r="BE234" i="1"/>
  <c r="BF238" i="1"/>
  <c r="BE238" i="1"/>
  <c r="BF189" i="1"/>
  <c r="BE189" i="1"/>
  <c r="BF196" i="1"/>
  <c r="BE196" i="1"/>
  <c r="BB180" i="1"/>
  <c r="BA180" i="1"/>
  <c r="BB182" i="1"/>
  <c r="BA182" i="1"/>
  <c r="BF201" i="1"/>
  <c r="BE201" i="1"/>
  <c r="BF212" i="1"/>
  <c r="BE212" i="1"/>
  <c r="BF230" i="1"/>
  <c r="BE230" i="1"/>
  <c r="BF199" i="1"/>
  <c r="BE199" i="1"/>
  <c r="BF186" i="1"/>
  <c r="BE186" i="1"/>
  <c r="BF226" i="1"/>
  <c r="BE226" i="1"/>
  <c r="BF228" i="1"/>
  <c r="BE228" i="1"/>
  <c r="BF198" i="1"/>
  <c r="BE198" i="1"/>
  <c r="BF219" i="1"/>
  <c r="BE219" i="1"/>
  <c r="BF211" i="1"/>
  <c r="BE211" i="1"/>
  <c r="BF231" i="1"/>
  <c r="BE231" i="1"/>
  <c r="BF210" i="1"/>
  <c r="BE210" i="1"/>
  <c r="BF217" i="1"/>
  <c r="BE217" i="1"/>
  <c r="BF221" i="1"/>
  <c r="BE221" i="1"/>
  <c r="BF227" i="1"/>
  <c r="BE227" i="1"/>
  <c r="BF197" i="1"/>
  <c r="BE197" i="1"/>
  <c r="BF216" i="1"/>
  <c r="BE216" i="1"/>
  <c r="AU22" i="1"/>
  <c r="AV22" i="1"/>
</calcChain>
</file>

<file path=xl/sharedStrings.xml><?xml version="1.0" encoding="utf-8"?>
<sst xmlns="http://schemas.openxmlformats.org/spreadsheetml/2006/main" count="2895" uniqueCount="1129">
  <si>
    <t>薙刀式配列</t>
    <rPh sb="0" eb="5">
      <t>ナギナ</t>
    </rPh>
    <phoneticPr fontId="1"/>
  </si>
  <si>
    <t>キー</t>
    <phoneticPr fontId="1"/>
  </si>
  <si>
    <t>シフト</t>
    <phoneticPr fontId="1"/>
  </si>
  <si>
    <t>q</t>
    <phoneticPr fontId="1"/>
  </si>
  <si>
    <t>〈{改行}</t>
  </si>
  <si>
    <t>！{改行}</t>
  </si>
  <si>
    <t>？{改行}</t>
  </si>
  <si>
    <t>{Home}{改行}{Space 3}{End}</t>
  </si>
  <si>
    <t>】{改行}</t>
  </si>
  <si>
    <t>〉{改行}</t>
  </si>
  <si>
    <t>……{改行}</t>
  </si>
  <si>
    <t>──{改行}</t>
  </si>
  <si>
    <t>{Space 3}</t>
  </si>
  <si>
    <t>」{改行 2}{Space}</t>
  </si>
  <si>
    <t>」{改行 2}「{改行}</t>
  </si>
  <si>
    <t>「{改行}</t>
  </si>
  <si>
    <t>『{改行}</t>
  </si>
  <si>
    <t>《{改行}</t>
  </si>
  <si>
    <t>（{改行}</t>
  </si>
  <si>
    <t>」{改行 2}</t>
  </si>
  <si>
    <t>」{改行}</t>
  </si>
  <si>
    <t>』{改行}</t>
  </si>
  <si>
    <t>》{改行}</t>
  </si>
  <si>
    <t>）{改行}</t>
  </si>
  <si>
    <t>て</t>
    <phoneticPr fontId="1"/>
  </si>
  <si>
    <t>る</t>
    <phoneticPr fontId="1"/>
  </si>
  <si>
    <t>へ</t>
    <phoneticPr fontId="1"/>
  </si>
  <si>
    <t>ろ</t>
    <phoneticPr fontId="1"/>
  </si>
  <si>
    <t>ひ</t>
    <phoneticPr fontId="1"/>
  </si>
  <si>
    <t>と</t>
    <phoneticPr fontId="1"/>
  </si>
  <si>
    <t>っ</t>
    <phoneticPr fontId="1"/>
  </si>
  <si>
    <t>あ</t>
    <phoneticPr fontId="1"/>
  </si>
  <si>
    <t>い</t>
    <phoneticPr fontId="1"/>
  </si>
  <si>
    <t>う</t>
    <phoneticPr fontId="1"/>
  </si>
  <si>
    <t>ー</t>
    <phoneticPr fontId="1"/>
  </si>
  <si>
    <t>ほ</t>
    <phoneticPr fontId="1"/>
  </si>
  <si>
    <t>な</t>
    <phoneticPr fontId="1"/>
  </si>
  <si>
    <t>ん</t>
    <phoneticPr fontId="1"/>
  </si>
  <si>
    <t>ら</t>
    <phoneticPr fontId="1"/>
  </si>
  <si>
    <t>れ</t>
    <phoneticPr fontId="1"/>
  </si>
  <si>
    <t>*</t>
  </si>
  <si>
    <t>*</t>
    <phoneticPr fontId="1"/>
  </si>
  <si>
    <t>ね</t>
    <phoneticPr fontId="1"/>
  </si>
  <si>
    <t>り</t>
    <phoneticPr fontId="1"/>
  </si>
  <si>
    <t>め</t>
    <phoneticPr fontId="1"/>
  </si>
  <si>
    <t>よ</t>
    <phoneticPr fontId="1"/>
  </si>
  <si>
    <t>え</t>
    <phoneticPr fontId="1"/>
  </si>
  <si>
    <t>ゆ</t>
    <phoneticPr fontId="1"/>
  </si>
  <si>
    <t>ぬ</t>
    <phoneticPr fontId="1"/>
  </si>
  <si>
    <t>に</t>
    <phoneticPr fontId="1"/>
  </si>
  <si>
    <t>ま</t>
    <phoneticPr fontId="1"/>
  </si>
  <si>
    <t>や</t>
    <phoneticPr fontId="1"/>
  </si>
  <si>
    <t>の</t>
    <phoneticPr fontId="1"/>
  </si>
  <si>
    <t>も</t>
    <phoneticPr fontId="1"/>
  </si>
  <si>
    <t>わ</t>
    <phoneticPr fontId="1"/>
  </si>
  <si>
    <t>つ</t>
    <phoneticPr fontId="1"/>
  </si>
  <si>
    <t>(*)</t>
  </si>
  <si>
    <t>を</t>
    <phoneticPr fontId="1"/>
  </si>
  <si>
    <t>み</t>
    <phoneticPr fontId="1"/>
  </si>
  <si>
    <t>お</t>
    <phoneticPr fontId="1"/>
  </si>
  <si>
    <t>。{Enter}</t>
  </si>
  <si>
    <t>む</t>
    <phoneticPr fontId="1"/>
  </si>
  <si>
    <t>ふ</t>
    <phoneticPr fontId="1"/>
  </si>
  <si>
    <t>づ</t>
    <phoneticPr fontId="1"/>
  </si>
  <si>
    <t>ぶ</t>
    <phoneticPr fontId="1"/>
  </si>
  <si>
    <t>べ</t>
    <phoneticPr fontId="1"/>
  </si>
  <si>
    <t>で</t>
    <phoneticPr fontId="1"/>
  </si>
  <si>
    <t>ど</t>
    <phoneticPr fontId="1"/>
  </si>
  <si>
    <t>ぼ</t>
    <phoneticPr fontId="1"/>
  </si>
  <si>
    <t>び</t>
    <phoneticPr fontId="1"/>
  </si>
  <si>
    <t>ぷ</t>
    <phoneticPr fontId="1"/>
  </si>
  <si>
    <t>ぺ</t>
    <phoneticPr fontId="1"/>
  </si>
  <si>
    <t>ぽ</t>
    <phoneticPr fontId="1"/>
  </si>
  <si>
    <t>ぴ</t>
    <phoneticPr fontId="1"/>
  </si>
  <si>
    <t>みゃ</t>
    <phoneticPr fontId="1"/>
  </si>
  <si>
    <t>みょ</t>
    <phoneticPr fontId="1"/>
  </si>
  <si>
    <t>みゅ</t>
    <phoneticPr fontId="1"/>
  </si>
  <si>
    <t>りゃ</t>
    <phoneticPr fontId="1"/>
  </si>
  <si>
    <t>りょ</t>
    <phoneticPr fontId="1"/>
  </si>
  <si>
    <t>りゅ</t>
    <phoneticPr fontId="1"/>
  </si>
  <si>
    <t>しゃ</t>
    <phoneticPr fontId="1"/>
  </si>
  <si>
    <t>しょ</t>
    <phoneticPr fontId="1"/>
  </si>
  <si>
    <t>しゅ</t>
    <phoneticPr fontId="1"/>
  </si>
  <si>
    <t>きゃ</t>
    <phoneticPr fontId="1"/>
  </si>
  <si>
    <t>きょ</t>
    <phoneticPr fontId="1"/>
  </si>
  <si>
    <t>きゅ</t>
    <phoneticPr fontId="1"/>
  </si>
  <si>
    <t>にゃ</t>
    <phoneticPr fontId="1"/>
  </si>
  <si>
    <t>にょ</t>
    <phoneticPr fontId="1"/>
  </si>
  <si>
    <t>にゅ</t>
    <phoneticPr fontId="1"/>
  </si>
  <si>
    <t>ちゃ</t>
    <phoneticPr fontId="1"/>
  </si>
  <si>
    <t>ちょ</t>
    <phoneticPr fontId="1"/>
  </si>
  <si>
    <t>ちゅ</t>
    <phoneticPr fontId="1"/>
  </si>
  <si>
    <t>ひょ</t>
    <phoneticPr fontId="1"/>
  </si>
  <si>
    <t>ひゅ</t>
    <phoneticPr fontId="1"/>
  </si>
  <si>
    <t>じゃ</t>
    <phoneticPr fontId="1"/>
  </si>
  <si>
    <t>じょ</t>
    <phoneticPr fontId="1"/>
  </si>
  <si>
    <t>じゅ</t>
    <phoneticPr fontId="1"/>
  </si>
  <si>
    <t>ぎゃ</t>
    <phoneticPr fontId="1"/>
  </si>
  <si>
    <t>ぎょ</t>
    <phoneticPr fontId="1"/>
  </si>
  <si>
    <t>ぎゅ</t>
    <phoneticPr fontId="1"/>
  </si>
  <si>
    <t>ぢゃ</t>
    <phoneticPr fontId="1"/>
  </si>
  <si>
    <t>ぢょ</t>
    <phoneticPr fontId="1"/>
  </si>
  <si>
    <t>ぢゅ</t>
    <phoneticPr fontId="1"/>
  </si>
  <si>
    <t>びゃ</t>
    <phoneticPr fontId="1"/>
  </si>
  <si>
    <t>びょ</t>
    <phoneticPr fontId="1"/>
  </si>
  <si>
    <t>びゅ</t>
    <phoneticPr fontId="1"/>
  </si>
  <si>
    <t>ぴゃ</t>
    <phoneticPr fontId="1"/>
  </si>
  <si>
    <t>ぴゅ</t>
    <phoneticPr fontId="1"/>
  </si>
  <si>
    <t>ぴょ</t>
    <phoneticPr fontId="1"/>
  </si>
  <si>
    <t>てぃ</t>
    <phoneticPr fontId="1"/>
  </si>
  <si>
    <t>てゅ</t>
    <phoneticPr fontId="1"/>
  </si>
  <si>
    <t>でぃ</t>
    <phoneticPr fontId="1"/>
  </si>
  <si>
    <t>でゅ</t>
    <phoneticPr fontId="1"/>
  </si>
  <si>
    <t>とぅ</t>
    <phoneticPr fontId="1"/>
  </si>
  <si>
    <t>どぅ</t>
    <phoneticPr fontId="1"/>
  </si>
  <si>
    <t>しぇ</t>
    <phoneticPr fontId="1"/>
  </si>
  <si>
    <t>ちぇ</t>
    <phoneticPr fontId="1"/>
  </si>
  <si>
    <t>じぇ</t>
    <phoneticPr fontId="1"/>
  </si>
  <si>
    <t>ぢぇ</t>
    <phoneticPr fontId="1"/>
  </si>
  <si>
    <t>ふぁ</t>
    <phoneticPr fontId="1"/>
  </si>
  <si>
    <t>ふぃ</t>
    <phoneticPr fontId="1"/>
  </si>
  <si>
    <t>ふぇ</t>
    <phoneticPr fontId="1"/>
  </si>
  <si>
    <t>ふぉ</t>
    <phoneticPr fontId="1"/>
  </si>
  <si>
    <t>ふゅ</t>
    <phoneticPr fontId="1"/>
  </si>
  <si>
    <t>うぃ</t>
    <phoneticPr fontId="1"/>
  </si>
  <si>
    <t>うぇ</t>
    <phoneticPr fontId="1"/>
  </si>
  <si>
    <t>うぉ</t>
    <phoneticPr fontId="1"/>
  </si>
  <si>
    <t>くぁ</t>
    <phoneticPr fontId="1"/>
  </si>
  <si>
    <t>くぃ</t>
    <phoneticPr fontId="1"/>
  </si>
  <si>
    <t>くぇ</t>
    <phoneticPr fontId="1"/>
  </si>
  <si>
    <t>くぉ</t>
    <phoneticPr fontId="1"/>
  </si>
  <si>
    <t>くゎ</t>
    <phoneticPr fontId="1"/>
  </si>
  <si>
    <t>つぁ</t>
    <phoneticPr fontId="1"/>
  </si>
  <si>
    <t>つぃ</t>
    <phoneticPr fontId="1"/>
  </si>
  <si>
    <t>つぇ</t>
    <phoneticPr fontId="1"/>
  </si>
  <si>
    <t>つぉ</t>
    <phoneticPr fontId="1"/>
  </si>
  <si>
    <t>{"key_code":"f7"}</t>
  </si>
  <si>
    <t>{"key_code":"up_arrow"},{"key_code":"up_arrow"},{"key_code":"up_arrow"},{"key_code":"up_arrow"},{"key_code":"up_arrow"}</t>
  </si>
  <si>
    <t>キー定義</t>
    <rPh sb="2" eb="4">
      <t>テイギ</t>
    </rPh>
    <phoneticPr fontId="1"/>
  </si>
  <si>
    <t>QWERTY</t>
    <phoneticPr fontId="1"/>
  </si>
  <si>
    <t>変数名</t>
    <rPh sb="0" eb="2">
      <t>ヘンスウ</t>
    </rPh>
    <rPh sb="2" eb="3">
      <t>メイ</t>
    </rPh>
    <phoneticPr fontId="1"/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</si>
  <si>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</si>
  <si>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</si>
  <si>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</si>
  <si>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</si>
  <si>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</si>
  <si>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</si>
  <si>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</si>
  <si>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</si>
  <si>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</si>
  <si>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</si>
  <si>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</si>
  <si>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</si>
  <si>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</si>
  <si>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</si>
  <si>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</si>
  <si>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</si>
  <si>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</si>
  <si>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</si>
  <si>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semicolon</t>
  </si>
  <si>
    <t>z</t>
  </si>
  <si>
    <t>x</t>
  </si>
  <si>
    <t>c</t>
  </si>
  <si>
    <t>v</t>
  </si>
  <si>
    <t>b</t>
  </si>
  <si>
    <t>n</t>
  </si>
  <si>
    <t>m</t>
  </si>
  <si>
    <t>comma</t>
  </si>
  <si>
    <t>period</t>
  </si>
  <si>
    <t>slash</t>
  </si>
  <si>
    <t>き</t>
  </si>
  <si>
    <t>て</t>
  </si>
  <si>
    <t>し</t>
  </si>
  <si>
    <t>る</t>
  </si>
  <si>
    <t>す</t>
  </si>
  <si>
    <t>へ</t>
  </si>
  <si>
    <t>ろ</t>
  </si>
  <si>
    <t>ひ</t>
  </si>
  <si>
    <t>と</t>
  </si>
  <si>
    <t>か</t>
  </si>
  <si>
    <t>っ</t>
  </si>
  <si>
    <t>く</t>
  </si>
  <si>
    <t>あ</t>
  </si>
  <si>
    <t>い</t>
  </si>
  <si>
    <t>う</t>
  </si>
  <si>
    <t>ー</t>
  </si>
  <si>
    <t>ほ</t>
  </si>
  <si>
    <t>け</t>
  </si>
  <si>
    <t>は</t>
  </si>
  <si>
    <t>こ</t>
  </si>
  <si>
    <t>そ</t>
  </si>
  <si>
    <t>た</t>
  </si>
  <si>
    <t>な</t>
  </si>
  <si>
    <t>ん</t>
  </si>
  <si>
    <t>ら</t>
  </si>
  <si>
    <t>れ</t>
  </si>
  <si>
    <t>左</t>
  </si>
  <si>
    <t>右</t>
  </si>
  <si>
    <t>BS</t>
  </si>
  <si>
    <t>小</t>
  </si>
  <si>
    <t>spacebar</t>
    <phoneticPr fontId="1"/>
  </si>
  <si>
    <t>B_SHFT</t>
  </si>
  <si>
    <t>B_Q</t>
  </si>
  <si>
    <t>B_W</t>
  </si>
  <si>
    <t>B_E</t>
  </si>
  <si>
    <t>B_R</t>
  </si>
  <si>
    <t>B_T</t>
  </si>
  <si>
    <t>B_Y</t>
  </si>
  <si>
    <t>B_U</t>
  </si>
  <si>
    <t>B_I</t>
  </si>
  <si>
    <t>B_O</t>
  </si>
  <si>
    <t>B_P</t>
  </si>
  <si>
    <t>B_A</t>
  </si>
  <si>
    <t>B_S</t>
  </si>
  <si>
    <t>B_D</t>
  </si>
  <si>
    <t>B_F</t>
  </si>
  <si>
    <t>B_G</t>
  </si>
  <si>
    <t>B_H</t>
  </si>
  <si>
    <t>B_J</t>
  </si>
  <si>
    <t>B_K</t>
  </si>
  <si>
    <t>B_L</t>
  </si>
  <si>
    <t>B_SCLN</t>
  </si>
  <si>
    <t>B_Z</t>
  </si>
  <si>
    <t>B_X</t>
  </si>
  <si>
    <t>B_C</t>
  </si>
  <si>
    <t>B_V</t>
  </si>
  <si>
    <t>B_B</t>
  </si>
  <si>
    <t>B_N</t>
  </si>
  <si>
    <t>B_M</t>
  </si>
  <si>
    <t>B_COMM</t>
  </si>
  <si>
    <t>B_DOT</t>
  </si>
  <si>
    <t>B_SLSH</t>
  </si>
  <si>
    <t>シフト
種別</t>
    <rPh sb="3" eb="5">
      <t xml:space="preserve">シュベツ </t>
    </rPh>
    <phoneticPr fontId="1"/>
  </si>
  <si>
    <t>右濁</t>
  </si>
  <si>
    <t>左濁</t>
  </si>
  <si>
    <t>右半</t>
  </si>
  <si>
    <t>左半</t>
  </si>
  <si>
    <t>さ</t>
  </si>
  <si>
    <t>ふ</t>
  </si>
  <si>
    <t>せ</t>
  </si>
  <si>
    <t>ち</t>
  </si>
  <si>
    <t>左</t>
    <rPh sb="0" eb="1">
      <t xml:space="preserve">ヒダリ </t>
    </rPh>
    <phoneticPr fontId="1"/>
  </si>
  <si>
    <t>右</t>
    <rPh sb="0" eb="1">
      <t xml:space="preserve">ミギ </t>
    </rPh>
    <phoneticPr fontId="1"/>
  </si>
  <si>
    <t>BS</t>
    <phoneticPr fontId="1"/>
  </si>
  <si>
    <t>ローマ字定義</t>
    <rPh sb="4" eb="6">
      <t xml:space="preserve">テイギ </t>
    </rPh>
    <phoneticPr fontId="1"/>
  </si>
  <si>
    <t>ひらがな</t>
    <phoneticPr fontId="1"/>
  </si>
  <si>
    <t>ローマ字</t>
    <phoneticPr fontId="1"/>
  </si>
  <si>
    <t>え</t>
  </si>
  <si>
    <t>お</t>
  </si>
  <si>
    <t>うぁ</t>
    <phoneticPr fontId="1"/>
  </si>
  <si>
    <t>ka</t>
  </si>
  <si>
    <t>sa</t>
  </si>
  <si>
    <t>ta</t>
  </si>
  <si>
    <t>na</t>
  </si>
  <si>
    <t>ha</t>
  </si>
  <si>
    <t>ま</t>
  </si>
  <si>
    <t>ma</t>
  </si>
  <si>
    <t>や</t>
  </si>
  <si>
    <t>ya</t>
  </si>
  <si>
    <t>ra</t>
  </si>
  <si>
    <t>わ</t>
  </si>
  <si>
    <t>wa</t>
  </si>
  <si>
    <t>が</t>
  </si>
  <si>
    <t>ga</t>
  </si>
  <si>
    <t>ざ</t>
  </si>
  <si>
    <t>za</t>
  </si>
  <si>
    <t>だ</t>
  </si>
  <si>
    <t>da</t>
  </si>
  <si>
    <t>ば</t>
  </si>
  <si>
    <t>ba</t>
  </si>
  <si>
    <t>ぱ</t>
  </si>
  <si>
    <t>pa</t>
  </si>
  <si>
    <t>ki</t>
  </si>
  <si>
    <t>si</t>
  </si>
  <si>
    <t>ti</t>
  </si>
  <si>
    <t>ni</t>
  </si>
  <si>
    <t>hi</t>
  </si>
  <si>
    <t>mi</t>
  </si>
  <si>
    <t>ri</t>
  </si>
  <si>
    <t>ぎ</t>
  </si>
  <si>
    <t>gi</t>
  </si>
  <si>
    <t>じ</t>
  </si>
  <si>
    <t>zi</t>
  </si>
  <si>
    <t>ぢ</t>
  </si>
  <si>
    <t>di</t>
  </si>
  <si>
    <t>bi</t>
  </si>
  <si>
    <t>pi</t>
  </si>
  <si>
    <t>ku</t>
  </si>
  <si>
    <t>su</t>
  </si>
  <si>
    <t>tu</t>
  </si>
  <si>
    <t>nu</t>
  </si>
  <si>
    <t>mu</t>
  </si>
  <si>
    <t>ゆ</t>
  </si>
  <si>
    <t>ru</t>
  </si>
  <si>
    <t>ぐ</t>
  </si>
  <si>
    <t>gu</t>
  </si>
  <si>
    <t>ず</t>
  </si>
  <si>
    <t>zu</t>
  </si>
  <si>
    <t>du</t>
  </si>
  <si>
    <t>bu</t>
  </si>
  <si>
    <t>pu</t>
  </si>
  <si>
    <t>いぇ</t>
  </si>
  <si>
    <t>ye</t>
  </si>
  <si>
    <t>ke</t>
  </si>
  <si>
    <t>se</t>
  </si>
  <si>
    <t>te</t>
  </si>
  <si>
    <t>ne</t>
  </si>
  <si>
    <t>he</t>
  </si>
  <si>
    <t>me</t>
  </si>
  <si>
    <t>re</t>
  </si>
  <si>
    <t>げ</t>
  </si>
  <si>
    <t>ge</t>
  </si>
  <si>
    <t>ぜ</t>
  </si>
  <si>
    <t>ze</t>
  </si>
  <si>
    <t>de</t>
  </si>
  <si>
    <t>be</t>
  </si>
  <si>
    <t>pe</t>
  </si>
  <si>
    <t>xo</t>
  </si>
  <si>
    <t>ko</t>
  </si>
  <si>
    <t>so</t>
  </si>
  <si>
    <t>to</t>
  </si>
  <si>
    <t>no</t>
  </si>
  <si>
    <t>ho</t>
  </si>
  <si>
    <t>mo</t>
  </si>
  <si>
    <t>よ</t>
  </si>
  <si>
    <t>ro</t>
  </si>
  <si>
    <t>wo</t>
  </si>
  <si>
    <t>ご</t>
  </si>
  <si>
    <t>go</t>
  </si>
  <si>
    <t>ぞ</t>
  </si>
  <si>
    <t>zo</t>
  </si>
  <si>
    <t>do</t>
  </si>
  <si>
    <t>bo</t>
  </si>
  <si>
    <t>po</t>
  </si>
  <si>
    <t>ぐぁ</t>
  </si>
  <si>
    <t>gwa</t>
  </si>
  <si>
    <t>ぐぃ</t>
  </si>
  <si>
    <t>ぐぅ</t>
  </si>
  <si>
    <t>ぐぇ</t>
  </si>
  <si>
    <t>ぐぉ</t>
  </si>
  <si>
    <t>xa</t>
    <phoneticPr fontId="1"/>
  </si>
  <si>
    <t>xya</t>
    <phoneticPr fontId="1"/>
  </si>
  <si>
    <t>xwa</t>
    <phoneticPr fontId="1"/>
  </si>
  <si>
    <t>nn</t>
    <phoneticPr fontId="1"/>
  </si>
  <si>
    <t>xi</t>
    <phoneticPr fontId="1"/>
  </si>
  <si>
    <t>ゐ</t>
    <phoneticPr fontId="1"/>
  </si>
  <si>
    <t>xu</t>
    <phoneticPr fontId="1"/>
  </si>
  <si>
    <t>xtu</t>
    <phoneticPr fontId="1"/>
  </si>
  <si>
    <t>xyu</t>
    <phoneticPr fontId="1"/>
  </si>
  <si>
    <t>xe</t>
    <phoneticPr fontId="1"/>
  </si>
  <si>
    <t>ゑ</t>
    <phoneticPr fontId="1"/>
  </si>
  <si>
    <t>xyo</t>
    <phoneticPr fontId="1"/>
  </si>
  <si>
    <t>kya</t>
    <phoneticPr fontId="1"/>
  </si>
  <si>
    <t>nya</t>
    <phoneticPr fontId="1"/>
  </si>
  <si>
    <t>ひゃ</t>
    <phoneticPr fontId="1"/>
  </si>
  <si>
    <t>hya</t>
    <phoneticPr fontId="1"/>
  </si>
  <si>
    <t>mya</t>
    <phoneticPr fontId="1"/>
  </si>
  <si>
    <t>rya</t>
    <phoneticPr fontId="1"/>
  </si>
  <si>
    <t>gya</t>
    <phoneticPr fontId="1"/>
  </si>
  <si>
    <t>ja</t>
    <phoneticPr fontId="1"/>
  </si>
  <si>
    <t>dya</t>
    <phoneticPr fontId="1"/>
  </si>
  <si>
    <t>bya</t>
    <phoneticPr fontId="1"/>
  </si>
  <si>
    <t>pya</t>
    <phoneticPr fontId="1"/>
  </si>
  <si>
    <t>きぃ</t>
    <phoneticPr fontId="1"/>
  </si>
  <si>
    <t>kyi</t>
    <phoneticPr fontId="1"/>
  </si>
  <si>
    <t>しぃ</t>
    <phoneticPr fontId="1"/>
  </si>
  <si>
    <t>syi</t>
    <phoneticPr fontId="1"/>
  </si>
  <si>
    <t>ちぃ</t>
    <phoneticPr fontId="1"/>
  </si>
  <si>
    <t>tyi</t>
    <phoneticPr fontId="1"/>
  </si>
  <si>
    <t>にぃ</t>
    <phoneticPr fontId="1"/>
  </si>
  <si>
    <t>nyi</t>
    <phoneticPr fontId="1"/>
  </si>
  <si>
    <t>ひぃ</t>
    <phoneticPr fontId="1"/>
  </si>
  <si>
    <t>hyi</t>
    <phoneticPr fontId="1"/>
  </si>
  <si>
    <t>みぃ</t>
    <phoneticPr fontId="1"/>
  </si>
  <si>
    <t>myi</t>
    <phoneticPr fontId="1"/>
  </si>
  <si>
    <t>りぃ</t>
    <phoneticPr fontId="1"/>
  </si>
  <si>
    <t>ryi</t>
    <phoneticPr fontId="1"/>
  </si>
  <si>
    <t>ぎぃ</t>
    <phoneticPr fontId="1"/>
  </si>
  <si>
    <t>gyi</t>
    <phoneticPr fontId="1"/>
  </si>
  <si>
    <t>じぃ</t>
    <phoneticPr fontId="1"/>
  </si>
  <si>
    <t>zyi</t>
    <phoneticPr fontId="1"/>
  </si>
  <si>
    <t>ぢぃ</t>
    <phoneticPr fontId="1"/>
  </si>
  <si>
    <t>dyi</t>
    <phoneticPr fontId="1"/>
  </si>
  <si>
    <t>びぃ</t>
    <phoneticPr fontId="1"/>
  </si>
  <si>
    <t>byi</t>
    <phoneticPr fontId="1"/>
  </si>
  <si>
    <t>ぴぃ</t>
    <phoneticPr fontId="1"/>
  </si>
  <si>
    <t>pyi</t>
    <phoneticPr fontId="1"/>
  </si>
  <si>
    <t>kyu</t>
    <phoneticPr fontId="1"/>
  </si>
  <si>
    <t>nyu</t>
    <phoneticPr fontId="1"/>
  </si>
  <si>
    <t>hyu</t>
    <phoneticPr fontId="1"/>
  </si>
  <si>
    <t>myu</t>
    <phoneticPr fontId="1"/>
  </si>
  <si>
    <t>ryu</t>
    <phoneticPr fontId="1"/>
  </si>
  <si>
    <t>gyu</t>
    <phoneticPr fontId="1"/>
  </si>
  <si>
    <t>ju</t>
    <phoneticPr fontId="1"/>
  </si>
  <si>
    <t>dyu</t>
    <phoneticPr fontId="1"/>
  </si>
  <si>
    <t>byu</t>
    <phoneticPr fontId="1"/>
  </si>
  <si>
    <t>pyu</t>
    <phoneticPr fontId="1"/>
  </si>
  <si>
    <t>きぇ</t>
    <phoneticPr fontId="1"/>
  </si>
  <si>
    <t>kye</t>
    <phoneticPr fontId="1"/>
  </si>
  <si>
    <t>にぇ</t>
    <phoneticPr fontId="1"/>
  </si>
  <si>
    <t>nye</t>
    <phoneticPr fontId="1"/>
  </si>
  <si>
    <t>ひぇ</t>
    <phoneticPr fontId="1"/>
  </si>
  <si>
    <t>hye</t>
    <phoneticPr fontId="1"/>
  </si>
  <si>
    <t>みぇ</t>
    <phoneticPr fontId="1"/>
  </si>
  <si>
    <t>mye</t>
    <phoneticPr fontId="1"/>
  </si>
  <si>
    <t>りぇ</t>
    <phoneticPr fontId="1"/>
  </si>
  <si>
    <t>rye</t>
    <phoneticPr fontId="1"/>
  </si>
  <si>
    <t>ぎぇ</t>
    <phoneticPr fontId="1"/>
  </si>
  <si>
    <t>gye</t>
    <phoneticPr fontId="1"/>
  </si>
  <si>
    <t>je</t>
    <phoneticPr fontId="1"/>
  </si>
  <si>
    <t>dye</t>
    <phoneticPr fontId="1"/>
  </si>
  <si>
    <t>びぇ</t>
    <phoneticPr fontId="1"/>
  </si>
  <si>
    <t>bye</t>
    <phoneticPr fontId="1"/>
  </si>
  <si>
    <t>ぴぇ</t>
    <phoneticPr fontId="1"/>
  </si>
  <si>
    <t>pye</t>
    <phoneticPr fontId="1"/>
  </si>
  <si>
    <t>kyo</t>
    <phoneticPr fontId="1"/>
  </si>
  <si>
    <t>nyo</t>
    <phoneticPr fontId="1"/>
  </si>
  <si>
    <t>hyo</t>
    <phoneticPr fontId="1"/>
  </si>
  <si>
    <t>myo</t>
    <phoneticPr fontId="1"/>
  </si>
  <si>
    <t>ryo</t>
    <phoneticPr fontId="1"/>
  </si>
  <si>
    <t>gyo</t>
    <phoneticPr fontId="1"/>
  </si>
  <si>
    <t>jo</t>
    <phoneticPr fontId="1"/>
  </si>
  <si>
    <t>dyo</t>
    <phoneticPr fontId="1"/>
  </si>
  <si>
    <t>byo</t>
    <phoneticPr fontId="1"/>
  </si>
  <si>
    <t>pyo</t>
    <phoneticPr fontId="1"/>
  </si>
  <si>
    <t>va</t>
    <phoneticPr fontId="1"/>
  </si>
  <si>
    <t>くゃ</t>
    <phoneticPr fontId="1"/>
  </si>
  <si>
    <t>すぁ</t>
    <phoneticPr fontId="1"/>
  </si>
  <si>
    <t>tsa</t>
    <phoneticPr fontId="1"/>
  </si>
  <si>
    <t>てゃ</t>
    <phoneticPr fontId="1"/>
  </si>
  <si>
    <t>tha</t>
    <phoneticPr fontId="1"/>
  </si>
  <si>
    <t>とぁ</t>
    <phoneticPr fontId="1"/>
  </si>
  <si>
    <t>fa</t>
    <phoneticPr fontId="1"/>
  </si>
  <si>
    <t>ふゃ</t>
    <phoneticPr fontId="1"/>
  </si>
  <si>
    <t>fya</t>
    <phoneticPr fontId="1"/>
  </si>
  <si>
    <t>でゃ</t>
    <phoneticPr fontId="1"/>
  </si>
  <si>
    <t>dha</t>
    <phoneticPr fontId="1"/>
  </si>
  <si>
    <t>どぁ</t>
    <phoneticPr fontId="1"/>
  </si>
  <si>
    <t>vi</t>
    <phoneticPr fontId="1"/>
  </si>
  <si>
    <t>すぃ</t>
    <phoneticPr fontId="1"/>
  </si>
  <si>
    <t>tsi</t>
    <phoneticPr fontId="1"/>
  </si>
  <si>
    <t>thi</t>
    <phoneticPr fontId="1"/>
  </si>
  <si>
    <t>とぃ</t>
    <phoneticPr fontId="1"/>
  </si>
  <si>
    <t>fi</t>
    <phoneticPr fontId="1"/>
  </si>
  <si>
    <t>dhi</t>
    <phoneticPr fontId="1"/>
  </si>
  <si>
    <t>どぃ</t>
    <phoneticPr fontId="1"/>
  </si>
  <si>
    <t>vu</t>
    <phoneticPr fontId="1"/>
  </si>
  <si>
    <t>くぅ</t>
    <phoneticPr fontId="1"/>
  </si>
  <si>
    <t>くゅ</t>
    <phoneticPr fontId="1"/>
  </si>
  <si>
    <t>すぅ</t>
    <phoneticPr fontId="1"/>
  </si>
  <si>
    <t>thu</t>
    <phoneticPr fontId="1"/>
  </si>
  <si>
    <t>twu</t>
    <phoneticPr fontId="1"/>
  </si>
  <si>
    <t>fyu</t>
    <phoneticPr fontId="1"/>
  </si>
  <si>
    <t>dhu</t>
    <phoneticPr fontId="1"/>
  </si>
  <si>
    <t>dwu</t>
    <phoneticPr fontId="1"/>
  </si>
  <si>
    <t>ve</t>
    <phoneticPr fontId="1"/>
  </si>
  <si>
    <t>すぇ</t>
    <phoneticPr fontId="1"/>
  </si>
  <si>
    <t>tse</t>
    <phoneticPr fontId="1"/>
  </si>
  <si>
    <t>てぇ</t>
    <phoneticPr fontId="1"/>
  </si>
  <si>
    <t>the</t>
    <phoneticPr fontId="1"/>
  </si>
  <si>
    <t>とぇ</t>
    <phoneticPr fontId="1"/>
  </si>
  <si>
    <t>fe</t>
    <phoneticPr fontId="1"/>
  </si>
  <si>
    <t>でぇ</t>
    <phoneticPr fontId="1"/>
  </si>
  <si>
    <t>dhe</t>
    <phoneticPr fontId="1"/>
  </si>
  <si>
    <t>どぇ</t>
    <phoneticPr fontId="1"/>
  </si>
  <si>
    <t>vo</t>
    <phoneticPr fontId="1"/>
  </si>
  <si>
    <t>くょ</t>
    <phoneticPr fontId="1"/>
  </si>
  <si>
    <t>すぉ</t>
    <phoneticPr fontId="1"/>
  </si>
  <si>
    <t>tso</t>
    <phoneticPr fontId="1"/>
  </si>
  <si>
    <t>てょ</t>
    <phoneticPr fontId="1"/>
  </si>
  <si>
    <t>tho</t>
    <phoneticPr fontId="1"/>
  </si>
  <si>
    <t>とぉ</t>
    <phoneticPr fontId="1"/>
  </si>
  <si>
    <t>fo</t>
    <phoneticPr fontId="1"/>
  </si>
  <si>
    <t>ふょ</t>
    <phoneticPr fontId="1"/>
  </si>
  <si>
    <t>fyo</t>
    <phoneticPr fontId="1"/>
  </si>
  <si>
    <t>でょ</t>
    <phoneticPr fontId="1"/>
  </si>
  <si>
    <t>dho</t>
    <phoneticPr fontId="1"/>
  </si>
  <si>
    <t>どぉ</t>
    <phoneticPr fontId="1"/>
  </si>
  <si>
    <t>kuxya</t>
    <phoneticPr fontId="1"/>
  </si>
  <si>
    <t>kuxyu</t>
    <phoneticPr fontId="1"/>
  </si>
  <si>
    <t>kuxyo</t>
    <phoneticPr fontId="1"/>
  </si>
  <si>
    <t>kuxwa</t>
    <phoneticPr fontId="1"/>
  </si>
  <si>
    <t>hu</t>
    <phoneticPr fontId="1"/>
  </si>
  <si>
    <t>sya</t>
    <phoneticPr fontId="1"/>
  </si>
  <si>
    <t>syu</t>
    <phoneticPr fontId="1"/>
  </si>
  <si>
    <t>sye</t>
    <phoneticPr fontId="1"/>
  </si>
  <si>
    <t>syo</t>
    <phoneticPr fontId="1"/>
  </si>
  <si>
    <t>tya</t>
    <phoneticPr fontId="1"/>
  </si>
  <si>
    <t>tyu</t>
    <phoneticPr fontId="1"/>
  </si>
  <si>
    <t>tye</t>
    <phoneticPr fontId="1"/>
  </si>
  <si>
    <t>tyo</t>
    <phoneticPr fontId="1"/>
  </si>
  <si>
    <t>文字数</t>
    <rPh sb="0" eb="3">
      <t xml:space="preserve">モジスウ </t>
    </rPh>
    <phoneticPr fontId="1"/>
  </si>
  <si>
    <t>Karabiner-Elements</t>
    <phoneticPr fontId="1"/>
  </si>
  <si>
    <t>suxa</t>
    <phoneticPr fontId="1"/>
  </si>
  <si>
    <t>suxi</t>
    <phoneticPr fontId="1"/>
  </si>
  <si>
    <t>suxe</t>
    <phoneticPr fontId="1"/>
  </si>
  <si>
    <t>suxo</t>
    <phoneticPr fontId="1"/>
  </si>
  <si>
    <t>suxu</t>
    <phoneticPr fontId="1"/>
  </si>
  <si>
    <t>{"key_code":"</t>
    <phoneticPr fontId="1"/>
  </si>
  <si>
    <t>"}</t>
    <phoneticPr fontId="1"/>
  </si>
  <si>
    <t>"},{"key_code":"</t>
    <phoneticPr fontId="1"/>
  </si>
  <si>
    <t>手動設定</t>
    <rPh sb="0" eb="2">
      <t>シュドウ</t>
    </rPh>
    <rPh sb="2" eb="4">
      <t>セッテイ</t>
    </rPh>
    <phoneticPr fontId="1"/>
  </si>
  <si>
    <t>完成設定</t>
    <rPh sb="0" eb="2">
      <t>カンセイ</t>
    </rPh>
    <rPh sb="2" eb="4">
      <t>セッテイ</t>
    </rPh>
    <phoneticPr fontId="1"/>
  </si>
  <si>
    <t>ぐゎ</t>
  </si>
  <si>
    <t>guxwa</t>
    <phoneticPr fontId="1"/>
  </si>
  <si>
    <t>DvorakJ
定義順</t>
    <rPh sb="7" eb="10">
      <t>テイギジュン</t>
    </rPh>
    <phoneticPr fontId="1"/>
  </si>
  <si>
    <t>ね</t>
  </si>
  <si>
    <t>り</t>
  </si>
  <si>
    <t>め</t>
  </si>
  <si>
    <t>に</t>
  </si>
  <si>
    <t>の</t>
  </si>
  <si>
    <t>も</t>
  </si>
  <si>
    <t>を</t>
  </si>
  <si>
    <t>、</t>
  </si>
  <si>
    <t>み</t>
  </si>
  <si>
    <t>む</t>
  </si>
  <si>
    <t>づ</t>
  </si>
  <si>
    <t>ぶ</t>
  </si>
  <si>
    <t>べ</t>
  </si>
  <si>
    <t>で</t>
  </si>
  <si>
    <t>ど</t>
  </si>
  <si>
    <t>ぼ</t>
  </si>
  <si>
    <t>び</t>
  </si>
  <si>
    <t>ぷ</t>
  </si>
  <si>
    <t>ぺ</t>
  </si>
  <si>
    <t>ぽ</t>
  </si>
  <si>
    <t>ぴ</t>
  </si>
  <si>
    <t>みゃ</t>
  </si>
  <si>
    <t>みょ</t>
  </si>
  <si>
    <t>みゅ</t>
  </si>
  <si>
    <t>りゃ</t>
  </si>
  <si>
    <t>りょ</t>
  </si>
  <si>
    <t>りゅ</t>
  </si>
  <si>
    <t>しゃ</t>
  </si>
  <si>
    <t>しょ</t>
  </si>
  <si>
    <t>しゅ</t>
  </si>
  <si>
    <t>きゃ</t>
  </si>
  <si>
    <t>きょ</t>
  </si>
  <si>
    <t>きゅ</t>
  </si>
  <si>
    <t>にゃ</t>
  </si>
  <si>
    <t>にょ</t>
  </si>
  <si>
    <t>にゅ</t>
  </si>
  <si>
    <t>ちゃ</t>
  </si>
  <si>
    <t>ちょ</t>
  </si>
  <si>
    <t>ちゅ</t>
  </si>
  <si>
    <t>ひょ</t>
  </si>
  <si>
    <t>ひゅ</t>
  </si>
  <si>
    <t>じゃ</t>
  </si>
  <si>
    <t>じょ</t>
  </si>
  <si>
    <t>じゅ</t>
  </si>
  <si>
    <t>ぎゃ</t>
  </si>
  <si>
    <t>ぎょ</t>
  </si>
  <si>
    <t>ぎゅ</t>
  </si>
  <si>
    <t>ぢゃ</t>
  </si>
  <si>
    <t>ぢょ</t>
  </si>
  <si>
    <t>ぢゅ</t>
  </si>
  <si>
    <t>びゃ</t>
  </si>
  <si>
    <t>びょ</t>
  </si>
  <si>
    <t>びゅ</t>
  </si>
  <si>
    <t>ぴゃ</t>
  </si>
  <si>
    <t>ぴゅ</t>
  </si>
  <si>
    <t>ぴょ</t>
  </si>
  <si>
    <t>てぃ</t>
  </si>
  <si>
    <t>てゅ</t>
  </si>
  <si>
    <t>でぃ</t>
  </si>
  <si>
    <t>でゅ</t>
  </si>
  <si>
    <t>とぅ</t>
  </si>
  <si>
    <t>どぅ</t>
  </si>
  <si>
    <t>しぇ</t>
  </si>
  <si>
    <t>ちぇ</t>
  </si>
  <si>
    <t>じぇ</t>
  </si>
  <si>
    <t>ぢぇ</t>
  </si>
  <si>
    <t>ふぁ</t>
  </si>
  <si>
    <t>ふぃ</t>
  </si>
  <si>
    <t>ふぇ</t>
  </si>
  <si>
    <t>ふぉ</t>
  </si>
  <si>
    <t>ふゅ</t>
  </si>
  <si>
    <t>うぃ</t>
  </si>
  <si>
    <t>うぇ</t>
  </si>
  <si>
    <t>うぉ</t>
  </si>
  <si>
    <t>くぁ</t>
  </si>
  <si>
    <t>くぃ</t>
  </si>
  <si>
    <t>くぇ</t>
  </si>
  <si>
    <t>くぉ</t>
  </si>
  <si>
    <t>くゎ</t>
  </si>
  <si>
    <t>つぁ</t>
  </si>
  <si>
    <t>つぃ</t>
  </si>
  <si>
    <t>つぇ</t>
  </si>
  <si>
    <t>つぉ</t>
  </si>
  <si>
    <t>○</t>
  </si>
  <si>
    <t>【</t>
  </si>
  <si>
    <t>〈</t>
  </si>
  <si>
    <t>！</t>
  </si>
  <si>
    <t>？</t>
  </si>
  <si>
    <t>】</t>
  </si>
  <si>
    <t>〉</t>
  </si>
  <si>
    <t>……</t>
  </si>
  <si>
    <t>──</t>
  </si>
  <si>
    <t>・</t>
  </si>
  <si>
    <t>「</t>
  </si>
  <si>
    <t>『</t>
  </si>
  <si>
    <t>《</t>
  </si>
  <si>
    <t>（</t>
  </si>
  <si>
    <t>」</t>
  </si>
  <si>
    <t>』</t>
  </si>
  <si>
    <t>》</t>
  </si>
  <si>
    <t>）</t>
  </si>
  <si>
    <t>{"key_code":"b","modifiers":["shift","option"]},{"key_code":"</t>
    <phoneticPr fontId="1"/>
  </si>
  <si>
    <t>かな入力時</t>
    <phoneticPr fontId="1"/>
  </si>
  <si>
    <t>"},{"key_code":"lang1"}</t>
    <phoneticPr fontId="1"/>
  </si>
  <si>
    <t>{"key_code":"b","modifiers":["shift","option"]},{"key_code":"2"},{"key_code":"5"},{"key_code":"c"},{"key_code":"b"},{"key_code":"lang1"}</t>
  </si>
  <si>
    <t>{"key_code":"b","modifiers":["shift","option"]},{"key_code":"3"},{"key_code":"0"},{"key_code":"1"},{"key_code":"0"},{"key_code":"lang1"}</t>
  </si>
  <si>
    <t>{"key_code":"b","modifiers":["shift","option"]},{"key_code":"3"},{"key_code":"0"},{"key_code":"0"},{"key_code":"8"},{"key_code":"lang1"}</t>
  </si>
  <si>
    <t>{"key_code":"b","modifiers":["shift","option"]},{"key_code":"3"},{"key_code":"0"},{"key_code":"1"},{"key_code":"1"},{"key_code":"lang1"}</t>
  </si>
  <si>
    <t>{"key_code":"b","modifiers":["shift","option"]},{"key_code":"3"},{"key_code":"0"},{"key_code":"0"},{"key_code":"9"},{"key_code":"lang1"}</t>
  </si>
  <si>
    <t>{"key_code":"b","modifiers":["shift","option"]},{"key_code":"3"},{"key_code":"0"},{"key_code":"0"},{"key_code":"d"},{"key_code":"lang1"}</t>
  </si>
  <si>
    <t>{"key_code":"b","modifiers":["shift","option"]},{"key_code":"0"},{"key_code":"0"},{"key_code":"7"},{"key_code":"c"},{"key_code":"lang1"}</t>
  </si>
  <si>
    <t>{"key_code":"b","modifiers":["shift","option"]},{"key_code":"3"},{"key_code":"0"},{"key_code":"0"},{"key_code":"c"},{"key_code":"lang1"}</t>
  </si>
  <si>
    <t>{"key_code":"b","modifiers":["shift","option"]},{"key_code":"3"},{"key_code":"0"},{"key_code":"0"},{"key_code":"e"},{"key_code":"lang1"}</t>
  </si>
  <si>
    <t>{"key_code":"b","modifiers":["shift","option"]},{"key_code":"3"},{"key_code":"0"},{"key_code":"0"},{"key_code":"a"},{"key_code":"lang1"}</t>
  </si>
  <si>
    <t>{"key_code":"b","modifiers":["shift","option"]},{"key_code":"f"},{"key_code":"f"},{"key_code":"0"},{"key_code":"8"},{"key_code":"lang1"}</t>
  </si>
  <si>
    <t>{"key_code":"b","modifiers":["shift","option"]},{"key_code":"3"},{"key_code":"0"},{"key_code":"0"},{"key_code":"f"},{"key_code":"lang1"}</t>
  </si>
  <si>
    <t>{"key_code":"b","modifiers":["shift","option"]},{"key_code":"3"},{"key_code":"0"},{"key_code":"0"},{"key_code":"b"},{"key_code":"lang1"}</t>
  </si>
  <si>
    <t>{"key_code":"b","modifiers":["shift","option"]},{"key_code":"f"},{"key_code":"f"},{"key_code":"0"},{"key_code":"9"},{"key_code":"lang1"}</t>
  </si>
  <si>
    <t>uxa</t>
    <phoneticPr fontId="1"/>
  </si>
  <si>
    <t>uxo</t>
    <phoneticPr fontId="1"/>
  </si>
  <si>
    <t>uxi</t>
    <phoneticPr fontId="1"/>
  </si>
  <si>
    <t>uxe</t>
    <phoneticPr fontId="1"/>
  </si>
  <si>
    <t>bit</t>
    <phoneticPr fontId="1"/>
  </si>
  <si>
    <t>出力
文字数</t>
    <rPh sb="0" eb="2">
      <t xml:space="preserve">シュツリョク </t>
    </rPh>
    <rPh sb="3" eb="6">
      <t>モジスウ</t>
    </rPh>
    <phoneticPr fontId="1"/>
  </si>
  <si>
    <t>入力
キー数</t>
    <rPh sb="0" eb="2">
      <t xml:space="preserve">ニュウリョク </t>
    </rPh>
    <phoneticPr fontId="1"/>
  </si>
  <si>
    <t>出力
文字</t>
    <rPh sb="0" eb="2">
      <t xml:space="preserve">シュツリョク </t>
    </rPh>
    <rPh sb="2" eb="4">
      <t>モシ</t>
    </rPh>
    <phoneticPr fontId="1"/>
  </si>
  <si>
    <t>前回
文字</t>
    <rPh sb="0" eb="2">
      <t xml:space="preserve">ゼンカイ </t>
    </rPh>
    <phoneticPr fontId="1"/>
  </si>
  <si>
    <t>前回
文字数</t>
    <rPh sb="0" eb="2">
      <t xml:space="preserve">ゼンカイ </t>
    </rPh>
    <phoneticPr fontId="1"/>
  </si>
  <si>
    <t>前回
キー</t>
    <rPh sb="0" eb="2">
      <t xml:space="preserve">ゼンカイ </t>
    </rPh>
    <phoneticPr fontId="1"/>
  </si>
  <si>
    <t>式</t>
    <phoneticPr fontId="1"/>
  </si>
  <si>
    <t>け</t>
    <phoneticPr fontId="1"/>
  </si>
  <si>
    <t>小</t>
    <rPh sb="0" eb="1">
      <t xml:space="preserve">コ </t>
    </rPh>
    <phoneticPr fontId="1"/>
  </si>
  <si>
    <t>ヴぁ</t>
  </si>
  <si>
    <t>ヴぁ</t>
    <phoneticPr fontId="1"/>
  </si>
  <si>
    <t>ヴぇ</t>
  </si>
  <si>
    <t>ヴぇ</t>
    <phoneticPr fontId="1"/>
  </si>
  <si>
    <t>ヴぃ</t>
  </si>
  <si>
    <t>ヴぃ</t>
    <phoneticPr fontId="1"/>
  </si>
  <si>
    <t>ヴぉ</t>
  </si>
  <si>
    <t>ヴぉ</t>
    <phoneticPr fontId="1"/>
  </si>
  <si>
    <t>ヴ</t>
  </si>
  <si>
    <t>ヴ</t>
    <phoneticPr fontId="1"/>
  </si>
  <si>
    <t>ヴゃ</t>
    <phoneticPr fontId="1"/>
  </si>
  <si>
    <t>ヴょ</t>
    <phoneticPr fontId="1"/>
  </si>
  <si>
    <t>ヴゅ</t>
  </si>
  <si>
    <t>ヴゅ</t>
    <phoneticPr fontId="1"/>
  </si>
  <si>
    <t>IME ON</t>
  </si>
  <si>
    <t>IME OFF</t>
  </si>
  <si>
    <t>{vkF2},{vkF0}</t>
  </si>
  <si>
    <t>◀最末尾</t>
  </si>
  <si>
    <t>｜{改行}</t>
  </si>
  <si>
    <t>{"key_code":"slash"}</t>
  </si>
  <si>
    <t>{"key_code":"slash","modifiers":["shift"]},{"key_code":"return_or_enter"}</t>
  </si>
  <si>
    <t>{"key_code":"1","modifiers":["shift"]},{"key_code":"return_or_enter"}</t>
  </si>
  <si>
    <t>{"key_code":"b","modifiers":["shift","option"]},{"key_code":"2"},{"key_code":"5"},{"key_code":"0"},{"key_code":"0"},{"key_code":"2"},{"key_code":"5"},{"key_code":"0"},{"key_code":"0"},{"key_code":"lang1"}</t>
  </si>
  <si>
    <t>{"key_code":"semicolon","modifiers":["option"]},{"key_code":"semicolon","modifiers":["option"]},{"key_code":"return_or_enter"}</t>
  </si>
  <si>
    <t>+{Esc 3}</t>
  </si>
  <si>
    <t>DvorakJ版</t>
    <rPh sb="7" eb="8">
      <t xml:space="preserve">バン </t>
    </rPh>
    <phoneticPr fontId="1"/>
  </si>
  <si>
    <t>末消</t>
  </si>
  <si>
    <t>Del</t>
  </si>
  <si>
    <t>入力キャンセル</t>
  </si>
  <si>
    <t>{"key_code":"return_or_enter"},{"key_code":"down_arrow","modifiers":["command"]}</t>
  </si>
  <si>
    <t>{↑}</t>
  </si>
  <si>
    <t>↑</t>
  </si>
  <si>
    <t>選択↑</t>
  </si>
  <si>
    <t>+{↑}</t>
  </si>
  <si>
    <t>5↑</t>
  </si>
  <si>
    <t>カタカナ</t>
  </si>
  <si>
    <t>↓</t>
  </si>
  <si>
    <t>{↓}</t>
  </si>
  <si>
    <t>選択↓</t>
  </si>
  <si>
    <t>+{↓}</t>
  </si>
  <si>
    <t>5↓</t>
  </si>
  <si>
    <t>{↓ 5}</t>
  </si>
  <si>
    <t>{↑ 5}</t>
  </si>
  <si>
    <t>ひらがな</t>
  </si>
  <si>
    <t>　　　×　　　×　　　×{改行 2}</t>
  </si>
  <si>
    <t>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</t>
  </si>
  <si>
    <t>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</t>
  </si>
  <si>
    <t>ルビ
マクロ</t>
  </si>
  <si>
    <t>｜{改行}{End}《》{改行}{↑}</t>
  </si>
  <si>
    <t>{Home}{改行}{Space 1}{End}</t>
  </si>
  <si>
    <t>{"key_code":"up_arrow","modifiers":["command"]},{"key_code":"return_or_enter"},{"key_code":"spacebar"},{"key_code":"down_arrow","modifiers":["command"]}</t>
  </si>
  <si>
    <t>台
マクロ</t>
  </si>
  <si>
    <t>ト
マクロ</t>
  </si>
  <si>
    <t>{"key_code":"up_arrow","modifiers":["command"]},{"key_code":"return_or_enter"},{"key_code":"spacebar"},{"key_code":"spacebar"},{"key_code":"spacebar"},{"key_code":"down_arrow","modifiers":["command"]}</t>
  </si>
  <si>
    <t>〇{改行}</t>
  </si>
  <si>
    <t>。</t>
  </si>
  <si>
    <t>【{改行}</t>
  </si>
  <si>
    <t>{"key_code":"b","modifiers":["shift","option"]},{"key_code":"3"},{"key_code":"0"},{"key_code":"0"},{"key_code":"d"},{"key_code":"return_or_enter"},{"key_code":"return_or_enter"},{"key_code":"3"},{"key_code":"0"},{"key_code":"0"},{"key_code":"c"},{"key_code":"lang1"}</t>
  </si>
  <si>
    <t>」
「
マクロ</t>
  </si>
  <si>
    <t>{"key_code":"spacebar"},{"key_code":"spacebar"},{"key_code":"spacebar"}</t>
  </si>
  <si>
    <t>□□□</t>
  </si>
  <si>
    <t>{"key_code":"b","modifiers":["shift","option"]},{"key_code":"3"},{"key_code":"0"},{"key_code":"0"},{"key_code":"d"},{"key_code":"lang1"},{"key_code":"return_or_enter"},{"key_code":"spacebar"}</t>
  </si>
  <si>
    <t>」
□
マクロ</t>
  </si>
  <si>
    <t>{"key_code":"b","modifiers":["shift","option"]},{"key_code":"3"},{"key_code":"0"},{"key_code":"0"},{"key_code":"d"},{"key_code":"lang1"},{"key_code":"return_or_enter"}</t>
  </si>
  <si>
    <t>」
｜
マクロ</t>
  </si>
  <si>
    <t>{Home}</t>
  </si>
  <si>
    <t>{"key_code":"up_arrow","modifiers":["command"]}</t>
  </si>
  <si>
    <t>+{Home}</t>
  </si>
  <si>
    <t>{"key_code":"up_arrow","modifiers":["shift","command"]}</t>
  </si>
  <si>
    <t>▲
Home</t>
  </si>
  <si>
    <t>確定
End
▼</t>
  </si>
  <si>
    <t>End
▼</t>
  </si>
  <si>
    <t>x   x   x</t>
  </si>
  <si>
    <t>▲
Home
選択</t>
  </si>
  <si>
    <t>5
←</t>
  </si>
  <si>
    <t>{← 5}</t>
  </si>
  <si>
    <t>{"key_code":"left_arrow"},{"key_code":"left_arrow"},{"key_code":"left_arrow"},{"key_code":"left_arrow"},{"key_code":"left_arrow"}</t>
  </si>
  <si>
    <t>5
→</t>
  </si>
  <si>
    <t>{→ 5}</t>
  </si>
  <si>
    <t>{"key_code":"right_arrow"},{"key_code":"right_arrow"},{"key_code":"right_arrow"},{"key_code":"right_arrow"},{"key_code":"right_arrow"}</t>
  </si>
  <si>
    <t>{"key_code":"page_down"}</t>
  </si>
  <si>
    <t>次 5
◀ページ
先頭</t>
  </si>
  <si>
    <t>^{PgDn 5}</t>
  </si>
  <si>
    <t>{"key_code":"page_down"},{"key_code":"page_down"},{"key_code":"page_down"},{"key_code":"page_down"},{"key_code":"page_down"}</t>
  </si>
  <si>
    <t>前 5
ページ▶
先頭</t>
  </si>
  <si>
    <t>^{PgUp 5}</t>
  </si>
  <si>
    <t>{"key_code":"page_up"},{"key_code":"page_up"},{"key_code":"page_up"},{"key_code":"page_up"},{"key_code":"page_up"}</t>
  </si>
  <si>
    <t>^x</t>
  </si>
  <si>
    <t>カット</t>
  </si>
  <si>
    <t>5
←
選択</t>
  </si>
  <si>
    <t>5
→
選択</t>
  </si>
  <si>
    <t>+{← 5}</t>
  </si>
  <si>
    <t>+{→ 5}</t>
  </si>
  <si>
    <t>{"key_code":"down_arrow","modifiers":["shift"]}</t>
  </si>
  <si>
    <t>{"key_code":"left_arrow","modifiers":["shift"]},{"key_code":"left_arrow","modifiers":["shift"]},{"key_code":"left_arrow","modifiers":["shift"]},{"key_code":"left_arrow","modifiers":["shift"]},{"key_code":"left_arrow","modifiers":["shift"]}</t>
  </si>
  <si>
    <t>{"key_code":"right_arrow","modifiers":["shift"]},{"key_code":"right_arrow","modifiers":["shift"]},{"key_code":"right_arrow","modifiers":["shift"]},{"key_code":"right_arrow","modifiers":["shift"]},{"key_code":"right_arrow","modifiers":["shift"]}</t>
  </si>
  <si>
    <t>次
◀ページ
先頭</t>
  </si>
  <si>
    <t>^{PgDn}</t>
  </si>
  <si>
    <t>前
ページ▶
先頭</t>
  </si>
  <si>
    <t>^{PgUp}</t>
  </si>
  <si>
    <t>{"key_code":"page_up"}</t>
  </si>
  <si>
    <t>選択
End
▼</t>
  </si>
  <si>
    <t>+{End}</t>
  </si>
  <si>
    <t>{"key_code":"down_arrow","modifiers":["shift","command"]}</t>
  </si>
  <si>
    <t>コピー</t>
  </si>
  <si>
    <t>^c</t>
  </si>
  <si>
    <t>^v</t>
  </si>
  <si>
    <t>{"key_code":"v","modifiers":["command"]}</t>
  </si>
  <si>
    <t>ペースト</t>
  </si>
  <si>
    <t>^z</t>
  </si>
  <si>
    <t>{"key_code":"z","modifiers":["command"]}</t>
  </si>
  <si>
    <t>アンドゥ</t>
    <phoneticPr fontId="1"/>
  </si>
  <si>
    <t>リドゥ</t>
  </si>
  <si>
    <t>^y</t>
  </si>
  <si>
    <t>{"key_code":"comma"}</t>
  </si>
  <si>
    <t>ひゃ</t>
  </si>
  <si>
    <t>{"key_code":"lang1"}</t>
  </si>
  <si>
    <t>{"key_code":"lang2"}</t>
  </si>
  <si>
    <t>行送り</t>
  </si>
  <si>
    <t>{Enter}</t>
  </si>
  <si>
    <t>{"key_code":"return_or_enter"}</t>
  </si>
  <si>
    <t>^{End}</t>
  </si>
  <si>
    <t>{"key_code":"left_arrow","modifiers":["command"]}</t>
  </si>
  <si>
    <t>保存</t>
  </si>
  <si>
    <t>^s</t>
  </si>
  <si>
    <t>{"key_code":"s","modifiers":["command"]}</t>
  </si>
  <si>
    <t>+{End}{BS}</t>
  </si>
  <si>
    <t>{"key_code":"down_arrow","modifiers":["shift","command"]},{"key_code":"delete_or_backspace"}</t>
  </si>
  <si>
    <t>再変換</t>
  </si>
  <si>
    <t>{vk1C}</t>
  </si>
  <si>
    <t>{"key_code":"lang1"},{"key_code":"lang1"}</t>
  </si>
  <si>
    <t>{Del}</t>
  </si>
  <si>
    <t>{"key_code":"delete_forward"}</t>
  </si>
  <si>
    <t>{"key_code":"escape"},{"key_code":"escape"},{"key_code":"escape"}</t>
  </si>
  <si>
    <t>{Enter}{End}</t>
  </si>
  <si>
    <t>{"key_code":"up_arrow"}</t>
  </si>
  <si>
    <t>{"key_code":"up_arrow","modifiers":["shift"]}</t>
  </si>
  <si>
    <t>^i</t>
  </si>
  <si>
    <t>{End}</t>
  </si>
  <si>
    <t>{"key_code":"down_arrow","modifiers":["command"]}</t>
  </si>
  <si>
    <t>{"key_code":"down_arrow"}</t>
  </si>
  <si>
    <t>{"key_code":"down_arrow"},{"key_code":"down_arrow"},{"key_code":"down_arrow"},{"key_code":"down_arrow"},{"key_code":"down_arrow"}</t>
  </si>
  <si>
    <t>^u</t>
  </si>
  <si>
    <t>{"key_code":"f6"}</t>
  </si>
  <si>
    <t>{vkF2 2}</t>
    <phoneticPr fontId="1"/>
  </si>
  <si>
    <t>シフト</t>
  </si>
  <si>
    <t>ビット
パターン</t>
    <phoneticPr fontId="1"/>
  </si>
  <si>
    <t>ビット
パターン</t>
  </si>
  <si>
    <t>非押下時</t>
  </si>
  <si>
    <t>押下時</t>
  </si>
  <si>
    <t>"A"-1</t>
    <phoneticPr fontId="1"/>
  </si>
  <si>
    <t>↓</t>
    <rPh sb="0" eb="1">
      <t xml:space="preserve">イジョウハ ヘンコウセズ </t>
    </rPh>
    <phoneticPr fontId="1"/>
  </si>
  <si>
    <t>↓</t>
    <phoneticPr fontId="1"/>
  </si>
  <si>
    <t>1の時だけスクリプトが変わる</t>
    <rPh sb="11" eb="12">
      <t xml:space="preserve">カワル </t>
    </rPh>
    <phoneticPr fontId="1"/>
  </si>
  <si>
    <t>S</t>
    <phoneticPr fontId="1"/>
  </si>
  <si>
    <t>↓ 定義してない文字や、同じ組み合わせがあると、色が変わる</t>
    <rPh sb="2" eb="4">
      <t>テイ</t>
    </rPh>
    <rPh sb="8" eb="10">
      <t xml:space="preserve">モジヤ </t>
    </rPh>
    <rPh sb="12" eb="13">
      <t xml:space="preserve">オナジクミアワセガ </t>
    </rPh>
    <rPh sb="24" eb="25">
      <t xml:space="preserve">イロガカワル </t>
    </rPh>
    <phoneticPr fontId="1"/>
  </si>
  <si>
    <t>す</t>
    <phoneticPr fontId="1"/>
  </si>
  <si>
    <t>き</t>
    <phoneticPr fontId="1"/>
  </si>
  <si>
    <t>Sp</t>
    <phoneticPr fontId="1"/>
  </si>
  <si>
    <t>配列の表示名</t>
    <rPh sb="0" eb="2">
      <t xml:space="preserve">ハイレツノ </t>
    </rPh>
    <rPh sb="3" eb="5">
      <t xml:space="preserve">ヒョウジ </t>
    </rPh>
    <rPh sb="5" eb="6">
      <t xml:space="preserve">メイ </t>
    </rPh>
    <phoneticPr fontId="1"/>
  </si>
  <si>
    <t>ファイルの表示名</t>
    <rPh sb="5" eb="8">
      <t xml:space="preserve">ヒョウジメイ </t>
    </rPh>
    <phoneticPr fontId="1"/>
  </si>
  <si>
    <t>{"title": "</t>
  </si>
  <si>
    <t>ファイル冒頭</t>
    <rPh sb="4" eb="6">
      <t xml:space="preserve">ボウトウ </t>
    </rPh>
    <phoneticPr fontId="1"/>
  </si>
  <si>
    <t>編集
モード</t>
    <rPh sb="0" eb="2">
      <t xml:space="preserve">ヘンシュウ </t>
    </rPh>
    <phoneticPr fontId="1"/>
  </si>
  <si>
    <t>非押
下時</t>
    <rPh sb="0" eb="3">
      <t xml:space="preserve">ヒオウカジ </t>
    </rPh>
    <phoneticPr fontId="1"/>
  </si>
  <si>
    <t>押下
時</t>
    <rPh sb="0" eb="3">
      <t xml:space="preserve">オウカジ </t>
    </rPh>
    <phoneticPr fontId="1"/>
  </si>
  <si>
    <t>1-C</t>
  </si>
  <si>
    <t>",</t>
    <phoneticPr fontId="1"/>
  </si>
  <si>
    <t>"rules":[{"description": "</t>
    <phoneticPr fontId="1"/>
  </si>
  <si>
    <t>","manipulators":[</t>
    <phoneticPr fontId="1"/>
  </si>
  <si>
    <t>ファイル末尾</t>
    <rPh sb="4" eb="6">
      <t xml:space="preserve">マツビ </t>
    </rPh>
    <phoneticPr fontId="1"/>
  </si>
  <si>
    <t>{"description": "</t>
    <phoneticPr fontId="1"/>
  </si>
  <si>
    <t>","modifiers":{"optional":["shift","caps_lock"]}},"to":[{"set_variable":{"name":"</t>
    <phoneticPr fontId="1"/>
  </si>
  <si>
    <t>","value":0}},{"set_variable":{"name":"unsettled","value":0}}],"type":"basic"}</t>
    <phoneticPr fontId="1"/>
  </si>
  <si>
    <t>]}]}</t>
    <phoneticPr fontId="1"/>
  </si>
  <si>
    <t>","conditions":[{"input_sources":[{"language":"ja"}],"type":"input_source_if"},{"input_sources":[{"input_mode_id":"Roman$"}],"type":"input_source_unless"}],"from":{"key_code":"</t>
    <phoneticPr fontId="1"/>
  </si>
  <si>
    <t>3-A</t>
  </si>
  <si>
    <t>2-B</t>
  </si>
  <si>
    <t>2-C</t>
  </si>
  <si>
    <t>1-A</t>
  </si>
  <si>
    <t>1-B</t>
  </si>
  <si>
    <t>スクリプト本体</t>
    <rPh sb="5" eb="7">
      <t xml:space="preserve">ホンタイ </t>
    </rPh>
    <phoneticPr fontId="1"/>
  </si>
  <si>
    <t>Q</t>
    <phoneticPr fontId="1"/>
  </si>
  <si>
    <t>q</t>
  </si>
  <si>
    <t>a</t>
    <phoneticPr fontId="1"/>
  </si>
  <si>
    <t>;</t>
    <phoneticPr fontId="1"/>
  </si>
  <si>
    <t>.</t>
    <phoneticPr fontId="1"/>
  </si>
  <si>
    <t>,</t>
    <phoneticPr fontId="1"/>
  </si>
  <si>
    <t>/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</si>
  <si>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</si>
  <si>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</si>
  <si>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</si>
  <si>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</si>
  <si>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</si>
  <si>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</si>
  <si>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</si>
  <si>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</si>
  <si>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</si>
  <si>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A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</si>
  <si>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</si>
  <si>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</si>
  <si>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</si>
  <si>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</si>
  <si>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</si>
  <si>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</si>
  <si>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</si>
  <si>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</si>
  <si>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</si>
  <si>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</si>
  <si>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</si>
  <si>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</si>
  <si>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</si>
  <si>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</si>
  <si>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","conditions":[{"type":"variable_if","name":"unsettled","value":2},{"type":"variable_unless","name":"</t>
    <phoneticPr fontId="1"/>
  </si>
  <si>
    <t>","value":0},{"type":"variable_unless","name":"</t>
    <phoneticPr fontId="1"/>
  </si>
  <si>
    <t>","modifiers":{"optional":["caps_lock"]}},"to":[{"key_code":"delete_or_backspace"},{"key_code":"delete_or_backspace"},</t>
    <phoneticPr fontId="1"/>
  </si>
  <si>
    <t>","value":1}},{"set_variable":{"name":"unsettled","value":0}}],"to_after_key_up":[{"set_variable":{"name":"</t>
    <phoneticPr fontId="1"/>
  </si>
  <si>
    <t>,{"set_variable":{"name":"</t>
    <phoneticPr fontId="1"/>
  </si>
  <si>
    <t>{"conditions":[{"type":"variable_unless","name":"unsettled","value":0},{"type":"variable_unless","name":"</t>
    <phoneticPr fontId="1"/>
  </si>
  <si>
    <t>","modifiers":{"optional":["caps_lock"]}},"to":[{"key_code":"delete_or_backspace"},</t>
    <phoneticPr fontId="1"/>
  </si>
  <si>
    <t>{"conditions":[{"type":"variable_unless","name":"</t>
    <phoneticPr fontId="1"/>
  </si>
  <si>
    <t>","modifiers":{"optional":["caps_lock"]}},"to":[</t>
    <phoneticPr fontId="1"/>
  </si>
  <si>
    <t>","conditions":[{"type":"variable_unless","name":"unsettled","value":0},{"type":"variable_unless","name":"</t>
    <phoneticPr fontId="1"/>
  </si>
  <si>
    <t>","value":0},{"input_sources":[{"language":"ja"}],"type":"input_source_if"},{"input_sources":[{"input_mode_id":"Roman$"}],"type":"input_source_unless"}],"from":{"key_code":"</t>
    <phoneticPr fontId="1"/>
  </si>
  <si>
    <t>","modifiers":{"optional":["shift","caps_lock"]}},"to":[</t>
    <phoneticPr fontId="1"/>
  </si>
  <si>
    <t>","modifiers":{"optional":["shift","caps_lock"]}},"to":[{"key_code":"delete_or_backspace"},</t>
    <phoneticPr fontId="1"/>
  </si>
  <si>
    <t>","modifiers":{"optional":["shift","caps_lock"]}},"to":[{"key_code":"delete_or_backspace"},{"key_code":"delete_or_backspace"},</t>
    <phoneticPr fontId="1"/>
  </si>
  <si>
    <t>,{"set_variable":{"name":"</t>
  </si>
  <si>
    <t>{"conditions":[{"type":"variable_unless","name":"</t>
  </si>
  <si>
    <t>","value":0}},{"set_variable":{"name":"unsettled","value":0}}],"type":"basic"},</t>
  </si>
  <si>
    <t>","value":0}},{"set_variable":{"name":"unsettled","value":0}}],"type":"basic"},</t>
    <phoneticPr fontId="1"/>
  </si>
  <si>
    <t>","value":1}},{"set_variable":{"name":"unsettled","value":</t>
  </si>
  <si>
    <t>","value":1}},{"set_variable":{"name":"unsettled","value":</t>
    <phoneticPr fontId="1"/>
  </si>
  <si>
    <t>}}],"to_after_key_up":[{"set_variable":{"name":"</t>
  </si>
  <si>
    <t>}}],"to_after_key_up":[{"set_variable":{"name":"</t>
    <phoneticPr fontId="1"/>
  </si>
  <si>
    <t>↓ 同じ組み合わせがあると、色が変わる</t>
  </si>
  <si>
    <t>↓ 同じ組み合わせがあると、色が変わる</t>
    <phoneticPr fontId="1"/>
  </si>
  <si>
    <t>Karabiner-Elements かな</t>
    <phoneticPr fontId="1"/>
  </si>
  <si>
    <t>2-A</t>
    <phoneticPr fontId="1"/>
  </si>
  <si>
    <t>0は出力後、確定</t>
    <rPh sb="2" eb="4">
      <t>シュツリョク</t>
    </rPh>
    <rPh sb="4" eb="5">
      <t>ゴ</t>
    </rPh>
    <phoneticPr fontId="1"/>
  </si>
  <si>
    <t>ぅ</t>
    <phoneticPr fontId="1"/>
  </si>
  <si>
    <t>ゎ</t>
    <phoneticPr fontId="1"/>
  </si>
  <si>
    <t>ゃ</t>
    <phoneticPr fontId="1"/>
  </si>
  <si>
    <t>ゅ</t>
    <phoneticPr fontId="1"/>
  </si>
  <si>
    <t>ょ</t>
    <phoneticPr fontId="1"/>
  </si>
  <si>
    <t>ぁ</t>
    <phoneticPr fontId="1"/>
  </si>
  <si>
    <t>ぃ</t>
    <phoneticPr fontId="1"/>
  </si>
  <si>
    <t>ぇ</t>
    <phoneticPr fontId="1"/>
  </si>
  <si>
    <t>ぉ</t>
    <phoneticPr fontId="1"/>
  </si>
  <si>
    <t>{"description": "</t>
  </si>
  <si>
    <t xml:space="preserve">{"description": "(Sp) </t>
  </si>
  <si>
    <t xml:space="preserve">{"description": "(Sp) </t>
    <phoneticPr fontId="1"/>
  </si>
  <si>
    <t xml:space="preserve">{"description": "Sp </t>
  </si>
  <si>
    <t xml:space="preserve">{"description": "Sp </t>
    <phoneticPr fontId="1"/>
  </si>
  <si>
    <t>","conditions":[{"type":"variable_unless","name":"unsettled","value":0},{"input_sources":[{"language":"ja"}],"type":"input_source_if"},{"input_sources":[{"input_mode_id":"Roman$"}],"type":"input_source_unless"}],"from":{"key_code":"</t>
    <phoneticPr fontId="1"/>
  </si>
  <si>
    <t>","modifiers":{"optional":["shift","caps_lock"]}},"to":[</t>
  </si>
  <si>
    <t>{"conditions":[{"input_sources":[{"language":"ja"}],"type":"input_source_if"},{"input_sources":[{"input_mode_id":"Roman$"}],"type":"input_source_unless"}],"from":{"key_code":"</t>
    <phoneticPr fontId="1"/>
  </si>
  <si>
    <t>yo</t>
    <phoneticPr fontId="1"/>
  </si>
  <si>
    <t>yu</t>
    <phoneticPr fontId="1"/>
  </si>
  <si>
    <t>前文字削除</t>
  </si>
  <si>
    <t>{BS}</t>
  </si>
  <si>
    <t>{"key_code":"delete_or_backspace"}</t>
  </si>
  <si>
    <t>","modifiers":{"optional":["caps_lock"]}},"to":[{"set_variable":{"name":"</t>
    <phoneticPr fontId="1"/>
  </si>
  <si>
    <t>","value":1}},{"set_variable":{"name":"unsettled","value":0}}],"to_if_alone":[</t>
    <phoneticPr fontId="1"/>
  </si>
  <si>
    <t>],"to_after_key_up":[{"set_variable":{"name":"</t>
    <phoneticPr fontId="1"/>
  </si>
  <si>
    <t>{"key_code":"period"},{"key_code":"return_or_enter"}</t>
  </si>
  <si>
    <t>{"key_code":"x"},{"key_code":"y"},{"key_code":"a"}</t>
  </si>
  <si>
    <t>{"key_code":"x"},{"key_code":"y"},{"key_code":"u"}</t>
  </si>
  <si>
    <t>{"key_code":"x"},{"key_code":"y"},{"key_code":"o"}</t>
  </si>
  <si>
    <t>↓ 未設定のところは赤、あえて設定したところは黄色に変わる</t>
    <rPh sb="2" eb="5">
      <t xml:space="preserve">ミセッテイノトコロノ </t>
    </rPh>
    <rPh sb="10" eb="11">
      <t xml:space="preserve">アカ </t>
    </rPh>
    <rPh sb="15" eb="17">
      <t xml:space="preserve">セッテイシタ </t>
    </rPh>
    <rPh sb="23" eb="25">
      <t xml:space="preserve">キイロ </t>
    </rPh>
    <rPh sb="26" eb="27">
      <t xml:space="preserve">カワル </t>
    </rPh>
    <phoneticPr fontId="1"/>
  </si>
  <si>
    <t>{"key_code":"x"},{"key_code":"u"}</t>
    <phoneticPr fontId="1"/>
  </si>
  <si>
    <t>{"key_code":"x"},{"key_code":"w"},{"key_code":"a"}</t>
    <phoneticPr fontId="1"/>
  </si>
  <si>
    <t>{"key_code":"x"},{"key_code":"a"}</t>
    <phoneticPr fontId="1"/>
  </si>
  <si>
    <t>{"key_code":"x"},{"key_code":"i"}</t>
    <phoneticPr fontId="1"/>
  </si>
  <si>
    <t>{"key_code":"x"},{"key_code":"e"}</t>
    <phoneticPr fontId="1"/>
  </si>
  <si>
    <t>{"key_code":"x"},{"key_code":"o"}</t>
    <phoneticPr fontId="1"/>
  </si>
  <si>
    <t>{←}</t>
  </si>
  <si>
    <t>{"key_code":"left_arrow"}</t>
  </si>
  <si>
    <t>{→}</t>
  </si>
  <si>
    <t>{"key_code":"right_arrow"}</t>
  </si>
  <si>
    <t>{"key_code":"a"}</t>
  </si>
  <si>
    <t>{"key_code":"i"}</t>
  </si>
  <si>
    <t>{"key_code":"u"}</t>
  </si>
  <si>
    <t>{"key_code":"e"}</t>
  </si>
  <si>
    <t>{"key_code":"o"}</t>
  </si>
  <si>
    <t>{"key_code":"y"},{"key_code":"u"}</t>
    <phoneticPr fontId="1"/>
  </si>
  <si>
    <t>{"key_code":"y"},{"key_code":"a"}</t>
    <phoneticPr fontId="1"/>
  </si>
  <si>
    <t>{"key_code":"y"},{"key_code":"o"}</t>
    <phoneticPr fontId="1"/>
  </si>
  <si>
    <t>{"key_code":"w"},{"key_code":"a"}</t>
  </si>
  <si>
    <t>{"key_code":"t"},{"key_code":"u"}</t>
  </si>
  <si>
    <t>{"key_code":"x"},{"key_code":"t"},{"key_code":"u"}</t>
    <phoneticPr fontId="1"/>
  </si>
  <si>
    <t>","modifiers":{"mandatory":["shift"],"optional":["caps_lock"]}},"to":[{"key_code":"delete_or_backspace"},</t>
    <phoneticPr fontId="1"/>
  </si>
  <si>
    <t>","modifiers":{"mandatory":["shift"],"optional":["caps_lock"]}},"to":[</t>
    <phoneticPr fontId="1"/>
  </si>
  <si>
    <t>3-C</t>
    <phoneticPr fontId="1"/>
  </si>
  <si>
    <t>{"conditions":[{"type":"variable_if","name":"unsettled","value":2},{"type":"variable_unless","name":"</t>
    <phoneticPr fontId="1"/>
  </si>
  <si>
    <t>固有
名詞</t>
    <rPh sb="0" eb="2">
      <t>コユウ</t>
    </rPh>
    <rPh sb="3" eb="5">
      <t>メイシ</t>
    </rPh>
    <phoneticPr fontId="1"/>
  </si>
  <si>
    <t>Karabiner-Elements 英数</t>
    <rPh sb="19" eb="21">
      <t>エイスウ</t>
    </rPh>
    <phoneticPr fontId="1"/>
  </si>
  <si>
    <t>完成設定</t>
  </si>
  <si>
    <t>ぅ</t>
  </si>
  <si>
    <t>1</t>
  </si>
  <si>
    <t>1</t>
    <phoneticPr fontId="1"/>
  </si>
  <si>
    <t>2</t>
  </si>
  <si>
    <t>2</t>
    <phoneticPr fontId="1"/>
  </si>
  <si>
    <t>3</t>
  </si>
  <si>
    <t>3</t>
    <phoneticPr fontId="1"/>
  </si>
  <si>
    <t>4</t>
  </si>
  <si>
    <t>4</t>
    <phoneticPr fontId="1"/>
  </si>
  <si>
    <t>5</t>
  </si>
  <si>
    <t>5</t>
    <phoneticPr fontId="1"/>
  </si>
  <si>
    <t>6</t>
  </si>
  <si>
    <t>6</t>
    <phoneticPr fontId="1"/>
  </si>
  <si>
    <t>7</t>
  </si>
  <si>
    <t>7</t>
    <phoneticPr fontId="1"/>
  </si>
  <si>
    <t>8</t>
  </si>
  <si>
    <t>8</t>
    <phoneticPr fontId="1"/>
  </si>
  <si>
    <t>9</t>
  </si>
  <si>
    <t>9</t>
    <phoneticPr fontId="1"/>
  </si>
  <si>
    <t>0</t>
  </si>
  <si>
    <t>0</t>
    <phoneticPr fontId="1"/>
  </si>
  <si>
    <t>-</t>
    <phoneticPr fontId="1"/>
  </si>
  <si>
    <t>@</t>
    <phoneticPr fontId="1"/>
  </si>
  <si>
    <t>B_1</t>
    <phoneticPr fontId="1"/>
  </si>
  <si>
    <t>B_2</t>
    <phoneticPr fontId="1"/>
  </si>
  <si>
    <t>B_3</t>
    <phoneticPr fontId="1"/>
  </si>
  <si>
    <t>B_4</t>
    <phoneticPr fontId="1"/>
  </si>
  <si>
    <t>B_5</t>
    <phoneticPr fontId="1"/>
  </si>
  <si>
    <t>B_6</t>
    <phoneticPr fontId="1"/>
  </si>
  <si>
    <t>B_7</t>
    <phoneticPr fontId="1"/>
  </si>
  <si>
    <t>B_8</t>
    <phoneticPr fontId="1"/>
  </si>
  <si>
    <t>B_9</t>
    <phoneticPr fontId="1"/>
  </si>
  <si>
    <t>B_0</t>
    <phoneticPr fontId="1"/>
  </si>
  <si>
    <t>B_MINS</t>
    <phoneticPr fontId="1"/>
  </si>
  <si>
    <t>hyphen</t>
    <phoneticPr fontId="1"/>
  </si>
  <si>
    <t>quote</t>
  </si>
  <si>
    <t>_</t>
  </si>
  <si>
    <t>^</t>
  </si>
  <si>
    <t>equal</t>
  </si>
  <si>
    <t>[</t>
  </si>
  <si>
    <t>]</t>
  </si>
  <si>
    <t>:</t>
    <phoneticPr fontId="1"/>
  </si>
  <si>
    <t>open_bracket</t>
    <phoneticPr fontId="1"/>
  </si>
  <si>
    <t>close_bracket</t>
    <phoneticPr fontId="1"/>
  </si>
  <si>
    <t>B_LBRC</t>
    <phoneticPr fontId="1"/>
  </si>
  <si>
    <t>B_CIRC</t>
    <phoneticPr fontId="1"/>
  </si>
  <si>
    <t>B_AT</t>
    <phoneticPr fontId="1"/>
  </si>
  <si>
    <t>B_COLN</t>
    <phoneticPr fontId="1"/>
  </si>
  <si>
    <t>B_RBRC</t>
    <phoneticPr fontId="1"/>
  </si>
  <si>
    <t>non_us_pound</t>
    <phoneticPr fontId="1"/>
  </si>
  <si>
    <t>international1</t>
    <phoneticPr fontId="1"/>
  </si>
  <si>
    <t>B_BSLS</t>
    <phoneticPr fontId="1"/>
  </si>
  <si>
    <t>手動設定</t>
  </si>
  <si>
    <t>{"key_code":"</t>
  </si>
  <si>
    <t>{"key_code":"b","modifiers":["shift","option"]},{"key_code":"0"},{"key_code":"0"},{"key_code":"7"},{"key_code":"c"},{"key_code":"lang2"}</t>
    <phoneticPr fontId="1"/>
  </si>
  <si>
    <t>{"key_code":"b","modifiers":["shift","option"]},{"key_code":"f"},{"key_code":"f"},{"key_code":"0"},{"key_code":"8"},{"key_code":"lang2"}</t>
    <phoneticPr fontId="1"/>
  </si>
  <si>
    <t>{"key_code":"b","modifiers":["shift","option"]},{"key_code":"3"},{"key_code":"0"},{"key_code":"0"},{"key_code":"a"},{"key_code":"lang2"}</t>
    <phoneticPr fontId="1"/>
  </si>
  <si>
    <t>{"key_code":"b","modifiers":["shift","option"]},{"key_code":"3"},{"key_code":"0"},{"key_code":"0"},{"key_code":"c"},{"key_code":"lang2"}</t>
    <phoneticPr fontId="1"/>
  </si>
  <si>
    <t>{"key_code":"9","modifiers":["shift","option"]}</t>
    <phoneticPr fontId="1"/>
  </si>
  <si>
    <t>{"key_code":"slash","modifiers":["shift"]}</t>
    <phoneticPr fontId="1"/>
  </si>
  <si>
    <t>{"key_code":"b","modifiers":["shift","option"]},{"key_code":"f"},{"key_code":"f"},{"key_code":"0"},{"key_code":"9"},{"key_code":"lang2"}</t>
    <phoneticPr fontId="1"/>
  </si>
  <si>
    <t>{"key_code":"b","modifiers":["shift","option"]},{"key_code":"3"},{"key_code":"0"},{"key_code":"0"},{"key_code":"b"},{"key_code":"lang2"}</t>
    <phoneticPr fontId="1"/>
  </si>
  <si>
    <t>{"key_code":"b","modifiers":["shift","option"]},{"key_code":"3"},{"key_code":"0"},{"key_code":"0"},{"key_code":"d"},{"key_code":"lang2"}</t>
    <phoneticPr fontId="1"/>
  </si>
  <si>
    <t>{"key_code":"1","modifiers":["shift"]}</t>
    <phoneticPr fontId="1"/>
  </si>
  <si>
    <t>{"key_code":"b","modifiers":["shift","option"]},{"key_code":"2"},{"key_code":"5"},{"key_code":"0"},{"key_code":"0"},{"key_code":"2"},{"key_code":"5"},{"key_code":"0"},{"key_code":"0"},{"key_code":"lang2"}</t>
    <phoneticPr fontId="1"/>
  </si>
  <si>
    <t>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</t>
    <phoneticPr fontId="1"/>
  </si>
  <si>
    <t>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</t>
    <phoneticPr fontId="1"/>
  </si>
  <si>
    <t>{"key_code":"b","modifiers":["shift","option"]},{"key_code":"2"},{"key_code":"5"},{"key_code":"c"},{"key_code":"b"},{"key_code":"lang2"}</t>
    <phoneticPr fontId="1"/>
  </si>
  <si>
    <t>{"key_code":"b","modifiers":["shift","option"]},{"key_code":"3"},{"key_code":"0"},{"key_code":"1"},{"key_code":"0"},{"key_code":"lang2"}</t>
    <phoneticPr fontId="1"/>
  </si>
  <si>
    <t>{"key_code":"b","modifiers":["shift","option"]},{"key_code":"3"},{"key_code":"0"},{"key_code":"0"},{"key_code":"8"},{"key_code":"lang2"}</t>
    <phoneticPr fontId="1"/>
  </si>
  <si>
    <t>{"key_code":"b","modifiers":["shift","option"]},{"key_code":"3"},{"key_code":"0"},{"key_code":"0"},{"key_code":"e"},{"key_code":"lang2"}</t>
    <phoneticPr fontId="1"/>
  </si>
  <si>
    <t>{"key_code":"b","modifiers":["shift","option"]},{"key_code":"3"},{"key_code":"0"},{"key_code":"0"},{"key_code":"d"},{"key_code":"return_or_enter"},{"key_code":"return_or_enter"},{"key_code":"3"},{"key_code":"0"},{"key_code":"0"},{"key_code":"c"},{"key_code":"lang2"}</t>
    <phoneticPr fontId="1"/>
  </si>
  <si>
    <t>{"key_code":"b","modifiers":["shift","option"]},{"key_code":"3"},{"key_code":"0"},{"key_code":"1"},{"key_code":"1"},{"key_code":"lang2"}</t>
    <phoneticPr fontId="1"/>
  </si>
  <si>
    <t>{"key_code":"b","modifiers":["shift","option"]},{"key_code":"3"},{"key_code":"0"},{"key_code":"0"},{"key_code":"9"},{"key_code":"lang2"}</t>
    <phoneticPr fontId="1"/>
  </si>
  <si>
    <t>{"key_code":"b","modifiers":["shift","option"]},{"key_code":"3"},{"key_code":"0"},{"key_code":"0"},{"key_code":"f"},{"key_code":"lang2"}</t>
    <phoneticPr fontId="1"/>
  </si>
  <si>
    <t>{"key_code":"b","modifiers":["shift","option"]},{"key_code":"3"},{"key_code":"0"},{"key_code":"0"},{"key_code":"d"},{"key_code":"lang2"},{"key_code":"return_or_enter"},{"key_code":"spacebar"}</t>
    <phoneticPr fontId="1"/>
  </si>
  <si>
    <t>{"key_code":"b","modifiers":["shift","option"]},{"key_code":"3"},{"key_code":"0"},{"key_code":"0"},{"key_code":"d"},{"key_code":"lang2"},{"key_code":"return_or_enter"}</t>
    <phoneticPr fontId="1"/>
  </si>
  <si>
    <t>英数入力時</t>
    <rPh sb="0" eb="2">
      <t xml:space="preserve">エイスウ </t>
    </rPh>
    <rPh sb="2" eb="5">
      <t>ニュウ</t>
    </rPh>
    <phoneticPr fontId="1"/>
  </si>
  <si>
    <t>3-A</t>
    <phoneticPr fontId="1"/>
  </si>
  <si>
    <t>","conditions":[{"type":"variable_unless","name":"unsettled","value":0}],"from":{"key_code":"</t>
    <phoneticPr fontId="1"/>
  </si>
  <si>
    <t>","value":1}},{"set_variable":{"name":"unsettled","value":2}}],"to_after_key_up":[{"set_variable":{"name":"</t>
    <phoneticPr fontId="1"/>
  </si>
  <si>
    <t>","value":1}},{"set_variable":{"name":"unsettled","value":1}}],"to_after_key_up":[{"set_variable":{"name":"</t>
    <phoneticPr fontId="1"/>
  </si>
  <si>
    <t>コメント</t>
    <phoneticPr fontId="1"/>
  </si>
  <si>
    <t>{"conditions":[{"type":"variable_unless","name":"unsettled","value":0},{"type":"variable_unless","name":"</t>
  </si>
  <si>
    <t>","modifiers":{"optional":["caps_lock"]}},"to":[{"key_code":"delete_or_backspace"},</t>
  </si>
  <si>
    <t>","modifiers":{"optional":["caps_lock"]}},"to":[</t>
  </si>
  <si>
    <t>","value":0}],"from":{"key_code":"</t>
    <phoneticPr fontId="1"/>
  </si>
  <si>
    <t>","conditions":[{"type":"variable_if","name":"unsettled","value":2},{"type":"variable_unless","name":"</t>
  </si>
  <si>
    <t>{"conditions":[{"type":"variable_if","name":"unsettled","value":2},{"type":"variable_unless","name":"</t>
  </si>
  <si>
    <t>","value":0},{"type":"variable_unless","name":"</t>
  </si>
  <si>
    <t>","modifiers":{"optional":["caps_lock"]}},"to":[{"key_code":"delete_or_backspace"},{"key_code":"delete_or_backspace"},</t>
  </si>
  <si>
    <t>","value":1}},{"set_variable":{"name":"unsettled","value":0}}],"to_after_key_up":[{"set_variable":{"name":"</t>
  </si>
  <si>
    <t>","value":0}}],"type":"basic"},</t>
  </si>
  <si>
    <t>{"from":{"key_code":"</t>
    <phoneticPr fontId="1"/>
  </si>
  <si>
    <t>こ</t>
    <phoneticPr fontId="1"/>
  </si>
  <si>
    <t>は</t>
    <phoneticPr fontId="1"/>
  </si>
  <si>
    <t>→</t>
  </si>
  <si>
    <t>→</t>
    <phoneticPr fontId="1"/>
  </si>
  <si>
    <t>定</t>
    <rPh sb="0" eb="1">
      <t>サダム</t>
    </rPh>
    <phoneticPr fontId="1"/>
  </si>
  <si>
    <t>義</t>
  </si>
  <si>
    <t>が</t>
    <phoneticPr fontId="1"/>
  </si>
  <si>
    <t>書</t>
    <rPh sb="0" eb="1">
      <t>カ</t>
    </rPh>
    <phoneticPr fontId="1"/>
  </si>
  <si>
    <t>〃</t>
    <phoneticPr fontId="1"/>
  </si>
  <si>
    <t>※今のところ、「つ」と「っ」の区別ができない</t>
    <rPh sb="1" eb="2">
      <t>イマ</t>
    </rPh>
    <rPh sb="15" eb="17">
      <t>クベツ</t>
    </rPh>
    <phoneticPr fontId="1"/>
  </si>
  <si>
    <t>","conditions":[{"type":"variable_if","name":"unsettled","value":1},{"type":"variable_unless","name":"</t>
    <phoneticPr fontId="1"/>
  </si>
  <si>
    <t>{"conditions":[{"type":"variable_if","name":"unsettled","value":1},{"type":"variable_unless","name":"</t>
    <phoneticPr fontId="1"/>
  </si>
  <si>
    <t>","value":0}}],"type":"basic"},</t>
    <phoneticPr fontId="1"/>
  </si>
  <si>
    <t>{"description": "Space → Shift or Space (pressed alone)","from":{"key_code":"spacebar","modifiers":{"optional":["shift","caps_lock"]}},"to":[{"set_variable":{"name":"unsettled","value":0}},{"key_code":"left_shift"}],"to_if_alone":[{"key_code":"spacebar"}],"to_after_key_up":[{"set_variable":{"name":"unsettled","value":0}}],"type":"basic"},</t>
    <phoneticPr fontId="1"/>
  </si>
  <si>
    <t>{"from":{"key_code":"left_shift","modifiers":{"optional":["shift","caps_lock"]}},"to":[{"set_variable":{"name":"unsettled","value":0}},{"key_code":"left_shift"}],"to_after_key_up":[{"set_variable":{"name":"unsettled","value":0}}],"type":"basic"},</t>
    <phoneticPr fontId="1"/>
  </si>
  <si>
    <t>{"from":{"key_code":"right_shift","modifiers":{"optional":["shift","caps_lock"]}},"to":[{"set_variable":{"name":"unsettled","value":0}},{"key_code":"right_shift"}],"to_after_key_up":[{"set_variable":{"name":"unsettled","value":0}}],"type":"basic"},</t>
    <phoneticPr fontId="1"/>
  </si>
  <si>
    <t>{"key_code":"semicolon","modifiers":["option"]},{"key_code":"semicolon","modifiers":["option"]}</t>
    <phoneticPr fontId="1"/>
  </si>
  <si>
    <t>薙刀式 v13完成版（仮）</t>
    <rPh sb="0" eb="2">
      <t xml:space="preserve">ナギナタ </t>
    </rPh>
    <rPh sb="2" eb="3">
      <t xml:space="preserve">シキ </t>
    </rPh>
    <phoneticPr fontId="1"/>
  </si>
  <si>
    <t>薙刀式 v13完成版（仮）縦書き用 +かわせみ2</t>
    <rPh sb="0" eb="3">
      <t xml:space="preserve">ナギナタシキ </t>
    </rPh>
    <rPh sb="16" eb="17">
      <t xml:space="preserve">ヨウ </t>
    </rPh>
    <phoneticPr fontId="1"/>
  </si>
  <si>
    <t>{"key_code":"x","modifiers":["command"]}</t>
    <phoneticPr fontId="1"/>
  </si>
  <si>
    <t>{"key_code":"c","modifiers":["command"]}</t>
    <phoneticPr fontId="1"/>
  </si>
  <si>
    <t>拡張</t>
  </si>
  <si>
    <t>拡張</t>
    <rPh sb="0" eb="2">
      <t xml:space="preserve">カクチョウ </t>
    </rPh>
    <phoneticPr fontId="1"/>
  </si>
  <si>
    <t>","value":1}},{"set_variable":{"name":"</t>
    <phoneticPr fontId="1"/>
  </si>
  <si>
    <t>","value":1}}],"to_if_alone":[</t>
    <phoneticPr fontId="1"/>
  </si>
  <si>
    <t>","conditions":[{"input_sources":[{"language":"ja"}],"type":"input_source_if"},{"input_sources":[{"input_mode_id":"Roman$"}],"type":"input_source_unless"}],"from":{"simultaneous":[</t>
    <phoneticPr fontId="1"/>
  </si>
  <si>
    <t>],"simultaneous_options":{"key_down_order":"strict"},"modifiers":{"optional":["caps_lock"]}},"to":[{"set_variable":{"name":"</t>
    <phoneticPr fontId="1"/>
  </si>
  <si>
    <t>","value":0}},{"set_variable":{"name":"</t>
    <phoneticPr fontId="1"/>
  </si>
  <si>
    <t>{"conditions":[{"input_sources":[{"language":"ja"}],"type":"input_source_if"},{"input_sources":[{"input_mode_id":"Roman$"}],"type":"input_source_unless"}],"from":{"simultaneous":[</t>
    <phoneticPr fontId="1"/>
  </si>
  <si>
    <t>か</t>
    <phoneticPr fontId="1"/>
  </si>
  <si>
    <t>編集モード</t>
    <rPh sb="0" eb="2">
      <t xml:space="preserve">ヘンシュウモード </t>
    </rPh>
    <phoneticPr fontId="1"/>
  </si>
  <si>
    <t>シンクロ</t>
    <phoneticPr fontId="1"/>
  </si>
  <si>
    <t>"},{"key_code":"</t>
  </si>
  <si>
    <t>{"key_code":"z","modifiers":["shift","command"]}</t>
    <phoneticPr fontId="1"/>
  </si>
  <si>
    <t>","value":0}],"from":{"key_code":"</t>
  </si>
  <si>
    <t>ファイル先頭</t>
    <rPh sb="4" eb="6">
      <t xml:space="preserve">セントウ </t>
    </rPh>
    <phoneticPr fontId="1"/>
  </si>
  <si>
    <t>配列冒頭</t>
  </si>
  <si>
    <t>配列冒頭</t>
    <rPh sb="0" eb="2">
      <t xml:space="preserve">ハイレツ </t>
    </rPh>
    <rPh sb="2" eb="4">
      <t xml:space="preserve">ボウトウ </t>
    </rPh>
    <phoneticPr fontId="1"/>
  </si>
  <si>
    <t>{"from":{"simultaneous":[</t>
    <phoneticPr fontId="1"/>
  </si>
  <si>
    <t xml:space="preserve"> → 行送り","from":{"simultaneous":[</t>
    <phoneticPr fontId="1"/>
  </si>
  <si>
    <t>],"modifiers":{"optional":["caps_lock"]}},"to":[{"key_code":"return_or_enter"},{"set_variable":{"name":"unsettled","value":0}}],"type":"basic"},</t>
    <phoneticPr fontId="1"/>
  </si>
  <si>
    <t xml:space="preserve">{"description": "(シンクロ) </t>
    <phoneticPr fontId="1"/>
  </si>
  <si>
    <t>-</t>
  </si>
  <si>
    <t>@</t>
  </si>
  <si>
    <t>:</t>
  </si>
  <si>
    <t>_</t>
    <phoneticPr fontId="1"/>
  </si>
  <si>
    <t>^</t>
    <phoneticPr fontId="1"/>
  </si>
  <si>
    <t>[</t>
    <phoneticPr fontId="1"/>
  </si>
  <si>
    <t>]</t>
    <phoneticPr fontId="1"/>
  </si>
  <si>
    <t>{"key_code":"open_bracket","modifiers":["shift","option"]}</t>
    <phoneticPr fontId="1"/>
  </si>
  <si>
    <t>{"key_code":"close_bracket","modifiers":["shift","option"]}</t>
    <phoneticPr fontId="1"/>
  </si>
  <si>
    <t>{"key_code":"non_us_pound","modifiers":["shift","option"]}</t>
    <phoneticPr fontId="1"/>
  </si>
  <si>
    <t>※今のところ、Mac版Excelでは小書き文字の区別ができない。例：「あ」と「ぁ」</t>
    <rPh sb="1" eb="2">
      <t>イマ</t>
    </rPh>
    <rPh sb="10" eb="11">
      <t xml:space="preserve">バン </t>
    </rPh>
    <rPh sb="18" eb="20">
      <t xml:space="preserve">コガキモジノ </t>
    </rPh>
    <rPh sb="24" eb="26">
      <t xml:space="preserve">クベツガ </t>
    </rPh>
    <rPh sb="32" eb="33">
      <t xml:space="preserve">レイ </t>
    </rPh>
    <phoneticPr fontId="1"/>
  </si>
  <si>
    <t>？</t>
    <phoneticPr fontId="1"/>
  </si>
  <si>
    <t>{"key_code":"1","modifiers":["shift"]}</t>
  </si>
  <si>
    <t>{"key_code":"hyphen"}</t>
  </si>
  <si>
    <t>!</t>
    <phoneticPr fontId="1"/>
  </si>
  <si>
    <t>","modifiers":{"optional":["any"]}},"to":[</t>
    <phoneticPr fontId="1"/>
  </si>
  <si>
    <t>仮想キー
トップ</t>
    <rPh sb="0" eb="2">
      <t xml:space="preserve">カソウ </t>
    </rPh>
    <phoneticPr fontId="1"/>
  </si>
  <si>
    <t>dwa</t>
    <phoneticPr fontId="1"/>
  </si>
  <si>
    <t>dwe</t>
    <phoneticPr fontId="1"/>
  </si>
  <si>
    <t>dwi</t>
    <phoneticPr fontId="1"/>
  </si>
  <si>
    <t>dwo</t>
    <phoneticPr fontId="1"/>
  </si>
  <si>
    <t>gwe</t>
    <phoneticPr fontId="1"/>
  </si>
  <si>
    <t>gwi</t>
    <phoneticPr fontId="1"/>
  </si>
  <si>
    <t>gwo</t>
    <phoneticPr fontId="1"/>
  </si>
  <si>
    <t>gwu</t>
    <phoneticPr fontId="1"/>
  </si>
  <si>
    <t>qa</t>
    <phoneticPr fontId="1"/>
  </si>
  <si>
    <t>qe</t>
    <phoneticPr fontId="1"/>
  </si>
  <si>
    <t>qi</t>
    <phoneticPr fontId="1"/>
  </si>
  <si>
    <t>qo</t>
    <phoneticPr fontId="1"/>
  </si>
  <si>
    <t>qu</t>
    <phoneticPr fontId="1"/>
  </si>
  <si>
    <t>twa</t>
    <phoneticPr fontId="1"/>
  </si>
  <si>
    <t>twe</t>
    <phoneticPr fontId="1"/>
  </si>
  <si>
    <t>twi</t>
    <phoneticPr fontId="1"/>
  </si>
  <si>
    <t>two</t>
    <phoneticPr fontId="1"/>
  </si>
  <si>
    <t>vya</t>
    <phoneticPr fontId="1"/>
  </si>
  <si>
    <t>vyo</t>
    <phoneticPr fontId="1"/>
  </si>
  <si>
    <t>vyu</t>
    <phoneticPr fontId="1"/>
  </si>
  <si>
    <t>固有名詞ショートカット</t>
    <phoneticPr fontId="1"/>
  </si>
  <si>
    <t>Karabiner-Elements かな</t>
  </si>
  <si>
    <t>ユニコード始まり</t>
    <rPh sb="5" eb="6">
      <t xml:space="preserve">ハジマリ </t>
    </rPh>
    <phoneticPr fontId="1"/>
  </si>
  <si>
    <t>かな</t>
    <phoneticPr fontId="1"/>
  </si>
  <si>
    <t>ビットパターン</t>
    <phoneticPr fontId="1"/>
  </si>
  <si>
    <t>定義</t>
    <rPh sb="0" eb="2">
      <t xml:space="preserve">テイギ </t>
    </rPh>
    <phoneticPr fontId="1"/>
  </si>
  <si>
    <t>文字列</t>
    <rPh sb="0" eb="2">
      <t xml:space="preserve">モジ </t>
    </rPh>
    <rPh sb="2" eb="3">
      <t xml:space="preserve">レツ </t>
    </rPh>
    <phoneticPr fontId="1"/>
  </si>
  <si>
    <t>※登録は１０文字まで</t>
    <rPh sb="1" eb="3">
      <t xml:space="preserve">トウロクハ </t>
    </rPh>
    <phoneticPr fontId="1"/>
  </si>
  <si>
    <t>つ</t>
  </si>
  <si>
    <t>ぁ</t>
  </si>
  <si>
    <t>^     (US)=</t>
    <phoneticPr fontId="1"/>
  </si>
  <si>
    <t>@     (US)[</t>
    <phoneticPr fontId="1"/>
  </si>
  <si>
    <t>[     (US)]</t>
    <phoneticPr fontId="1"/>
  </si>
  <si>
    <t>:     (US)'</t>
    <phoneticPr fontId="1"/>
  </si>
  <si>
    <t>]     (US)＼</t>
    <phoneticPr fontId="1"/>
  </si>
  <si>
    <t>_     (US)なし</t>
    <phoneticPr fontId="1"/>
  </si>
  <si>
    <t>I</t>
  </si>
  <si>
    <t>O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</si>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</sst>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0" tint="-0.249977111117893"/>
      <name val="游ゴシック"/>
      <family val="2"/>
      <charset val="128"/>
      <scheme val="minor"/>
    </font>
    <font>
      <sz val="12"/>
      <color theme="0" tint="-0.249977111117893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2"/>
      <color theme="0" tint="-0.24994659260841701"/>
      <name val="游ゴシック"/>
      <family val="2"/>
      <charset val="128"/>
      <scheme val="minor"/>
    </font>
    <font>
      <sz val="12"/>
      <color theme="0" tint="-0.2499465926084170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2"/>
      <color theme="0" tint="-0.249977111117893"/>
      <name val="Helvetica"/>
      <family val="2"/>
    </font>
    <font>
      <sz val="16"/>
      <name val="游ゴシック"/>
      <family val="3"/>
      <charset val="128"/>
      <scheme val="minor"/>
    </font>
    <font>
      <u/>
      <sz val="12"/>
      <color rgb="FFFF00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6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7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0" fillId="0" borderId="17" xfId="0" applyNumberFormat="1" applyBorder="1" applyAlignment="1" applyProtection="1">
      <alignment vertical="center" wrapText="1"/>
      <protection locked="0"/>
    </xf>
    <xf numFmtId="49" fontId="0" fillId="0" borderId="18" xfId="0" applyNumberForma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center" vertical="center"/>
      <protection locked="0"/>
    </xf>
    <xf numFmtId="0" fontId="4" fillId="0" borderId="2" xfId="0" applyFont="1" applyBorder="1">
      <alignment vertical="center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6" fillId="0" borderId="4" xfId="0" applyNumberFormat="1" applyFont="1" applyBorder="1" applyAlignment="1" applyProtection="1">
      <alignment vertical="center"/>
      <protection locked="0"/>
    </xf>
    <xf numFmtId="49" fontId="7" fillId="0" borderId="2" xfId="0" applyNumberFormat="1" applyFont="1" applyBorder="1" applyAlignment="1" applyProtection="1">
      <alignment vertical="center"/>
      <protection locked="0"/>
    </xf>
    <xf numFmtId="49" fontId="7" fillId="0" borderId="5" xfId="0" applyNumberFormat="1" applyFont="1" applyBorder="1" applyAlignment="1" applyProtection="1">
      <alignment vertical="center"/>
      <protection locked="0"/>
    </xf>
    <xf numFmtId="49" fontId="6" fillId="0" borderId="7" xfId="0" applyNumberFormat="1" applyFont="1" applyBorder="1" applyAlignment="1" applyProtection="1">
      <alignment vertical="center"/>
      <protection locked="0"/>
    </xf>
    <xf numFmtId="49" fontId="7" fillId="0" borderId="8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3" fillId="0" borderId="9" xfId="0" applyFont="1" applyBorder="1" applyAlignment="1" applyProtection="1">
      <alignment vertical="center" wrapText="1"/>
    </xf>
    <xf numFmtId="0" fontId="3" fillId="0" borderId="3" xfId="0" applyFont="1" applyBorder="1" applyAlignment="1" applyProtection="1">
      <alignment vertical="center" wrapText="1"/>
    </xf>
    <xf numFmtId="49" fontId="0" fillId="0" borderId="15" xfId="0" applyNumberFormat="1" applyBorder="1" applyAlignment="1" applyProtection="1">
      <alignment vertical="center"/>
      <protection locked="0"/>
    </xf>
    <xf numFmtId="49" fontId="0" fillId="0" borderId="16" xfId="0" applyNumberFormat="1" applyBorder="1" applyAlignment="1" applyProtection="1">
      <alignment vertical="center"/>
      <protection locked="0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 wrapText="1"/>
    </xf>
    <xf numFmtId="3" fontId="4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0" borderId="18" xfId="0" applyNumberFormat="1" applyFont="1" applyBorder="1" applyAlignment="1" applyProtection="1">
      <alignment vertical="center" wrapText="1"/>
      <protection locked="0"/>
    </xf>
    <xf numFmtId="49" fontId="0" fillId="0" borderId="18" xfId="0" applyNumberFormat="1" applyBorder="1" applyAlignment="1">
      <alignment vertical="center" wrapText="1"/>
    </xf>
    <xf numFmtId="0" fontId="0" fillId="0" borderId="7" xfId="0" applyBorder="1" applyAlignment="1" applyProtection="1">
      <alignment horizontal="center" vertical="center"/>
      <protection locked="0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16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Protection="1">
      <alignment vertical="center"/>
    </xf>
    <xf numFmtId="0" fontId="0" fillId="0" borderId="8" xfId="0" applyBorder="1" applyAlignment="1" applyProtection="1">
      <alignment horizontal="center" vertical="center"/>
    </xf>
    <xf numFmtId="0" fontId="0" fillId="0" borderId="9" xfId="0" applyBorder="1" applyProtection="1">
      <alignment vertical="center"/>
    </xf>
    <xf numFmtId="0" fontId="0" fillId="0" borderId="0" xfId="0" applyAlignment="1">
      <alignment vertical="center"/>
    </xf>
    <xf numFmtId="3" fontId="9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3" fontId="9" fillId="0" borderId="16" xfId="0" applyNumberFormat="1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9" fillId="0" borderId="24" xfId="0" applyFont="1" applyBorder="1" applyAlignment="1">
      <alignment horizontal="center" vertical="center"/>
    </xf>
    <xf numFmtId="0" fontId="0" fillId="0" borderId="30" xfId="0" applyBorder="1" applyAlignment="1" applyProtection="1">
      <alignment horizontal="center" vertical="center"/>
      <protection locked="0"/>
    </xf>
    <xf numFmtId="49" fontId="0" fillId="0" borderId="30" xfId="0" applyNumberFormat="1" applyBorder="1" applyAlignment="1" applyProtection="1">
      <alignment horizontal="center" vertical="center"/>
      <protection locked="0"/>
    </xf>
    <xf numFmtId="49" fontId="0" fillId="0" borderId="3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49" fontId="0" fillId="0" borderId="31" xfId="0" applyNumberFormat="1" applyBorder="1" applyAlignment="1" applyProtection="1">
      <alignment vertical="center"/>
      <protection locked="0"/>
    </xf>
    <xf numFmtId="49" fontId="0" fillId="0" borderId="34" xfId="0" applyNumberFormat="1" applyBorder="1" applyAlignment="1" applyProtection="1">
      <alignment vertical="center" wrapText="1"/>
      <protection locked="0"/>
    </xf>
    <xf numFmtId="49" fontId="0" fillId="0" borderId="30" xfId="0" applyNumberFormat="1" applyBorder="1" applyAlignment="1" applyProtection="1">
      <alignment vertical="center" wrapText="1"/>
      <protection locked="0"/>
    </xf>
    <xf numFmtId="0" fontId="0" fillId="0" borderId="32" xfId="0" applyBorder="1" applyAlignment="1" applyProtection="1">
      <alignment vertical="center" wrapText="1"/>
      <protection locked="0"/>
    </xf>
    <xf numFmtId="0" fontId="3" fillId="0" borderId="33" xfId="0" applyFont="1" applyBorder="1" applyAlignment="1" applyProtection="1">
      <alignment vertical="center" wrapText="1"/>
    </xf>
    <xf numFmtId="0" fontId="9" fillId="0" borderId="26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>
      <alignment vertical="center"/>
    </xf>
    <xf numFmtId="0" fontId="9" fillId="0" borderId="16" xfId="0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17" xfId="0" applyNumberFormat="1" applyFont="1" applyBorder="1">
      <alignment vertical="center"/>
    </xf>
    <xf numFmtId="49" fontId="3" fillId="0" borderId="23" xfId="0" applyNumberFormat="1" applyFont="1" applyBorder="1">
      <alignment vertical="center"/>
    </xf>
    <xf numFmtId="49" fontId="10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3" fontId="0" fillId="0" borderId="0" xfId="0" applyNumberFormat="1" applyBorder="1">
      <alignment vertical="center"/>
    </xf>
    <xf numFmtId="3" fontId="3" fillId="0" borderId="18" xfId="0" applyNumberFormat="1" applyFont="1" applyBorder="1" applyAlignment="1">
      <alignment horizontal="center" vertical="center"/>
    </xf>
    <xf numFmtId="0" fontId="0" fillId="0" borderId="30" xfId="0" applyBorder="1" applyProtection="1">
      <alignment vertical="center"/>
      <protection locked="0"/>
    </xf>
    <xf numFmtId="49" fontId="0" fillId="0" borderId="32" xfId="0" applyNumberFormat="1" applyBorder="1" applyAlignment="1" applyProtection="1">
      <alignment horizontal="center" vertical="center"/>
      <protection locked="0"/>
    </xf>
    <xf numFmtId="0" fontId="0" fillId="0" borderId="33" xfId="0" applyBorder="1" applyProtection="1">
      <alignment vertical="center"/>
      <protection locked="0"/>
    </xf>
    <xf numFmtId="49" fontId="3" fillId="0" borderId="25" xfId="0" applyNumberFormat="1" applyFont="1" applyBorder="1">
      <alignment vertical="center"/>
    </xf>
    <xf numFmtId="49" fontId="11" fillId="0" borderId="23" xfId="0" applyNumberFormat="1" applyFont="1" applyBorder="1">
      <alignment vertical="center"/>
    </xf>
    <xf numFmtId="0" fontId="4" fillId="0" borderId="17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0" fillId="0" borderId="4" xfId="0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0" borderId="40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49" fontId="0" fillId="0" borderId="40" xfId="0" applyNumberFormat="1" applyBorder="1" applyAlignment="1" applyProtection="1">
      <alignment vertical="center"/>
      <protection locked="0"/>
    </xf>
    <xf numFmtId="49" fontId="0" fillId="0" borderId="41" xfId="0" applyNumberFormat="1" applyBorder="1" applyAlignment="1" applyProtection="1">
      <alignment vertical="center" wrapText="1"/>
      <protection locked="0"/>
    </xf>
    <xf numFmtId="49" fontId="0" fillId="0" borderId="4" xfId="0" applyNumberFormat="1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3" fillId="0" borderId="6" xfId="0" applyFont="1" applyBorder="1" applyAlignment="1" applyProtection="1">
      <alignment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vertical="center"/>
    </xf>
    <xf numFmtId="0" fontId="9" fillId="0" borderId="25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4" fillId="0" borderId="26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</xf>
    <xf numFmtId="0" fontId="4" fillId="0" borderId="25" xfId="0" applyNumberFormat="1" applyFont="1" applyBorder="1" applyAlignment="1" applyProtection="1">
      <alignment horizontal="center" vertical="center"/>
    </xf>
    <xf numFmtId="0" fontId="5" fillId="0" borderId="43" xfId="0" applyFont="1" applyBorder="1" applyProtection="1">
      <alignment vertical="center"/>
      <protection locked="0"/>
    </xf>
    <xf numFmtId="0" fontId="5" fillId="0" borderId="44" xfId="0" applyFont="1" applyBorder="1" applyProtection="1">
      <alignment vertical="center"/>
      <protection locked="0"/>
    </xf>
    <xf numFmtId="0" fontId="5" fillId="0" borderId="45" xfId="0" applyFont="1" applyBorder="1" applyProtection="1">
      <alignment vertical="center"/>
      <protection locked="0"/>
    </xf>
    <xf numFmtId="0" fontId="5" fillId="0" borderId="46" xfId="0" applyFont="1" applyBorder="1" applyProtection="1">
      <alignment vertical="center"/>
      <protection locked="0"/>
    </xf>
    <xf numFmtId="0" fontId="0" fillId="0" borderId="26" xfId="0" applyBorder="1">
      <alignment vertical="center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0" fontId="3" fillId="0" borderId="48" xfId="0" applyFont="1" applyBorder="1" applyAlignment="1" applyProtection="1">
      <alignment vertical="center" wrapText="1"/>
    </xf>
    <xf numFmtId="49" fontId="9" fillId="0" borderId="8" xfId="0" applyNumberFormat="1" applyFont="1" applyBorder="1">
      <alignment vertical="center"/>
    </xf>
    <xf numFmtId="49" fontId="3" fillId="0" borderId="35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3" fontId="4" fillId="0" borderId="18" xfId="0" applyNumberFormat="1" applyFont="1" applyBorder="1" applyAlignment="1">
      <alignment horizontal="center" vertical="center"/>
    </xf>
    <xf numFmtId="49" fontId="4" fillId="0" borderId="32" xfId="0" applyNumberFormat="1" applyFont="1" applyBorder="1">
      <alignment vertical="center"/>
    </xf>
    <xf numFmtId="49" fontId="4" fillId="0" borderId="35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47" xfId="0" applyFont="1" applyBorder="1" applyAlignment="1" applyProtection="1">
      <alignment vertical="center" wrapText="1"/>
      <protection locked="0"/>
    </xf>
    <xf numFmtId="0" fontId="0" fillId="0" borderId="1" xfId="0" applyFont="1" applyBorder="1" applyAlignment="1" applyProtection="1">
      <alignment vertical="center" wrapText="1"/>
      <protection locked="0"/>
    </xf>
    <xf numFmtId="0" fontId="0" fillId="0" borderId="4" xfId="0" applyFont="1" applyBorder="1" applyAlignment="1" applyProtection="1">
      <alignment vertical="center" wrapText="1"/>
      <protection locked="0"/>
    </xf>
    <xf numFmtId="3" fontId="3" fillId="3" borderId="12" xfId="0" applyNumberFormat="1" applyFont="1" applyFill="1" applyBorder="1" applyAlignment="1" applyProtection="1">
      <alignment vertical="center" wrapText="1"/>
    </xf>
    <xf numFmtId="0" fontId="1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 applyBorder="1">
      <alignment vertical="center"/>
    </xf>
    <xf numFmtId="0" fontId="5" fillId="0" borderId="35" xfId="0" applyNumberFormat="1" applyFont="1" applyBorder="1">
      <alignment vertical="center"/>
    </xf>
    <xf numFmtId="0" fontId="5" fillId="0" borderId="23" xfId="0" applyNumberFormat="1" applyFont="1" applyBorder="1">
      <alignment vertical="center"/>
    </xf>
    <xf numFmtId="3" fontId="5" fillId="0" borderId="50" xfId="0" applyNumberFormat="1" applyFont="1" applyBorder="1" applyAlignment="1">
      <alignment horizontal="center" vertical="center"/>
    </xf>
    <xf numFmtId="3" fontId="5" fillId="0" borderId="54" xfId="0" applyNumberFormat="1" applyFont="1" applyBorder="1" applyAlignment="1">
      <alignment horizontal="center" vertical="center"/>
    </xf>
    <xf numFmtId="3" fontId="5" fillId="0" borderId="51" xfId="0" applyNumberFormat="1" applyFont="1" applyBorder="1" applyAlignment="1">
      <alignment horizontal="center" vertical="center"/>
    </xf>
    <xf numFmtId="0" fontId="5" fillId="0" borderId="19" xfId="0" applyFont="1" applyBorder="1">
      <alignment vertical="center"/>
    </xf>
    <xf numFmtId="0" fontId="5" fillId="0" borderId="36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55" xfId="0" applyNumberFormat="1" applyFont="1" applyBorder="1">
      <alignment vertical="center"/>
    </xf>
    <xf numFmtId="0" fontId="5" fillId="0" borderId="56" xfId="0" applyNumberFormat="1" applyFont="1" applyBorder="1">
      <alignment vertical="center"/>
    </xf>
    <xf numFmtId="0" fontId="5" fillId="0" borderId="57" xfId="0" applyNumberFormat="1" applyFont="1" applyBorder="1">
      <alignment vertical="center"/>
    </xf>
    <xf numFmtId="0" fontId="5" fillId="0" borderId="58" xfId="0" applyNumberFormat="1" applyFont="1" applyBorder="1">
      <alignment vertical="center"/>
    </xf>
    <xf numFmtId="0" fontId="5" fillId="0" borderId="59" xfId="0" applyNumberFormat="1" applyFont="1" applyBorder="1">
      <alignment vertical="center"/>
    </xf>
    <xf numFmtId="0" fontId="5" fillId="0" borderId="52" xfId="0" applyNumberFormat="1" applyFont="1" applyBorder="1">
      <alignment vertical="center"/>
    </xf>
    <xf numFmtId="0" fontId="5" fillId="0" borderId="54" xfId="0" applyNumberFormat="1" applyFont="1" applyBorder="1">
      <alignment vertical="center"/>
    </xf>
    <xf numFmtId="0" fontId="5" fillId="0" borderId="22" xfId="0" applyNumberFormat="1" applyFont="1" applyBorder="1">
      <alignment vertical="center"/>
    </xf>
    <xf numFmtId="0" fontId="5" fillId="0" borderId="60" xfId="0" applyNumberFormat="1" applyFont="1" applyBorder="1">
      <alignment vertical="center"/>
    </xf>
    <xf numFmtId="0" fontId="5" fillId="0" borderId="27" xfId="0" applyNumberFormat="1" applyFont="1" applyBorder="1">
      <alignment vertical="center"/>
    </xf>
    <xf numFmtId="0" fontId="5" fillId="0" borderId="61" xfId="0" applyNumberFormat="1" applyFont="1" applyBorder="1">
      <alignment vertical="center"/>
    </xf>
    <xf numFmtId="3" fontId="5" fillId="0" borderId="22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0" fontId="5" fillId="0" borderId="63" xfId="0" applyNumberFormat="1" applyFont="1" applyBorder="1">
      <alignment vertical="center"/>
    </xf>
    <xf numFmtId="0" fontId="5" fillId="0" borderId="64" xfId="0" applyNumberFormat="1" applyFont="1" applyBorder="1">
      <alignment vertical="center"/>
    </xf>
    <xf numFmtId="0" fontId="5" fillId="0" borderId="65" xfId="0" applyNumberFormat="1" applyFont="1" applyBorder="1">
      <alignment vertical="center"/>
    </xf>
    <xf numFmtId="0" fontId="5" fillId="0" borderId="66" xfId="0" applyNumberFormat="1" applyFont="1" applyBorder="1">
      <alignment vertical="center"/>
    </xf>
    <xf numFmtId="0" fontId="5" fillId="0" borderId="21" xfId="0" applyNumberFormat="1" applyFont="1" applyBorder="1">
      <alignment vertical="center"/>
    </xf>
    <xf numFmtId="0" fontId="5" fillId="0" borderId="67" xfId="0" applyNumberFormat="1" applyFont="1" applyBorder="1">
      <alignment vertical="center"/>
    </xf>
    <xf numFmtId="0" fontId="5" fillId="0" borderId="68" xfId="0" applyNumberFormat="1" applyFont="1" applyBorder="1">
      <alignment vertical="center"/>
    </xf>
    <xf numFmtId="0" fontId="5" fillId="0" borderId="69" xfId="0" applyNumberFormat="1" applyFont="1" applyBorder="1">
      <alignment vertical="center"/>
    </xf>
    <xf numFmtId="3" fontId="0" fillId="3" borderId="10" xfId="0" applyNumberFormat="1" applyFont="1" applyFill="1" applyBorder="1" applyAlignment="1" applyProtection="1">
      <alignment vertical="center" wrapText="1"/>
    </xf>
    <xf numFmtId="0" fontId="0" fillId="3" borderId="5" xfId="0" applyFill="1" applyBorder="1" applyAlignment="1" applyProtection="1">
      <alignment vertical="center" wrapText="1"/>
    </xf>
    <xf numFmtId="0" fontId="3" fillId="3" borderId="6" xfId="0" applyFont="1" applyFill="1" applyBorder="1" applyAlignment="1" applyProtection="1">
      <alignment vertical="center" wrapText="1"/>
    </xf>
    <xf numFmtId="3" fontId="4" fillId="0" borderId="26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3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0" fontId="3" fillId="0" borderId="34" xfId="0" applyFont="1" applyBorder="1">
      <alignment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9" fillId="0" borderId="32" xfId="0" applyNumberFormat="1" applyFont="1" applyBorder="1">
      <alignment vertical="center"/>
    </xf>
    <xf numFmtId="0" fontId="9" fillId="0" borderId="35" xfId="0" applyFont="1" applyBorder="1">
      <alignment vertical="center"/>
    </xf>
    <xf numFmtId="0" fontId="5" fillId="0" borderId="49" xfId="0" applyNumberFormat="1" applyFont="1" applyBorder="1" applyAlignment="1">
      <alignment horizontal="center" vertical="center"/>
    </xf>
    <xf numFmtId="0" fontId="5" fillId="0" borderId="50" xfId="0" applyNumberFormat="1" applyFont="1" applyBorder="1" applyAlignment="1">
      <alignment horizontal="center" vertical="center"/>
    </xf>
    <xf numFmtId="0" fontId="5" fillId="0" borderId="62" xfId="0" applyNumberFormat="1" applyFont="1" applyBorder="1" applyAlignment="1">
      <alignment horizontal="center" vertical="center"/>
    </xf>
    <xf numFmtId="0" fontId="0" fillId="0" borderId="56" xfId="0" applyNumberFormat="1" applyBorder="1">
      <alignment vertical="center"/>
    </xf>
    <xf numFmtId="0" fontId="4" fillId="0" borderId="31" xfId="0" applyFont="1" applyBorder="1">
      <alignment vertical="center"/>
    </xf>
    <xf numFmtId="0" fontId="4" fillId="0" borderId="23" xfId="0" applyFont="1" applyBorder="1">
      <alignment vertical="center"/>
    </xf>
    <xf numFmtId="49" fontId="3" fillId="0" borderId="0" xfId="0" applyNumberFormat="1" applyFont="1">
      <alignment vertical="center"/>
    </xf>
    <xf numFmtId="0" fontId="0" fillId="0" borderId="30" xfId="0" applyFont="1" applyBorder="1" applyAlignment="1" applyProtection="1">
      <alignment vertical="center" wrapText="1"/>
      <protection locked="0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2" borderId="11" xfId="0" applyFill="1" applyBorder="1" applyAlignment="1">
      <alignment horizontal="center" vertical="center" wrapText="1"/>
    </xf>
    <xf numFmtId="49" fontId="2" fillId="0" borderId="0" xfId="0" applyNumberFormat="1" applyFont="1" applyProtection="1">
      <alignment vertical="center"/>
    </xf>
    <xf numFmtId="0" fontId="0" fillId="0" borderId="0" xfId="0" applyProtection="1">
      <alignment vertical="center"/>
    </xf>
    <xf numFmtId="0" fontId="2" fillId="0" borderId="0" xfId="0" applyFont="1" applyProtection="1">
      <alignment vertical="center"/>
    </xf>
    <xf numFmtId="0" fontId="0" fillId="2" borderId="11" xfId="0" applyFill="1" applyBorder="1" applyAlignment="1" applyProtection="1">
      <alignment horizontal="center" vertical="center"/>
    </xf>
    <xf numFmtId="0" fontId="0" fillId="2" borderId="12" xfId="0" applyFill="1" applyBorder="1" applyAlignment="1" applyProtection="1">
      <alignment horizontal="center" vertical="center"/>
    </xf>
    <xf numFmtId="0" fontId="4" fillId="0" borderId="20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39" xfId="0" applyFont="1" applyBorder="1">
      <alignment vertical="center"/>
    </xf>
    <xf numFmtId="0" fontId="10" fillId="2" borderId="43" xfId="0" applyFont="1" applyFill="1" applyBorder="1" applyAlignment="1">
      <alignment vertical="center"/>
    </xf>
    <xf numFmtId="0" fontId="5" fillId="2" borderId="44" xfId="0" applyFont="1" applyFill="1" applyBorder="1" applyAlignment="1">
      <alignment vertical="center"/>
    </xf>
    <xf numFmtId="0" fontId="5" fillId="2" borderId="45" xfId="0" applyFont="1" applyFill="1" applyBorder="1" applyAlignment="1">
      <alignment vertical="center"/>
    </xf>
    <xf numFmtId="0" fontId="3" fillId="0" borderId="3" xfId="0" applyFont="1" applyBorder="1">
      <alignment vertical="center"/>
    </xf>
    <xf numFmtId="0" fontId="5" fillId="0" borderId="72" xfId="0" applyFont="1" applyBorder="1" applyProtection="1">
      <alignment vertical="center"/>
      <protection locked="0"/>
    </xf>
    <xf numFmtId="0" fontId="0" fillId="0" borderId="7" xfId="0" applyFont="1" applyBorder="1" applyAlignment="1" applyProtection="1">
      <alignment vertical="center" wrapText="1"/>
      <protection locked="0"/>
    </xf>
    <xf numFmtId="0" fontId="3" fillId="0" borderId="23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0" xfId="0" applyNumberFormat="1" applyBorder="1">
      <alignment vertical="center"/>
    </xf>
    <xf numFmtId="0" fontId="14" fillId="0" borderId="0" xfId="0" applyNumberFormat="1" applyFont="1" applyBorder="1" applyAlignment="1">
      <alignment horizontal="center" vertical="center"/>
    </xf>
    <xf numFmtId="49" fontId="15" fillId="2" borderId="47" xfId="0" applyNumberFormat="1" applyFont="1" applyFill="1" applyBorder="1" applyAlignment="1">
      <alignment horizontal="center" vertical="center"/>
    </xf>
    <xf numFmtId="49" fontId="15" fillId="2" borderId="70" xfId="0" applyNumberFormat="1" applyFont="1" applyFill="1" applyBorder="1" applyAlignment="1">
      <alignment horizontal="center" vertical="center"/>
    </xf>
    <xf numFmtId="49" fontId="15" fillId="2" borderId="48" xfId="0" applyNumberFormat="1" applyFont="1" applyFill="1" applyBorder="1" applyAlignment="1">
      <alignment horizontal="center" vertical="center"/>
    </xf>
    <xf numFmtId="49" fontId="15" fillId="2" borderId="7" xfId="0" applyNumberFormat="1" applyFont="1" applyFill="1" applyBorder="1" applyAlignment="1">
      <alignment horizontal="center" vertical="center"/>
    </xf>
    <xf numFmtId="49" fontId="15" fillId="2" borderId="8" xfId="0" applyNumberFormat="1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 applyProtection="1">
      <alignment vertical="center" wrapText="1"/>
      <protection locked="0"/>
    </xf>
    <xf numFmtId="49" fontId="0" fillId="0" borderId="33" xfId="0" applyNumberFormat="1" applyBorder="1" applyAlignment="1" applyProtection="1">
      <alignment vertical="center" wrapText="1"/>
      <protection locked="0"/>
    </xf>
    <xf numFmtId="49" fontId="0" fillId="0" borderId="5" xfId="0" applyNumberFormat="1" applyBorder="1" applyAlignment="1" applyProtection="1">
      <alignment vertical="center" wrapText="1"/>
      <protection locked="0"/>
    </xf>
    <xf numFmtId="49" fontId="0" fillId="0" borderId="6" xfId="0" applyNumberFormat="1" applyBorder="1" applyAlignment="1" applyProtection="1">
      <alignment vertical="center" wrapText="1"/>
      <protection locked="0"/>
    </xf>
    <xf numFmtId="0" fontId="3" fillId="0" borderId="9" xfId="0" applyFont="1" applyBorder="1" applyAlignment="1" applyProtection="1">
      <alignment vertical="center"/>
    </xf>
    <xf numFmtId="0" fontId="0" fillId="3" borderId="47" xfId="0" applyFont="1" applyFill="1" applyBorder="1" applyAlignment="1" applyProtection="1">
      <alignment vertical="center" wrapText="1"/>
    </xf>
    <xf numFmtId="0" fontId="3" fillId="3" borderId="48" xfId="0" applyFont="1" applyFill="1" applyBorder="1" applyAlignment="1" applyProtection="1">
      <alignment vertical="center" wrapText="1"/>
    </xf>
    <xf numFmtId="0" fontId="0" fillId="3" borderId="7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vertical="center" wrapText="1"/>
    </xf>
    <xf numFmtId="0" fontId="0" fillId="3" borderId="1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0" fillId="3" borderId="4" xfId="0" applyFont="1" applyFill="1" applyBorder="1" applyAlignment="1" applyProtection="1">
      <alignment vertical="center" wrapText="1"/>
    </xf>
    <xf numFmtId="49" fontId="0" fillId="0" borderId="0" xfId="0" applyNumberFormat="1" applyBorder="1" applyAlignment="1" applyProtection="1">
      <alignment vertical="center" wrapText="1"/>
    </xf>
    <xf numFmtId="0" fontId="0" fillId="0" borderId="0" xfId="0" applyNumberFormat="1" applyBorder="1" applyProtection="1">
      <alignment vertical="center"/>
    </xf>
    <xf numFmtId="0" fontId="3" fillId="0" borderId="3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49" fontId="4" fillId="0" borderId="47" xfId="0" applyNumberFormat="1" applyFont="1" applyBorder="1" applyAlignment="1" applyProtection="1">
      <alignment horizontal="center" vertical="center"/>
    </xf>
    <xf numFmtId="49" fontId="4" fillId="0" borderId="70" xfId="0" applyNumberFormat="1" applyFont="1" applyBorder="1" applyAlignment="1" applyProtection="1">
      <alignment horizontal="center" vertical="center"/>
    </xf>
    <xf numFmtId="0" fontId="4" fillId="0" borderId="70" xfId="0" applyNumberFormat="1" applyFont="1" applyBorder="1" applyAlignment="1" applyProtection="1">
      <alignment horizontal="left" vertical="center"/>
    </xf>
    <xf numFmtId="0" fontId="4" fillId="0" borderId="48" xfId="0" applyFont="1" applyBorder="1" applyAlignment="1" applyProtection="1">
      <alignment vertical="center"/>
    </xf>
    <xf numFmtId="49" fontId="4" fillId="0" borderId="1" xfId="0" applyNumberFormat="1" applyFont="1" applyBorder="1" applyAlignment="1" applyProtection="1">
      <alignment horizontal="center" vertical="center"/>
    </xf>
    <xf numFmtId="49" fontId="4" fillId="0" borderId="2" xfId="0" applyNumberFormat="1" applyFont="1" applyBorder="1" applyAlignment="1" applyProtection="1">
      <alignment horizontal="center" vertical="center"/>
    </xf>
    <xf numFmtId="0" fontId="4" fillId="0" borderId="2" xfId="0" applyNumberFormat="1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Alignment="1">
      <alignment vertical="center"/>
    </xf>
    <xf numFmtId="0" fontId="0" fillId="2" borderId="37" xfId="0" applyFill="1" applyBorder="1" applyAlignment="1">
      <alignment horizontal="right" vertical="center"/>
    </xf>
    <xf numFmtId="0" fontId="0" fillId="2" borderId="38" xfId="0" applyFill="1" applyBorder="1" applyAlignment="1">
      <alignment horizontal="right" vertical="center"/>
    </xf>
    <xf numFmtId="0" fontId="0" fillId="2" borderId="39" xfId="0" applyFill="1" applyBorder="1" applyAlignment="1">
      <alignment horizontal="right" vertical="center"/>
    </xf>
    <xf numFmtId="0" fontId="0" fillId="0" borderId="19" xfId="0" applyBorder="1" applyAlignment="1" applyProtection="1">
      <alignment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20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0" fontId="0" fillId="0" borderId="38" xfId="0" applyBorder="1" applyAlignment="1" applyProtection="1">
      <alignment vertical="center"/>
      <protection locked="0"/>
    </xf>
    <xf numFmtId="0" fontId="0" fillId="0" borderId="39" xfId="0" applyBorder="1" applyAlignment="1" applyProtection="1">
      <alignment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2" borderId="19" xfId="0" applyFill="1" applyBorder="1" applyAlignment="1">
      <alignment horizontal="right" vertical="center"/>
    </xf>
    <xf numFmtId="0" fontId="0" fillId="2" borderId="36" xfId="0" applyFill="1" applyBorder="1" applyAlignment="1">
      <alignment horizontal="right" vertical="center"/>
    </xf>
    <xf numFmtId="0" fontId="0" fillId="2" borderId="20" xfId="0" applyFill="1" applyBorder="1" applyAlignment="1">
      <alignment horizontal="right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3" fontId="5" fillId="0" borderId="59" xfId="0" applyNumberFormat="1" applyFont="1" applyBorder="1" applyAlignment="1">
      <alignment horizontal="center" vertical="center"/>
    </xf>
    <xf numFmtId="3" fontId="5" fillId="0" borderId="52" xfId="0" applyNumberFormat="1" applyFont="1" applyBorder="1" applyAlignment="1">
      <alignment horizontal="center" vertical="center"/>
    </xf>
    <xf numFmtId="3" fontId="5" fillId="0" borderId="53" xfId="0" applyNumberFormat="1" applyFont="1" applyBorder="1" applyAlignment="1">
      <alignment horizontal="center" vertical="center"/>
    </xf>
    <xf numFmtId="3" fontId="5" fillId="0" borderId="51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0" fontId="0" fillId="2" borderId="10" xfId="0" applyFill="1" applyBorder="1" applyAlignment="1" applyProtection="1">
      <alignment horizontal="center" vertical="center"/>
    </xf>
    <xf numFmtId="0" fontId="0" fillId="2" borderId="11" xfId="0" applyFill="1" applyBorder="1" applyAlignment="1" applyProtection="1">
      <alignment horizontal="center" vertical="center"/>
    </xf>
    <xf numFmtId="0" fontId="14" fillId="0" borderId="42" xfId="0" applyFont="1" applyBorder="1" applyProtection="1">
      <alignment vertical="center"/>
      <protection locked="0"/>
    </xf>
    <xf numFmtId="3" fontId="14" fillId="0" borderId="10" xfId="0" applyNumberFormat="1" applyFont="1" applyBorder="1" applyAlignment="1" applyProtection="1">
      <alignment horizontal="center" vertical="center"/>
      <protection locked="0"/>
    </xf>
    <xf numFmtId="3" fontId="14" fillId="0" borderId="12" xfId="0" applyNumberFormat="1" applyFont="1" applyBorder="1" applyAlignment="1" applyProtection="1">
      <alignment horizontal="center" vertical="center"/>
      <protection locked="0"/>
    </xf>
    <xf numFmtId="3" fontId="14" fillId="0" borderId="14" xfId="0" applyNumberFormat="1" applyFont="1" applyBorder="1" applyAlignment="1" applyProtection="1">
      <alignment horizontal="center" vertical="center"/>
      <protection locked="0"/>
    </xf>
    <xf numFmtId="49" fontId="14" fillId="0" borderId="11" xfId="0" applyNumberFormat="1" applyFont="1" applyBorder="1" applyAlignment="1" applyProtection="1">
      <alignment horizontal="center" vertical="center"/>
      <protection locked="0"/>
    </xf>
    <xf numFmtId="49" fontId="14" fillId="0" borderId="12" xfId="0" applyNumberFormat="1" applyFont="1" applyBorder="1" applyAlignment="1" applyProtection="1">
      <alignment horizontal="center" vertical="center"/>
      <protection locked="0"/>
    </xf>
    <xf numFmtId="49" fontId="14" fillId="0" borderId="14" xfId="0" applyNumberFormat="1" applyFont="1" applyBorder="1" applyAlignment="1" applyProtection="1">
      <alignment vertical="center"/>
      <protection locked="0"/>
    </xf>
    <xf numFmtId="49" fontId="14" fillId="0" borderId="13" xfId="0" applyNumberFormat="1" applyFont="1" applyBorder="1" applyAlignment="1" applyProtection="1">
      <alignment vertical="center" wrapText="1"/>
      <protection locked="0"/>
    </xf>
    <xf numFmtId="49" fontId="14" fillId="0" borderId="10" xfId="0" applyNumberFormat="1" applyFont="1" applyBorder="1" applyAlignment="1" applyProtection="1">
      <alignment vertical="center" wrapText="1"/>
      <protection locked="0"/>
    </xf>
    <xf numFmtId="0" fontId="14" fillId="0" borderId="43" xfId="0" applyFont="1" applyBorder="1" applyProtection="1">
      <alignment vertical="center"/>
      <protection locked="0"/>
    </xf>
    <xf numFmtId="0" fontId="14" fillId="0" borderId="7" xfId="0" applyFont="1" applyBorder="1" applyAlignment="1" applyProtection="1">
      <alignment horizontal="center" vertical="center"/>
      <protection locked="0"/>
    </xf>
    <xf numFmtId="0" fontId="14" fillId="0" borderId="9" xfId="0" applyFont="1" applyBorder="1" applyAlignment="1" applyProtection="1">
      <alignment horizontal="center" vertical="center"/>
      <protection locked="0"/>
    </xf>
    <xf numFmtId="49" fontId="14" fillId="0" borderId="7" xfId="0" applyNumberFormat="1" applyFont="1" applyBorder="1" applyAlignment="1" applyProtection="1">
      <alignment horizontal="center" vertical="center"/>
      <protection locked="0"/>
    </xf>
    <xf numFmtId="49" fontId="14" fillId="0" borderId="15" xfId="0" applyNumberFormat="1" applyFont="1" applyBorder="1" applyAlignment="1" applyProtection="1">
      <alignment horizontal="center" vertical="center"/>
      <protection locked="0"/>
    </xf>
    <xf numFmtId="49" fontId="14" fillId="0" borderId="8" xfId="0" applyNumberFormat="1" applyFont="1" applyBorder="1" applyAlignment="1" applyProtection="1">
      <alignment horizontal="center" vertical="center"/>
      <protection locked="0"/>
    </xf>
    <xf numFmtId="49" fontId="14" fillId="0" borderId="9" xfId="0" applyNumberFormat="1" applyFont="1" applyBorder="1" applyAlignment="1" applyProtection="1">
      <alignment horizontal="center" vertical="center"/>
      <protection locked="0"/>
    </xf>
    <xf numFmtId="49" fontId="14" fillId="0" borderId="15" xfId="0" applyNumberFormat="1" applyFont="1" applyBorder="1" applyAlignment="1" applyProtection="1">
      <alignment vertical="center"/>
      <protection locked="0"/>
    </xf>
    <xf numFmtId="49" fontId="14" fillId="0" borderId="7" xfId="0" applyNumberFormat="1" applyFont="1" applyBorder="1" applyAlignment="1" applyProtection="1">
      <alignment vertical="center" wrapText="1"/>
      <protection locked="0"/>
    </xf>
    <xf numFmtId="0" fontId="14" fillId="0" borderId="72" xfId="0" applyFont="1" applyBorder="1" applyProtection="1">
      <alignment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49" fontId="14" fillId="0" borderId="16" xfId="0" applyNumberFormat="1" applyFont="1" applyBorder="1" applyAlignment="1" applyProtection="1">
      <alignment horizontal="center" vertical="center"/>
      <protection locked="0"/>
    </xf>
    <xf numFmtId="49" fontId="14" fillId="0" borderId="2" xfId="0" applyNumberFormat="1" applyFont="1" applyBorder="1" applyAlignment="1" applyProtection="1">
      <alignment horizontal="center" vertical="center"/>
      <protection locked="0"/>
    </xf>
    <xf numFmtId="49" fontId="14" fillId="0" borderId="3" xfId="0" applyNumberFormat="1" applyFont="1" applyBorder="1" applyAlignment="1" applyProtection="1">
      <alignment horizontal="center" vertical="center"/>
      <protection locked="0"/>
    </xf>
    <xf numFmtId="49" fontId="14" fillId="0" borderId="16" xfId="0" applyNumberFormat="1" applyFont="1" applyBorder="1" applyAlignment="1" applyProtection="1">
      <alignment vertical="center"/>
      <protection locked="0"/>
    </xf>
    <xf numFmtId="49" fontId="14" fillId="0" borderId="1" xfId="0" applyNumberFormat="1" applyFont="1" applyBorder="1" applyAlignment="1" applyProtection="1">
      <alignment vertical="center" wrapText="1"/>
      <protection locked="0"/>
    </xf>
    <xf numFmtId="0" fontId="14" fillId="0" borderId="45" xfId="0" applyFont="1" applyBorder="1" applyProtection="1">
      <alignment vertical="center"/>
      <protection locked="0"/>
    </xf>
    <xf numFmtId="0" fontId="14" fillId="0" borderId="4" xfId="0" applyFont="1" applyBorder="1" applyAlignment="1" applyProtection="1">
      <alignment horizontal="center" vertical="center"/>
      <protection locked="0"/>
    </xf>
    <xf numFmtId="0" fontId="14" fillId="0" borderId="6" xfId="0" applyFont="1" applyBorder="1" applyAlignment="1" applyProtection="1">
      <alignment horizontal="center" vertical="center"/>
      <protection locked="0"/>
    </xf>
    <xf numFmtId="49" fontId="14" fillId="0" borderId="4" xfId="0" applyNumberFormat="1" applyFont="1" applyBorder="1" applyAlignment="1" applyProtection="1">
      <alignment horizontal="center" vertical="center"/>
      <protection locked="0"/>
    </xf>
    <xf numFmtId="49" fontId="14" fillId="0" borderId="40" xfId="0" applyNumberFormat="1" applyFont="1" applyBorder="1" applyAlignment="1" applyProtection="1">
      <alignment horizontal="center" vertical="center"/>
      <protection locked="0"/>
    </xf>
    <xf numFmtId="49" fontId="14" fillId="0" borderId="5" xfId="0" applyNumberFormat="1" applyFont="1" applyBorder="1" applyAlignment="1" applyProtection="1">
      <alignment horizontal="center" vertical="center"/>
      <protection locked="0"/>
    </xf>
    <xf numFmtId="49" fontId="14" fillId="0" borderId="6" xfId="0" applyNumberFormat="1" applyFont="1" applyBorder="1" applyAlignment="1" applyProtection="1">
      <alignment horizontal="center" vertical="center"/>
      <protection locked="0"/>
    </xf>
    <xf numFmtId="49" fontId="14" fillId="0" borderId="40" xfId="0" applyNumberFormat="1" applyFont="1" applyBorder="1" applyAlignment="1" applyProtection="1">
      <alignment vertical="center"/>
      <protection locked="0"/>
    </xf>
    <xf numFmtId="49" fontId="14" fillId="0" borderId="4" xfId="0" applyNumberFormat="1" applyFont="1" applyBorder="1" applyAlignment="1" applyProtection="1">
      <alignment vertical="center" wrapText="1"/>
      <protection locked="0"/>
    </xf>
    <xf numFmtId="3" fontId="14" fillId="3" borderId="11" xfId="0" applyNumberFormat="1" applyFont="1" applyFill="1" applyBorder="1" applyAlignment="1" applyProtection="1">
      <alignment vertical="center" wrapText="1"/>
    </xf>
    <xf numFmtId="0" fontId="14" fillId="3" borderId="8" xfId="0" applyFont="1" applyFill="1" applyBorder="1" applyAlignment="1" applyProtection="1">
      <alignment vertical="center" wrapText="1"/>
    </xf>
    <xf numFmtId="0" fontId="14" fillId="3" borderId="2" xfId="0" applyFont="1" applyFill="1" applyBorder="1" applyAlignment="1" applyProtection="1">
      <alignment vertical="center" wrapText="1"/>
    </xf>
    <xf numFmtId="0" fontId="14" fillId="3" borderId="5" xfId="0" applyFont="1" applyFill="1" applyBorder="1" applyAlignment="1" applyProtection="1">
      <alignment vertical="center" wrapText="1"/>
    </xf>
    <xf numFmtId="0" fontId="9" fillId="0" borderId="17" xfId="0" applyNumberFormat="1" applyFont="1" applyBorder="1" applyAlignment="1" applyProtection="1">
      <alignment horizontal="left" vertical="center" wrapText="1"/>
    </xf>
    <xf numFmtId="0" fontId="9" fillId="0" borderId="18" xfId="0" applyNumberFormat="1" applyFont="1" applyBorder="1" applyAlignment="1" applyProtection="1">
      <alignment horizontal="left" vertical="center" wrapText="1"/>
    </xf>
    <xf numFmtId="0" fontId="9" fillId="0" borderId="41" xfId="0" applyNumberFormat="1" applyFont="1" applyBorder="1" applyAlignment="1" applyProtection="1">
      <alignment horizontal="left" vertical="center" wrapText="1"/>
    </xf>
  </cellXfs>
  <cellStyles count="1">
    <cellStyle name="標準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67A9-19FC-4D09-BEB3-2956DEEF6FFF}">
  <dimension ref="A1:D107"/>
  <sheetViews>
    <sheetView showGridLines="0" showRowColHeaders="0" zoomScaleNormal="100" workbookViewId="0">
      <pane ySplit="3" topLeftCell="A60" activePane="bottomLeft" state="frozen"/>
      <selection pane="bottomLeft" activeCell="A5" sqref="A5"/>
    </sheetView>
  </sheetViews>
  <sheetFormatPr baseColWidth="10" defaultColWidth="8.7109375" defaultRowHeight="20"/>
  <cols>
    <col min="1" max="1" width="8.5703125" bestFit="1" customWidth="1"/>
    <col min="2" max="2" width="13.28515625" bestFit="1" customWidth="1"/>
    <col min="3" max="3" width="3.7109375" bestFit="1" customWidth="1"/>
    <col min="4" max="4" width="9.28515625" bestFit="1" customWidth="1"/>
  </cols>
  <sheetData>
    <row r="1" spans="1:4" ht="27">
      <c r="A1" s="1" t="s">
        <v>138</v>
      </c>
      <c r="D1" s="220" t="s">
        <v>1039</v>
      </c>
    </row>
    <row r="2" spans="1:4">
      <c r="A2" t="s">
        <v>873</v>
      </c>
    </row>
    <row r="3" spans="1:4" ht="42">
      <c r="A3" s="223" t="s">
        <v>1088</v>
      </c>
      <c r="B3" s="59" t="s">
        <v>139</v>
      </c>
      <c r="C3" s="51" t="s">
        <v>628</v>
      </c>
      <c r="D3" s="60" t="s">
        <v>140</v>
      </c>
    </row>
    <row r="4" spans="1:4">
      <c r="A4" s="78"/>
      <c r="B4" s="78"/>
      <c r="C4" s="77">
        <v>-1</v>
      </c>
      <c r="D4" s="79"/>
    </row>
    <row r="5" spans="1:4">
      <c r="A5" s="13" t="s">
        <v>796</v>
      </c>
      <c r="B5" s="13" t="s">
        <v>200</v>
      </c>
      <c r="C5" s="43">
        <v>0</v>
      </c>
      <c r="D5" s="44" t="s">
        <v>201</v>
      </c>
    </row>
    <row r="6" spans="1:4">
      <c r="A6" s="18" t="s">
        <v>820</v>
      </c>
      <c r="B6" s="18" t="s">
        <v>821</v>
      </c>
      <c r="C6" s="2">
        <v>1</v>
      </c>
      <c r="D6" s="45" t="s">
        <v>202</v>
      </c>
    </row>
    <row r="7" spans="1:4">
      <c r="A7" s="18" t="s">
        <v>637</v>
      </c>
      <c r="B7" s="18" t="s">
        <v>3</v>
      </c>
      <c r="C7" s="2">
        <v>1</v>
      </c>
      <c r="D7" s="45" t="s">
        <v>202</v>
      </c>
    </row>
    <row r="8" spans="1:4">
      <c r="A8" s="18" t="s">
        <v>827</v>
      </c>
      <c r="B8" s="22" t="s">
        <v>141</v>
      </c>
      <c r="C8" s="2">
        <v>2</v>
      </c>
      <c r="D8" s="45" t="s">
        <v>203</v>
      </c>
    </row>
    <row r="9" spans="1:4">
      <c r="A9" s="22" t="s">
        <v>170</v>
      </c>
      <c r="B9" s="22" t="s">
        <v>141</v>
      </c>
      <c r="C9" s="2">
        <v>2</v>
      </c>
      <c r="D9" s="45" t="s">
        <v>203</v>
      </c>
    </row>
    <row r="10" spans="1:4">
      <c r="A10" s="22" t="s">
        <v>48</v>
      </c>
      <c r="B10" s="22" t="s">
        <v>141</v>
      </c>
      <c r="C10" s="2">
        <v>2</v>
      </c>
      <c r="D10" s="45" t="s">
        <v>203</v>
      </c>
    </row>
    <row r="11" spans="1:4">
      <c r="A11" s="22" t="s">
        <v>828</v>
      </c>
      <c r="B11" s="22" t="s">
        <v>142</v>
      </c>
      <c r="C11" s="2">
        <v>3</v>
      </c>
      <c r="D11" s="45" t="s">
        <v>204</v>
      </c>
    </row>
    <row r="12" spans="1:4">
      <c r="A12" s="22" t="s">
        <v>171</v>
      </c>
      <c r="B12" s="22" t="s">
        <v>142</v>
      </c>
      <c r="C12" s="2">
        <v>3</v>
      </c>
      <c r="D12" s="45" t="s">
        <v>204</v>
      </c>
    </row>
    <row r="13" spans="1:4">
      <c r="A13" s="22" t="s">
        <v>43</v>
      </c>
      <c r="B13" s="22" t="s">
        <v>142</v>
      </c>
      <c r="C13" s="2">
        <v>3</v>
      </c>
      <c r="D13" s="45" t="s">
        <v>204</v>
      </c>
    </row>
    <row r="14" spans="1:4">
      <c r="A14" s="22" t="s">
        <v>829</v>
      </c>
      <c r="B14" s="22" t="s">
        <v>143</v>
      </c>
      <c r="C14" s="2">
        <v>4</v>
      </c>
      <c r="D14" s="45" t="s">
        <v>205</v>
      </c>
    </row>
    <row r="15" spans="1:4">
      <c r="A15" s="22" t="s">
        <v>172</v>
      </c>
      <c r="B15" s="22" t="s">
        <v>143</v>
      </c>
      <c r="C15" s="2">
        <v>4</v>
      </c>
      <c r="D15" s="45" t="s">
        <v>205</v>
      </c>
    </row>
    <row r="16" spans="1:4">
      <c r="A16" s="22" t="s">
        <v>44</v>
      </c>
      <c r="B16" s="22" t="s">
        <v>143</v>
      </c>
      <c r="C16" s="2">
        <v>4</v>
      </c>
      <c r="D16" s="45" t="s">
        <v>205</v>
      </c>
    </row>
    <row r="17" spans="1:4">
      <c r="A17" s="22" t="s">
        <v>830</v>
      </c>
      <c r="B17" s="22" t="s">
        <v>144</v>
      </c>
      <c r="C17" s="2">
        <v>5</v>
      </c>
      <c r="D17" s="45" t="s">
        <v>206</v>
      </c>
    </row>
    <row r="18" spans="1:4">
      <c r="A18" s="22" t="s">
        <v>241</v>
      </c>
      <c r="B18" s="22" t="s">
        <v>144</v>
      </c>
      <c r="C18" s="2">
        <v>5</v>
      </c>
      <c r="D18" s="45" t="s">
        <v>206</v>
      </c>
    </row>
    <row r="19" spans="1:4">
      <c r="A19" s="22" t="s">
        <v>831</v>
      </c>
      <c r="B19" s="22" t="s">
        <v>145</v>
      </c>
      <c r="C19" s="2">
        <v>6</v>
      </c>
      <c r="D19" s="45" t="s">
        <v>207</v>
      </c>
    </row>
    <row r="20" spans="1:4">
      <c r="A20" s="22" t="s">
        <v>242</v>
      </c>
      <c r="B20" s="22" t="s">
        <v>145</v>
      </c>
      <c r="C20" s="2">
        <v>6</v>
      </c>
      <c r="D20" s="45" t="s">
        <v>207</v>
      </c>
    </row>
    <row r="21" spans="1:4">
      <c r="A21" s="22" t="s">
        <v>832</v>
      </c>
      <c r="B21" s="22" t="s">
        <v>146</v>
      </c>
      <c r="C21" s="2">
        <v>7</v>
      </c>
      <c r="D21" s="45" t="s">
        <v>208</v>
      </c>
    </row>
    <row r="22" spans="1:4">
      <c r="A22" s="22" t="s">
        <v>243</v>
      </c>
      <c r="B22" s="22" t="s">
        <v>146</v>
      </c>
      <c r="C22" s="2">
        <v>7</v>
      </c>
      <c r="D22" s="45" t="s">
        <v>208</v>
      </c>
    </row>
    <row r="23" spans="1:4">
      <c r="A23" s="22" t="s">
        <v>237</v>
      </c>
      <c r="B23" s="22" t="s">
        <v>146</v>
      </c>
      <c r="C23" s="2">
        <v>7</v>
      </c>
      <c r="D23" s="45" t="s">
        <v>208</v>
      </c>
    </row>
    <row r="24" spans="1:4">
      <c r="A24" s="22" t="s">
        <v>833</v>
      </c>
      <c r="B24" s="22" t="s">
        <v>147</v>
      </c>
      <c r="C24" s="2">
        <v>8</v>
      </c>
      <c r="D24" s="45" t="s">
        <v>209</v>
      </c>
    </row>
    <row r="25" spans="1:4">
      <c r="A25" s="22" t="s">
        <v>25</v>
      </c>
      <c r="B25" s="22" t="s">
        <v>147</v>
      </c>
      <c r="C25" s="2">
        <v>8</v>
      </c>
      <c r="D25" s="45" t="s">
        <v>209</v>
      </c>
    </row>
    <row r="26" spans="1:4">
      <c r="A26" s="22" t="s">
        <v>45</v>
      </c>
      <c r="B26" s="22" t="s">
        <v>147</v>
      </c>
      <c r="C26" s="2">
        <v>8</v>
      </c>
      <c r="D26" s="45" t="s">
        <v>209</v>
      </c>
    </row>
    <row r="27" spans="1:4">
      <c r="A27" s="22" t="s">
        <v>834</v>
      </c>
      <c r="B27" s="22" t="s">
        <v>148</v>
      </c>
      <c r="C27" s="2">
        <v>9</v>
      </c>
      <c r="D27" s="45" t="s">
        <v>210</v>
      </c>
    </row>
    <row r="28" spans="1:4">
      <c r="A28" s="22" t="s">
        <v>174</v>
      </c>
      <c r="B28" s="22" t="s">
        <v>148</v>
      </c>
      <c r="C28" s="2">
        <v>9</v>
      </c>
      <c r="D28" s="45" t="s">
        <v>210</v>
      </c>
    </row>
    <row r="29" spans="1:4">
      <c r="A29" s="22" t="s">
        <v>46</v>
      </c>
      <c r="B29" s="22" t="s">
        <v>148</v>
      </c>
      <c r="C29" s="2">
        <v>9</v>
      </c>
      <c r="D29" s="45" t="s">
        <v>210</v>
      </c>
    </row>
    <row r="30" spans="1:4">
      <c r="A30" s="22" t="s">
        <v>835</v>
      </c>
      <c r="B30" s="22" t="s">
        <v>149</v>
      </c>
      <c r="C30" s="2">
        <v>10</v>
      </c>
      <c r="D30" s="45" t="s">
        <v>211</v>
      </c>
    </row>
    <row r="31" spans="1:4">
      <c r="A31" s="22" t="s">
        <v>175</v>
      </c>
      <c r="B31" s="22" t="s">
        <v>149</v>
      </c>
      <c r="C31" s="2">
        <v>10</v>
      </c>
      <c r="D31" s="45" t="s">
        <v>211</v>
      </c>
    </row>
    <row r="32" spans="1:4">
      <c r="A32" s="22" t="s">
        <v>47</v>
      </c>
      <c r="B32" s="22" t="s">
        <v>149</v>
      </c>
      <c r="C32" s="2">
        <v>10</v>
      </c>
      <c r="D32" s="45" t="s">
        <v>211</v>
      </c>
    </row>
    <row r="33" spans="1:4">
      <c r="A33" s="22" t="s">
        <v>836</v>
      </c>
      <c r="B33" s="22" t="s">
        <v>822</v>
      </c>
      <c r="C33" s="2">
        <v>11</v>
      </c>
      <c r="D33" s="45" t="s">
        <v>212</v>
      </c>
    </row>
    <row r="34" spans="1:4">
      <c r="A34" s="22" t="s">
        <v>27</v>
      </c>
      <c r="B34" s="22" t="s">
        <v>150</v>
      </c>
      <c r="C34" s="2">
        <v>11</v>
      </c>
      <c r="D34" s="45" t="s">
        <v>212</v>
      </c>
    </row>
    <row r="35" spans="1:4">
      <c r="A35" s="22" t="s">
        <v>239</v>
      </c>
      <c r="B35" s="22" t="s">
        <v>150</v>
      </c>
      <c r="C35" s="2">
        <v>11</v>
      </c>
      <c r="D35" s="45" t="s">
        <v>212</v>
      </c>
    </row>
    <row r="36" spans="1:4">
      <c r="A36" s="22" t="s">
        <v>792</v>
      </c>
      <c r="B36" s="22" t="s">
        <v>151</v>
      </c>
      <c r="C36" s="2">
        <v>12</v>
      </c>
      <c r="D36" s="45" t="s">
        <v>213</v>
      </c>
    </row>
    <row r="37" spans="1:4">
      <c r="A37" s="22" t="s">
        <v>636</v>
      </c>
      <c r="B37" s="22" t="s">
        <v>151</v>
      </c>
      <c r="C37" s="2">
        <v>12</v>
      </c>
      <c r="D37" s="45" t="s">
        <v>213</v>
      </c>
    </row>
    <row r="38" spans="1:4">
      <c r="A38" s="22" t="s">
        <v>61</v>
      </c>
      <c r="B38" s="22" t="s">
        <v>151</v>
      </c>
      <c r="C38" s="2">
        <v>12</v>
      </c>
      <c r="D38" s="45" t="s">
        <v>213</v>
      </c>
    </row>
    <row r="39" spans="1:4">
      <c r="A39" s="22" t="s">
        <v>837</v>
      </c>
      <c r="B39" s="22" t="s">
        <v>152</v>
      </c>
      <c r="C39" s="2">
        <v>13</v>
      </c>
      <c r="D39" s="45" t="s">
        <v>214</v>
      </c>
    </row>
    <row r="40" spans="1:4">
      <c r="A40" s="22" t="s">
        <v>178</v>
      </c>
      <c r="B40" s="22" t="s">
        <v>152</v>
      </c>
      <c r="C40" s="2">
        <v>13</v>
      </c>
      <c r="D40" s="45" t="s">
        <v>214</v>
      </c>
    </row>
    <row r="41" spans="1:4">
      <c r="A41" s="22" t="s">
        <v>49</v>
      </c>
      <c r="B41" s="22" t="s">
        <v>152</v>
      </c>
      <c r="C41" s="2">
        <v>13</v>
      </c>
      <c r="D41" s="45" t="s">
        <v>214</v>
      </c>
    </row>
    <row r="42" spans="1:4">
      <c r="A42" s="22" t="s">
        <v>838</v>
      </c>
      <c r="B42" s="22" t="s">
        <v>153</v>
      </c>
      <c r="C42" s="2">
        <v>14</v>
      </c>
      <c r="D42" s="45" t="s">
        <v>215</v>
      </c>
    </row>
    <row r="43" spans="1:4">
      <c r="A43" s="22" t="s">
        <v>179</v>
      </c>
      <c r="B43" s="22" t="s">
        <v>153</v>
      </c>
      <c r="C43" s="2">
        <v>14</v>
      </c>
      <c r="D43" s="45" t="s">
        <v>215</v>
      </c>
    </row>
    <row r="44" spans="1:4">
      <c r="A44" s="22" t="s">
        <v>50</v>
      </c>
      <c r="B44" s="22" t="s">
        <v>153</v>
      </c>
      <c r="C44" s="2">
        <v>14</v>
      </c>
      <c r="D44" s="45" t="s">
        <v>215</v>
      </c>
    </row>
    <row r="45" spans="1:4">
      <c r="A45" s="22" t="s">
        <v>234</v>
      </c>
      <c r="B45" s="22" t="s">
        <v>153</v>
      </c>
      <c r="C45" s="2">
        <v>14</v>
      </c>
      <c r="D45" s="45" t="s">
        <v>215</v>
      </c>
    </row>
    <row r="46" spans="1:4">
      <c r="A46" s="22" t="s">
        <v>839</v>
      </c>
      <c r="B46" s="22" t="s">
        <v>154</v>
      </c>
      <c r="C46" s="2">
        <v>15</v>
      </c>
      <c r="D46" s="45" t="s">
        <v>216</v>
      </c>
    </row>
    <row r="47" spans="1:4">
      <c r="A47" s="22" t="s">
        <v>30</v>
      </c>
      <c r="B47" s="22" t="s">
        <v>154</v>
      </c>
      <c r="C47" s="2">
        <v>15</v>
      </c>
      <c r="D47" s="45" t="s">
        <v>216</v>
      </c>
    </row>
    <row r="48" spans="1:4">
      <c r="A48" s="22" t="s">
        <v>240</v>
      </c>
      <c r="B48" s="22" t="s">
        <v>154</v>
      </c>
      <c r="C48" s="2">
        <v>15</v>
      </c>
      <c r="D48" s="45" t="s">
        <v>216</v>
      </c>
    </row>
    <row r="49" spans="1:4">
      <c r="A49" s="22" t="s">
        <v>840</v>
      </c>
      <c r="B49" s="22" t="s">
        <v>155</v>
      </c>
      <c r="C49" s="2">
        <v>16</v>
      </c>
      <c r="D49" s="45" t="s">
        <v>217</v>
      </c>
    </row>
    <row r="50" spans="1:4">
      <c r="A50" s="22" t="s">
        <v>181</v>
      </c>
      <c r="B50" s="22" t="s">
        <v>155</v>
      </c>
      <c r="C50" s="2">
        <v>16</v>
      </c>
      <c r="D50" s="45" t="s">
        <v>217</v>
      </c>
    </row>
    <row r="51" spans="1:4">
      <c r="A51" s="22" t="s">
        <v>51</v>
      </c>
      <c r="B51" s="22" t="s">
        <v>155</v>
      </c>
      <c r="C51" s="2">
        <v>16</v>
      </c>
      <c r="D51" s="45" t="s">
        <v>217</v>
      </c>
    </row>
    <row r="52" spans="1:4">
      <c r="A52" s="22" t="s">
        <v>841</v>
      </c>
      <c r="B52" s="22" t="s">
        <v>156</v>
      </c>
      <c r="C52" s="2">
        <v>17</v>
      </c>
      <c r="D52" s="45" t="s">
        <v>218</v>
      </c>
    </row>
    <row r="53" spans="1:4">
      <c r="A53" s="22" t="s">
        <v>31</v>
      </c>
      <c r="B53" s="22" t="s">
        <v>156</v>
      </c>
      <c r="C53" s="2">
        <v>17</v>
      </c>
      <c r="D53" s="45" t="s">
        <v>218</v>
      </c>
    </row>
    <row r="54" spans="1:4">
      <c r="A54" s="22" t="s">
        <v>52</v>
      </c>
      <c r="B54" s="22" t="s">
        <v>156</v>
      </c>
      <c r="C54" s="2">
        <v>17</v>
      </c>
      <c r="D54" s="45" t="s">
        <v>218</v>
      </c>
    </row>
    <row r="55" spans="1:4">
      <c r="A55" s="22" t="s">
        <v>233</v>
      </c>
      <c r="B55" s="22" t="s">
        <v>156</v>
      </c>
      <c r="C55" s="2">
        <v>17</v>
      </c>
      <c r="D55" s="45" t="s">
        <v>218</v>
      </c>
    </row>
    <row r="56" spans="1:4">
      <c r="A56" s="22" t="s">
        <v>842</v>
      </c>
      <c r="B56" s="22" t="s">
        <v>157</v>
      </c>
      <c r="C56" s="2">
        <v>18</v>
      </c>
      <c r="D56" s="45" t="s">
        <v>219</v>
      </c>
    </row>
    <row r="57" spans="1:4">
      <c r="A57" s="22" t="s">
        <v>32</v>
      </c>
      <c r="B57" s="22" t="s">
        <v>157</v>
      </c>
      <c r="C57" s="2">
        <v>18</v>
      </c>
      <c r="D57" s="45" t="s">
        <v>219</v>
      </c>
    </row>
    <row r="58" spans="1:4">
      <c r="A58" s="22" t="s">
        <v>53</v>
      </c>
      <c r="B58" s="22" t="s">
        <v>157</v>
      </c>
      <c r="C58" s="2">
        <v>18</v>
      </c>
      <c r="D58" s="45" t="s">
        <v>219</v>
      </c>
    </row>
    <row r="59" spans="1:4">
      <c r="A59" s="22" t="s">
        <v>843</v>
      </c>
      <c r="B59" s="22" t="s">
        <v>158</v>
      </c>
      <c r="C59" s="2">
        <v>19</v>
      </c>
      <c r="D59" s="45" t="s">
        <v>220</v>
      </c>
    </row>
    <row r="60" spans="1:4">
      <c r="A60" s="22" t="s">
        <v>33</v>
      </c>
      <c r="B60" s="22" t="s">
        <v>158</v>
      </c>
      <c r="C60" s="2">
        <v>19</v>
      </c>
      <c r="D60" s="45" t="s">
        <v>220</v>
      </c>
    </row>
    <row r="61" spans="1:4">
      <c r="A61" s="22" t="s">
        <v>54</v>
      </c>
      <c r="B61" s="22" t="s">
        <v>158</v>
      </c>
      <c r="C61" s="2">
        <v>19</v>
      </c>
      <c r="D61" s="45" t="s">
        <v>220</v>
      </c>
    </row>
    <row r="62" spans="1:4">
      <c r="A62" s="22" t="s">
        <v>823</v>
      </c>
      <c r="B62" s="22" t="s">
        <v>159</v>
      </c>
      <c r="C62" s="2">
        <v>20</v>
      </c>
      <c r="D62" s="45" t="s">
        <v>221</v>
      </c>
    </row>
    <row r="63" spans="1:4">
      <c r="A63" s="22" t="s">
        <v>185</v>
      </c>
      <c r="B63" s="22" t="s">
        <v>159</v>
      </c>
      <c r="C63" s="2">
        <v>20</v>
      </c>
      <c r="D63" s="45" t="s">
        <v>221</v>
      </c>
    </row>
    <row r="64" spans="1:4">
      <c r="A64" s="22" t="s">
        <v>844</v>
      </c>
      <c r="B64" s="22" t="s">
        <v>160</v>
      </c>
      <c r="C64" s="2">
        <v>21</v>
      </c>
      <c r="D64" s="45" t="s">
        <v>222</v>
      </c>
    </row>
    <row r="65" spans="1:4">
      <c r="A65" s="22" t="s">
        <v>186</v>
      </c>
      <c r="B65" s="22" t="s">
        <v>160</v>
      </c>
      <c r="C65" s="2">
        <v>21</v>
      </c>
      <c r="D65" s="45" t="s">
        <v>222</v>
      </c>
    </row>
    <row r="66" spans="1:4">
      <c r="A66" s="22" t="s">
        <v>845</v>
      </c>
      <c r="B66" s="22" t="s">
        <v>161</v>
      </c>
      <c r="C66" s="2">
        <v>22</v>
      </c>
      <c r="D66" s="45" t="s">
        <v>223</v>
      </c>
    </row>
    <row r="67" spans="1:4">
      <c r="A67" s="22" t="s">
        <v>28</v>
      </c>
      <c r="B67" s="22" t="s">
        <v>161</v>
      </c>
      <c r="C67" s="2">
        <v>22</v>
      </c>
      <c r="D67" s="45" t="s">
        <v>223</v>
      </c>
    </row>
    <row r="68" spans="1:4">
      <c r="A68" s="22" t="s">
        <v>846</v>
      </c>
      <c r="B68" s="22" t="s">
        <v>162</v>
      </c>
      <c r="C68" s="2">
        <v>23</v>
      </c>
      <c r="D68" s="45" t="s">
        <v>224</v>
      </c>
    </row>
    <row r="69" spans="1:4">
      <c r="A69" s="22" t="s">
        <v>188</v>
      </c>
      <c r="B69" s="22" t="s">
        <v>162</v>
      </c>
      <c r="C69" s="2">
        <v>23</v>
      </c>
      <c r="D69" s="45" t="s">
        <v>224</v>
      </c>
    </row>
    <row r="70" spans="1:4">
      <c r="A70" s="22" t="s">
        <v>57</v>
      </c>
      <c r="B70" s="22" t="s">
        <v>162</v>
      </c>
      <c r="C70" s="2">
        <v>23</v>
      </c>
      <c r="D70" s="45" t="s">
        <v>224</v>
      </c>
    </row>
    <row r="71" spans="1:4">
      <c r="A71" s="22" t="s">
        <v>847</v>
      </c>
      <c r="B71" s="22" t="s">
        <v>163</v>
      </c>
      <c r="C71" s="2">
        <v>24</v>
      </c>
      <c r="D71" s="45" t="s">
        <v>225</v>
      </c>
    </row>
    <row r="72" spans="1:4">
      <c r="A72" s="22" t="s">
        <v>189</v>
      </c>
      <c r="B72" s="22" t="s">
        <v>163</v>
      </c>
      <c r="C72" s="2">
        <v>24</v>
      </c>
      <c r="D72" s="45" t="s">
        <v>225</v>
      </c>
    </row>
    <row r="73" spans="1:4">
      <c r="A73" s="22" t="s">
        <v>236</v>
      </c>
      <c r="B73" s="22" t="s">
        <v>163</v>
      </c>
      <c r="C73" s="2">
        <v>24</v>
      </c>
      <c r="D73" s="45" t="s">
        <v>225</v>
      </c>
    </row>
    <row r="74" spans="1:4">
      <c r="A74" s="22" t="s">
        <v>848</v>
      </c>
      <c r="B74" s="22" t="s">
        <v>164</v>
      </c>
      <c r="C74" s="2">
        <v>25</v>
      </c>
      <c r="D74" s="45" t="s">
        <v>226</v>
      </c>
    </row>
    <row r="75" spans="1:4">
      <c r="A75" s="22" t="s">
        <v>190</v>
      </c>
      <c r="B75" s="22" t="s">
        <v>164</v>
      </c>
      <c r="C75" s="2">
        <v>25</v>
      </c>
      <c r="D75" s="45" t="s">
        <v>226</v>
      </c>
    </row>
    <row r="76" spans="1:4">
      <c r="A76" s="22" t="s">
        <v>58</v>
      </c>
      <c r="B76" s="22" t="s">
        <v>164</v>
      </c>
      <c r="C76" s="2">
        <v>25</v>
      </c>
      <c r="D76" s="45" t="s">
        <v>226</v>
      </c>
    </row>
    <row r="77" spans="1:4">
      <c r="A77" s="22" t="s">
        <v>849</v>
      </c>
      <c r="B77" s="22" t="s">
        <v>165</v>
      </c>
      <c r="C77" s="2">
        <v>26</v>
      </c>
      <c r="D77" s="45" t="s">
        <v>227</v>
      </c>
    </row>
    <row r="78" spans="1:4">
      <c r="A78" s="22" t="s">
        <v>191</v>
      </c>
      <c r="B78" s="22" t="s">
        <v>165</v>
      </c>
      <c r="C78" s="2">
        <v>26</v>
      </c>
      <c r="D78" s="45" t="s">
        <v>227</v>
      </c>
    </row>
    <row r="79" spans="1:4">
      <c r="A79" s="22" t="s">
        <v>59</v>
      </c>
      <c r="B79" s="22" t="s">
        <v>165</v>
      </c>
      <c r="C79" s="2">
        <v>26</v>
      </c>
      <c r="D79" s="45" t="s">
        <v>227</v>
      </c>
    </row>
    <row r="80" spans="1:4">
      <c r="A80" s="18" t="s">
        <v>850</v>
      </c>
      <c r="B80" s="22" t="s">
        <v>166</v>
      </c>
      <c r="C80" s="2">
        <v>27</v>
      </c>
      <c r="D80" s="45" t="s">
        <v>228</v>
      </c>
    </row>
    <row r="81" spans="1:4">
      <c r="A81" s="18" t="s">
        <v>36</v>
      </c>
      <c r="B81" s="22" t="s">
        <v>166</v>
      </c>
      <c r="C81" s="2">
        <v>27</v>
      </c>
      <c r="D81" s="45" t="s">
        <v>228</v>
      </c>
    </row>
    <row r="82" spans="1:4">
      <c r="A82" s="22" t="s">
        <v>235</v>
      </c>
      <c r="B82" s="22" t="s">
        <v>166</v>
      </c>
      <c r="C82" s="2">
        <v>27</v>
      </c>
      <c r="D82" s="45" t="s">
        <v>228</v>
      </c>
    </row>
    <row r="83" spans="1:4">
      <c r="A83" s="22" t="s">
        <v>825</v>
      </c>
      <c r="B83" s="22" t="s">
        <v>167</v>
      </c>
      <c r="C83" s="2">
        <v>28</v>
      </c>
      <c r="D83" s="45" t="s">
        <v>229</v>
      </c>
    </row>
    <row r="84" spans="1:4">
      <c r="A84" s="22" t="s">
        <v>37</v>
      </c>
      <c r="B84" s="22" t="s">
        <v>167</v>
      </c>
      <c r="C84" s="2">
        <v>28</v>
      </c>
      <c r="D84" s="45" t="s">
        <v>229</v>
      </c>
    </row>
    <row r="85" spans="1:4">
      <c r="A85" s="22" t="s">
        <v>42</v>
      </c>
      <c r="B85" s="22" t="s">
        <v>167</v>
      </c>
      <c r="C85" s="2">
        <v>28</v>
      </c>
      <c r="D85" s="45" t="s">
        <v>229</v>
      </c>
    </row>
    <row r="86" spans="1:4">
      <c r="A86" s="22" t="s">
        <v>824</v>
      </c>
      <c r="B86" s="22" t="s">
        <v>168</v>
      </c>
      <c r="C86" s="2">
        <v>29</v>
      </c>
      <c r="D86" s="45" t="s">
        <v>230</v>
      </c>
    </row>
    <row r="87" spans="1:4">
      <c r="A87" s="22" t="s">
        <v>38</v>
      </c>
      <c r="B87" s="22" t="s">
        <v>168</v>
      </c>
      <c r="C87" s="2">
        <v>29</v>
      </c>
      <c r="D87" s="45" t="s">
        <v>230</v>
      </c>
    </row>
    <row r="88" spans="1:4">
      <c r="A88" s="22" t="s">
        <v>238</v>
      </c>
      <c r="B88" s="22" t="s">
        <v>168</v>
      </c>
      <c r="C88" s="2">
        <v>29</v>
      </c>
      <c r="D88" s="45" t="s">
        <v>230</v>
      </c>
    </row>
    <row r="89" spans="1:4">
      <c r="A89" s="117" t="s">
        <v>826</v>
      </c>
      <c r="B89" s="117" t="s">
        <v>169</v>
      </c>
      <c r="C89" s="116">
        <v>30</v>
      </c>
      <c r="D89" s="118" t="s">
        <v>231</v>
      </c>
    </row>
    <row r="90" spans="1:4">
      <c r="A90" s="117" t="s">
        <v>195</v>
      </c>
      <c r="B90" s="117" t="s">
        <v>169</v>
      </c>
      <c r="C90" s="116">
        <v>30</v>
      </c>
      <c r="D90" s="118" t="s">
        <v>231</v>
      </c>
    </row>
    <row r="91" spans="1:4">
      <c r="A91" s="117" t="s">
        <v>938</v>
      </c>
      <c r="B91" s="117" t="s">
        <v>937</v>
      </c>
      <c r="C91" s="116">
        <v>31</v>
      </c>
      <c r="D91" s="118" t="s">
        <v>959</v>
      </c>
    </row>
    <row r="92" spans="1:4">
      <c r="A92" s="117" t="s">
        <v>940</v>
      </c>
      <c r="B92" s="117" t="s">
        <v>939</v>
      </c>
      <c r="C92" s="116">
        <v>32</v>
      </c>
      <c r="D92" s="118" t="s">
        <v>960</v>
      </c>
    </row>
    <row r="93" spans="1:4">
      <c r="A93" s="117" t="s">
        <v>942</v>
      </c>
      <c r="B93" s="117" t="s">
        <v>941</v>
      </c>
      <c r="C93" s="116">
        <v>33</v>
      </c>
      <c r="D93" s="118" t="s">
        <v>961</v>
      </c>
    </row>
    <row r="94" spans="1:4">
      <c r="A94" s="117" t="s">
        <v>944</v>
      </c>
      <c r="B94" s="117" t="s">
        <v>943</v>
      </c>
      <c r="C94" s="116">
        <v>34</v>
      </c>
      <c r="D94" s="118" t="s">
        <v>962</v>
      </c>
    </row>
    <row r="95" spans="1:4">
      <c r="A95" s="117" t="s">
        <v>946</v>
      </c>
      <c r="B95" s="117" t="s">
        <v>945</v>
      </c>
      <c r="C95" s="116">
        <v>35</v>
      </c>
      <c r="D95" s="118" t="s">
        <v>963</v>
      </c>
    </row>
    <row r="96" spans="1:4">
      <c r="A96" s="117" t="s">
        <v>948</v>
      </c>
      <c r="B96" s="117" t="s">
        <v>947</v>
      </c>
      <c r="C96" s="116">
        <v>36</v>
      </c>
      <c r="D96" s="118" t="s">
        <v>964</v>
      </c>
    </row>
    <row r="97" spans="1:4">
      <c r="A97" s="117" t="s">
        <v>950</v>
      </c>
      <c r="B97" s="117" t="s">
        <v>949</v>
      </c>
      <c r="C97" s="116">
        <v>37</v>
      </c>
      <c r="D97" s="118" t="s">
        <v>965</v>
      </c>
    </row>
    <row r="98" spans="1:4">
      <c r="A98" s="117" t="s">
        <v>952</v>
      </c>
      <c r="B98" s="117" t="s">
        <v>951</v>
      </c>
      <c r="C98" s="116">
        <v>38</v>
      </c>
      <c r="D98" s="118" t="s">
        <v>966</v>
      </c>
    </row>
    <row r="99" spans="1:4">
      <c r="A99" s="117" t="s">
        <v>954</v>
      </c>
      <c r="B99" s="117" t="s">
        <v>953</v>
      </c>
      <c r="C99" s="116">
        <v>39</v>
      </c>
      <c r="D99" s="118" t="s">
        <v>967</v>
      </c>
    </row>
    <row r="100" spans="1:4">
      <c r="A100" s="117" t="s">
        <v>956</v>
      </c>
      <c r="B100" s="117" t="s">
        <v>955</v>
      </c>
      <c r="C100" s="116">
        <v>40</v>
      </c>
      <c r="D100" s="118" t="s">
        <v>968</v>
      </c>
    </row>
    <row r="101" spans="1:4">
      <c r="A101" s="117" t="s">
        <v>957</v>
      </c>
      <c r="B101" s="117" t="s">
        <v>970</v>
      </c>
      <c r="C101" s="116">
        <v>41</v>
      </c>
      <c r="D101" s="118" t="s">
        <v>969</v>
      </c>
    </row>
    <row r="102" spans="1:4">
      <c r="A102" s="117" t="s">
        <v>958</v>
      </c>
      <c r="B102" s="117" t="s">
        <v>978</v>
      </c>
      <c r="C102" s="116">
        <v>42</v>
      </c>
      <c r="D102" s="118" t="s">
        <v>982</v>
      </c>
    </row>
    <row r="103" spans="1:4">
      <c r="A103" s="117" t="s">
        <v>977</v>
      </c>
      <c r="B103" s="117" t="s">
        <v>971</v>
      </c>
      <c r="C103" s="116">
        <v>43</v>
      </c>
      <c r="D103" s="118" t="s">
        <v>983</v>
      </c>
    </row>
    <row r="104" spans="1:4">
      <c r="A104" s="117" t="s">
        <v>1075</v>
      </c>
      <c r="B104" s="117" t="s">
        <v>986</v>
      </c>
      <c r="C104" s="116">
        <v>44</v>
      </c>
      <c r="D104" s="118" t="s">
        <v>987</v>
      </c>
    </row>
    <row r="105" spans="1:4">
      <c r="A105" s="117" t="s">
        <v>1076</v>
      </c>
      <c r="B105" s="117" t="s">
        <v>974</v>
      </c>
      <c r="C105" s="116">
        <v>45</v>
      </c>
      <c r="D105" s="118" t="s">
        <v>981</v>
      </c>
    </row>
    <row r="106" spans="1:4">
      <c r="A106" s="117" t="s">
        <v>1077</v>
      </c>
      <c r="B106" s="117" t="s">
        <v>979</v>
      </c>
      <c r="C106" s="116">
        <v>46</v>
      </c>
      <c r="D106" s="118" t="s">
        <v>980</v>
      </c>
    </row>
    <row r="107" spans="1:4">
      <c r="A107" s="23" t="s">
        <v>1078</v>
      </c>
      <c r="B107" s="23" t="s">
        <v>985</v>
      </c>
      <c r="C107" s="46">
        <v>47</v>
      </c>
      <c r="D107" s="47" t="s">
        <v>984</v>
      </c>
    </row>
  </sheetData>
  <sheetProtection sheet="1" objects="1" scenarios="1" selectLockedCells="1"/>
  <phoneticPr fontId="1"/>
  <conditionalFormatting sqref="A4:A107">
    <cfRule type="expression" dxfId="7" priority="1">
      <formula>COUNTIF(字面,A4)&gt;1</formula>
    </cfRule>
  </conditionalFormatting>
  <dataValidations disablePrompts="1" count="2">
    <dataValidation imeMode="off" allowBlank="1" showInputMessage="1" showErrorMessage="1" sqref="C4 B4:D107" xr:uid="{CCE9F5DD-55CD-43D7-9B33-B7784E0AB7BD}"/>
    <dataValidation type="whole" imeMode="off" allowBlank="1" showInputMessage="1" showErrorMessage="1" sqref="C5:C107" xr:uid="{E747E5E7-BB8D-42E3-888E-4ECB1C1165AD}">
      <formula1>0</formula1>
      <formula2>47</formula2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BC11-3168-674D-8DC0-2369D903F776}">
  <dimension ref="A1:BR316"/>
  <sheetViews>
    <sheetView showGridLines="0" showRowColHeaders="0" tabSelected="1" topLeftCell="G18" zoomScaleNormal="100" workbookViewId="0">
      <pane xSplit="1" ySplit="3" topLeftCell="H21" activePane="bottomRight" state="frozen"/>
      <selection activeCell="G18" sqref="G18"/>
      <selection pane="topRight" activeCell="H18" sqref="H18"/>
      <selection pane="bottomLeft" activeCell="G21" sqref="G21"/>
      <selection pane="bottomRight" activeCell="H21" sqref="H21"/>
    </sheetView>
  </sheetViews>
  <sheetFormatPr baseColWidth="10" defaultColWidth="11.5703125" defaultRowHeight="20"/>
  <cols>
    <col min="1" max="1" width="6.85546875" bestFit="1" customWidth="1"/>
    <col min="2" max="2" width="6.85546875" customWidth="1"/>
    <col min="3" max="3" width="8.5703125" customWidth="1"/>
    <col min="4" max="4" width="6.85546875" customWidth="1"/>
    <col min="5" max="5" width="11.7109375" bestFit="1" customWidth="1"/>
    <col min="6" max="6" width="6.85546875" bestFit="1" customWidth="1"/>
    <col min="7" max="7" width="8" bestFit="1" customWidth="1"/>
    <col min="8" max="8" width="6.85546875" bestFit="1" customWidth="1"/>
    <col min="9" max="12" width="5.28515625" bestFit="1" customWidth="1"/>
    <col min="13" max="13" width="3.5703125" bestFit="1" customWidth="1"/>
    <col min="14" max="14" width="4.140625" bestFit="1" customWidth="1"/>
    <col min="15" max="15" width="6.85546875" bestFit="1" customWidth="1"/>
    <col min="16" max="17" width="14.28515625" customWidth="1"/>
    <col min="18" max="21" width="41.28515625" customWidth="1"/>
    <col min="22" max="22" width="2.7109375" customWidth="1"/>
    <col min="23" max="23" width="5.28515625" bestFit="1" customWidth="1"/>
    <col min="24" max="24" width="3.28515625" bestFit="1" customWidth="1"/>
    <col min="25" max="25" width="10.5703125" bestFit="1" customWidth="1"/>
    <col min="26" max="26" width="6.85546875" customWidth="1"/>
    <col min="27" max="27" width="7.28515625" bestFit="1" customWidth="1"/>
    <col min="28" max="28" width="5.28515625" bestFit="1" customWidth="1"/>
    <col min="29" max="29" width="4" bestFit="1" customWidth="1"/>
    <col min="30" max="30" width="11.7109375" bestFit="1" customWidth="1"/>
    <col min="31" max="31" width="6.85546875" customWidth="1"/>
    <col min="32" max="32" width="7.28515625" bestFit="1" customWidth="1"/>
    <col min="33" max="33" width="3.28515625" bestFit="1" customWidth="1"/>
    <col min="34" max="34" width="4" bestFit="1" customWidth="1"/>
    <col min="35" max="35" width="11.7109375" bestFit="1" customWidth="1"/>
    <col min="36" max="36" width="6.85546875" customWidth="1"/>
    <col min="37" max="37" width="7.28515625" bestFit="1" customWidth="1"/>
    <col min="38" max="38" width="2.7109375" customWidth="1"/>
    <col min="39" max="39" width="12" bestFit="1" customWidth="1"/>
    <col min="40" max="40" width="8.5703125" bestFit="1" customWidth="1"/>
    <col min="41" max="41" width="6.85546875" bestFit="1" customWidth="1"/>
    <col min="42" max="43" width="6.85546875" customWidth="1"/>
    <col min="44" max="69" width="4.5703125" customWidth="1"/>
  </cols>
  <sheetData>
    <row r="1" spans="1:70">
      <c r="A1" t="s">
        <v>1032</v>
      </c>
      <c r="B1" t="s">
        <v>1032</v>
      </c>
      <c r="C1" t="s">
        <v>1032</v>
      </c>
      <c r="K1" s="222"/>
      <c r="L1" s="65"/>
      <c r="M1" s="65"/>
      <c r="N1" s="65"/>
      <c r="U1" s="210" t="s">
        <v>989</v>
      </c>
      <c r="AR1" s="149" t="s">
        <v>608</v>
      </c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8"/>
      <c r="BL1" s="149" t="s">
        <v>1013</v>
      </c>
      <c r="BM1" s="147"/>
      <c r="BN1" s="147"/>
      <c r="BO1" s="147"/>
      <c r="BP1" s="147"/>
      <c r="BQ1" s="148"/>
    </row>
    <row r="2" spans="1:70">
      <c r="A2" t="s">
        <v>1032</v>
      </c>
      <c r="B2" t="s">
        <v>1030</v>
      </c>
      <c r="C2" t="s">
        <v>1032</v>
      </c>
      <c r="U2" s="211" t="s">
        <v>1062</v>
      </c>
      <c r="AM2" s="115" t="s">
        <v>1065</v>
      </c>
      <c r="AN2" s="102" t="s">
        <v>1067</v>
      </c>
      <c r="AO2" s="198" t="s">
        <v>1052</v>
      </c>
      <c r="AP2" s="198"/>
      <c r="AQ2" s="102" t="s">
        <v>2</v>
      </c>
      <c r="AR2" s="288" t="s">
        <v>814</v>
      </c>
      <c r="AS2" s="288"/>
      <c r="AT2" s="288"/>
      <c r="AU2" s="289" t="s">
        <v>931</v>
      </c>
      <c r="AV2" s="290"/>
      <c r="AW2" s="290"/>
      <c r="AX2" s="290"/>
      <c r="AY2" s="290"/>
      <c r="AZ2" s="291"/>
      <c r="BA2" s="288" t="s">
        <v>876</v>
      </c>
      <c r="BB2" s="288"/>
      <c r="BC2" s="288" t="s">
        <v>815</v>
      </c>
      <c r="BD2" s="288"/>
      <c r="BE2" s="288" t="s">
        <v>816</v>
      </c>
      <c r="BF2" s="288"/>
      <c r="BG2" s="101" t="s">
        <v>817</v>
      </c>
      <c r="BH2" s="101" t="s">
        <v>818</v>
      </c>
      <c r="BI2" s="101" t="s">
        <v>804</v>
      </c>
      <c r="BJ2" s="154" t="s">
        <v>243</v>
      </c>
      <c r="BK2" s="154" t="s">
        <v>637</v>
      </c>
      <c r="BL2" s="312" t="s">
        <v>1014</v>
      </c>
      <c r="BM2" s="313"/>
      <c r="BN2" s="314"/>
      <c r="BO2" s="312" t="s">
        <v>876</v>
      </c>
      <c r="BP2" s="314"/>
      <c r="BQ2" s="101">
        <v>1</v>
      </c>
      <c r="BR2" s="158" t="s">
        <v>808</v>
      </c>
    </row>
    <row r="3" spans="1:70">
      <c r="A3" t="s">
        <v>1032</v>
      </c>
      <c r="B3" t="s">
        <v>1030</v>
      </c>
      <c r="C3" t="s">
        <v>1032</v>
      </c>
      <c r="U3" s="151" t="s">
        <v>499</v>
      </c>
      <c r="AE3" s="207" t="s">
        <v>1060</v>
      </c>
      <c r="AF3" s="216"/>
      <c r="AG3" s="208" t="s">
        <v>29</v>
      </c>
      <c r="AH3" s="209" t="s">
        <v>1059</v>
      </c>
      <c r="AM3" s="111" t="s">
        <v>799</v>
      </c>
      <c r="AN3" s="109" t="s">
        <v>806</v>
      </c>
      <c r="AO3" s="199" t="s">
        <v>1071</v>
      </c>
      <c r="AP3" s="199"/>
      <c r="AQ3" s="109" t="s">
        <v>1043</v>
      </c>
      <c r="AR3" s="155" t="s">
        <v>809</v>
      </c>
      <c r="AS3" s="155"/>
      <c r="AT3" s="155"/>
      <c r="AU3" s="155" t="s">
        <v>889</v>
      </c>
      <c r="AV3" s="155" t="s">
        <v>888</v>
      </c>
      <c r="AW3" s="155"/>
      <c r="AX3" s="155"/>
      <c r="AY3" s="155"/>
      <c r="AZ3" s="155"/>
      <c r="BA3" s="155" t="s">
        <v>809</v>
      </c>
      <c r="BB3" s="155"/>
      <c r="BC3" s="155" t="s">
        <v>891</v>
      </c>
      <c r="BD3" s="155"/>
      <c r="BE3" s="155" t="s">
        <v>889</v>
      </c>
      <c r="BF3" s="155"/>
      <c r="BG3" s="155" t="s">
        <v>887</v>
      </c>
      <c r="BH3" s="155" t="s">
        <v>890</v>
      </c>
      <c r="BI3" s="155" t="s">
        <v>888</v>
      </c>
      <c r="BJ3" s="155" t="s">
        <v>809</v>
      </c>
      <c r="BK3" s="155" t="s">
        <v>888</v>
      </c>
      <c r="BL3" s="155" t="s">
        <v>887</v>
      </c>
      <c r="BM3" s="155"/>
      <c r="BN3" s="155"/>
      <c r="BO3" s="155" t="s">
        <v>887</v>
      </c>
      <c r="BP3" s="155"/>
      <c r="BQ3" s="155" t="s">
        <v>889</v>
      </c>
      <c r="BR3" s="155" t="s">
        <v>812</v>
      </c>
    </row>
    <row r="4" spans="1:70">
      <c r="A4" t="s">
        <v>1032</v>
      </c>
      <c r="B4" t="s">
        <v>1031</v>
      </c>
      <c r="C4" t="s">
        <v>1032</v>
      </c>
      <c r="AE4" s="217" t="s">
        <v>1061</v>
      </c>
      <c r="AF4" s="66"/>
      <c r="AG4" s="208" t="s">
        <v>1031</v>
      </c>
      <c r="AH4" s="209" t="s">
        <v>1030</v>
      </c>
      <c r="AM4" s="120" t="s">
        <v>805</v>
      </c>
      <c r="AN4" s="109" t="s">
        <v>807</v>
      </c>
      <c r="AO4" s="109" t="s">
        <v>1055</v>
      </c>
      <c r="AP4" s="109"/>
      <c r="AQ4" s="109" t="s">
        <v>1044</v>
      </c>
      <c r="AR4" s="156" t="s">
        <v>851</v>
      </c>
      <c r="AS4" s="156"/>
      <c r="AT4" s="156"/>
      <c r="AU4" s="156" t="s">
        <v>860</v>
      </c>
      <c r="AV4" s="156" t="s">
        <v>851</v>
      </c>
      <c r="AW4" s="156"/>
      <c r="AX4" s="156"/>
      <c r="AY4" s="156"/>
      <c r="AZ4" s="156"/>
      <c r="BA4" s="156" t="s">
        <v>1040</v>
      </c>
      <c r="BB4" s="156"/>
      <c r="BC4" s="156" t="s">
        <v>1040</v>
      </c>
      <c r="BD4" s="156"/>
      <c r="BE4" s="156" t="s">
        <v>1040</v>
      </c>
      <c r="BF4" s="156"/>
      <c r="BG4" s="156" t="s">
        <v>892</v>
      </c>
      <c r="BH4" s="156" t="s">
        <v>892</v>
      </c>
      <c r="BI4" s="156" t="s">
        <v>892</v>
      </c>
      <c r="BJ4" s="156" t="s">
        <v>813</v>
      </c>
      <c r="BK4" s="156" t="s">
        <v>813</v>
      </c>
      <c r="BL4" s="156" t="s">
        <v>1023</v>
      </c>
      <c r="BM4" s="156"/>
      <c r="BN4" s="156"/>
      <c r="BO4" s="156" t="s">
        <v>1040</v>
      </c>
      <c r="BP4" s="156"/>
      <c r="BQ4" s="156" t="s">
        <v>1015</v>
      </c>
      <c r="BR4" s="152"/>
    </row>
    <row r="5" spans="1:70">
      <c r="A5" t="s">
        <v>1032</v>
      </c>
      <c r="B5" t="s">
        <v>1034</v>
      </c>
      <c r="C5" t="s">
        <v>1032</v>
      </c>
      <c r="AE5" s="200"/>
      <c r="AF5" s="201"/>
      <c r="AG5" s="208" t="s">
        <v>1030</v>
      </c>
      <c r="AH5" s="209" t="s">
        <v>36</v>
      </c>
      <c r="AM5" s="120"/>
      <c r="AN5" s="109"/>
      <c r="AO5" s="109" t="s">
        <v>1056</v>
      </c>
      <c r="AP5" s="109"/>
      <c r="AQ5" s="109" t="s">
        <v>1045</v>
      </c>
      <c r="AR5" s="156" t="s">
        <v>932</v>
      </c>
      <c r="AS5" s="156"/>
      <c r="AT5" s="156"/>
      <c r="AU5" s="156" t="s">
        <v>856</v>
      </c>
      <c r="AV5" s="156" t="s">
        <v>932</v>
      </c>
      <c r="AW5" s="156"/>
      <c r="AX5" s="156"/>
      <c r="AY5" s="156"/>
      <c r="AZ5" s="156"/>
      <c r="BA5" s="156" t="s">
        <v>1041</v>
      </c>
      <c r="BB5" s="156"/>
      <c r="BC5" s="156" t="s">
        <v>1041</v>
      </c>
      <c r="BD5" s="156"/>
      <c r="BE5" s="156" t="s">
        <v>1041</v>
      </c>
      <c r="BF5" s="156"/>
      <c r="BG5" s="156" t="s">
        <v>859</v>
      </c>
      <c r="BH5" s="156" t="s">
        <v>930</v>
      </c>
      <c r="BI5" s="156" t="s">
        <v>893</v>
      </c>
      <c r="BJ5" s="156" t="s">
        <v>900</v>
      </c>
      <c r="BK5" s="156" t="s">
        <v>810</v>
      </c>
      <c r="BL5" s="156" t="s">
        <v>1024</v>
      </c>
      <c r="BM5" s="156"/>
      <c r="BN5" s="156"/>
      <c r="BO5" s="156" t="s">
        <v>1041</v>
      </c>
      <c r="BP5" s="156"/>
      <c r="BQ5" s="156" t="s">
        <v>1087</v>
      </c>
      <c r="BR5" s="152"/>
    </row>
    <row r="6" spans="1:70">
      <c r="A6" t="s">
        <v>1032</v>
      </c>
      <c r="B6" t="s">
        <v>1035</v>
      </c>
      <c r="C6" t="s">
        <v>1032</v>
      </c>
      <c r="AM6" s="111"/>
      <c r="AN6" s="109"/>
      <c r="AO6" s="109" t="s">
        <v>1053</v>
      </c>
      <c r="AP6" s="109"/>
      <c r="AQ6" s="109"/>
      <c r="AR6" s="156" t="s">
        <v>852</v>
      </c>
      <c r="AS6" s="156"/>
      <c r="AT6" s="156"/>
      <c r="AU6" s="156" t="s">
        <v>852</v>
      </c>
      <c r="AV6" s="156" t="s">
        <v>852</v>
      </c>
      <c r="AW6" s="156"/>
      <c r="AX6" s="156"/>
      <c r="AY6" s="156"/>
      <c r="AZ6" s="156"/>
      <c r="BA6" s="156" t="s">
        <v>861</v>
      </c>
      <c r="BB6" s="156"/>
      <c r="BC6" s="156" t="s">
        <v>861</v>
      </c>
      <c r="BD6" s="156"/>
      <c r="BE6" s="156" t="s">
        <v>861</v>
      </c>
      <c r="BF6" s="156"/>
      <c r="BG6" s="156" t="s">
        <v>855</v>
      </c>
      <c r="BH6" s="156" t="s">
        <v>865</v>
      </c>
      <c r="BI6" s="156" t="s">
        <v>865</v>
      </c>
      <c r="BJ6" s="156" t="s">
        <v>901</v>
      </c>
      <c r="BK6" s="156" t="s">
        <v>854</v>
      </c>
      <c r="BL6" s="156" t="s">
        <v>1025</v>
      </c>
      <c r="BM6" s="156"/>
      <c r="BN6" s="156"/>
      <c r="BO6" s="156" t="s">
        <v>1022</v>
      </c>
      <c r="BP6" s="156"/>
      <c r="BQ6" s="156" t="s">
        <v>855</v>
      </c>
      <c r="BR6" s="152"/>
    </row>
    <row r="7" spans="1:70">
      <c r="A7" t="s">
        <v>1032</v>
      </c>
      <c r="B7" t="s">
        <v>1036</v>
      </c>
      <c r="C7" t="s">
        <v>1032</v>
      </c>
      <c r="AM7" s="111"/>
      <c r="AN7" s="109"/>
      <c r="AO7" s="109" t="s">
        <v>1054</v>
      </c>
      <c r="AP7" s="109"/>
      <c r="AQ7" s="109"/>
      <c r="AR7" s="156" t="s">
        <v>861</v>
      </c>
      <c r="AS7" s="156"/>
      <c r="AT7" s="156"/>
      <c r="AU7" s="156" t="s">
        <v>861</v>
      </c>
      <c r="AV7" s="156" t="s">
        <v>861</v>
      </c>
      <c r="AW7" s="156"/>
      <c r="AX7" s="156"/>
      <c r="AY7" s="156"/>
      <c r="AZ7" s="156"/>
      <c r="BA7" s="156" t="s">
        <v>857</v>
      </c>
      <c r="BB7" s="156"/>
      <c r="BC7" s="156" t="s">
        <v>929</v>
      </c>
      <c r="BD7" s="156"/>
      <c r="BE7" s="156" t="s">
        <v>863</v>
      </c>
      <c r="BF7" s="156"/>
      <c r="BG7" s="156" t="s">
        <v>870</v>
      </c>
      <c r="BH7" s="156" t="s">
        <v>869</v>
      </c>
      <c r="BI7" s="156" t="s">
        <v>869</v>
      </c>
      <c r="BJ7" s="156" t="s">
        <v>902</v>
      </c>
      <c r="BK7" s="156" t="s">
        <v>868</v>
      </c>
      <c r="BL7" s="156" t="s">
        <v>1022</v>
      </c>
      <c r="BM7" s="156"/>
      <c r="BN7" s="156"/>
      <c r="BO7" s="156" t="s">
        <v>1020</v>
      </c>
      <c r="BP7" s="156"/>
      <c r="BQ7" s="156" t="s">
        <v>1016</v>
      </c>
      <c r="BR7" s="152"/>
    </row>
    <row r="8" spans="1:70">
      <c r="A8" t="s">
        <v>1032</v>
      </c>
      <c r="B8" t="s">
        <v>1037</v>
      </c>
      <c r="C8" t="s">
        <v>1032</v>
      </c>
      <c r="AM8" s="111"/>
      <c r="AN8" s="109"/>
      <c r="AO8" s="109" t="s">
        <v>902</v>
      </c>
      <c r="AP8" s="109"/>
      <c r="AQ8" s="109"/>
      <c r="AR8" s="156" t="s">
        <v>853</v>
      </c>
      <c r="AS8" s="156"/>
      <c r="AT8" s="156"/>
      <c r="AU8" s="156" t="s">
        <v>863</v>
      </c>
      <c r="AV8" s="156" t="s">
        <v>864</v>
      </c>
      <c r="AW8" s="156"/>
      <c r="AX8" s="156"/>
      <c r="AY8" s="156"/>
      <c r="AZ8" s="156"/>
      <c r="BA8" s="156" t="s">
        <v>855</v>
      </c>
      <c r="BB8" s="156"/>
      <c r="BC8" s="156" t="s">
        <v>865</v>
      </c>
      <c r="BD8" s="156"/>
      <c r="BE8" s="156" t="s">
        <v>865</v>
      </c>
      <c r="BF8" s="156"/>
      <c r="BG8" s="156" t="s">
        <v>872</v>
      </c>
      <c r="BH8" s="156" t="s">
        <v>872</v>
      </c>
      <c r="BI8" s="156" t="s">
        <v>872</v>
      </c>
      <c r="BJ8" s="156" t="s">
        <v>868</v>
      </c>
      <c r="BK8" s="156"/>
      <c r="BL8" s="156" t="s">
        <v>1026</v>
      </c>
      <c r="BM8" s="156"/>
      <c r="BN8" s="156"/>
      <c r="BO8" s="156" t="s">
        <v>865</v>
      </c>
      <c r="BP8" s="156"/>
      <c r="BQ8" s="156" t="s">
        <v>868</v>
      </c>
      <c r="BR8" s="152"/>
    </row>
    <row r="9" spans="1:70">
      <c r="A9" t="s">
        <v>1032</v>
      </c>
      <c r="B9" t="s">
        <v>32</v>
      </c>
      <c r="C9" t="s">
        <v>1032</v>
      </c>
      <c r="AM9" s="111"/>
      <c r="AN9" s="109"/>
      <c r="AO9" s="109" t="s">
        <v>1057</v>
      </c>
      <c r="AP9" s="109"/>
      <c r="AQ9" s="109"/>
      <c r="AR9" s="156" t="s">
        <v>855</v>
      </c>
      <c r="AS9" s="156"/>
      <c r="AT9" s="156"/>
      <c r="AU9" s="156" t="s">
        <v>855</v>
      </c>
      <c r="AV9" s="156" t="s">
        <v>855</v>
      </c>
      <c r="AW9" s="156"/>
      <c r="AX9" s="156"/>
      <c r="AY9" s="156"/>
      <c r="AZ9" s="156"/>
      <c r="BA9" s="156" t="s">
        <v>870</v>
      </c>
      <c r="BB9" s="156"/>
      <c r="BC9" s="156" t="s">
        <v>869</v>
      </c>
      <c r="BD9" s="156"/>
      <c r="BE9" s="156" t="s">
        <v>869</v>
      </c>
      <c r="BF9" s="156"/>
      <c r="BG9" s="156" t="s">
        <v>868</v>
      </c>
      <c r="BH9" s="156" t="s">
        <v>868</v>
      </c>
      <c r="BI9" s="156" t="s">
        <v>868</v>
      </c>
      <c r="BJ9" s="156"/>
      <c r="BK9" s="156"/>
      <c r="BL9" s="156" t="s">
        <v>865</v>
      </c>
      <c r="BM9" s="156"/>
      <c r="BN9" s="156"/>
      <c r="BO9" s="156" t="s">
        <v>869</v>
      </c>
      <c r="BP9" s="156"/>
      <c r="BQ9" s="156" t="s">
        <v>1029</v>
      </c>
      <c r="BR9" s="152"/>
    </row>
    <row r="10" spans="1:70">
      <c r="A10" t="s">
        <v>1032</v>
      </c>
      <c r="B10" t="s">
        <v>24</v>
      </c>
      <c r="C10" t="s">
        <v>1032</v>
      </c>
      <c r="AM10" s="111"/>
      <c r="AN10" s="109"/>
      <c r="AO10" s="109" t="s">
        <v>868</v>
      </c>
      <c r="AP10" s="109"/>
      <c r="AQ10" s="109"/>
      <c r="AR10" s="156" t="s">
        <v>854</v>
      </c>
      <c r="AS10" s="156"/>
      <c r="AT10" s="156"/>
      <c r="AU10" s="156" t="s">
        <v>854</v>
      </c>
      <c r="AV10" s="156" t="s">
        <v>854</v>
      </c>
      <c r="AW10" s="156"/>
      <c r="AX10" s="156"/>
      <c r="AY10" s="156"/>
      <c r="AZ10" s="156"/>
      <c r="BA10" s="156" t="s">
        <v>872</v>
      </c>
      <c r="BB10" s="156"/>
      <c r="BC10" s="156" t="s">
        <v>872</v>
      </c>
      <c r="BD10" s="156"/>
      <c r="BE10" s="156" t="s">
        <v>872</v>
      </c>
      <c r="BF10" s="156"/>
      <c r="BG10" s="156" t="s">
        <v>894</v>
      </c>
      <c r="BH10" s="156" t="s">
        <v>894</v>
      </c>
      <c r="BI10" s="156" t="s">
        <v>894</v>
      </c>
      <c r="BJ10" s="156"/>
      <c r="BK10" s="156"/>
      <c r="BL10" s="156" t="s">
        <v>1027</v>
      </c>
      <c r="BM10" s="156"/>
      <c r="BN10" s="156"/>
      <c r="BO10" s="156" t="s">
        <v>871</v>
      </c>
      <c r="BP10" s="156"/>
      <c r="BQ10" s="156" t="s">
        <v>1017</v>
      </c>
      <c r="BR10" s="152"/>
    </row>
    <row r="11" spans="1:70">
      <c r="A11" t="s">
        <v>1032</v>
      </c>
      <c r="B11" t="s">
        <v>31</v>
      </c>
      <c r="C11" t="s">
        <v>1032</v>
      </c>
      <c r="AM11" s="111"/>
      <c r="AN11" s="109"/>
      <c r="AO11" s="109" t="s">
        <v>1058</v>
      </c>
      <c r="AP11" s="109"/>
      <c r="AQ11" s="109"/>
      <c r="AR11" s="156" t="s">
        <v>1042</v>
      </c>
      <c r="AS11" s="156"/>
      <c r="AT11" s="156"/>
      <c r="AU11" s="156" t="s">
        <v>1028</v>
      </c>
      <c r="AV11" s="156" t="s">
        <v>1028</v>
      </c>
      <c r="AW11" s="156"/>
      <c r="AX11" s="156"/>
      <c r="AY11" s="156"/>
      <c r="AZ11" s="156"/>
      <c r="BA11" s="156" t="s">
        <v>868</v>
      </c>
      <c r="BB11" s="156"/>
      <c r="BC11" s="156" t="s">
        <v>868</v>
      </c>
      <c r="BD11" s="156"/>
      <c r="BE11" s="156" t="s">
        <v>868</v>
      </c>
      <c r="BF11" s="156"/>
      <c r="BG11" s="156" t="s">
        <v>871</v>
      </c>
      <c r="BH11" s="156" t="s">
        <v>872</v>
      </c>
      <c r="BI11" s="156" t="s">
        <v>871</v>
      </c>
      <c r="BJ11" s="156"/>
      <c r="BK11" s="156"/>
      <c r="BL11" s="156" t="s">
        <v>1028</v>
      </c>
      <c r="BM11" s="156"/>
      <c r="BN11" s="156"/>
      <c r="BO11" s="156" t="s">
        <v>867</v>
      </c>
      <c r="BP11" s="156"/>
      <c r="BQ11" s="156" t="s">
        <v>811</v>
      </c>
      <c r="BR11" s="152"/>
    </row>
    <row r="12" spans="1:70">
      <c r="A12" t="s">
        <v>1032</v>
      </c>
      <c r="B12" t="s">
        <v>43</v>
      </c>
      <c r="C12" t="s">
        <v>1032</v>
      </c>
      <c r="AM12" s="111"/>
      <c r="AN12" s="109"/>
      <c r="AO12" s="109" t="s">
        <v>1068</v>
      </c>
      <c r="AP12" s="109"/>
      <c r="AQ12" s="109"/>
      <c r="AR12" s="156" t="s">
        <v>856</v>
      </c>
      <c r="AS12" s="156"/>
      <c r="AT12" s="156"/>
      <c r="AU12" s="156" t="s">
        <v>858</v>
      </c>
      <c r="AV12" s="156" t="s">
        <v>856</v>
      </c>
      <c r="AW12" s="156"/>
      <c r="AX12" s="156"/>
      <c r="AY12" s="156"/>
      <c r="AZ12" s="156"/>
      <c r="BA12" s="156" t="s">
        <v>858</v>
      </c>
      <c r="BB12" s="156"/>
      <c r="BC12" s="156" t="s">
        <v>866</v>
      </c>
      <c r="BD12" s="156"/>
      <c r="BE12" s="156" t="s">
        <v>866</v>
      </c>
      <c r="BF12" s="156"/>
      <c r="BG12" s="156"/>
      <c r="BH12" s="156"/>
      <c r="BI12" s="156"/>
      <c r="BJ12" s="156"/>
      <c r="BK12" s="156"/>
      <c r="BL12" s="156" t="s">
        <v>1019</v>
      </c>
      <c r="BM12" s="156"/>
      <c r="BN12" s="156"/>
      <c r="BO12" s="156" t="s">
        <v>866</v>
      </c>
      <c r="BP12" s="156"/>
      <c r="BQ12" s="156"/>
      <c r="BR12" s="152"/>
    </row>
    <row r="13" spans="1:70">
      <c r="A13" t="s">
        <v>1032</v>
      </c>
      <c r="B13" t="s">
        <v>50</v>
      </c>
      <c r="C13" t="s">
        <v>1032</v>
      </c>
      <c r="AM13" s="111"/>
      <c r="AN13" s="109"/>
      <c r="AO13" s="218" t="s">
        <v>1069</v>
      </c>
      <c r="AP13" s="109"/>
      <c r="AQ13" s="109"/>
      <c r="AR13" s="156" t="s">
        <v>857</v>
      </c>
      <c r="AS13" s="156"/>
      <c r="AT13" s="156"/>
      <c r="AU13" s="156" t="s">
        <v>862</v>
      </c>
      <c r="AV13" s="156" t="s">
        <v>863</v>
      </c>
      <c r="AW13" s="156"/>
      <c r="AX13" s="156"/>
      <c r="AY13" s="156"/>
      <c r="AZ13" s="156"/>
      <c r="BA13" s="156" t="s">
        <v>859</v>
      </c>
      <c r="BB13" s="156"/>
      <c r="BC13" s="156" t="s">
        <v>930</v>
      </c>
      <c r="BD13" s="156"/>
      <c r="BE13" s="156" t="s">
        <v>862</v>
      </c>
      <c r="BF13" s="156"/>
      <c r="BG13" s="156"/>
      <c r="BH13" s="156"/>
      <c r="BI13" s="156"/>
      <c r="BJ13" s="156"/>
      <c r="BK13" s="156"/>
      <c r="BL13" s="156" t="s">
        <v>1020</v>
      </c>
      <c r="BM13" s="156"/>
      <c r="BN13" s="156"/>
      <c r="BO13" s="156" t="s">
        <v>1021</v>
      </c>
      <c r="BP13" s="156"/>
      <c r="BQ13" s="156"/>
      <c r="BR13" s="152"/>
    </row>
    <row r="14" spans="1:70">
      <c r="A14" t="s">
        <v>1032</v>
      </c>
      <c r="B14" t="s">
        <v>794</v>
      </c>
      <c r="C14" t="s">
        <v>1032</v>
      </c>
      <c r="AM14" s="111"/>
      <c r="AN14" s="109"/>
      <c r="AO14" s="109" t="s">
        <v>1070</v>
      </c>
      <c r="AP14" s="109"/>
      <c r="AQ14" s="109"/>
      <c r="AR14" s="156" t="s">
        <v>858</v>
      </c>
      <c r="AS14" s="156"/>
      <c r="AT14" s="156"/>
      <c r="AU14" s="156"/>
      <c r="AV14" s="156" t="s">
        <v>858</v>
      </c>
      <c r="AW14" s="156"/>
      <c r="AX14" s="156"/>
      <c r="AY14" s="156"/>
      <c r="AZ14" s="156"/>
      <c r="BA14" s="156" t="s">
        <v>1064</v>
      </c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 t="s">
        <v>866</v>
      </c>
      <c r="BM14" s="156"/>
      <c r="BN14" s="156"/>
      <c r="BO14" s="156"/>
      <c r="BP14" s="156"/>
      <c r="BQ14" s="156"/>
      <c r="BR14" s="152"/>
    </row>
    <row r="15" spans="1:70">
      <c r="A15" t="s">
        <v>1033</v>
      </c>
      <c r="B15" t="s">
        <v>1032</v>
      </c>
      <c r="C15" t="s">
        <v>1032</v>
      </c>
      <c r="AM15" s="111"/>
      <c r="AN15" s="109"/>
      <c r="AO15" s="109"/>
      <c r="AP15" s="109"/>
      <c r="AQ15" s="109"/>
      <c r="AR15" s="156" t="s">
        <v>859</v>
      </c>
      <c r="AS15" s="156"/>
      <c r="AT15" s="156"/>
      <c r="AU15" s="156"/>
      <c r="AV15" s="156" t="s">
        <v>862</v>
      </c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 t="s">
        <v>1021</v>
      </c>
      <c r="BM15" s="156"/>
      <c r="BN15" s="156"/>
      <c r="BO15" s="156"/>
      <c r="BP15" s="156"/>
      <c r="BQ15" s="156"/>
      <c r="BR15" s="152"/>
    </row>
    <row r="16" spans="1:70">
      <c r="AM16" s="110"/>
      <c r="AN16" s="119"/>
      <c r="AO16" s="119"/>
      <c r="AP16" s="119"/>
      <c r="AQ16" s="119"/>
      <c r="AR16" s="157" t="s">
        <v>1022</v>
      </c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3"/>
    </row>
    <row r="17" spans="1:70">
      <c r="AM17" s="114"/>
      <c r="AN17" s="114"/>
      <c r="AO17" s="114"/>
      <c r="AP17" s="114"/>
      <c r="AQ17" s="114"/>
      <c r="AR17" s="112"/>
      <c r="AS17" s="112"/>
      <c r="AT17" s="112"/>
      <c r="AU17" s="112"/>
      <c r="AV17" s="112"/>
      <c r="AW17" s="112"/>
      <c r="AX17" s="112"/>
      <c r="AY17" s="112"/>
      <c r="AZ17" s="112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37"/>
    </row>
    <row r="18" spans="1:70" ht="27">
      <c r="A18" s="49" t="s">
        <v>788</v>
      </c>
      <c r="B18" s="24">
        <f>CODE("A")-1</f>
        <v>64</v>
      </c>
      <c r="F18" s="48" t="s">
        <v>877</v>
      </c>
      <c r="G18" s="1" t="s">
        <v>0</v>
      </c>
      <c r="J18" t="s">
        <v>793</v>
      </c>
      <c r="R18" t="s">
        <v>907</v>
      </c>
      <c r="AA18" s="80" t="s">
        <v>791</v>
      </c>
      <c r="AF18" s="76" t="s">
        <v>1038</v>
      </c>
      <c r="AK18" s="76" t="s">
        <v>1038</v>
      </c>
      <c r="AM18" s="163" t="s">
        <v>819</v>
      </c>
      <c r="AN18" s="164"/>
      <c r="AO18" s="164"/>
      <c r="AP18" s="164"/>
      <c r="AQ18" s="164"/>
      <c r="AR18" s="171" t="s">
        <v>608</v>
      </c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2"/>
      <c r="BH18" s="172"/>
      <c r="BI18" s="172"/>
      <c r="BJ18" s="172"/>
      <c r="BK18" s="173"/>
      <c r="BL18" s="171" t="s">
        <v>1013</v>
      </c>
      <c r="BM18" s="172"/>
      <c r="BN18" s="172"/>
      <c r="BO18" s="172"/>
      <c r="BP18" s="172"/>
      <c r="BQ18" s="173"/>
      <c r="BR18" s="164"/>
    </row>
    <row r="19" spans="1:70" ht="19.5" customHeight="1">
      <c r="F19" s="76" t="s">
        <v>789</v>
      </c>
      <c r="J19" s="299" t="s">
        <v>2</v>
      </c>
      <c r="K19" s="300"/>
      <c r="Q19" s="32"/>
      <c r="R19" s="301" t="s">
        <v>875</v>
      </c>
      <c r="S19" s="302"/>
      <c r="T19" s="301" t="s">
        <v>934</v>
      </c>
      <c r="U19" s="302"/>
      <c r="V19" ph="1"/>
      <c r="W19" s="32"/>
      <c r="X19" s="32"/>
      <c r="Y19" s="32"/>
      <c r="Z19" s="32"/>
      <c r="AA19" s="42" t="s">
        <v>790</v>
      </c>
      <c r="AB19" s="32"/>
      <c r="AC19" s="32"/>
      <c r="AD19" s="32"/>
      <c r="AE19" s="32"/>
      <c r="AF19" s="42" t="s">
        <v>790</v>
      </c>
      <c r="AG19" s="32"/>
      <c r="AH19" s="32"/>
      <c r="AI19" s="32"/>
      <c r="AJ19" s="32"/>
      <c r="AK19" s="42" t="s">
        <v>790</v>
      </c>
      <c r="AM19" s="212" t="s">
        <v>800</v>
      </c>
      <c r="AN19" s="168" t="s">
        <v>1066</v>
      </c>
      <c r="AO19" s="213" t="s">
        <v>1051</v>
      </c>
      <c r="AP19" s="213"/>
      <c r="AQ19" s="214" t="s">
        <v>783</v>
      </c>
      <c r="AR19" s="304" t="s">
        <v>814</v>
      </c>
      <c r="AS19" s="305"/>
      <c r="AT19" s="306"/>
      <c r="AU19" s="307" t="s">
        <v>931</v>
      </c>
      <c r="AV19" s="305"/>
      <c r="AW19" s="305"/>
      <c r="AX19" s="305"/>
      <c r="AY19" s="305"/>
      <c r="AZ19" s="306"/>
      <c r="BA19" s="307" t="s">
        <v>876</v>
      </c>
      <c r="BB19" s="306"/>
      <c r="BC19" s="307" t="s">
        <v>815</v>
      </c>
      <c r="BD19" s="306"/>
      <c r="BE19" s="307" t="s">
        <v>816</v>
      </c>
      <c r="BF19" s="306"/>
      <c r="BG19" s="169" t="s">
        <v>817</v>
      </c>
      <c r="BH19" s="169" t="s">
        <v>818</v>
      </c>
      <c r="BI19" s="169" t="s">
        <v>804</v>
      </c>
      <c r="BJ19" s="170" t="s">
        <v>243</v>
      </c>
      <c r="BK19" s="185" t="s">
        <v>637</v>
      </c>
      <c r="BL19" s="308" t="s">
        <v>1014</v>
      </c>
      <c r="BM19" s="309"/>
      <c r="BN19" s="310"/>
      <c r="BO19" s="311" t="s">
        <v>876</v>
      </c>
      <c r="BP19" s="310"/>
      <c r="BQ19" s="185">
        <v>1</v>
      </c>
      <c r="BR19" s="186" t="s">
        <v>808</v>
      </c>
    </row>
    <row r="20" spans="1:70" ht="42">
      <c r="A20" s="40" t="s">
        <v>630</v>
      </c>
      <c r="B20" s="41" t="s">
        <v>232</v>
      </c>
      <c r="C20" s="61" t="s">
        <v>786</v>
      </c>
      <c r="D20" s="61" t="s">
        <v>787</v>
      </c>
      <c r="E20" s="41" t="s">
        <v>784</v>
      </c>
      <c r="F20" s="41" t="s">
        <v>629</v>
      </c>
      <c r="G20" s="138" t="s">
        <v>505</v>
      </c>
      <c r="H20" s="99" t="s">
        <v>801</v>
      </c>
      <c r="I20" s="139" t="s">
        <v>933</v>
      </c>
      <c r="J20" s="100" t="s">
        <v>802</v>
      </c>
      <c r="K20" s="54" t="s">
        <v>803</v>
      </c>
      <c r="L20" s="297" t="s">
        <v>1</v>
      </c>
      <c r="M20" s="297"/>
      <c r="N20" s="298"/>
      <c r="O20" s="52" t="s">
        <v>631</v>
      </c>
      <c r="P20" s="53" t="s">
        <v>1018</v>
      </c>
      <c r="Q20" s="51" t="s">
        <v>663</v>
      </c>
      <c r="R20" s="54" t="s">
        <v>501</v>
      </c>
      <c r="S20" s="55" t="s">
        <v>502</v>
      </c>
      <c r="T20" s="100" t="s">
        <v>988</v>
      </c>
      <c r="U20" s="55" t="s">
        <v>935</v>
      </c>
      <c r="W20" s="303" t="s">
        <v>634</v>
      </c>
      <c r="X20" s="296"/>
      <c r="Y20" s="81" t="s">
        <v>784</v>
      </c>
      <c r="Z20" s="82" t="s">
        <v>632</v>
      </c>
      <c r="AA20" s="81" t="s">
        <v>633</v>
      </c>
      <c r="AB20" s="303" t="s">
        <v>634</v>
      </c>
      <c r="AC20" s="296"/>
      <c r="AD20" s="81" t="s">
        <v>785</v>
      </c>
      <c r="AE20" s="82" t="s">
        <v>632</v>
      </c>
      <c r="AF20" s="83" t="s">
        <v>633</v>
      </c>
      <c r="AG20" s="295" t="s">
        <v>634</v>
      </c>
      <c r="AH20" s="296"/>
      <c r="AI20" s="81" t="s">
        <v>785</v>
      </c>
      <c r="AJ20" s="82" t="s">
        <v>632</v>
      </c>
      <c r="AK20" s="83" t="s">
        <v>633</v>
      </c>
      <c r="AM20" s="174" t="str">
        <f>_xlfn.CONCAT(AM$3,$L$315,AM$4)</f>
        <v>{"title": "薙刀式 v13完成版（仮）",</v>
      </c>
      <c r="AN20" s="175" t="str">
        <f>_xlfn.CONCAT(AN$3,$L$316,AN$4)</f>
        <v>"rules":[{"description": "薙刀式 v13完成版（仮）縦書き用 +かわせみ2","manipulators":[</v>
      </c>
      <c r="AO20" s="175" t="str">
        <f>_xlfn.CONCAT(AO$3,$AG3,", ",$AH3,AO$4,U$1,_xlfn.XLOOKUP($AG3,字面,QWERTY),U$2,_xlfn.XLOOKUP($AH3,字面,QWERTY),U$3,AO$5,_xlfn.XLOOKUP($AG3,字面,変数名),AO$6,_xlfn.XLOOKUP($AH3,字面,変数名),AO$7,_xlfn.XLOOKUP($AG3,ひらがな,Karabiner定義),",",_xlfn.XLOOKUP($AH3,ひらがな,Karabiner定義),AO$8,_xlfn.XLOOKUP($AG3,字面,変数名),AO$9,_xlfn.XLOOKUP($AH3,字面,変数名),AO$10,AO$11,U$1,_xlfn.XLOOKUP($AH3,字面,QWERTY),U$2,_xlfn.XLOOKUP($AG3,字面,QWERTY),U$3,AO$5,_xlfn.XLOOKUP($AH3,字面,変数名),AO$6,_xlfn.XLOOKUP($AG3,字面,変数名),AO$7,_xlfn.XLOOKUP($AH3,ひらがな,Karabiner定義),",",_xlfn.XLOOKUP($AG3,ひらがな,Karabiner定義),AO$8,_xlfn.XLOOKUP($AH3,字面,変数名),AO$9,_xlfn.XLOOKUP($AG3,字面,変数名),AO$10,AO$12,U$1,_xlfn.XLOOKUP($AG3,字面,QWERTY),U$2,_xlfn.XLOOKUP($AH3,字面,QWERTY),U$3,AO$5,_xlfn.XLOOKUP($AG3,字面,変数名),AO$6,_xlfn.XLOOKUP($AH3,字面,変数名),AO$7,U$1,_xlfn.XLOOKUP($AG3,字面,QWERTY),U$2,_xlfn.XLOOKUP($AH3,字面,QWERTY),U$3,AO$8,_xlfn.XLOOKUP($AG3,字面,変数名),AO$9,_xlfn.XLOOKUP($AH3,字面,変数名),AO$10,AO$12,U$1,_xlfn.XLOOKUP($AH3,字面,QWERTY),U$2,_xlfn.XLOOKUP($AG3,字面,QWERTY),U$3,AO$5,_xlfn.XLOOKUP($AH3,字面,変数名),AO$6,_xlfn.XLOOKUP($AG3,字面,変数名),AO$7,U$1,_xlfn.XLOOKUP($AH3,字面,QWERTY),U$2,_xlfn.XLOOKUP($AG3,字面,QWERTY),U$3,AO$8,_xlfn.XLOOKUP($AH3,字面,変数名),AO$9,_xlfn.XLOOKUP($AG3,字面,変数名),AO$10)</f>
        <v>{"description": "(シンクロ) と, か","conditions":[{"input_sources":[{"language":"ja"}],"type":"input_source_if"},{"input_sources":[{"input_mode_id":"Roman$"}],"type":"input_source_unless"}],"from":{"simultaneous":[{"key_code":"d"},{"key_code":"f"}],"simultaneous_options":{"key_down_order":"strict"},"modifiers":{"optional":["caps_lock"]}},"to":[{"set_variable":{"name":"B_D","value":1}},{"set_variable":{"name":"B_F","value":1}}],"to_if_alone":[{"key_code":"t"},{"key_code":"o"},{"key_code":"k"},{"key_code":"a"}],"to_after_key_up":[{"set_variable":{"name":"B_D","value":0}},{"set_variable":{"name":"B_F","value":0}},{"set_variable":{"name":"unsettled","value":0}}],"type":"basic"},{"conditions":[{"input_sources":[{"language":"ja"}],"type":"input_source_if"},{"input_sources":[{"input_mode_id":"Roman$"}],"type":"input_source_unless"}],"from":{"simultaneous":[{"key_code":"f"},{"key_code":"d"}],"simultaneous_options":{"key_down_order":"strict"},"modifiers":{"optional":["caps_lock"]}},"to":[{"set_variable":{"name":"B_F","value":1}},{"set_variable":{"name":"B_D","value":1}}],"to_if_alone":[{"key_code":"k"},{"key_code":"a"},{"key_code":"t"},{"key_code":"o"}],"to_after_key_up":[{"set_variable":{"name":"B_F","value":0}},{"set_variable":{"name":"B_D","value":0}},{"set_variable":{"name":"unsettled","value":0}}],"type":"basic"},{"from":{"simultaneous":[{"key_code":"d"},{"key_code":"f"}],"simultaneous_options":{"key_down_order":"strict"},"modifiers":{"optional":["caps_lock"]}},"to":[{"set_variable":{"name":"B_D","value":1}},{"set_variable":{"name":"B_F","value":1}}],"to_if_alone":[{"key_code":"d"},{"key_code":"f"}],"to_after_key_up":[{"set_variable":{"name":"B_D","value":0}},{"set_variable":{"name":"B_F","value":0}},{"set_variable":{"name":"unsettled","value":0}}],"type":"basic"},{"from":{"simultaneous":[{"key_code":"f"},{"key_code":"d"}],"simultaneous_options":{"key_down_order":"strict"},"modifiers":{"optional":["caps_lock"]}},"to":[{"set_variable":{"name":"B_F","value":1}},{"set_variable":{"name":"B_D","value":1}}],"to_if_alone":[{"key_code":"f"},{"key_code":"d"}],"to_after_key_up":[{"set_variable":{"name":"B_F","value":0}},{"set_variable":{"name":"B_D","value":0}},{"set_variable":{"name":"unsettled","value":0}}],"type":"basic"},</v>
      </c>
      <c r="AP20" s="175" t="str">
        <f>_xlfn.CONCAT(AO$3,$AG4,", ",$AH4,AO$4,U$1,_xlfn.XLOOKUP($AG4,字面,QWERTY),U$2,_xlfn.XLOOKUP($AH4,字面,QWERTY),U$3,AO$5,_xlfn.XLOOKUP($AG4,字面,変数名),AO$6,_xlfn.XLOOKUP($AH4,字面,変数名),AO$7,_xlfn.XLOOKUP($AG4,ひらがな,Karabiner定義),",",_xlfn.XLOOKUP($AH4,ひらがな,Karabiner定義),AO$8,_xlfn.XLOOKUP($AG4,字面,変数名),AO$9,_xlfn.XLOOKUP($AH4,字面,変数名),AO$10,AO$11,U$1,_xlfn.XLOOKUP($AH4,字面,QWERTY),U$2,_xlfn.XLOOKUP($AG4,字面,QWERTY),U$3,AO$5,_xlfn.XLOOKUP($AH4,字面,変数名),AO$6,_xlfn.XLOOKUP($AG4,字面,変数名),AO$7,_xlfn.XLOOKUP($AH4,ひらがな,Karabiner定義),",",_xlfn.XLOOKUP($AG4,ひらがな,Karabiner定義),AO$8,_xlfn.XLOOKUP($AH4,字面,変数名),AO$9,_xlfn.XLOOKUP($AG4,字面,変数名),AO$10,AO$12,U$1,_xlfn.XLOOKUP($AG4,字面,QWERTY),U$2,_xlfn.XLOOKUP($AH4,字面,QWERTY),U$3,AO$5,_xlfn.XLOOKUP($AG4,字面,変数名),AO$6,_xlfn.XLOOKUP($AH4,字面,変数名),AO$7,U$1,_xlfn.XLOOKUP($AG4,字面,QWERTY),U$2,_xlfn.XLOOKUP($AH4,字面,QWERTY),U$3,AO$8,_xlfn.XLOOKUP($AG4,字面,変数名),AO$9,_xlfn.XLOOKUP($AH4,字面,変数名),AO$10,AO$12,U$1,_xlfn.XLOOKUP($AH4,字面,QWERTY),U$2,_xlfn.XLOOKUP($AG4,字面,QWERTY),U$3,AO$5,_xlfn.XLOOKUP($AH4,字面,変数名),AO$6,_xlfn.XLOOKUP($AG4,字面,変数名),AO$7,U$1,_xlfn.XLOOKUP($AH4,字面,QWERTY),U$2,_xlfn.XLOOKUP($AG4,字面,QWERTY),U$3,AO$8,_xlfn.XLOOKUP($AH4,字面,変数名),AO$9,_xlfn.XLOOKUP($AG4,字面,変数名),AO$10)</f>
        <v>{"description": "(シンクロ) は, こ","conditions":[{"input_sources":[{"language":"ja"}],"type":"input_source_if"},{"input_sources":[{"input_mode_id":"Roman$"}],"type":"input_source_unless"}],"from":{"simultaneous":[{"key_code":"c"},{"key_code":"v"}],"simultaneous_options":{"key_down_order":"strict"},"modifiers":{"optional":["caps_lock"]}},"to":[{"set_variable":{"name":"B_C","value":1}},{"set_variable":{"name":"B_V","value":1}}],"to_if_alone":[{"key_code":"h"},{"key_code":"a"},{"key_code":"k"},{"key_code":"o"}],"to_after_key_up":[{"set_variable":{"name":"B_C","value":0}},{"set_variable":{"name":"B_V","value":0}},{"set_variable":{"name":"unsettled","value":0}}],"type":"basic"},{"conditions":[{"input_sources":[{"language":"ja"}],"type":"input_source_if"},{"input_sources":[{"input_mode_id":"Roman$"}],"type":"input_source_unless"}],"from":{"simultaneous":[{"key_code":"v"},{"key_code":"c"}],"simultaneous_options":{"key_down_order":"strict"},"modifiers":{"optional":["caps_lock"]}},"to":[{"set_variable":{"name":"B_V","value":1}},{"set_variable":{"name":"B_C","value":1}}],"to_if_alone":[{"key_code":"k"},{"key_code":"o"},{"key_code":"h"},{"key_code":"a"}],"to_after_key_up":[{"set_variable":{"name":"B_V","value":0}},{"set_variable":{"name":"B_C","value":0}},{"set_variable":{"name":"unsettled","value":0}}],"type":"basic"},{"from":{"simultaneous":[{"key_code":"c"},{"key_code":"v"}],"simultaneous_options":{"key_down_order":"strict"},"modifiers":{"optional":["caps_lock"]}},"to":[{"set_variable":{"name":"B_C","value":1}},{"set_variable":{"name":"B_V","value":1}}],"to_if_alone":[{"key_code":"c"},{"key_code":"v"}],"to_after_key_up":[{"set_variable":{"name":"B_C","value":0}},{"set_variable":{"name":"B_V","value":0}},{"set_variable":{"name":"unsettled","value":0}}],"type":"basic"},{"from":{"simultaneous":[{"key_code":"v"},{"key_code":"c"}],"simultaneous_options":{"key_down_order":"strict"},"modifiers":{"optional":["caps_lock"]}},"to":[{"set_variable":{"name":"B_V","value":1}},{"set_variable":{"name":"B_C","value":1}}],"to_if_alone":[{"key_code":"v"},{"key_code":"c"}],"to_after_key_up":[{"set_variable":{"name":"B_V","value":0}},{"set_variable":{"name":"B_C","value":0}},{"set_variable":{"name":"unsettled","value":0}}],"type":"basic"},</v>
      </c>
      <c r="AQ20" s="21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J20" s="175"/>
      <c r="BK20" s="175"/>
      <c r="BL20" s="175"/>
      <c r="BM20" s="175"/>
      <c r="BN20" s="175"/>
      <c r="BO20" s="175"/>
      <c r="BP20" s="175"/>
      <c r="BQ20" s="175"/>
      <c r="BR20" s="182"/>
    </row>
    <row r="21" spans="1:70" ht="21">
      <c r="A21" s="107">
        <f t="shared" ref="A21" si="0">COUNTA(L21:N21)</f>
        <v>1</v>
      </c>
      <c r="B21" s="71" t="str">
        <f t="shared" ref="B21" si="1">CHAR($B$18+C21+D21)</f>
        <v>A</v>
      </c>
      <c r="C21" s="71">
        <f t="shared" ref="C21" si="2">IF(J21="",0,1)</f>
        <v>1</v>
      </c>
      <c r="D21" s="71">
        <f t="shared" ref="D21" si="3">IF(K21="",0,2)</f>
        <v>0</v>
      </c>
      <c r="E21" s="108">
        <f t="shared" ref="E21" si="4">_xlfn.BITOR(_xlfn.BITOR(_xlfn.BITLSHIFT(1,_xlfn.XLOOKUP(L21,字面,ビット)),_xlfn.BITLSHIFT(1,_xlfn.XLOOKUP(M21,字面,ビット))),_xlfn.BITLSHIFT(1,_xlfn.XLOOKUP(N21,字面,ビット)))</f>
        <v>1</v>
      </c>
      <c r="F21" s="140">
        <f t="shared" ref="F21" si="5">IF(OR(A21=3,AND(A21=2,COUNTIF(ビットパターンA,E21)+COUNTIF(ビットパターンB,E21)+COUNTIF(ビットパターンC,E21)=0)),0,LEN(O21))</f>
        <v>0</v>
      </c>
      <c r="G21" s="317">
        <v>1</v>
      </c>
      <c r="H21" s="318"/>
      <c r="I21" s="319"/>
      <c r="J21" s="318" t="s">
        <v>40</v>
      </c>
      <c r="K21" s="320"/>
      <c r="L21" s="321" t="s">
        <v>796</v>
      </c>
      <c r="M21" s="321"/>
      <c r="N21" s="322"/>
      <c r="O21" s="323"/>
      <c r="P21" s="324" t="s">
        <v>783</v>
      </c>
      <c r="Q21" s="325"/>
      <c r="R21" s="353"/>
      <c r="S21" s="162" t="str">
        <f t="shared" ref="S21" si="6">IF(R21="",_xlfn.XLOOKUP(O21,ひらがな,Karabiner定義,""),R21)</f>
        <v/>
      </c>
      <c r="T21" s="195"/>
      <c r="U21" s="162" t="str">
        <f t="shared" ref="U21" si="7">IF(T21&lt;&gt;"",T21,IF(H21&lt;&gt;"",S21,IF(A21&lt;&gt;1,"",_xlfn.CONCAT(U$1,_xlfn.XLOOKUP(L21,字面,QWERTY,""),U$3))))</f>
        <v>{"key_code":"spacebar"}</v>
      </c>
      <c r="W21" s="103" t="str">
        <f t="shared" ref="W21" si="8">IF(AND($A21=3,$S21&lt;&gt;""),L21,"")</f>
        <v/>
      </c>
      <c r="X21" s="98" t="str">
        <f t="shared" ref="X21" si="9">IF(AND($A21=3,$S21&lt;&gt;""),M21,"")</f>
        <v/>
      </c>
      <c r="Y21" s="104" t="str">
        <f t="shared" ref="Y21:Y101" si="10">IF(W21="","",_xlfn.BITOR(_xlfn.BITLSHIFT(1,_xlfn.XLOOKUP(W21,字面,ビット)),_xlfn.BITLSHIFT(1,_xlfn.XLOOKUP(X21,字面,ビット))))</f>
        <v/>
      </c>
      <c r="Z21" s="105" t="str">
        <f t="shared" ref="Z21" si="11">_xlfn.XLOOKUP(Y21,ビットパターン,出力文字,"")</f>
        <v/>
      </c>
      <c r="AA21" s="98">
        <f t="shared" ref="AA21" si="12">LEN(Z21)</f>
        <v>0</v>
      </c>
      <c r="AB21" s="103" t="str">
        <f t="shared" ref="AB21" si="13">IF(AND($A21=3,$S21&lt;&gt;""),L21,"")</f>
        <v/>
      </c>
      <c r="AC21" s="98" t="str">
        <f t="shared" ref="AC21" si="14">IF(AND($A21=3,$S21&lt;&gt;""),N21,"")</f>
        <v/>
      </c>
      <c r="AD21" s="104" t="str">
        <f t="shared" ref="AD21:AD101" si="15">IF(AB21="","",_xlfn.BITOR(_xlfn.BITLSHIFT(1,_xlfn.XLOOKUP(AB21,字面,ビット)),_xlfn.BITLSHIFT(1,_xlfn.XLOOKUP(AC21,字面,ビット))))</f>
        <v/>
      </c>
      <c r="AE21" s="105" t="str">
        <f t="shared" ref="AE21" si="16">_xlfn.XLOOKUP(AD21,ビットパターン,出力文字,"")</f>
        <v/>
      </c>
      <c r="AF21" s="98">
        <f t="shared" ref="AF21" si="17">LEN(AE21)</f>
        <v>0</v>
      </c>
      <c r="AG21" s="103" t="str">
        <f t="shared" ref="AG21" si="18">IF(AND($A21=3,$S21&lt;&gt;""),M21,"")</f>
        <v/>
      </c>
      <c r="AH21" s="98" t="str">
        <f t="shared" ref="AH21" si="19">IF(AND($A21=3,$S21&lt;&gt;""),N21,"")</f>
        <v/>
      </c>
      <c r="AI21" s="104" t="str">
        <f t="shared" ref="AI21:AI101" si="20">IF(AG21="","",_xlfn.BITOR(_xlfn.BITLSHIFT(1,_xlfn.XLOOKUP(AG21,字面,ビット)),_xlfn.BITLSHIFT(1,_xlfn.XLOOKUP(AH21,字面,ビット))))</f>
        <v/>
      </c>
      <c r="AJ21" s="105" t="str">
        <f t="shared" ref="AJ21" si="21">_xlfn.XLOOKUP(AI21,ビットパターン,出力文字,"")</f>
        <v/>
      </c>
      <c r="AK21" s="106">
        <f t="shared" ref="AK21" si="22">LEN(AJ21)</f>
        <v>0</v>
      </c>
      <c r="AM21" s="178"/>
      <c r="AN21" s="179"/>
      <c r="AO21" s="179" t="str">
        <f>_xlfn.CONCAT(AO$3,$AG5,", ",$AH5,AO$13,U$1,_xlfn.XLOOKUP($AG5,字面,QWERTY),U$2,_xlfn.XLOOKUP($AH5,字面,QWERTY),U$3,AO$14)</f>
        <v>{"description": "(シンクロ) こ, な → 行送り","from":{"simultaneous":[{"key_code":"v"},{"key_code":"m"}],"modifiers":{"optional":["caps_lock"]}},"to":[{"key_code":"return_or_enter"},{"set_variable":{"name":"unsettled","value":0}}],"type":"basic"},</v>
      </c>
      <c r="AQ21" s="179" t="str">
        <f>_xlfn.CONCAT(AQ$3:AQ$5)</f>
        <v>{"description": "Space → Shift or Space (pressed alone)","from":{"key_code":"spacebar","modifiers":{"optional":["shift","caps_lock"]}},"to":[{"set_variable":{"name":"unsettled","value":0}},{"key_code":"left_shift"}],"to_if_alone":[{"key_code":"spacebar"}],"to_after_key_up":[{"set_variable":{"name":"unsettled","value":0}}],"type":"basic"},{"from":{"key_code":"left_shift","modifiers":{"optional":["shift","caps_lock"]}},"to":[{"set_variable":{"name":"unsettled","value":0}},{"key_code":"left_shift"}],"to_after_key_up":[{"set_variable":{"name":"unsettled","value":0}}],"type":"basic"},{"from":{"key_code":"right_shift","modifiers":{"optional":["shift","caps_lock"]}},"to":[{"set_variable":{"name":"unsettled","value":0}},{"key_code":"right_shift"}],"to_after_key_up":[{"set_variable":{"name":"unsettled","value":0}}],"type":"basic"},</v>
      </c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84"/>
    </row>
    <row r="22" spans="1:70" ht="21">
      <c r="A22" s="39">
        <f t="shared" ref="A22:A85" si="23">COUNTA(L22:N22)</f>
        <v>3</v>
      </c>
      <c r="B22" s="38" t="str">
        <f t="shared" ref="B22:B85" si="24">CHAR($B$18+C22+D22)</f>
        <v>A</v>
      </c>
      <c r="C22" s="38">
        <f t="shared" ref="C22:C85" si="25">IF(J22="",0,1)</f>
        <v>1</v>
      </c>
      <c r="D22" s="38">
        <f t="shared" ref="D22:D85" si="26">IF(K22="",0,2)</f>
        <v>0</v>
      </c>
      <c r="E22" s="50">
        <f t="shared" ref="E22:E85" si="27">_xlfn.BITOR(_xlfn.BITOR(_xlfn.BITLSHIFT(1,_xlfn.XLOOKUP(L22,字面,ビット)),_xlfn.BITLSHIFT(1,_xlfn.XLOOKUP(M22,字面,ビット))),_xlfn.BITLSHIFT(1,_xlfn.XLOOKUP(N22,字面,ビット)))</f>
        <v>2147484416</v>
      </c>
      <c r="F22" s="141">
        <f t="shared" ref="F22:F85" si="28">IF(OR(A22=3,AND(A22=2,COUNTIF(ビットパターンA,E22)+COUNTIF(ビットパターンB,E22)+COUNTIF(ビットパターンC,E22)=0)),0,LEN(O22))</f>
        <v>0</v>
      </c>
      <c r="G22" s="326">
        <v>247</v>
      </c>
      <c r="H22" s="327"/>
      <c r="I22" s="328" t="s">
        <v>41</v>
      </c>
      <c r="J22" s="329" t="s">
        <v>41</v>
      </c>
      <c r="K22" s="330"/>
      <c r="L22" s="331" t="s">
        <v>25</v>
      </c>
      <c r="M22" s="331" t="s">
        <v>794</v>
      </c>
      <c r="N22" s="332" t="s">
        <v>938</v>
      </c>
      <c r="O22" s="333"/>
      <c r="P22" s="357" t="str">
        <f t="shared" ref="P22:P68" si="29">_xlfn.XLOOKUP($E22,固定名詞ビットパターン,固有名詞文字列,"")</f>
        <v/>
      </c>
      <c r="Q22" s="334"/>
      <c r="R22" s="354"/>
      <c r="S22" s="252" t="str">
        <f t="shared" ref="S22:S68" si="30">_xlfn.XLOOKUP($E22,固定名詞ビットパターン,固有名詞変換済,"")</f>
        <v/>
      </c>
      <c r="T22" s="253"/>
      <c r="U22" s="254" t="str">
        <f t="shared" ref="U22:U85" si="31">IF(T22&lt;&gt;"",T22,IF(H22&lt;&gt;"",S22,IF(A22&lt;&gt;1,"",_xlfn.CONCAT(U$1,_xlfn.XLOOKUP(L22,字面,QWERTY,""),U$3))))</f>
        <v/>
      </c>
      <c r="W22" s="84" t="str">
        <f t="shared" ref="W22:W85" si="32">IF(AND($A22=3,$S22&lt;&gt;""),L22,"")</f>
        <v/>
      </c>
      <c r="X22" s="85" t="str">
        <f t="shared" ref="X22:X85" si="33">IF(AND($A22=3,$S22&lt;&gt;""),M22,"")</f>
        <v/>
      </c>
      <c r="Y22" s="86" t="str">
        <f t="shared" ref="Y22:Y85" si="34">IF(W22="","",_xlfn.BITOR(_xlfn.BITLSHIFT(1,_xlfn.XLOOKUP(W22,字面,ビット)),_xlfn.BITLSHIFT(1,_xlfn.XLOOKUP(X22,字面,ビット))))</f>
        <v/>
      </c>
      <c r="Z22" s="87" t="str">
        <f t="shared" ref="Z22:Z85" si="35">_xlfn.XLOOKUP(Y22,ビットパターン,出力文字,"")</f>
        <v/>
      </c>
      <c r="AA22" s="85">
        <f t="shared" ref="AA22:AA85" si="36">LEN(Z22)</f>
        <v>0</v>
      </c>
      <c r="AB22" s="84" t="str">
        <f t="shared" ref="AB22:AB85" si="37">IF(AND($A22=3,$S22&lt;&gt;""),L22,"")</f>
        <v/>
      </c>
      <c r="AC22" s="85" t="str">
        <f t="shared" ref="AC22:AC85" si="38">IF(AND($A22=3,$S22&lt;&gt;""),N22,"")</f>
        <v/>
      </c>
      <c r="AD22" s="86" t="str">
        <f t="shared" ref="AD22:AD85" si="39">IF(AB22="","",_xlfn.BITOR(_xlfn.BITLSHIFT(1,_xlfn.XLOOKUP(AB22,字面,ビット)),_xlfn.BITLSHIFT(1,_xlfn.XLOOKUP(AC22,字面,ビット))))</f>
        <v/>
      </c>
      <c r="AE22" s="87" t="str">
        <f t="shared" ref="AE22:AE85" si="40">_xlfn.XLOOKUP(AD22,ビットパターン,出力文字,"")</f>
        <v/>
      </c>
      <c r="AF22" s="85">
        <f t="shared" ref="AF22:AF85" si="41">LEN(AE22)</f>
        <v>0</v>
      </c>
      <c r="AG22" s="84" t="str">
        <f t="shared" ref="AG22:AG85" si="42">IF(AND($A22=3,$S22&lt;&gt;""),M22,"")</f>
        <v/>
      </c>
      <c r="AH22" s="85" t="str">
        <f t="shared" ref="AH22:AH85" si="43">IF(AND($A22=3,$S22&lt;&gt;""),N22,"")</f>
        <v/>
      </c>
      <c r="AI22" s="86" t="str">
        <f t="shared" ref="AI22:AI85" si="44">IF(AG22="","",_xlfn.BITOR(_xlfn.BITLSHIFT(1,_xlfn.XLOOKUP(AG22,字面,ビット)),_xlfn.BITLSHIFT(1,_xlfn.XLOOKUP(AH22,字面,ビット))))</f>
        <v/>
      </c>
      <c r="AJ22" s="87" t="str">
        <f t="shared" ref="AJ22:AJ85" si="45">_xlfn.XLOOKUP(AI22,ビットパターン,出力文字,"")</f>
        <v/>
      </c>
      <c r="AK22" s="88">
        <f t="shared" ref="AK22:AK85" si="46">LEN(AJ22)</f>
        <v>0</v>
      </c>
      <c r="AM22" s="174"/>
      <c r="AN22" s="175"/>
      <c r="AO22" s="175"/>
      <c r="AP22" s="175"/>
      <c r="AQ22" s="175"/>
      <c r="AR22" s="187" t="str">
        <f t="shared" ref="AR22:AR102" si="47">IF(AND($A22=3,$B22="A",$S22&lt;&gt;""),_xlfn.CONCAT(AR$3,$L22,", ",$M22," &amp; ",$N22," → ",CLEAN($P22),AR$4,_xlfn.XLOOKUP($L22,字面,変数名),AR$6,_xlfn.XLOOKUP($M22,字面,変数名),IF($S22=$U22,AR$16,AR$7),_xlfn.XLOOKUP($N22,字面,QWERTY),AR$8,$S22,AR$9,_xlfn.XLOOKUP($N22,字面,変数名),AR$10,_xlfn.XLOOKUP($N22,字面,変数名),AR$11,AR$12,_xlfn.XLOOKUP($L22,字面,変数名),AR$6,_xlfn.XLOOKUP($M22,字面,変数名),IF($S22=$U22,AR$16,AR$7),_xlfn.XLOOKUP($N22,字面,QWERTY),AR$13,$S22,AR$9,_xlfn.XLOOKUP($N22,字面,変数名),AR$10,_xlfn.XLOOKUP($N22,字面,変数名),AR$11,AR$14,_xlfn.XLOOKUP($L22,字面,変数名),AR$6,_xlfn.XLOOKUP($M22,字面,変数名),IF($S22=$U22,AR$16,AR$7),_xlfn.XLOOKUP($N22,字面,QWERTY),AR$15,$S22,AR$9,_xlfn.XLOOKUP($N22,字面,変数名),AR$10,_xlfn.XLOOKUP($N22,字面,変数名),AR$11),"")</f>
        <v/>
      </c>
      <c r="AS22" s="176" t="str">
        <f t="shared" ref="AS22:AS102" si="48">IF(AND($A22=3,$B22="A",$S22&lt;&gt;""),_xlfn.CONCAT(AR$5,_xlfn.XLOOKUP($L22,字面,変数名),AR$6,_xlfn.XLOOKUP($N22,字面,変数名),IF($S22=$U22,AR$16,AR$7),_xlfn.XLOOKUP($M22,字面,QWERTY),AR$8,$S22,AR$9,_xlfn.XLOOKUP($M22,字面,変数名),AR$10,_xlfn.XLOOKUP($M22,字面,変数名),AR$11,AR$12,_xlfn.XLOOKUP($L22,字面,変数名),AR$6,_xlfn.XLOOKUP($N22,字面,変数名),IF($S22=$U22,AR$16,AR$7),_xlfn.XLOOKUP($M22,字面,QWERTY),AR$13,$S22,AR$9,_xlfn.XLOOKUP($M22,字面,変数名),AR$10,_xlfn.XLOOKUP($M22,字面,変数名),AR$11,AR$14,_xlfn.XLOOKUP($L22,字面,変数名),AR$6,_xlfn.XLOOKUP($N22,字面,変数名),IF($S22=$U22,AR$16,AR$7),_xlfn.XLOOKUP($M22,字面,QWERTY),AR$15,$S22,AR$9,_xlfn.XLOOKUP($M22,字面,変数名),AR$10,_xlfn.XLOOKUP($M22,字面,変数名),AR$11),"")</f>
        <v/>
      </c>
      <c r="AT22" s="176" t="str">
        <f t="shared" ref="AT22:AT102" si="49">IF(AND($A22=3,$B22="A",$S22&lt;&gt;""),_xlfn.CONCAT(AR$5,_xlfn.XLOOKUP($M22,字面,変数名),AR$6,_xlfn.XLOOKUP($N22,字面,変数名),IF($S22=$U22,AR$16,AR$7),_xlfn.XLOOKUP($L22,字面,QWERTY),AR$8,$S22,AR$9,_xlfn.XLOOKUP($L22,字面,変数名),AR$10,_xlfn.XLOOKUP($L22,字面,変数名),AR$11,AR$12,_xlfn.XLOOKUP($M22,字面,変数名),AR$6,_xlfn.XLOOKUP($N22,字面,変数名),IF($S22=$U22,AR$16,AR$7),_xlfn.XLOOKUP($L22,字面,QWERTY),AR$13,$S22,AR$9,_xlfn.XLOOKUP($L22,字面,変数名),AR$10,_xlfn.XLOOKUP($L22,字面,変数名),AR$11,AR$14,_xlfn.XLOOKUP($M22,字面,変数名),AR$6,_xlfn.XLOOKUP($N22,字面,変数名),IF($S22=$U22,AR$16,AR$7),_xlfn.XLOOKUP($L22,字面,QWERTY),AR$15,$S22,AR$9,_xlfn.XLOOKUP($L22,字面,変数名),AR$10,_xlfn.XLOOKUP($L22,字面,変数名),AR$11),"")</f>
        <v/>
      </c>
      <c r="AU22" s="176" t="str">
        <f t="shared" ref="AU22:AU102" si="50">IF(AND($A22=3,$B22="C",$AA22=1),_xlfn.CONCAT(AU$3,$L22,", ",$M22," &amp; ",$N22," → ",CLEAN($O22),AU$4,_xlfn.XLOOKUP($L22,字面,変数名),AU$6,_xlfn.XLOOKUP($M22,字面,変数名),AU$7,_xlfn.XLOOKUP($N22,字面,QWERTY),AU$8,$S22,AU$9,_xlfn.XLOOKUP($N22,字面,変数名),AU$10,_xlfn.XLOOKUP($N22,字面,変数名),AU$11,AU$12,_xlfn.XLOOKUP($L22,字面,変数名),AU$6,_xlfn.XLOOKUP($M22,字面,変数名),AU$7,_xlfn.XLOOKUP($N22,字面,QWERTY),AU$13,$S22,AU$9,_xlfn.XLOOKUP($N22,字面,変数名),AU$10,_xlfn.XLOOKUP($N22,字面,変数名),AU$11),"")</f>
        <v/>
      </c>
      <c r="AV22" s="176" t="str">
        <f t="shared" ref="AV22:AV102" si="51">IF(AND($A22=3,$B22="C",$AA22&lt;&gt;1),_xlfn.CONCAT(AV$3,$L22,", ",$M22," &amp; ",$N22," → ",CLEAN($O22),AV$4,_xlfn.XLOOKUP($L22,字面,変数名),AV$6,_xlfn.XLOOKUP($M22,字面,変数名),AV$7,_xlfn.XLOOKUP($N22,字面,QWERTY),AV$8,$S22,AV$9,_xlfn.XLOOKUP($N22,字面,変数名),AV$10,_xlfn.XLOOKUP($N22,字面,変数名),AV$11,AV$12,_xlfn.XLOOKUP($L22,字面,変数名),AV$6,_xlfn.XLOOKUP($M22,字面,変数名),AV$7,_xlfn.XLOOKUP($N22,字面,QWERTY),AV$13,$S22,AV$9,_xlfn.XLOOKUP($N22,字面,変数名),AV$10,_xlfn.XLOOKUP($N22,字面,変数名),AV$11,AV$14,_xlfn.XLOOKUP($L22,字面,変数名),AV$6,_xlfn.XLOOKUP($M22,字面,変数名),AV$7,_xlfn.XLOOKUP($N22,字面,QWERTY),AV$15,$S22,AV$9,_xlfn.XLOOKUP($N22,字面,変数名),AV$10,_xlfn.XLOOKUP($N22,字面,変数名),AV$11),"")</f>
        <v/>
      </c>
      <c r="AW22" s="176" t="str">
        <f t="shared" ref="AW22" si="52">IF(AND($A22=3,$B22="C",$AF22=1),_xlfn.CONCAT(AU$5,_xlfn.XLOOKUP($L22,字面,変数名),AU$6,_xlfn.XLOOKUP($N22,字面,変数名),AU$7,_xlfn.XLOOKUP($M22,字面,QWERTY),AU$8,$S22,AU$9,_xlfn.XLOOKUP($M22,字面,変数名),AU$10,_xlfn.XLOOKUP($M22,字面,変数名),AU$11,AU$12,_xlfn.XLOOKUP($L22,字面,変数名),AU$6,_xlfn.XLOOKUP($N22,字面,変数名),AU$7,_xlfn.XLOOKUP($M22,字面,QWERTY),AU$13,$S22,AU$9,_xlfn.XLOOKUP($M22,字面,変数名),AU$10,_xlfn.XLOOKUP($M22,字面,変数名),AU$11),"")</f>
        <v/>
      </c>
      <c r="AX22" s="176" t="str">
        <f t="shared" ref="AX22" si="53">IF(AND($A22=3,$B22="C",$AF22&lt;&gt;1),_xlfn.CONCAT(AV$5,_xlfn.XLOOKUP($L22,字面,変数名),AV$6,_xlfn.XLOOKUP($N22,字面,変数名),AV$7,_xlfn.XLOOKUP($M22,字面,QWERTY),AV$8,$S22,AV$9,_xlfn.XLOOKUP($M22,字面,変数名),AV$10,_xlfn.XLOOKUP($M22,字面,変数名),AV$11,AV$12,_xlfn.XLOOKUP($L22,字面,変数名),AV$6,_xlfn.XLOOKUP($N22,字面,変数名),AV$7,_xlfn.XLOOKUP($M22,字面,QWERTY),AV$13,$S22,AV$9,_xlfn.XLOOKUP($M22,字面,変数名),AV$10,_xlfn.XLOOKUP($M22,字面,変数名),AV$11,AV$14,_xlfn.XLOOKUP($L22,字面,変数名),AV$6,_xlfn.XLOOKUP($N22,字面,変数名),AV$7,_xlfn.XLOOKUP($M22,字面,QWERTY),AV$15,$S22,AV$9,_xlfn.XLOOKUP($M22,字面,変数名),AV$10,_xlfn.XLOOKUP($M22,字面,変数名),AV$11),"")</f>
        <v/>
      </c>
      <c r="AY22" s="176" t="str">
        <f t="shared" ref="AY22" si="54">IF(AND($A22=3,$B22="C",$AK22=1),_xlfn.CONCAT(AU$5,_xlfn.XLOOKUP($M22,字面,変数名),AU$6,_xlfn.XLOOKUP($N22,字面,変数名),AU$7,_xlfn.XLOOKUP($L22,字面,QWERTY),AU$8,$S22,AU$9,_xlfn.XLOOKUP($L22,字面,変数名),AU$10,_xlfn.XLOOKUP($L22,字面,変数名),AU$11,AU$12,_xlfn.XLOOKUP($M22,字面,変数名),AU$6,_xlfn.XLOOKUP($N22,字面,変数名),AU$7,_xlfn.XLOOKUP($L22,字面,QWERTY),AU$13,$S22,AU$9,_xlfn.XLOOKUP($L22,字面,変数名),AU$10,_xlfn.XLOOKUP($L22,字面,変数名),AU$11),"")</f>
        <v/>
      </c>
      <c r="AZ22" s="176" t="str">
        <f t="shared" ref="AZ22" si="55">IF(AND($A22=3,$B22="C",$AK22&lt;&gt;1),_xlfn.CONCAT(AV$5,_xlfn.XLOOKUP($M22,字面,変数名),AV$6,_xlfn.XLOOKUP($N22,字面,変数名),AV$7,_xlfn.XLOOKUP($L22,字面,QWERTY),AV$8,$S22,AV$9,_xlfn.XLOOKUP($L22,字面,変数名),AV$10,_xlfn.XLOOKUP($L22,字面,変数名),AV$11,AV$12,_xlfn.XLOOKUP($M22,字面,変数名),AV$6,_xlfn.XLOOKUP($N22,字面,変数名),AV$7,_xlfn.XLOOKUP($L22,字面,QWERTY),AV$13,$S22,AV$9,_xlfn.XLOOKUP($L22,字面,変数名),AV$10,_xlfn.XLOOKUP($L22,字面,変数名),AV$11,AV$14,_xlfn.XLOOKUP($M22,字面,変数名),AV$6,_xlfn.XLOOKUP($N22,字面,変数名),AV$7,_xlfn.XLOOKUP($L22,字面,QWERTY),AV$15,$S22,AV$9,_xlfn.XLOOKUP($L22,字面,変数名),AV$10,_xlfn.XLOOKUP($L22,字面,変数名),AV$11),"")</f>
        <v/>
      </c>
      <c r="BA22" s="176" t="str">
        <f t="shared" ref="BA22:BA102" si="56">IF(AND($A22=2,$B22="A"),_xlfn.CONCAT(BA$3,$L22," &amp; ",$M22," → ",IF($O22="",CLEAN($P22),$O22),BA$4,_xlfn.XLOOKUP($L22,字面,変数名),IF($S22=$U22,BA$14,BA$6),_xlfn.XLOOKUP($M22,字面,QWERTY),BA$7,$S22,BA$8,_xlfn.XLOOKUP($M22,字面,変数名),BA$9,IF($F22=0,0,2),BA$10,_xlfn.XLOOKUP($M22,字面,変数名),BA$11,BA$12,_xlfn.XLOOKUP($L22,字面,変数名),IF($S22=$U22,BA$14,BA$6),_xlfn.XLOOKUP($M22,字面,QWERTY),BA$13,$S22,BA$8,_xlfn.XLOOKUP($M22,字面,変数名),BA$9,$F22,BA$10,_xlfn.XLOOKUP($M22,字面,変数名),BA$11),"")</f>
        <v/>
      </c>
      <c r="BB22" s="176" t="str">
        <f t="shared" ref="BB22:BB102" si="57">IF(AND($A22=2,$B22="A"),_xlfn.CONCAT(BA$5,_xlfn.XLOOKUP($M22,字面,変数名),IF($S22=$U22,BA$14,BA$6),_xlfn.XLOOKUP($L22,字面,QWERTY),BA$7,$S22,BA$8,_xlfn.XLOOKUP($L22,字面,変数名),BA$9,IF($F22=0,0,2),BA$10,_xlfn.XLOOKUP($L22,字面,変数名),BA$11,BA$12,_xlfn.XLOOKUP($M22,字面,変数名),IF($S22=$U22,BA$14,BA$6),_xlfn.XLOOKUP($L22,字面,QWERTY),BA$13,$S22,BA$8,_xlfn.XLOOKUP($L22,字面,変数名),BA$9,$F22,BA$10,_xlfn.XLOOKUP($L22,字面,変数名),BA$11),"")</f>
        <v/>
      </c>
      <c r="BC22" s="176" t="str">
        <f t="shared" ref="BC22:BC102" si="58">IF(AND($A22=2,$B22="B"),_xlfn.CONCAT(BC$3,$L22," &amp; ",$M22," → ",$O22,BC$4,_xlfn.XLOOKUP($L22,字面,変数名),BC$6,_xlfn.XLOOKUP($M22,字面,QWERTY),BC$7,$S22,BC$8,_xlfn.XLOOKUP($M22,字面,変数名),BC$9,IF($F22=0,0,2),BC$10,_xlfn.XLOOKUP($M22,字面,変数名),BC$11,BC$12,_xlfn.XLOOKUP($L22,字面,変数名),BC$6,_xlfn.XLOOKUP($M22,字面,QWERTY),BC$13,$S22,BC$8,_xlfn.XLOOKUP($M22,字面,変数名),BC$9,$F22,BC$10,_xlfn.XLOOKUP($M22,字面,変数名),BC$11,),"")</f>
        <v/>
      </c>
      <c r="BD22" s="176" t="str">
        <f t="shared" ref="BD22" si="59">IF(AND($A22=2,$B22="B"),_xlfn.CONCAT(BC$5,_xlfn.XLOOKUP($M22,字面,変数名),BC$6,_xlfn.XLOOKUP($L22,字面,QWERTY),BC$7,$S22,BC$8,_xlfn.XLOOKUP($L22,字面,変数名),BC$9,IF($F22=0,0,2),BC$10,_xlfn.XLOOKUP($L22,字面,変数名),BC$11,BC$12,_xlfn.XLOOKUP($M22,字面,変数名),BC$6,_xlfn.XLOOKUP($L22,字面,QWERTY),BC$13,$S22,BC$8,_xlfn.XLOOKUP($L22,字面,変数名),BC$9,$F22,BC$10,_xlfn.XLOOKUP($L22,字面,変数名),BC$11,),"")</f>
        <v/>
      </c>
      <c r="BE22" s="176" t="str">
        <f t="shared" ref="BE22:BE102" si="60">IF(AND($A22=2,$B22="C"),_xlfn.CONCAT(BE$3,$L22," &amp; ",$M22," → ",$O22,BE$4,_xlfn.XLOOKUP($L22,字面,変数名),BE$6,_xlfn.XLOOKUP($M22,字面,QWERTY),BE$7,$S22,BE$8,_xlfn.XLOOKUP($M22,字面,変数名),BE$9,IF($F22=0,0,2),BE$10,_xlfn.XLOOKUP($M22,字面,変数名),BE$11,BE$12,_xlfn.XLOOKUP($L22,字面,変数名),BE$6,_xlfn.XLOOKUP($M22,字面,QWERTY),BE$13,$S22,BE$8,_xlfn.XLOOKUP($M22,字面,変数名),BE$9,$F22,BE$10,_xlfn.XLOOKUP($M22,字面,変数名),BE$11,),"")</f>
        <v/>
      </c>
      <c r="BF22" s="176" t="str">
        <f t="shared" ref="BF22" si="61">IF(AND($A22=2,$B22="C"),_xlfn.CONCAT(BE$5,_xlfn.XLOOKUP($M22,字面,変数名),BE$6,_xlfn.XLOOKUP($L22,字面,QWERTY),BE$7,$S22,BE$8,_xlfn.XLOOKUP($L22,字面,変数名),BE$9,IF($F22=0,0,2),BE$10,_xlfn.XLOOKUP($L22,字面,変数名),BE$11,BE$12,_xlfn.XLOOKUP($M22,字面,変数名),BE$6,_xlfn.XLOOKUP($L22,字面,QWERTY),BE$13,$S22,BE$8,_xlfn.XLOOKUP($L22,字面,変数名),BE$9,$F22,BE$10,_xlfn.XLOOKUP($L22,字面,変数名),BE$11,),"")</f>
        <v/>
      </c>
      <c r="BG22" s="176" t="str">
        <f t="shared" ref="BG22:BG102" si="62">IF(AND($A22=1,$B22="A"),_xlfn.CONCAT(BG$3,$L22,BG$4,_xlfn.XLOOKUP($L22,字面,QWERTY),BG$5,$S22,BG$6,_xlfn.XLOOKUP($L22,字面,変数名),BG$7,IF($F22=0,0,2),BG$8,_xlfn.XLOOKUP($L22,字面,変数名),BG$9,BG$10,_xlfn.XLOOKUP($L22,字面,QWERTY),BG$5,$S22,BG$6,_xlfn.XLOOKUP($L22,字面,変数名),BG$7,$F22,BG$11,_xlfn.XLOOKUP($L22,字面,変数名),BG$9),"")</f>
        <v/>
      </c>
      <c r="BH22" s="176" t="str">
        <f t="shared" ref="BH22:BH102" si="63">IF(AND($A22=1,$B22="B"),_xlfn.CONCAT(BH$3,$L22,BH$4,_xlfn.XLOOKUP($L22,字面,QWERTY),BH$5,$S22,BH$6,_xlfn.XLOOKUP($L22,字面,変数名),BH$7,IF($F22=0,0,2),BH$8,_xlfn.XLOOKUP($L22,字面,変数名),BH$9,BH$10,_xlfn.XLOOKUP($L22,字面,QWERTY),BH$5,$S22,BH$6,_xlfn.XLOOKUP($L22,字面,変数名),BH$7,$F22,BH$11,_xlfn.XLOOKUP($L22,字面,変数名),BH$9),"")</f>
        <v/>
      </c>
      <c r="BI22" s="176" t="str">
        <f t="shared" ref="BI22:BI102" si="64">IF(AND($A22=1,$B22="C"),_xlfn.CONCAT(BI$3,$L22,BI$4,_xlfn.XLOOKUP($L22,字面,QWERTY),BI$5,$S22,BI$6,_xlfn.XLOOKUP($L22,字面,変数名),BI$7,IF($F22=0,0,2),BI$8,_xlfn.XLOOKUP($L22,字面,変数名),BI$9,BI$10,_xlfn.XLOOKUP($L22,字面,QWERTY),BI$5,$S22,BI$6,_xlfn.XLOOKUP($L22,字面,変数名),BI$7,$F22,BI$11,_xlfn.XLOOKUP($L22,字面,変数名),BI$9),"")</f>
        <v/>
      </c>
      <c r="BJ22" s="176"/>
      <c r="BK22" s="177"/>
      <c r="BL22" s="187" t="str">
        <f t="shared" ref="BL22:BL102" si="65">IF(AND($A22=3,$H22&lt;&gt;"",$S22&lt;&gt;$U22),_xlfn.CONCAT(BL$3,PROPER(_xlfn.XLOOKUP($L22,字面,QWERTY)),", ",PROPER(_xlfn.XLOOKUP($M22,字面,QWERTY))," &amp; ",PROPER(_xlfn.XLOOKUP($N22,字面,QWERTY))," → ",CLEAN($P22),BL$4,_xlfn.XLOOKUP($L22,字面,変数名),BL$6,_xlfn.XLOOKUP($M22,字面,変数名),BL$7,_xlfn.XLOOKUP($N22,字面,QWERTY),BL$8,$U22,BL$9,_xlfn.XLOOKUP($N22,字面,変数名),BL$10,_xlfn.XLOOKUP($N22,字面,変数名),BL$11,BL$12,_xlfn.XLOOKUP($L22,字面,変数名),BL$6,_xlfn.XLOOKUP($M22,字面,変数名),BL$7,_xlfn.XLOOKUP($N22,字面,QWERTY),BL$13,$U22,BL$9,_xlfn.XLOOKUP($N22,字面,変数名),BL$10,_xlfn.XLOOKUP($N22,字面,変数名),BL$11,BL$14,_xlfn.XLOOKUP($L22,字面,変数名),BL$6,_xlfn.XLOOKUP($M22,字面,変数名),BL$7,_xlfn.XLOOKUP($N22,字面,QWERTY),BL$15,$U22,BL$9,_xlfn.XLOOKUP($N22,字面,変数名),BL$10,_xlfn.XLOOKUP($N22,字面,変数名),BL$11),"")</f>
        <v/>
      </c>
      <c r="BM22" s="176" t="str">
        <f t="shared" ref="BM22:BM102" si="66">IF(AND($A22=3,$H22&lt;&gt;"",$S22&lt;&gt;$U22),_xlfn.CONCAT(BL$5,_xlfn.XLOOKUP($L22,字面,変数名),BL$6,_xlfn.XLOOKUP($N22,字面,変数名),BL$7,_xlfn.XLOOKUP($M22,字面,QWERTY),BL$8,$U22,BL$9,_xlfn.XLOOKUP($M22,字面,変数名),BL$10,_xlfn.XLOOKUP($M22,字面,変数名),BL$11,BL$12,_xlfn.XLOOKUP($L22,字面,変数名),BL$6,_xlfn.XLOOKUP($N22,字面,変数名),BL$7,_xlfn.XLOOKUP($M22,字面,QWERTY),BL$13,$U22,BL$9,_xlfn.XLOOKUP($M22,字面,変数名),BL$10,_xlfn.XLOOKUP($M22,字面,変数名),BL$11,BL$14,_xlfn.XLOOKUP($L22,字面,変数名),BL$6,_xlfn.XLOOKUP($N22,字面,変数名),BL$7,_xlfn.XLOOKUP($M22,字面,QWERTY),BL$15,$U22,BL$9,_xlfn.XLOOKUP($M22,字面,変数名),BL$10,_xlfn.XLOOKUP($M22,字面,変数名),BL$11),"")</f>
        <v/>
      </c>
      <c r="BN22" s="188" t="str">
        <f t="shared" ref="BN22:BN102" si="67">IF(AND($A22=3,$H22&lt;&gt;"",$S22&lt;&gt;$U22),_xlfn.CONCAT(BL$5,_xlfn.XLOOKUP($M22,字面,変数名),BL$6,_xlfn.XLOOKUP($N22,字面,変数名),BL$7,_xlfn.XLOOKUP($L22,字面,QWERTY),BL$8,$U22,BL$9,_xlfn.XLOOKUP($L22,字面,変数名),BL$10,_xlfn.XLOOKUP($L22,字面,変数名),BL$11,BL$12,_xlfn.XLOOKUP($M22,字面,変数名),BL$6,_xlfn.XLOOKUP($N22,字面,変数名),BL$7,_xlfn.XLOOKUP($L22,字面,QWERTY),BL$13,$U22,BL$9,_xlfn.XLOOKUP($L22,字面,変数名),BL$10,_xlfn.XLOOKUP($L22,字面,変数名),BL$11,BL$14,_xlfn.XLOOKUP($M22,字面,変数名),BL$6,_xlfn.XLOOKUP($N22,字面,変数名),BL$7,_xlfn.XLOOKUP($L22,字面,QWERTY),BL$15,$U22,BL$9,_xlfn.XLOOKUP($L22,字面,変数名),BL$10,_xlfn.XLOOKUP($L22,字面,変数名),BL$11),"")</f>
        <v/>
      </c>
      <c r="BO22" s="176" t="str">
        <f t="shared" ref="BO22:BO102" si="68">IF(AND($A22=2,$H22&lt;&gt;"",$S22&lt;&gt;$U22),_xlfn.CONCAT(BO$3,PROPER(_xlfn.XLOOKUP($L22,字面,QWERTY))," &amp; ",PROPER(_xlfn.XLOOKUP($M22,字面,QWERTY))," → ",IF($O22="",CLEAN($P22),$O22),BO$4,_xlfn.XLOOKUP($L22,字面,変数名),BO$6,_xlfn.XLOOKUP($M22,字面,QWERTY),BO$7,$U22,BO$8,_xlfn.XLOOKUP($M22,字面,変数名),BO$9,IF($F22=0,0,2),BO$10,_xlfn.XLOOKUP($M22,字面,変数名),BO$11,BO$12,_xlfn.XLOOKUP($L22,字面,変数名),BO$6,_xlfn.XLOOKUP($M22,字面,QWERTY),BO$13,$U22,BO$8,_xlfn.XLOOKUP($M22,字面,変数名),BO$9,$F22,BO$10,_xlfn.XLOOKUP($M22,字面,変数名),BO$11),"")</f>
        <v/>
      </c>
      <c r="BP22" s="176" t="str">
        <f t="shared" ref="BP22:BP102" si="69">IF(AND($A22=2,$H22&lt;&gt;"",$S22&lt;&gt;$U22),_xlfn.CONCAT(BO$5,_xlfn.XLOOKUP($M22,字面,変数名),BO$6,_xlfn.XLOOKUP($L22,字面,QWERTY),BO$7,$U22,BO$8,_xlfn.XLOOKUP($L22,字面,変数名),BO$9,IF($F22=0,0,2),BO$10,_xlfn.XLOOKUP($L22,字面,変数名),BO$11,BO$12,_xlfn.XLOOKUP($M22,字面,変数名),BO$6,_xlfn.XLOOKUP($L22,字面,QWERTY),BO$13,$U22,BO$8,_xlfn.XLOOKUP($L22,字面,変数名),BO$9,$F22,BO$10,_xlfn.XLOOKUP($L22,字面,変数名),BO$11),"")</f>
        <v/>
      </c>
      <c r="BQ22" s="177" t="str">
        <f>IF(AND($A22=1,$J22&lt;&gt;""),_xlfn.CONCAT(BQ$3,PROPER(_xlfn.XLOOKUP($L22,字面,QWERTY)),BQ$4,_xlfn.XLOOKUP($L22,字面,QWERTY),BQ$5,$U22,BQ$6,_xlfn.XLOOKUP($L22,字面,変数名),BQ$7,_xlfn.XLOOKUP($L22,字面,変数名),BQ$8,BQ$9,_xlfn.XLOOKUP($L22,字面,QWERTY),BQ$5,$U22,BQ$6,_xlfn.XLOOKUP($L22,字面,変数名),BQ$10,_xlfn.XLOOKUP($L22,字面,変数名),IF(ISBLANK($BQ23),BQ$11,BQ$8)),"")</f>
        <v/>
      </c>
      <c r="BR22" s="192"/>
    </row>
    <row r="23" spans="1:70" ht="21">
      <c r="A23" s="39">
        <f t="shared" si="23"/>
        <v>3</v>
      </c>
      <c r="B23" s="38" t="str">
        <f t="shared" si="24"/>
        <v>A</v>
      </c>
      <c r="C23" s="38">
        <f t="shared" si="25"/>
        <v>1</v>
      </c>
      <c r="D23" s="38">
        <f t="shared" si="26"/>
        <v>0</v>
      </c>
      <c r="E23" s="50">
        <f t="shared" si="27"/>
        <v>4294968064</v>
      </c>
      <c r="F23" s="141">
        <f t="shared" si="28"/>
        <v>0</v>
      </c>
      <c r="G23" s="335">
        <v>248</v>
      </c>
      <c r="H23" s="327"/>
      <c r="I23" s="328" t="s">
        <v>40</v>
      </c>
      <c r="J23" s="329" t="s">
        <v>40</v>
      </c>
      <c r="K23" s="330"/>
      <c r="L23" s="331" t="s">
        <v>173</v>
      </c>
      <c r="M23" s="331" t="s">
        <v>174</v>
      </c>
      <c r="N23" s="332" t="s">
        <v>940</v>
      </c>
      <c r="O23" s="333"/>
      <c r="P23" s="357" t="str">
        <f t="shared" si="29"/>
        <v/>
      </c>
      <c r="Q23" s="334"/>
      <c r="R23" s="354"/>
      <c r="S23" s="252" t="str">
        <f t="shared" si="30"/>
        <v/>
      </c>
      <c r="T23" s="255"/>
      <c r="U23" s="256" t="str">
        <f t="shared" si="31"/>
        <v/>
      </c>
      <c r="W23" s="84" t="str">
        <f t="shared" si="32"/>
        <v/>
      </c>
      <c r="X23" s="85" t="str">
        <f t="shared" si="33"/>
        <v/>
      </c>
      <c r="Y23" s="86" t="str">
        <f t="shared" si="34"/>
        <v/>
      </c>
      <c r="Z23" s="87" t="str">
        <f t="shared" si="35"/>
        <v/>
      </c>
      <c r="AA23" s="85">
        <f t="shared" si="36"/>
        <v>0</v>
      </c>
      <c r="AB23" s="84" t="str">
        <f t="shared" si="37"/>
        <v/>
      </c>
      <c r="AC23" s="85" t="str">
        <f t="shared" si="38"/>
        <v/>
      </c>
      <c r="AD23" s="86" t="str">
        <f t="shared" si="39"/>
        <v/>
      </c>
      <c r="AE23" s="87" t="str">
        <f t="shared" si="40"/>
        <v/>
      </c>
      <c r="AF23" s="85">
        <f t="shared" si="41"/>
        <v>0</v>
      </c>
      <c r="AG23" s="84" t="str">
        <f t="shared" si="42"/>
        <v/>
      </c>
      <c r="AH23" s="85" t="str">
        <f t="shared" si="43"/>
        <v/>
      </c>
      <c r="AI23" s="86" t="str">
        <f t="shared" si="44"/>
        <v/>
      </c>
      <c r="AJ23" s="87" t="str">
        <f t="shared" si="45"/>
        <v/>
      </c>
      <c r="AK23" s="88">
        <f t="shared" si="46"/>
        <v>0</v>
      </c>
      <c r="AM23" s="183"/>
      <c r="AN23" s="165"/>
      <c r="AO23" s="165"/>
      <c r="AP23" s="165"/>
      <c r="AQ23" s="165"/>
      <c r="AR23" s="189" t="str">
        <f t="shared" si="47"/>
        <v/>
      </c>
      <c r="AS23" s="166" t="str">
        <f t="shared" ref="AS23:AS86" si="70">IF(AND($A23=3,$B23="A",$S23&lt;&gt;""),_xlfn.CONCAT(AR$5,_xlfn.XLOOKUP($L23,字面,変数名),AR$6,_xlfn.XLOOKUP($N23,字面,変数名),IF($S23=$U23,AR$16,AR$7),_xlfn.XLOOKUP($M23,字面,QWERTY),AR$8,$S23,AR$9,_xlfn.XLOOKUP($M23,字面,変数名),AR$10,_xlfn.XLOOKUP($M23,字面,変数名),AR$11,AR$12,_xlfn.XLOOKUP($L23,字面,変数名),AR$6,_xlfn.XLOOKUP($N23,字面,変数名),IF($S23=$U23,AR$16,AR$7),_xlfn.XLOOKUP($M23,字面,QWERTY),AR$13,$S23,AR$9,_xlfn.XLOOKUP($M23,字面,変数名),AR$10,_xlfn.XLOOKUP($M23,字面,変数名),AR$11,AR$14,_xlfn.XLOOKUP($L23,字面,変数名),AR$6,_xlfn.XLOOKUP($N23,字面,変数名),IF($S23=$U23,AR$16,AR$7),_xlfn.XLOOKUP($M23,字面,QWERTY),AR$15,$S23,AR$9,_xlfn.XLOOKUP($M23,字面,変数名),AR$10,_xlfn.XLOOKUP($M23,字面,変数名),AR$11),"")</f>
        <v/>
      </c>
      <c r="AT23" s="166" t="str">
        <f t="shared" ref="AT23:AT86" si="71">IF(AND($A23=3,$B23="A",$S23&lt;&gt;""),_xlfn.CONCAT(AR$5,_xlfn.XLOOKUP($M23,字面,変数名),AR$6,_xlfn.XLOOKUP($N23,字面,変数名),IF($S23=$U23,AR$16,AR$7),_xlfn.XLOOKUP($L23,字面,QWERTY),AR$8,$S23,AR$9,_xlfn.XLOOKUP($L23,字面,変数名),AR$10,_xlfn.XLOOKUP($L23,字面,変数名),AR$11,AR$12,_xlfn.XLOOKUP($M23,字面,変数名),AR$6,_xlfn.XLOOKUP($N23,字面,変数名),IF($S23=$U23,AR$16,AR$7),_xlfn.XLOOKUP($L23,字面,QWERTY),AR$13,$S23,AR$9,_xlfn.XLOOKUP($L23,字面,変数名),AR$10,_xlfn.XLOOKUP($L23,字面,変数名),AR$11,AR$14,_xlfn.XLOOKUP($M23,字面,変数名),AR$6,_xlfn.XLOOKUP($N23,字面,変数名),IF($S23=$U23,AR$16,AR$7),_xlfn.XLOOKUP($L23,字面,QWERTY),AR$15,$S23,AR$9,_xlfn.XLOOKUP($L23,字面,変数名),AR$10,_xlfn.XLOOKUP($L23,字面,変数名),AR$11),"")</f>
        <v/>
      </c>
      <c r="AU23" s="166" t="str">
        <f t="shared" si="50"/>
        <v/>
      </c>
      <c r="AV23" s="166" t="str">
        <f t="shared" si="51"/>
        <v/>
      </c>
      <c r="AW23" s="166" t="str">
        <f t="shared" ref="AW23:AW86" si="72">IF(AND($A23=3,$B23="C",$AF23=1),_xlfn.CONCAT(AU$5,_xlfn.XLOOKUP($L23,字面,変数名),AU$6,_xlfn.XLOOKUP($N23,字面,変数名),AU$7,_xlfn.XLOOKUP($M23,字面,QWERTY),AU$8,$S23,AU$9,_xlfn.XLOOKUP($M23,字面,変数名),AU$10,_xlfn.XLOOKUP($M23,字面,変数名),AU$11,AU$12,_xlfn.XLOOKUP($L23,字面,変数名),AU$6,_xlfn.XLOOKUP($N23,字面,変数名),AU$7,_xlfn.XLOOKUP($M23,字面,QWERTY),AU$13,$S23,AU$9,_xlfn.XLOOKUP($M23,字面,変数名),AU$10,_xlfn.XLOOKUP($M23,字面,変数名),AU$11),"")</f>
        <v/>
      </c>
      <c r="AX23" s="166" t="str">
        <f t="shared" ref="AX23:AX86" si="73">IF(AND($A23=3,$B23="C",$AF23&lt;&gt;1),_xlfn.CONCAT(AV$5,_xlfn.XLOOKUP($L23,字面,変数名),AV$6,_xlfn.XLOOKUP($N23,字面,変数名),AV$7,_xlfn.XLOOKUP($M23,字面,QWERTY),AV$8,$S23,AV$9,_xlfn.XLOOKUP($M23,字面,変数名),AV$10,_xlfn.XLOOKUP($M23,字面,変数名),AV$11,AV$12,_xlfn.XLOOKUP($L23,字面,変数名),AV$6,_xlfn.XLOOKUP($N23,字面,変数名),AV$7,_xlfn.XLOOKUP($M23,字面,QWERTY),AV$13,$S23,AV$9,_xlfn.XLOOKUP($M23,字面,変数名),AV$10,_xlfn.XLOOKUP($M23,字面,変数名),AV$11,AV$14,_xlfn.XLOOKUP($L23,字面,変数名),AV$6,_xlfn.XLOOKUP($N23,字面,変数名),AV$7,_xlfn.XLOOKUP($M23,字面,QWERTY),AV$15,$S23,AV$9,_xlfn.XLOOKUP($M23,字面,変数名),AV$10,_xlfn.XLOOKUP($M23,字面,変数名),AV$11),"")</f>
        <v/>
      </c>
      <c r="AY23" s="166" t="str">
        <f t="shared" ref="AY23:AY86" si="74">IF(AND($A23=3,$B23="C",$AK23=1),_xlfn.CONCAT(AU$5,_xlfn.XLOOKUP($M23,字面,変数名),AU$6,_xlfn.XLOOKUP($N23,字面,変数名),AU$7,_xlfn.XLOOKUP($L23,字面,QWERTY),AU$8,$S23,AU$9,_xlfn.XLOOKUP($L23,字面,変数名),AU$10,_xlfn.XLOOKUP($L23,字面,変数名),AU$11,AU$12,_xlfn.XLOOKUP($M23,字面,変数名),AU$6,_xlfn.XLOOKUP($N23,字面,変数名),AU$7,_xlfn.XLOOKUP($L23,字面,QWERTY),AU$13,$S23,AU$9,_xlfn.XLOOKUP($L23,字面,変数名),AU$10,_xlfn.XLOOKUP($L23,字面,変数名),AU$11),"")</f>
        <v/>
      </c>
      <c r="AZ23" s="166" t="str">
        <f t="shared" ref="AZ23:AZ86" si="75">IF(AND($A23=3,$B23="C",$AK23&lt;&gt;1),_xlfn.CONCAT(AV$5,_xlfn.XLOOKUP($M23,字面,変数名),AV$6,_xlfn.XLOOKUP($N23,字面,変数名),AV$7,_xlfn.XLOOKUP($L23,字面,QWERTY),AV$8,$S23,AV$9,_xlfn.XLOOKUP($L23,字面,変数名),AV$10,_xlfn.XLOOKUP($L23,字面,変数名),AV$11,AV$12,_xlfn.XLOOKUP($M23,字面,変数名),AV$6,_xlfn.XLOOKUP($N23,字面,変数名),AV$7,_xlfn.XLOOKUP($L23,字面,QWERTY),AV$13,$S23,AV$9,_xlfn.XLOOKUP($L23,字面,変数名),AV$10,_xlfn.XLOOKUP($L23,字面,変数名),AV$11,AV$14,_xlfn.XLOOKUP($M23,字面,変数名),AV$6,_xlfn.XLOOKUP($N23,字面,変数名),AV$7,_xlfn.XLOOKUP($L23,字面,QWERTY),AV$15,$S23,AV$9,_xlfn.XLOOKUP($L23,字面,変数名),AV$10,_xlfn.XLOOKUP($L23,字面,変数名),AV$11),"")</f>
        <v/>
      </c>
      <c r="BA23" s="166" t="str">
        <f t="shared" si="56"/>
        <v/>
      </c>
      <c r="BB23" s="166" t="str">
        <f t="shared" ref="BB23:BB86" si="76">IF(AND($A23=2,$B23="A"),_xlfn.CONCAT(BA$5,_xlfn.XLOOKUP($M23,字面,変数名),IF($S23=$U23,BA$14,BA$6),_xlfn.XLOOKUP($L23,字面,QWERTY),BA$7,$S23,BA$8,_xlfn.XLOOKUP($L23,字面,変数名),BA$9,IF($F23=0,0,2),BA$10,_xlfn.XLOOKUP($L23,字面,変数名),BA$11,BA$12,_xlfn.XLOOKUP($M23,字面,変数名),IF($S23=$U23,BA$14,BA$6),_xlfn.XLOOKUP($L23,字面,QWERTY),BA$13,$S23,BA$8,_xlfn.XLOOKUP($L23,字面,変数名),BA$9,$F23,BA$10,_xlfn.XLOOKUP($L23,字面,変数名),BA$11),"")</f>
        <v/>
      </c>
      <c r="BC23" s="166" t="str">
        <f t="shared" si="58"/>
        <v/>
      </c>
      <c r="BD23" s="166" t="str">
        <f t="shared" ref="BD23:BD86" si="77">IF(AND($A23=2,$B23="B"),_xlfn.CONCAT(BC$5,_xlfn.XLOOKUP($M23,字面,変数名),BC$6,_xlfn.XLOOKUP($L23,字面,QWERTY),BC$7,$S23,BC$8,_xlfn.XLOOKUP($L23,字面,変数名),BC$9,IF($F23=0,0,2),BC$10,_xlfn.XLOOKUP($L23,字面,変数名),BC$11,BC$12,_xlfn.XLOOKUP($M23,字面,変数名),BC$6,_xlfn.XLOOKUP($L23,字面,QWERTY),BC$13,$S23,BC$8,_xlfn.XLOOKUP($L23,字面,変数名),BC$9,$F23,BC$10,_xlfn.XLOOKUP($L23,字面,変数名),BC$11,),"")</f>
        <v/>
      </c>
      <c r="BE23" s="166" t="str">
        <f t="shared" si="60"/>
        <v/>
      </c>
      <c r="BF23" s="166" t="str">
        <f t="shared" ref="BF23:BF86" si="78">IF(AND($A23=2,$B23="C"),_xlfn.CONCAT(BE$5,_xlfn.XLOOKUP($M23,字面,変数名),BE$6,_xlfn.XLOOKUP($L23,字面,QWERTY),BE$7,$S23,BE$8,_xlfn.XLOOKUP($L23,字面,変数名),BE$9,IF($F23=0,0,2),BE$10,_xlfn.XLOOKUP($L23,字面,変数名),BE$11,BE$12,_xlfn.XLOOKUP($M23,字面,変数名),BE$6,_xlfn.XLOOKUP($L23,字面,QWERTY),BE$13,$S23,BE$8,_xlfn.XLOOKUP($L23,字面,変数名),BE$9,$F23,BE$10,_xlfn.XLOOKUP($L23,字面,変数名),BE$11,),"")</f>
        <v/>
      </c>
      <c r="BG23" s="166" t="str">
        <f t="shared" si="62"/>
        <v/>
      </c>
      <c r="BH23" s="166" t="str">
        <f t="shared" si="63"/>
        <v/>
      </c>
      <c r="BI23" s="166" t="str">
        <f t="shared" si="64"/>
        <v/>
      </c>
      <c r="BJ23" s="166"/>
      <c r="BK23" s="190"/>
      <c r="BL23" s="189" t="str">
        <f t="shared" si="65"/>
        <v/>
      </c>
      <c r="BM23" s="166" t="str">
        <f t="shared" ref="BM23:BM86" si="79">IF(AND($A23=3,$H23&lt;&gt;"",$S23&lt;&gt;$U23),_xlfn.CONCAT(BL$5,_xlfn.XLOOKUP($L23,字面,変数名),BL$6,_xlfn.XLOOKUP($N23,字面,変数名),BL$7,_xlfn.XLOOKUP($M23,字面,QWERTY),BL$8,$U23,BL$9,_xlfn.XLOOKUP($M23,字面,変数名),BL$10,_xlfn.XLOOKUP($M23,字面,変数名),BL$11,BL$12,_xlfn.XLOOKUP($L23,字面,変数名),BL$6,_xlfn.XLOOKUP($N23,字面,変数名),BL$7,_xlfn.XLOOKUP($M23,字面,QWERTY),BL$13,$U23,BL$9,_xlfn.XLOOKUP($M23,字面,変数名),BL$10,_xlfn.XLOOKUP($M23,字面,変数名),BL$11,BL$14,_xlfn.XLOOKUP($L23,字面,変数名),BL$6,_xlfn.XLOOKUP($N23,字面,変数名),BL$7,_xlfn.XLOOKUP($M23,字面,QWERTY),BL$15,$U23,BL$9,_xlfn.XLOOKUP($M23,字面,変数名),BL$10,_xlfn.XLOOKUP($M23,字面,変数名),BL$11),"")</f>
        <v/>
      </c>
      <c r="BN23" s="167" t="str">
        <f t="shared" ref="BN23:BN86" si="80">IF(AND($A23=3,$H23&lt;&gt;"",$S23&lt;&gt;$U23),_xlfn.CONCAT(BL$5,_xlfn.XLOOKUP($M23,字面,変数名),BL$6,_xlfn.XLOOKUP($N23,字面,変数名),BL$7,_xlfn.XLOOKUP($L23,字面,QWERTY),BL$8,$U23,BL$9,_xlfn.XLOOKUP($L23,字面,変数名),BL$10,_xlfn.XLOOKUP($L23,字面,変数名),BL$11,BL$12,_xlfn.XLOOKUP($M23,字面,変数名),BL$6,_xlfn.XLOOKUP($N23,字面,変数名),BL$7,_xlfn.XLOOKUP($L23,字面,QWERTY),BL$13,$U23,BL$9,_xlfn.XLOOKUP($L23,字面,変数名),BL$10,_xlfn.XLOOKUP($L23,字面,変数名),BL$11,BL$14,_xlfn.XLOOKUP($M23,字面,変数名),BL$6,_xlfn.XLOOKUP($N23,字面,変数名),BL$7,_xlfn.XLOOKUP($L23,字面,QWERTY),BL$15,$U23,BL$9,_xlfn.XLOOKUP($L23,字面,変数名),BL$10,_xlfn.XLOOKUP($L23,字面,変数名),BL$11),"")</f>
        <v/>
      </c>
      <c r="BO23" s="166" t="str">
        <f t="shared" si="68"/>
        <v/>
      </c>
      <c r="BP23" s="166" t="str">
        <f t="shared" ref="BP23:BP86" si="81">IF(AND($A23=2,$H23&lt;&gt;"",$S23&lt;&gt;$U23),_xlfn.CONCAT(BO$5,_xlfn.XLOOKUP($M23,字面,変数名),BO$6,_xlfn.XLOOKUP($L23,字面,QWERTY),BO$7,$U23,BO$8,_xlfn.XLOOKUP($L23,字面,変数名),BO$9,IF($F23=0,0,2),BO$10,_xlfn.XLOOKUP($L23,字面,変数名),BO$11,BO$12,_xlfn.XLOOKUP($M23,字面,変数名),BO$6,_xlfn.XLOOKUP($L23,字面,QWERTY),BO$13,$U23,BO$8,_xlfn.XLOOKUP($L23,字面,変数名),BO$9,$F23,BO$10,_xlfn.XLOOKUP($L23,字面,変数名),BO$11),"")</f>
        <v/>
      </c>
      <c r="BQ23" s="190" t="str">
        <f>IF(AND($A23=1,$J23&lt;&gt;""),_xlfn.CONCAT(BQ$3,PROPER(_xlfn.XLOOKUP($L23,字面,QWERTY)),BQ$4,_xlfn.XLOOKUP($L23,字面,QWERTY),BQ$5,$U23,BQ$6,_xlfn.XLOOKUP($L23,字面,変数名),BQ$7,_xlfn.XLOOKUP($L23,字面,変数名),BQ$8,BQ$9,_xlfn.XLOOKUP($L23,字面,QWERTY),BQ$5,$U23,BQ$6,_xlfn.XLOOKUP($L23,字面,変数名),BQ$10,_xlfn.XLOOKUP($L23,字面,変数名),IF(ISBLANK($BQ24),BQ$11,BQ$8)),"")</f>
        <v/>
      </c>
      <c r="BR23" s="193"/>
    </row>
    <row r="24" spans="1:70" ht="21">
      <c r="A24" s="39">
        <f t="shared" si="23"/>
        <v>3</v>
      </c>
      <c r="B24" s="38" t="str">
        <f t="shared" si="24"/>
        <v>A</v>
      </c>
      <c r="C24" s="38">
        <f t="shared" si="25"/>
        <v>1</v>
      </c>
      <c r="D24" s="38">
        <f t="shared" si="26"/>
        <v>0</v>
      </c>
      <c r="E24" s="50">
        <f t="shared" si="27"/>
        <v>8589935360</v>
      </c>
      <c r="F24" s="141">
        <f t="shared" si="28"/>
        <v>0</v>
      </c>
      <c r="G24" s="335">
        <v>249</v>
      </c>
      <c r="H24" s="327"/>
      <c r="I24" s="328" t="s">
        <v>40</v>
      </c>
      <c r="J24" s="329" t="s">
        <v>40</v>
      </c>
      <c r="K24" s="330"/>
      <c r="L24" s="331" t="s">
        <v>173</v>
      </c>
      <c r="M24" s="331" t="s">
        <v>174</v>
      </c>
      <c r="N24" s="332" t="s">
        <v>942</v>
      </c>
      <c r="O24" s="333"/>
      <c r="P24" s="357" t="str">
        <f t="shared" si="29"/>
        <v/>
      </c>
      <c r="Q24" s="334"/>
      <c r="R24" s="354"/>
      <c r="S24" s="252" t="str">
        <f t="shared" si="30"/>
        <v/>
      </c>
      <c r="T24" s="255"/>
      <c r="U24" s="256" t="str">
        <f t="shared" si="31"/>
        <v/>
      </c>
      <c r="W24" s="84" t="str">
        <f t="shared" si="32"/>
        <v/>
      </c>
      <c r="X24" s="85" t="str">
        <f t="shared" si="33"/>
        <v/>
      </c>
      <c r="Y24" s="86" t="str">
        <f t="shared" si="34"/>
        <v/>
      </c>
      <c r="Z24" s="87" t="str">
        <f t="shared" si="35"/>
        <v/>
      </c>
      <c r="AA24" s="85">
        <f t="shared" si="36"/>
        <v>0</v>
      </c>
      <c r="AB24" s="84" t="str">
        <f t="shared" si="37"/>
        <v/>
      </c>
      <c r="AC24" s="85" t="str">
        <f t="shared" si="38"/>
        <v/>
      </c>
      <c r="AD24" s="86" t="str">
        <f t="shared" si="39"/>
        <v/>
      </c>
      <c r="AE24" s="87" t="str">
        <f t="shared" si="40"/>
        <v/>
      </c>
      <c r="AF24" s="85">
        <f t="shared" si="41"/>
        <v>0</v>
      </c>
      <c r="AG24" s="84" t="str">
        <f t="shared" si="42"/>
        <v/>
      </c>
      <c r="AH24" s="85" t="str">
        <f t="shared" si="43"/>
        <v/>
      </c>
      <c r="AI24" s="86" t="str">
        <f t="shared" si="44"/>
        <v/>
      </c>
      <c r="AJ24" s="87" t="str">
        <f t="shared" si="45"/>
        <v/>
      </c>
      <c r="AK24" s="88">
        <f t="shared" si="46"/>
        <v>0</v>
      </c>
      <c r="AM24" s="183"/>
      <c r="AN24" s="165"/>
      <c r="AO24" s="165"/>
      <c r="AP24" s="165"/>
      <c r="AQ24" s="165"/>
      <c r="AR24" s="189" t="str">
        <f t="shared" si="47"/>
        <v/>
      </c>
      <c r="AS24" s="166" t="str">
        <f t="shared" si="70"/>
        <v/>
      </c>
      <c r="AT24" s="166" t="str">
        <f t="shared" si="71"/>
        <v/>
      </c>
      <c r="AU24" s="166" t="str">
        <f t="shared" si="50"/>
        <v/>
      </c>
      <c r="AV24" s="166" t="str">
        <f t="shared" si="51"/>
        <v/>
      </c>
      <c r="AW24" s="166" t="str">
        <f t="shared" si="72"/>
        <v/>
      </c>
      <c r="AX24" s="166" t="str">
        <f t="shared" si="73"/>
        <v/>
      </c>
      <c r="AY24" s="166" t="str">
        <f t="shared" si="74"/>
        <v/>
      </c>
      <c r="AZ24" s="166" t="str">
        <f t="shared" si="75"/>
        <v/>
      </c>
      <c r="BA24" s="166" t="str">
        <f t="shared" si="56"/>
        <v/>
      </c>
      <c r="BB24" s="166" t="str">
        <f t="shared" si="76"/>
        <v/>
      </c>
      <c r="BC24" s="166" t="str">
        <f t="shared" si="58"/>
        <v/>
      </c>
      <c r="BD24" s="166" t="str">
        <f t="shared" si="77"/>
        <v/>
      </c>
      <c r="BE24" s="166" t="str">
        <f t="shared" si="60"/>
        <v/>
      </c>
      <c r="BF24" s="166" t="str">
        <f t="shared" si="78"/>
        <v/>
      </c>
      <c r="BG24" s="166" t="str">
        <f t="shared" si="62"/>
        <v/>
      </c>
      <c r="BH24" s="166" t="str">
        <f t="shared" si="63"/>
        <v/>
      </c>
      <c r="BI24" s="166" t="str">
        <f t="shared" si="64"/>
        <v/>
      </c>
      <c r="BJ24" s="166"/>
      <c r="BK24" s="190"/>
      <c r="BL24" s="189" t="str">
        <f t="shared" si="65"/>
        <v/>
      </c>
      <c r="BM24" s="166" t="str">
        <f t="shared" si="79"/>
        <v/>
      </c>
      <c r="BN24" s="167" t="str">
        <f t="shared" si="80"/>
        <v/>
      </c>
      <c r="BO24" s="166" t="str">
        <f t="shared" si="68"/>
        <v/>
      </c>
      <c r="BP24" s="166" t="str">
        <f t="shared" si="81"/>
        <v/>
      </c>
      <c r="BQ24" s="190" t="str">
        <f>IF(AND($A24=1,$J24&lt;&gt;""),_xlfn.CONCAT(BQ$3,PROPER(_xlfn.XLOOKUP($L24,字面,QWERTY)),BQ$4,_xlfn.XLOOKUP($L24,字面,QWERTY),BQ$5,$U24,BQ$6,_xlfn.XLOOKUP($L24,字面,変数名),BQ$7,_xlfn.XLOOKUP($L24,字面,変数名),BQ$8,BQ$9,_xlfn.XLOOKUP($L24,字面,QWERTY),BQ$5,$U24,BQ$6,_xlfn.XLOOKUP($L24,字面,変数名),BQ$10,_xlfn.XLOOKUP($L24,字面,変数名),IF(ISBLANK($BQ25),BQ$11,BQ$8)),"")</f>
        <v/>
      </c>
      <c r="BR24" s="193"/>
    </row>
    <row r="25" spans="1:70" ht="21">
      <c r="A25" s="39">
        <f t="shared" si="23"/>
        <v>3</v>
      </c>
      <c r="B25" s="38" t="str">
        <f t="shared" si="24"/>
        <v>A</v>
      </c>
      <c r="C25" s="38">
        <f t="shared" si="25"/>
        <v>1</v>
      </c>
      <c r="D25" s="38">
        <f t="shared" si="26"/>
        <v>0</v>
      </c>
      <c r="E25" s="50">
        <f t="shared" si="27"/>
        <v>17179869952</v>
      </c>
      <c r="F25" s="141">
        <f t="shared" si="28"/>
        <v>0</v>
      </c>
      <c r="G25" s="335">
        <v>250</v>
      </c>
      <c r="H25" s="327"/>
      <c r="I25" s="328" t="s">
        <v>40</v>
      </c>
      <c r="J25" s="329" t="s">
        <v>40</v>
      </c>
      <c r="K25" s="330"/>
      <c r="L25" s="331" t="s">
        <v>173</v>
      </c>
      <c r="M25" s="331" t="s">
        <v>174</v>
      </c>
      <c r="N25" s="332" t="s">
        <v>944</v>
      </c>
      <c r="O25" s="333"/>
      <c r="P25" s="357" t="str">
        <f t="shared" si="29"/>
        <v/>
      </c>
      <c r="Q25" s="334"/>
      <c r="R25" s="354"/>
      <c r="S25" s="252" t="str">
        <f t="shared" si="30"/>
        <v/>
      </c>
      <c r="T25" s="255"/>
      <c r="U25" s="256" t="str">
        <f t="shared" si="31"/>
        <v/>
      </c>
      <c r="W25" s="84" t="str">
        <f t="shared" si="32"/>
        <v/>
      </c>
      <c r="X25" s="85" t="str">
        <f t="shared" si="33"/>
        <v/>
      </c>
      <c r="Y25" s="86" t="str">
        <f t="shared" si="34"/>
        <v/>
      </c>
      <c r="Z25" s="87" t="str">
        <f t="shared" si="35"/>
        <v/>
      </c>
      <c r="AA25" s="85">
        <f t="shared" si="36"/>
        <v>0</v>
      </c>
      <c r="AB25" s="84" t="str">
        <f t="shared" si="37"/>
        <v/>
      </c>
      <c r="AC25" s="85" t="str">
        <f t="shared" si="38"/>
        <v/>
      </c>
      <c r="AD25" s="86" t="str">
        <f t="shared" si="39"/>
        <v/>
      </c>
      <c r="AE25" s="87" t="str">
        <f t="shared" si="40"/>
        <v/>
      </c>
      <c r="AF25" s="85">
        <f t="shared" si="41"/>
        <v>0</v>
      </c>
      <c r="AG25" s="84" t="str">
        <f t="shared" si="42"/>
        <v/>
      </c>
      <c r="AH25" s="85" t="str">
        <f t="shared" si="43"/>
        <v/>
      </c>
      <c r="AI25" s="86" t="str">
        <f t="shared" si="44"/>
        <v/>
      </c>
      <c r="AJ25" s="87" t="str">
        <f t="shared" si="45"/>
        <v/>
      </c>
      <c r="AK25" s="88">
        <f t="shared" si="46"/>
        <v>0</v>
      </c>
      <c r="AM25" s="183"/>
      <c r="AN25" s="165"/>
      <c r="AO25" s="165"/>
      <c r="AP25" s="165"/>
      <c r="AQ25" s="165"/>
      <c r="AR25" s="189" t="str">
        <f t="shared" si="47"/>
        <v/>
      </c>
      <c r="AS25" s="166" t="str">
        <f t="shared" si="70"/>
        <v/>
      </c>
      <c r="AT25" s="166" t="str">
        <f t="shared" si="71"/>
        <v/>
      </c>
      <c r="AU25" s="166" t="str">
        <f t="shared" si="50"/>
        <v/>
      </c>
      <c r="AV25" s="166" t="str">
        <f t="shared" si="51"/>
        <v/>
      </c>
      <c r="AW25" s="166" t="str">
        <f t="shared" si="72"/>
        <v/>
      </c>
      <c r="AX25" s="166" t="str">
        <f t="shared" si="73"/>
        <v/>
      </c>
      <c r="AY25" s="166" t="str">
        <f t="shared" si="74"/>
        <v/>
      </c>
      <c r="AZ25" s="166" t="str">
        <f t="shared" si="75"/>
        <v/>
      </c>
      <c r="BA25" s="166" t="str">
        <f t="shared" si="56"/>
        <v/>
      </c>
      <c r="BB25" s="166" t="str">
        <f t="shared" si="76"/>
        <v/>
      </c>
      <c r="BC25" s="166" t="str">
        <f t="shared" si="58"/>
        <v/>
      </c>
      <c r="BD25" s="166" t="str">
        <f t="shared" si="77"/>
        <v/>
      </c>
      <c r="BE25" s="166" t="str">
        <f t="shared" si="60"/>
        <v/>
      </c>
      <c r="BF25" s="166" t="str">
        <f t="shared" si="78"/>
        <v/>
      </c>
      <c r="BG25" s="166" t="str">
        <f t="shared" si="62"/>
        <v/>
      </c>
      <c r="BH25" s="166" t="str">
        <f t="shared" si="63"/>
        <v/>
      </c>
      <c r="BI25" s="166" t="str">
        <f t="shared" si="64"/>
        <v/>
      </c>
      <c r="BJ25" s="166"/>
      <c r="BK25" s="190"/>
      <c r="BL25" s="189" t="str">
        <f t="shared" si="65"/>
        <v/>
      </c>
      <c r="BM25" s="166" t="str">
        <f t="shared" si="79"/>
        <v/>
      </c>
      <c r="BN25" s="167" t="str">
        <f t="shared" si="80"/>
        <v/>
      </c>
      <c r="BO25" s="166" t="str">
        <f t="shared" si="68"/>
        <v/>
      </c>
      <c r="BP25" s="166" t="str">
        <f t="shared" si="81"/>
        <v/>
      </c>
      <c r="BQ25" s="190" t="str">
        <f>IF(AND($A25=1,$J25&lt;&gt;""),_xlfn.CONCAT(BQ$3,PROPER(_xlfn.XLOOKUP($L25,字面,QWERTY)),BQ$4,_xlfn.XLOOKUP($L25,字面,QWERTY),BQ$5,$U25,BQ$6,_xlfn.XLOOKUP($L25,字面,変数名),BQ$7,_xlfn.XLOOKUP($L25,字面,変数名),BQ$8,BQ$9,_xlfn.XLOOKUP($L25,字面,QWERTY),BQ$5,$U25,BQ$6,_xlfn.XLOOKUP($L25,字面,変数名),BQ$10,_xlfn.XLOOKUP($L25,字面,変数名),IF(ISBLANK($BQ26),BQ$11,BQ$8)),"")</f>
        <v/>
      </c>
      <c r="BR25" s="193"/>
    </row>
    <row r="26" spans="1:70" ht="21">
      <c r="A26" s="39">
        <f t="shared" si="23"/>
        <v>3</v>
      </c>
      <c r="B26" s="38" t="str">
        <f t="shared" si="24"/>
        <v>A</v>
      </c>
      <c r="C26" s="38">
        <f t="shared" si="25"/>
        <v>1</v>
      </c>
      <c r="D26" s="38">
        <f t="shared" si="26"/>
        <v>0</v>
      </c>
      <c r="E26" s="50">
        <f t="shared" si="27"/>
        <v>34359739136</v>
      </c>
      <c r="F26" s="141">
        <f t="shared" si="28"/>
        <v>0</v>
      </c>
      <c r="G26" s="335">
        <v>251</v>
      </c>
      <c r="H26" s="327"/>
      <c r="I26" s="328" t="s">
        <v>40</v>
      </c>
      <c r="J26" s="329" t="s">
        <v>40</v>
      </c>
      <c r="K26" s="330"/>
      <c r="L26" s="331" t="s">
        <v>173</v>
      </c>
      <c r="M26" s="331" t="s">
        <v>174</v>
      </c>
      <c r="N26" s="332" t="s">
        <v>946</v>
      </c>
      <c r="O26" s="333"/>
      <c r="P26" s="357" t="str">
        <f t="shared" si="29"/>
        <v/>
      </c>
      <c r="Q26" s="334"/>
      <c r="R26" s="354"/>
      <c r="S26" s="252" t="str">
        <f t="shared" si="30"/>
        <v/>
      </c>
      <c r="T26" s="255"/>
      <c r="U26" s="256" t="str">
        <f t="shared" si="31"/>
        <v/>
      </c>
      <c r="W26" s="84" t="str">
        <f t="shared" si="32"/>
        <v/>
      </c>
      <c r="X26" s="85" t="str">
        <f t="shared" si="33"/>
        <v/>
      </c>
      <c r="Y26" s="86" t="str">
        <f t="shared" si="34"/>
        <v/>
      </c>
      <c r="Z26" s="87" t="str">
        <f t="shared" si="35"/>
        <v/>
      </c>
      <c r="AA26" s="85">
        <f t="shared" si="36"/>
        <v>0</v>
      </c>
      <c r="AB26" s="84" t="str">
        <f t="shared" si="37"/>
        <v/>
      </c>
      <c r="AC26" s="85" t="str">
        <f t="shared" si="38"/>
        <v/>
      </c>
      <c r="AD26" s="86" t="str">
        <f t="shared" si="39"/>
        <v/>
      </c>
      <c r="AE26" s="87" t="str">
        <f t="shared" si="40"/>
        <v/>
      </c>
      <c r="AF26" s="85">
        <f t="shared" si="41"/>
        <v>0</v>
      </c>
      <c r="AG26" s="84" t="str">
        <f t="shared" si="42"/>
        <v/>
      </c>
      <c r="AH26" s="85" t="str">
        <f t="shared" si="43"/>
        <v/>
      </c>
      <c r="AI26" s="86" t="str">
        <f t="shared" si="44"/>
        <v/>
      </c>
      <c r="AJ26" s="87" t="str">
        <f t="shared" si="45"/>
        <v/>
      </c>
      <c r="AK26" s="88">
        <f t="shared" si="46"/>
        <v>0</v>
      </c>
      <c r="AM26" s="183"/>
      <c r="AN26" s="165"/>
      <c r="AO26" s="165"/>
      <c r="AP26" s="165"/>
      <c r="AQ26" s="165"/>
      <c r="AR26" s="189" t="str">
        <f t="shared" si="47"/>
        <v/>
      </c>
      <c r="AS26" s="166" t="str">
        <f t="shared" si="70"/>
        <v/>
      </c>
      <c r="AT26" s="166" t="str">
        <f t="shared" si="71"/>
        <v/>
      </c>
      <c r="AU26" s="166" t="str">
        <f t="shared" si="50"/>
        <v/>
      </c>
      <c r="AV26" s="166" t="str">
        <f t="shared" si="51"/>
        <v/>
      </c>
      <c r="AW26" s="166" t="str">
        <f t="shared" si="72"/>
        <v/>
      </c>
      <c r="AX26" s="166" t="str">
        <f t="shared" si="73"/>
        <v/>
      </c>
      <c r="AY26" s="166" t="str">
        <f t="shared" si="74"/>
        <v/>
      </c>
      <c r="AZ26" s="166" t="str">
        <f t="shared" si="75"/>
        <v/>
      </c>
      <c r="BA26" s="166" t="str">
        <f t="shared" si="56"/>
        <v/>
      </c>
      <c r="BB26" s="166" t="str">
        <f t="shared" si="76"/>
        <v/>
      </c>
      <c r="BC26" s="166" t="str">
        <f t="shared" si="58"/>
        <v/>
      </c>
      <c r="BD26" s="166" t="str">
        <f t="shared" si="77"/>
        <v/>
      </c>
      <c r="BE26" s="166" t="str">
        <f t="shared" si="60"/>
        <v/>
      </c>
      <c r="BF26" s="166" t="str">
        <f t="shared" si="78"/>
        <v/>
      </c>
      <c r="BG26" s="166" t="str">
        <f t="shared" si="62"/>
        <v/>
      </c>
      <c r="BH26" s="166" t="str">
        <f t="shared" si="63"/>
        <v/>
      </c>
      <c r="BI26" s="166" t="str">
        <f t="shared" si="64"/>
        <v/>
      </c>
      <c r="BJ26" s="166"/>
      <c r="BK26" s="190"/>
      <c r="BL26" s="189" t="str">
        <f t="shared" si="65"/>
        <v/>
      </c>
      <c r="BM26" s="166" t="str">
        <f t="shared" si="79"/>
        <v/>
      </c>
      <c r="BN26" s="167" t="str">
        <f t="shared" si="80"/>
        <v/>
      </c>
      <c r="BO26" s="166" t="str">
        <f t="shared" si="68"/>
        <v/>
      </c>
      <c r="BP26" s="166" t="str">
        <f t="shared" si="81"/>
        <v/>
      </c>
      <c r="BQ26" s="190" t="str">
        <f>IF(AND($A26=1,$J26&lt;&gt;""),_xlfn.CONCAT(BQ$3,PROPER(_xlfn.XLOOKUP($L26,字面,QWERTY)),BQ$4,_xlfn.XLOOKUP($L26,字面,QWERTY),BQ$5,$U26,BQ$6,_xlfn.XLOOKUP($L26,字面,変数名),BQ$7,_xlfn.XLOOKUP($L26,字面,変数名),BQ$8,BQ$9,_xlfn.XLOOKUP($L26,字面,QWERTY),BQ$5,$U26,BQ$6,_xlfn.XLOOKUP($L26,字面,変数名),BQ$10,_xlfn.XLOOKUP($L26,字面,変数名),IF(ISBLANK($BQ27),BQ$11,BQ$8)),"")</f>
        <v/>
      </c>
      <c r="BR26" s="193"/>
    </row>
    <row r="27" spans="1:70" ht="21">
      <c r="A27" s="39">
        <f t="shared" si="23"/>
        <v>3</v>
      </c>
      <c r="B27" s="38" t="str">
        <f t="shared" si="24"/>
        <v>A</v>
      </c>
      <c r="C27" s="38">
        <f t="shared" si="25"/>
        <v>1</v>
      </c>
      <c r="D27" s="38">
        <f t="shared" si="26"/>
        <v>0</v>
      </c>
      <c r="E27" s="50">
        <f t="shared" si="27"/>
        <v>770</v>
      </c>
      <c r="F27" s="141">
        <f t="shared" si="28"/>
        <v>0</v>
      </c>
      <c r="G27" s="335">
        <v>252</v>
      </c>
      <c r="H27" s="327"/>
      <c r="I27" s="328" t="s">
        <v>40</v>
      </c>
      <c r="J27" s="329" t="s">
        <v>40</v>
      </c>
      <c r="K27" s="330"/>
      <c r="L27" s="331" t="s">
        <v>173</v>
      </c>
      <c r="M27" s="331" t="s">
        <v>174</v>
      </c>
      <c r="N27" s="332" t="s">
        <v>199</v>
      </c>
      <c r="O27" s="333"/>
      <c r="P27" s="357" t="str">
        <f t="shared" si="29"/>
        <v/>
      </c>
      <c r="Q27" s="334"/>
      <c r="R27" s="354"/>
      <c r="S27" s="252" t="str">
        <f t="shared" si="30"/>
        <v/>
      </c>
      <c r="T27" s="255"/>
      <c r="U27" s="256" t="str">
        <f t="shared" si="31"/>
        <v/>
      </c>
      <c r="W27" s="84" t="str">
        <f t="shared" si="32"/>
        <v/>
      </c>
      <c r="X27" s="85" t="str">
        <f t="shared" si="33"/>
        <v/>
      </c>
      <c r="Y27" s="86" t="str">
        <f t="shared" si="34"/>
        <v/>
      </c>
      <c r="Z27" s="87" t="str">
        <f t="shared" si="35"/>
        <v/>
      </c>
      <c r="AA27" s="85">
        <f t="shared" si="36"/>
        <v>0</v>
      </c>
      <c r="AB27" s="84" t="str">
        <f t="shared" si="37"/>
        <v/>
      </c>
      <c r="AC27" s="85" t="str">
        <f t="shared" si="38"/>
        <v/>
      </c>
      <c r="AD27" s="86" t="str">
        <f t="shared" si="39"/>
        <v/>
      </c>
      <c r="AE27" s="87" t="str">
        <f t="shared" si="40"/>
        <v/>
      </c>
      <c r="AF27" s="85">
        <f t="shared" si="41"/>
        <v>0</v>
      </c>
      <c r="AG27" s="84" t="str">
        <f t="shared" si="42"/>
        <v/>
      </c>
      <c r="AH27" s="85" t="str">
        <f t="shared" si="43"/>
        <v/>
      </c>
      <c r="AI27" s="86" t="str">
        <f t="shared" si="44"/>
        <v/>
      </c>
      <c r="AJ27" s="87" t="str">
        <f t="shared" si="45"/>
        <v/>
      </c>
      <c r="AK27" s="88">
        <f t="shared" si="46"/>
        <v>0</v>
      </c>
      <c r="AM27" s="183"/>
      <c r="AN27" s="165"/>
      <c r="AO27" s="165"/>
      <c r="AP27" s="165"/>
      <c r="AQ27" s="165"/>
      <c r="AR27" s="189" t="str">
        <f t="shared" si="47"/>
        <v/>
      </c>
      <c r="AS27" s="166" t="str">
        <f t="shared" si="70"/>
        <v/>
      </c>
      <c r="AT27" s="166" t="str">
        <f t="shared" si="71"/>
        <v/>
      </c>
      <c r="AU27" s="166" t="str">
        <f t="shared" si="50"/>
        <v/>
      </c>
      <c r="AV27" s="166" t="str">
        <f t="shared" si="51"/>
        <v/>
      </c>
      <c r="AW27" s="166" t="str">
        <f t="shared" si="72"/>
        <v/>
      </c>
      <c r="AX27" s="166" t="str">
        <f t="shared" si="73"/>
        <v/>
      </c>
      <c r="AY27" s="166" t="str">
        <f t="shared" si="74"/>
        <v/>
      </c>
      <c r="AZ27" s="166" t="str">
        <f t="shared" si="75"/>
        <v/>
      </c>
      <c r="BA27" s="166" t="str">
        <f t="shared" si="56"/>
        <v/>
      </c>
      <c r="BB27" s="166" t="str">
        <f t="shared" si="76"/>
        <v/>
      </c>
      <c r="BC27" s="166" t="str">
        <f t="shared" si="58"/>
        <v/>
      </c>
      <c r="BD27" s="166" t="str">
        <f t="shared" si="77"/>
        <v/>
      </c>
      <c r="BE27" s="166" t="str">
        <f t="shared" si="60"/>
        <v/>
      </c>
      <c r="BF27" s="166" t="str">
        <f t="shared" si="78"/>
        <v/>
      </c>
      <c r="BG27" s="166" t="str">
        <f t="shared" si="62"/>
        <v/>
      </c>
      <c r="BH27" s="166" t="str">
        <f t="shared" si="63"/>
        <v/>
      </c>
      <c r="BI27" s="166" t="str">
        <f t="shared" si="64"/>
        <v/>
      </c>
      <c r="BJ27" s="166"/>
      <c r="BK27" s="190"/>
      <c r="BL27" s="189" t="str">
        <f t="shared" si="65"/>
        <v/>
      </c>
      <c r="BM27" s="166" t="str">
        <f t="shared" si="79"/>
        <v/>
      </c>
      <c r="BN27" s="167" t="str">
        <f t="shared" si="80"/>
        <v/>
      </c>
      <c r="BO27" s="166" t="str">
        <f t="shared" si="68"/>
        <v/>
      </c>
      <c r="BP27" s="166" t="str">
        <f t="shared" si="81"/>
        <v/>
      </c>
      <c r="BQ27" s="190" t="str">
        <f>IF(AND($A27=1,$J27&lt;&gt;""),_xlfn.CONCAT(BQ$3,PROPER(_xlfn.XLOOKUP($L27,字面,QWERTY)),BQ$4,_xlfn.XLOOKUP($L27,字面,QWERTY),BQ$5,$U27,BQ$6,_xlfn.XLOOKUP($L27,字面,変数名),BQ$7,_xlfn.XLOOKUP($L27,字面,変数名),BQ$8,BQ$9,_xlfn.XLOOKUP($L27,字面,QWERTY),BQ$5,$U27,BQ$6,_xlfn.XLOOKUP($L27,字面,変数名),BQ$10,_xlfn.XLOOKUP($L27,字面,変数名),IF(ISBLANK($BQ28),BQ$11,BQ$8)),"")</f>
        <v/>
      </c>
      <c r="BR27" s="193"/>
    </row>
    <row r="28" spans="1:70" ht="21">
      <c r="A28" s="39">
        <f t="shared" si="23"/>
        <v>3</v>
      </c>
      <c r="B28" s="38" t="str">
        <f t="shared" si="24"/>
        <v>A</v>
      </c>
      <c r="C28" s="38">
        <f t="shared" si="25"/>
        <v>1</v>
      </c>
      <c r="D28" s="38">
        <f t="shared" si="26"/>
        <v>0</v>
      </c>
      <c r="E28" s="50">
        <f t="shared" si="27"/>
        <v>772</v>
      </c>
      <c r="F28" s="141">
        <f t="shared" si="28"/>
        <v>0</v>
      </c>
      <c r="G28" s="335">
        <v>253</v>
      </c>
      <c r="H28" s="327"/>
      <c r="I28" s="328" t="s">
        <v>40</v>
      </c>
      <c r="J28" s="329" t="s">
        <v>40</v>
      </c>
      <c r="K28" s="330"/>
      <c r="L28" s="331" t="s">
        <v>173</v>
      </c>
      <c r="M28" s="331" t="s">
        <v>174</v>
      </c>
      <c r="N28" s="332" t="s">
        <v>170</v>
      </c>
      <c r="O28" s="333"/>
      <c r="P28" s="357" t="str">
        <f t="shared" si="29"/>
        <v/>
      </c>
      <c r="Q28" s="334"/>
      <c r="R28" s="354"/>
      <c r="S28" s="252" t="str">
        <f t="shared" si="30"/>
        <v/>
      </c>
      <c r="T28" s="255"/>
      <c r="U28" s="256" t="str">
        <f t="shared" si="31"/>
        <v/>
      </c>
      <c r="W28" s="84" t="str">
        <f t="shared" si="32"/>
        <v/>
      </c>
      <c r="X28" s="85" t="str">
        <f t="shared" si="33"/>
        <v/>
      </c>
      <c r="Y28" s="86" t="str">
        <f t="shared" si="34"/>
        <v/>
      </c>
      <c r="Z28" s="87" t="str">
        <f t="shared" si="35"/>
        <v/>
      </c>
      <c r="AA28" s="85">
        <f t="shared" si="36"/>
        <v>0</v>
      </c>
      <c r="AB28" s="84" t="str">
        <f t="shared" si="37"/>
        <v/>
      </c>
      <c r="AC28" s="85" t="str">
        <f t="shared" si="38"/>
        <v/>
      </c>
      <c r="AD28" s="86" t="str">
        <f t="shared" si="39"/>
        <v/>
      </c>
      <c r="AE28" s="87" t="str">
        <f t="shared" si="40"/>
        <v/>
      </c>
      <c r="AF28" s="85">
        <f t="shared" si="41"/>
        <v>0</v>
      </c>
      <c r="AG28" s="84" t="str">
        <f t="shared" si="42"/>
        <v/>
      </c>
      <c r="AH28" s="85" t="str">
        <f t="shared" si="43"/>
        <v/>
      </c>
      <c r="AI28" s="86" t="str">
        <f t="shared" si="44"/>
        <v/>
      </c>
      <c r="AJ28" s="87" t="str">
        <f t="shared" si="45"/>
        <v/>
      </c>
      <c r="AK28" s="88">
        <f t="shared" si="46"/>
        <v>0</v>
      </c>
      <c r="AM28" s="183"/>
      <c r="AN28" s="165"/>
      <c r="AO28" s="165"/>
      <c r="AP28" s="165"/>
      <c r="AQ28" s="165"/>
      <c r="AR28" s="189" t="str">
        <f t="shared" si="47"/>
        <v/>
      </c>
      <c r="AS28" s="166" t="str">
        <f t="shared" si="70"/>
        <v/>
      </c>
      <c r="AT28" s="166" t="str">
        <f t="shared" si="71"/>
        <v/>
      </c>
      <c r="AU28" s="166" t="str">
        <f t="shared" si="50"/>
        <v/>
      </c>
      <c r="AV28" s="166" t="str">
        <f t="shared" si="51"/>
        <v/>
      </c>
      <c r="AW28" s="166" t="str">
        <f t="shared" si="72"/>
        <v/>
      </c>
      <c r="AX28" s="166" t="str">
        <f t="shared" si="73"/>
        <v/>
      </c>
      <c r="AY28" s="166" t="str">
        <f t="shared" si="74"/>
        <v/>
      </c>
      <c r="AZ28" s="166" t="str">
        <f t="shared" si="75"/>
        <v/>
      </c>
      <c r="BA28" s="166" t="str">
        <f t="shared" si="56"/>
        <v/>
      </c>
      <c r="BB28" s="166" t="str">
        <f t="shared" si="76"/>
        <v/>
      </c>
      <c r="BC28" s="166" t="str">
        <f t="shared" si="58"/>
        <v/>
      </c>
      <c r="BD28" s="166" t="str">
        <f t="shared" si="77"/>
        <v/>
      </c>
      <c r="BE28" s="166" t="str">
        <f t="shared" si="60"/>
        <v/>
      </c>
      <c r="BF28" s="166" t="str">
        <f t="shared" si="78"/>
        <v/>
      </c>
      <c r="BG28" s="166" t="str">
        <f t="shared" si="62"/>
        <v/>
      </c>
      <c r="BH28" s="166" t="str">
        <f t="shared" si="63"/>
        <v/>
      </c>
      <c r="BI28" s="166" t="str">
        <f t="shared" si="64"/>
        <v/>
      </c>
      <c r="BJ28" s="166"/>
      <c r="BK28" s="190"/>
      <c r="BL28" s="189" t="str">
        <f t="shared" si="65"/>
        <v/>
      </c>
      <c r="BM28" s="166" t="str">
        <f t="shared" si="79"/>
        <v/>
      </c>
      <c r="BN28" s="167" t="str">
        <f t="shared" si="80"/>
        <v/>
      </c>
      <c r="BO28" s="166" t="str">
        <f t="shared" si="68"/>
        <v/>
      </c>
      <c r="BP28" s="166" t="str">
        <f t="shared" si="81"/>
        <v/>
      </c>
      <c r="BQ28" s="190" t="str">
        <f>IF(AND($A28=1,$J28&lt;&gt;""),_xlfn.CONCAT(BQ$3,PROPER(_xlfn.XLOOKUP($L28,字面,QWERTY)),BQ$4,_xlfn.XLOOKUP($L28,字面,QWERTY),BQ$5,$U28,BQ$6,_xlfn.XLOOKUP($L28,字面,変数名),BQ$7,_xlfn.XLOOKUP($L28,字面,変数名),BQ$8,BQ$9,_xlfn.XLOOKUP($L28,字面,QWERTY),BQ$5,$U28,BQ$6,_xlfn.XLOOKUP($L28,字面,変数名),BQ$10,_xlfn.XLOOKUP($L28,字面,変数名),IF(ISBLANK($BQ29),BQ$11,BQ$8)),"")</f>
        <v/>
      </c>
      <c r="BR28" s="193"/>
    </row>
    <row r="29" spans="1:70" ht="21">
      <c r="A29" s="39">
        <f t="shared" si="23"/>
        <v>3</v>
      </c>
      <c r="B29" s="38" t="str">
        <f t="shared" si="24"/>
        <v>A</v>
      </c>
      <c r="C29" s="38">
        <f t="shared" si="25"/>
        <v>1</v>
      </c>
      <c r="D29" s="38">
        <f t="shared" si="26"/>
        <v>0</v>
      </c>
      <c r="E29" s="50">
        <f t="shared" si="27"/>
        <v>776</v>
      </c>
      <c r="F29" s="141">
        <f t="shared" si="28"/>
        <v>0</v>
      </c>
      <c r="G29" s="335">
        <v>254</v>
      </c>
      <c r="H29" s="327"/>
      <c r="I29" s="328" t="s">
        <v>40</v>
      </c>
      <c r="J29" s="329" t="s">
        <v>40</v>
      </c>
      <c r="K29" s="330"/>
      <c r="L29" s="331" t="s">
        <v>173</v>
      </c>
      <c r="M29" s="331" t="s">
        <v>174</v>
      </c>
      <c r="N29" s="332" t="s">
        <v>171</v>
      </c>
      <c r="O29" s="333"/>
      <c r="P29" s="357" t="str">
        <f t="shared" si="29"/>
        <v/>
      </c>
      <c r="Q29" s="334"/>
      <c r="R29" s="354"/>
      <c r="S29" s="252" t="str">
        <f t="shared" si="30"/>
        <v/>
      </c>
      <c r="T29" s="255"/>
      <c r="U29" s="256" t="str">
        <f t="shared" si="31"/>
        <v/>
      </c>
      <c r="W29" s="84" t="str">
        <f t="shared" si="32"/>
        <v/>
      </c>
      <c r="X29" s="85" t="str">
        <f t="shared" si="33"/>
        <v/>
      </c>
      <c r="Y29" s="86" t="str">
        <f t="shared" si="34"/>
        <v/>
      </c>
      <c r="Z29" s="87" t="str">
        <f t="shared" si="35"/>
        <v/>
      </c>
      <c r="AA29" s="85">
        <f t="shared" si="36"/>
        <v>0</v>
      </c>
      <c r="AB29" s="84" t="str">
        <f t="shared" si="37"/>
        <v/>
      </c>
      <c r="AC29" s="85" t="str">
        <f t="shared" si="38"/>
        <v/>
      </c>
      <c r="AD29" s="86" t="str">
        <f t="shared" si="39"/>
        <v/>
      </c>
      <c r="AE29" s="87" t="str">
        <f t="shared" si="40"/>
        <v/>
      </c>
      <c r="AF29" s="85">
        <f t="shared" si="41"/>
        <v>0</v>
      </c>
      <c r="AG29" s="84" t="str">
        <f t="shared" si="42"/>
        <v/>
      </c>
      <c r="AH29" s="85" t="str">
        <f t="shared" si="43"/>
        <v/>
      </c>
      <c r="AI29" s="86" t="str">
        <f t="shared" si="44"/>
        <v/>
      </c>
      <c r="AJ29" s="87" t="str">
        <f t="shared" si="45"/>
        <v/>
      </c>
      <c r="AK29" s="88">
        <f t="shared" si="46"/>
        <v>0</v>
      </c>
      <c r="AM29" s="183"/>
      <c r="AN29" s="165"/>
      <c r="AO29" s="165"/>
      <c r="AP29" s="165"/>
      <c r="AQ29" s="165"/>
      <c r="AR29" s="189" t="str">
        <f t="shared" si="47"/>
        <v/>
      </c>
      <c r="AS29" s="166" t="str">
        <f t="shared" si="70"/>
        <v/>
      </c>
      <c r="AT29" s="166" t="str">
        <f t="shared" si="71"/>
        <v/>
      </c>
      <c r="AU29" s="166" t="str">
        <f t="shared" si="50"/>
        <v/>
      </c>
      <c r="AV29" s="166" t="str">
        <f t="shared" si="51"/>
        <v/>
      </c>
      <c r="AW29" s="166" t="str">
        <f t="shared" si="72"/>
        <v/>
      </c>
      <c r="AX29" s="166" t="str">
        <f t="shared" si="73"/>
        <v/>
      </c>
      <c r="AY29" s="166" t="str">
        <f t="shared" si="74"/>
        <v/>
      </c>
      <c r="AZ29" s="166" t="str">
        <f t="shared" si="75"/>
        <v/>
      </c>
      <c r="BA29" s="166" t="str">
        <f t="shared" si="56"/>
        <v/>
      </c>
      <c r="BB29" s="166" t="str">
        <f t="shared" si="76"/>
        <v/>
      </c>
      <c r="BC29" s="166" t="str">
        <f t="shared" si="58"/>
        <v/>
      </c>
      <c r="BD29" s="166" t="str">
        <f t="shared" si="77"/>
        <v/>
      </c>
      <c r="BE29" s="166" t="str">
        <f t="shared" si="60"/>
        <v/>
      </c>
      <c r="BF29" s="166" t="str">
        <f t="shared" si="78"/>
        <v/>
      </c>
      <c r="BG29" s="166" t="str">
        <f t="shared" si="62"/>
        <v/>
      </c>
      <c r="BH29" s="166" t="str">
        <f t="shared" si="63"/>
        <v/>
      </c>
      <c r="BI29" s="166" t="str">
        <f t="shared" si="64"/>
        <v/>
      </c>
      <c r="BJ29" s="166"/>
      <c r="BK29" s="190"/>
      <c r="BL29" s="189" t="str">
        <f t="shared" si="65"/>
        <v/>
      </c>
      <c r="BM29" s="166" t="str">
        <f t="shared" si="79"/>
        <v/>
      </c>
      <c r="BN29" s="167" t="str">
        <f t="shared" si="80"/>
        <v/>
      </c>
      <c r="BO29" s="166" t="str">
        <f t="shared" si="68"/>
        <v/>
      </c>
      <c r="BP29" s="166" t="str">
        <f t="shared" si="81"/>
        <v/>
      </c>
      <c r="BQ29" s="190" t="str">
        <f>IF(AND($A29=1,$J29&lt;&gt;""),_xlfn.CONCAT(BQ$3,PROPER(_xlfn.XLOOKUP($L29,字面,QWERTY)),BQ$4,_xlfn.XLOOKUP($L29,字面,QWERTY),BQ$5,$U29,BQ$6,_xlfn.XLOOKUP($L29,字面,変数名),BQ$7,_xlfn.XLOOKUP($L29,字面,変数名),BQ$8,BQ$9,_xlfn.XLOOKUP($L29,字面,QWERTY),BQ$5,$U29,BQ$6,_xlfn.XLOOKUP($L29,字面,変数名),BQ$10,_xlfn.XLOOKUP($L29,字面,変数名),IF(ISBLANK($BQ30),BQ$11,BQ$8)),"")</f>
        <v/>
      </c>
      <c r="BR29" s="193"/>
    </row>
    <row r="30" spans="1:70" ht="21">
      <c r="A30" s="39">
        <f t="shared" si="23"/>
        <v>3</v>
      </c>
      <c r="B30" s="38" t="str">
        <f t="shared" si="24"/>
        <v>A</v>
      </c>
      <c r="C30" s="38">
        <f t="shared" si="25"/>
        <v>1</v>
      </c>
      <c r="D30" s="38">
        <f t="shared" si="26"/>
        <v>0</v>
      </c>
      <c r="E30" s="50">
        <f t="shared" si="27"/>
        <v>784</v>
      </c>
      <c r="F30" s="141">
        <f t="shared" si="28"/>
        <v>0</v>
      </c>
      <c r="G30" s="335">
        <v>255</v>
      </c>
      <c r="H30" s="327"/>
      <c r="I30" s="328" t="s">
        <v>40</v>
      </c>
      <c r="J30" s="329" t="s">
        <v>40</v>
      </c>
      <c r="K30" s="330"/>
      <c r="L30" s="331" t="s">
        <v>173</v>
      </c>
      <c r="M30" s="331" t="s">
        <v>174</v>
      </c>
      <c r="N30" s="332" t="s">
        <v>172</v>
      </c>
      <c r="O30" s="333"/>
      <c r="P30" s="357" t="str">
        <f t="shared" si="29"/>
        <v/>
      </c>
      <c r="Q30" s="334"/>
      <c r="R30" s="354"/>
      <c r="S30" s="252" t="str">
        <f t="shared" si="30"/>
        <v/>
      </c>
      <c r="T30" s="255"/>
      <c r="U30" s="256" t="str">
        <f t="shared" si="31"/>
        <v/>
      </c>
      <c r="W30" s="84" t="str">
        <f t="shared" si="32"/>
        <v/>
      </c>
      <c r="X30" s="85" t="str">
        <f t="shared" si="33"/>
        <v/>
      </c>
      <c r="Y30" s="86" t="str">
        <f t="shared" si="34"/>
        <v/>
      </c>
      <c r="Z30" s="87" t="str">
        <f t="shared" si="35"/>
        <v/>
      </c>
      <c r="AA30" s="85">
        <f t="shared" si="36"/>
        <v>0</v>
      </c>
      <c r="AB30" s="84" t="str">
        <f t="shared" si="37"/>
        <v/>
      </c>
      <c r="AC30" s="85" t="str">
        <f t="shared" si="38"/>
        <v/>
      </c>
      <c r="AD30" s="86" t="str">
        <f t="shared" si="39"/>
        <v/>
      </c>
      <c r="AE30" s="87" t="str">
        <f t="shared" si="40"/>
        <v/>
      </c>
      <c r="AF30" s="85">
        <f t="shared" si="41"/>
        <v>0</v>
      </c>
      <c r="AG30" s="84" t="str">
        <f t="shared" si="42"/>
        <v/>
      </c>
      <c r="AH30" s="85" t="str">
        <f t="shared" si="43"/>
        <v/>
      </c>
      <c r="AI30" s="86" t="str">
        <f t="shared" si="44"/>
        <v/>
      </c>
      <c r="AJ30" s="87" t="str">
        <f t="shared" si="45"/>
        <v/>
      </c>
      <c r="AK30" s="88">
        <f t="shared" si="46"/>
        <v>0</v>
      </c>
      <c r="AM30" s="183"/>
      <c r="AN30" s="165"/>
      <c r="AO30" s="165"/>
      <c r="AP30" s="165"/>
      <c r="AQ30" s="165"/>
      <c r="AR30" s="189" t="str">
        <f t="shared" si="47"/>
        <v/>
      </c>
      <c r="AS30" s="166" t="str">
        <f t="shared" si="70"/>
        <v/>
      </c>
      <c r="AT30" s="166" t="str">
        <f t="shared" si="71"/>
        <v/>
      </c>
      <c r="AU30" s="166" t="str">
        <f t="shared" si="50"/>
        <v/>
      </c>
      <c r="AV30" s="166" t="str">
        <f t="shared" si="51"/>
        <v/>
      </c>
      <c r="AW30" s="166" t="str">
        <f t="shared" si="72"/>
        <v/>
      </c>
      <c r="AX30" s="166" t="str">
        <f t="shared" si="73"/>
        <v/>
      </c>
      <c r="AY30" s="166" t="str">
        <f t="shared" si="74"/>
        <v/>
      </c>
      <c r="AZ30" s="166" t="str">
        <f t="shared" si="75"/>
        <v/>
      </c>
      <c r="BA30" s="166" t="str">
        <f t="shared" si="56"/>
        <v/>
      </c>
      <c r="BB30" s="166" t="str">
        <f t="shared" si="76"/>
        <v/>
      </c>
      <c r="BC30" s="166" t="str">
        <f t="shared" si="58"/>
        <v/>
      </c>
      <c r="BD30" s="166" t="str">
        <f t="shared" si="77"/>
        <v/>
      </c>
      <c r="BE30" s="166" t="str">
        <f t="shared" si="60"/>
        <v/>
      </c>
      <c r="BF30" s="166" t="str">
        <f t="shared" si="78"/>
        <v/>
      </c>
      <c r="BG30" s="166" t="str">
        <f t="shared" si="62"/>
        <v/>
      </c>
      <c r="BH30" s="166" t="str">
        <f t="shared" si="63"/>
        <v/>
      </c>
      <c r="BI30" s="166" t="str">
        <f t="shared" si="64"/>
        <v/>
      </c>
      <c r="BJ30" s="166"/>
      <c r="BK30" s="190"/>
      <c r="BL30" s="189" t="str">
        <f t="shared" si="65"/>
        <v/>
      </c>
      <c r="BM30" s="166" t="str">
        <f t="shared" si="79"/>
        <v/>
      </c>
      <c r="BN30" s="167" t="str">
        <f t="shared" si="80"/>
        <v/>
      </c>
      <c r="BO30" s="166" t="str">
        <f t="shared" si="68"/>
        <v/>
      </c>
      <c r="BP30" s="166" t="str">
        <f t="shared" si="81"/>
        <v/>
      </c>
      <c r="BQ30" s="190" t="str">
        <f>IF(AND($A30=1,$J30&lt;&gt;""),_xlfn.CONCAT(BQ$3,PROPER(_xlfn.XLOOKUP($L30,字面,QWERTY)),BQ$4,_xlfn.XLOOKUP($L30,字面,QWERTY),BQ$5,$U30,BQ$6,_xlfn.XLOOKUP($L30,字面,変数名),BQ$7,_xlfn.XLOOKUP($L30,字面,変数名),BQ$8,BQ$9,_xlfn.XLOOKUP($L30,字面,QWERTY),BQ$5,$U30,BQ$6,_xlfn.XLOOKUP($L30,字面,変数名),BQ$10,_xlfn.XLOOKUP($L30,字面,変数名),IF(ISBLANK($BQ31),BQ$11,BQ$8)),"")</f>
        <v/>
      </c>
      <c r="BR30" s="193"/>
    </row>
    <row r="31" spans="1:70" ht="21">
      <c r="A31" s="39">
        <f t="shared" si="23"/>
        <v>3</v>
      </c>
      <c r="B31" s="38" t="str">
        <f t="shared" si="24"/>
        <v>A</v>
      </c>
      <c r="C31" s="38">
        <f t="shared" si="25"/>
        <v>1</v>
      </c>
      <c r="D31" s="38">
        <f t="shared" si="26"/>
        <v>0</v>
      </c>
      <c r="E31" s="50">
        <f t="shared" si="27"/>
        <v>800</v>
      </c>
      <c r="F31" s="141">
        <f t="shared" si="28"/>
        <v>0</v>
      </c>
      <c r="G31" s="335">
        <v>256</v>
      </c>
      <c r="H31" s="327"/>
      <c r="I31" s="328" t="s">
        <v>40</v>
      </c>
      <c r="J31" s="329" t="s">
        <v>40</v>
      </c>
      <c r="K31" s="330"/>
      <c r="L31" s="331" t="s">
        <v>173</v>
      </c>
      <c r="M31" s="331" t="s">
        <v>174</v>
      </c>
      <c r="N31" s="332" t="s">
        <v>196</v>
      </c>
      <c r="O31" s="333"/>
      <c r="P31" s="357" t="str">
        <f t="shared" si="29"/>
        <v/>
      </c>
      <c r="Q31" s="334"/>
      <c r="R31" s="354"/>
      <c r="S31" s="252" t="str">
        <f t="shared" si="30"/>
        <v/>
      </c>
      <c r="T31" s="255"/>
      <c r="U31" s="256" t="str">
        <f t="shared" si="31"/>
        <v/>
      </c>
      <c r="W31" s="84" t="str">
        <f t="shared" si="32"/>
        <v/>
      </c>
      <c r="X31" s="85" t="str">
        <f t="shared" si="33"/>
        <v/>
      </c>
      <c r="Y31" s="86" t="str">
        <f t="shared" si="34"/>
        <v/>
      </c>
      <c r="Z31" s="87" t="str">
        <f t="shared" si="35"/>
        <v/>
      </c>
      <c r="AA31" s="85">
        <f t="shared" si="36"/>
        <v>0</v>
      </c>
      <c r="AB31" s="84" t="str">
        <f t="shared" si="37"/>
        <v/>
      </c>
      <c r="AC31" s="85" t="str">
        <f t="shared" si="38"/>
        <v/>
      </c>
      <c r="AD31" s="86" t="str">
        <f t="shared" si="39"/>
        <v/>
      </c>
      <c r="AE31" s="87" t="str">
        <f t="shared" si="40"/>
        <v/>
      </c>
      <c r="AF31" s="85">
        <f t="shared" si="41"/>
        <v>0</v>
      </c>
      <c r="AG31" s="84" t="str">
        <f t="shared" si="42"/>
        <v/>
      </c>
      <c r="AH31" s="85" t="str">
        <f t="shared" si="43"/>
        <v/>
      </c>
      <c r="AI31" s="86" t="str">
        <f t="shared" si="44"/>
        <v/>
      </c>
      <c r="AJ31" s="87" t="str">
        <f t="shared" si="45"/>
        <v/>
      </c>
      <c r="AK31" s="88">
        <f t="shared" si="46"/>
        <v>0</v>
      </c>
      <c r="AM31" s="183"/>
      <c r="AN31" s="165"/>
      <c r="AO31" s="165"/>
      <c r="AP31" s="165"/>
      <c r="AQ31" s="165"/>
      <c r="AR31" s="189" t="str">
        <f t="shared" si="47"/>
        <v/>
      </c>
      <c r="AS31" s="166" t="str">
        <f t="shared" si="70"/>
        <v/>
      </c>
      <c r="AT31" s="166" t="str">
        <f t="shared" si="71"/>
        <v/>
      </c>
      <c r="AU31" s="166" t="str">
        <f t="shared" si="50"/>
        <v/>
      </c>
      <c r="AV31" s="166" t="str">
        <f t="shared" si="51"/>
        <v/>
      </c>
      <c r="AW31" s="166" t="str">
        <f t="shared" si="72"/>
        <v/>
      </c>
      <c r="AX31" s="166" t="str">
        <f t="shared" si="73"/>
        <v/>
      </c>
      <c r="AY31" s="166" t="str">
        <f t="shared" si="74"/>
        <v/>
      </c>
      <c r="AZ31" s="166" t="str">
        <f t="shared" si="75"/>
        <v/>
      </c>
      <c r="BA31" s="166" t="str">
        <f t="shared" si="56"/>
        <v/>
      </c>
      <c r="BB31" s="166" t="str">
        <f t="shared" si="76"/>
        <v/>
      </c>
      <c r="BC31" s="166" t="str">
        <f t="shared" si="58"/>
        <v/>
      </c>
      <c r="BD31" s="166" t="str">
        <f t="shared" si="77"/>
        <v/>
      </c>
      <c r="BE31" s="166" t="str">
        <f t="shared" si="60"/>
        <v/>
      </c>
      <c r="BF31" s="166" t="str">
        <f t="shared" si="78"/>
        <v/>
      </c>
      <c r="BG31" s="166" t="str">
        <f t="shared" si="62"/>
        <v/>
      </c>
      <c r="BH31" s="166" t="str">
        <f t="shared" si="63"/>
        <v/>
      </c>
      <c r="BI31" s="166" t="str">
        <f t="shared" si="64"/>
        <v/>
      </c>
      <c r="BJ31" s="166"/>
      <c r="BK31" s="190"/>
      <c r="BL31" s="189" t="str">
        <f t="shared" si="65"/>
        <v/>
      </c>
      <c r="BM31" s="166" t="str">
        <f t="shared" si="79"/>
        <v/>
      </c>
      <c r="BN31" s="167" t="str">
        <f t="shared" si="80"/>
        <v/>
      </c>
      <c r="BO31" s="166" t="str">
        <f t="shared" si="68"/>
        <v/>
      </c>
      <c r="BP31" s="166" t="str">
        <f t="shared" si="81"/>
        <v/>
      </c>
      <c r="BQ31" s="190" t="str">
        <f>IF(AND($A31=1,$J31&lt;&gt;""),_xlfn.CONCAT(BQ$3,PROPER(_xlfn.XLOOKUP($L31,字面,QWERTY)),BQ$4,_xlfn.XLOOKUP($L31,字面,QWERTY),BQ$5,$U31,BQ$6,_xlfn.XLOOKUP($L31,字面,変数名),BQ$7,_xlfn.XLOOKUP($L31,字面,変数名),BQ$8,BQ$9,_xlfn.XLOOKUP($L31,字面,QWERTY),BQ$5,$U31,BQ$6,_xlfn.XLOOKUP($L31,字面,変数名),BQ$10,_xlfn.XLOOKUP($L31,字面,変数名),IF(ISBLANK($BQ32),BQ$11,BQ$8)),"")</f>
        <v/>
      </c>
      <c r="BR31" s="193"/>
    </row>
    <row r="32" spans="1:70" ht="21">
      <c r="A32" s="39">
        <f t="shared" si="23"/>
        <v>3</v>
      </c>
      <c r="B32" s="38" t="str">
        <f t="shared" si="24"/>
        <v>A</v>
      </c>
      <c r="C32" s="38">
        <f t="shared" si="25"/>
        <v>1</v>
      </c>
      <c r="D32" s="38">
        <f t="shared" si="26"/>
        <v>0</v>
      </c>
      <c r="E32" s="50">
        <f t="shared" si="27"/>
        <v>2816</v>
      </c>
      <c r="F32" s="141">
        <f t="shared" si="28"/>
        <v>0</v>
      </c>
      <c r="G32" s="335">
        <v>257</v>
      </c>
      <c r="H32" s="327"/>
      <c r="I32" s="328" t="s">
        <v>40</v>
      </c>
      <c r="J32" s="329" t="s">
        <v>40</v>
      </c>
      <c r="K32" s="330"/>
      <c r="L32" s="331" t="s">
        <v>173</v>
      </c>
      <c r="M32" s="331" t="s">
        <v>174</v>
      </c>
      <c r="N32" s="332" t="s">
        <v>176</v>
      </c>
      <c r="O32" s="333"/>
      <c r="P32" s="357" t="str">
        <f t="shared" si="29"/>
        <v/>
      </c>
      <c r="Q32" s="334"/>
      <c r="R32" s="354"/>
      <c r="S32" s="252" t="str">
        <f t="shared" si="30"/>
        <v/>
      </c>
      <c r="T32" s="255"/>
      <c r="U32" s="256" t="str">
        <f t="shared" si="31"/>
        <v/>
      </c>
      <c r="W32" s="84" t="str">
        <f t="shared" si="32"/>
        <v/>
      </c>
      <c r="X32" s="85" t="str">
        <f t="shared" si="33"/>
        <v/>
      </c>
      <c r="Y32" s="86" t="str">
        <f t="shared" si="34"/>
        <v/>
      </c>
      <c r="Z32" s="87" t="str">
        <f t="shared" si="35"/>
        <v/>
      </c>
      <c r="AA32" s="85">
        <f t="shared" si="36"/>
        <v>0</v>
      </c>
      <c r="AB32" s="84" t="str">
        <f t="shared" si="37"/>
        <v/>
      </c>
      <c r="AC32" s="85" t="str">
        <f t="shared" si="38"/>
        <v/>
      </c>
      <c r="AD32" s="86" t="str">
        <f t="shared" si="39"/>
        <v/>
      </c>
      <c r="AE32" s="87" t="str">
        <f t="shared" si="40"/>
        <v/>
      </c>
      <c r="AF32" s="85">
        <f t="shared" si="41"/>
        <v>0</v>
      </c>
      <c r="AG32" s="84" t="str">
        <f t="shared" si="42"/>
        <v/>
      </c>
      <c r="AH32" s="85" t="str">
        <f t="shared" si="43"/>
        <v/>
      </c>
      <c r="AI32" s="86" t="str">
        <f t="shared" si="44"/>
        <v/>
      </c>
      <c r="AJ32" s="87" t="str">
        <f t="shared" si="45"/>
        <v/>
      </c>
      <c r="AK32" s="88">
        <f t="shared" si="46"/>
        <v>0</v>
      </c>
      <c r="AM32" s="183"/>
      <c r="AN32" s="165"/>
      <c r="AO32" s="165"/>
      <c r="AP32" s="165"/>
      <c r="AQ32" s="165"/>
      <c r="AR32" s="189" t="str">
        <f t="shared" si="47"/>
        <v/>
      </c>
      <c r="AS32" s="166" t="str">
        <f t="shared" si="70"/>
        <v/>
      </c>
      <c r="AT32" s="166" t="str">
        <f t="shared" si="71"/>
        <v/>
      </c>
      <c r="AU32" s="166" t="str">
        <f t="shared" si="50"/>
        <v/>
      </c>
      <c r="AV32" s="166" t="str">
        <f t="shared" si="51"/>
        <v/>
      </c>
      <c r="AW32" s="166" t="str">
        <f t="shared" si="72"/>
        <v/>
      </c>
      <c r="AX32" s="166" t="str">
        <f t="shared" si="73"/>
        <v/>
      </c>
      <c r="AY32" s="166" t="str">
        <f t="shared" si="74"/>
        <v/>
      </c>
      <c r="AZ32" s="166" t="str">
        <f t="shared" si="75"/>
        <v/>
      </c>
      <c r="BA32" s="166" t="str">
        <f t="shared" si="56"/>
        <v/>
      </c>
      <c r="BB32" s="166" t="str">
        <f t="shared" si="76"/>
        <v/>
      </c>
      <c r="BC32" s="166" t="str">
        <f t="shared" si="58"/>
        <v/>
      </c>
      <c r="BD32" s="166" t="str">
        <f t="shared" si="77"/>
        <v/>
      </c>
      <c r="BE32" s="166" t="str">
        <f t="shared" si="60"/>
        <v/>
      </c>
      <c r="BF32" s="166" t="str">
        <f t="shared" si="78"/>
        <v/>
      </c>
      <c r="BG32" s="166" t="str">
        <f t="shared" si="62"/>
        <v/>
      </c>
      <c r="BH32" s="166" t="str">
        <f t="shared" si="63"/>
        <v/>
      </c>
      <c r="BI32" s="166" t="str">
        <f t="shared" si="64"/>
        <v/>
      </c>
      <c r="BJ32" s="166"/>
      <c r="BK32" s="190"/>
      <c r="BL32" s="189" t="str">
        <f t="shared" si="65"/>
        <v/>
      </c>
      <c r="BM32" s="166" t="str">
        <f t="shared" si="79"/>
        <v/>
      </c>
      <c r="BN32" s="167" t="str">
        <f t="shared" si="80"/>
        <v/>
      </c>
      <c r="BO32" s="166" t="str">
        <f t="shared" si="68"/>
        <v/>
      </c>
      <c r="BP32" s="166" t="str">
        <f t="shared" si="81"/>
        <v/>
      </c>
      <c r="BQ32" s="190" t="str">
        <f>IF(AND($A32=1,$J32&lt;&gt;""),_xlfn.CONCAT(BQ$3,PROPER(_xlfn.XLOOKUP($L32,字面,QWERTY)),BQ$4,_xlfn.XLOOKUP($L32,字面,QWERTY),BQ$5,$U32,BQ$6,_xlfn.XLOOKUP($L32,字面,変数名),BQ$7,_xlfn.XLOOKUP($L32,字面,変数名),BQ$8,BQ$9,_xlfn.XLOOKUP($L32,字面,QWERTY),BQ$5,$U32,BQ$6,_xlfn.XLOOKUP($L32,字面,変数名),BQ$10,_xlfn.XLOOKUP($L32,字面,変数名),IF(ISBLANK($BQ33),BQ$11,BQ$8)),"")</f>
        <v/>
      </c>
      <c r="BR32" s="193"/>
    </row>
    <row r="33" spans="1:70" ht="21">
      <c r="A33" s="39">
        <f t="shared" si="23"/>
        <v>3</v>
      </c>
      <c r="B33" s="38" t="str">
        <f t="shared" si="24"/>
        <v>A</v>
      </c>
      <c r="C33" s="38">
        <f t="shared" si="25"/>
        <v>1</v>
      </c>
      <c r="D33" s="38">
        <f t="shared" si="26"/>
        <v>0</v>
      </c>
      <c r="E33" s="50">
        <f t="shared" si="27"/>
        <v>4864</v>
      </c>
      <c r="F33" s="141">
        <f t="shared" si="28"/>
        <v>0</v>
      </c>
      <c r="G33" s="335">
        <v>258</v>
      </c>
      <c r="H33" s="327"/>
      <c r="I33" s="328" t="s">
        <v>40</v>
      </c>
      <c r="J33" s="329" t="s">
        <v>40</v>
      </c>
      <c r="K33" s="330"/>
      <c r="L33" s="331" t="s">
        <v>173</v>
      </c>
      <c r="M33" s="331" t="s">
        <v>174</v>
      </c>
      <c r="N33" s="332" t="s">
        <v>187</v>
      </c>
      <c r="O33" s="333"/>
      <c r="P33" s="357" t="str">
        <f t="shared" si="29"/>
        <v/>
      </c>
      <c r="Q33" s="334"/>
      <c r="R33" s="354"/>
      <c r="S33" s="252" t="str">
        <f t="shared" si="30"/>
        <v/>
      </c>
      <c r="T33" s="255"/>
      <c r="U33" s="256" t="str">
        <f t="shared" si="31"/>
        <v/>
      </c>
      <c r="W33" s="84" t="str">
        <f t="shared" si="32"/>
        <v/>
      </c>
      <c r="X33" s="85" t="str">
        <f t="shared" si="33"/>
        <v/>
      </c>
      <c r="Y33" s="86" t="str">
        <f t="shared" si="34"/>
        <v/>
      </c>
      <c r="Z33" s="87" t="str">
        <f t="shared" si="35"/>
        <v/>
      </c>
      <c r="AA33" s="85">
        <f t="shared" si="36"/>
        <v>0</v>
      </c>
      <c r="AB33" s="84" t="str">
        <f t="shared" si="37"/>
        <v/>
      </c>
      <c r="AC33" s="85" t="str">
        <f t="shared" si="38"/>
        <v/>
      </c>
      <c r="AD33" s="86" t="str">
        <f t="shared" si="39"/>
        <v/>
      </c>
      <c r="AE33" s="87" t="str">
        <f t="shared" si="40"/>
        <v/>
      </c>
      <c r="AF33" s="85">
        <f t="shared" si="41"/>
        <v>0</v>
      </c>
      <c r="AG33" s="84" t="str">
        <f t="shared" si="42"/>
        <v/>
      </c>
      <c r="AH33" s="85" t="str">
        <f t="shared" si="43"/>
        <v/>
      </c>
      <c r="AI33" s="86" t="str">
        <f t="shared" si="44"/>
        <v/>
      </c>
      <c r="AJ33" s="87" t="str">
        <f t="shared" si="45"/>
        <v/>
      </c>
      <c r="AK33" s="88">
        <f t="shared" si="46"/>
        <v>0</v>
      </c>
      <c r="AM33" s="183"/>
      <c r="AN33" s="165"/>
      <c r="AO33" s="165"/>
      <c r="AP33" s="165"/>
      <c r="AQ33" s="165"/>
      <c r="AR33" s="189" t="str">
        <f t="shared" si="47"/>
        <v/>
      </c>
      <c r="AS33" s="166" t="str">
        <f t="shared" si="70"/>
        <v/>
      </c>
      <c r="AT33" s="166" t="str">
        <f t="shared" si="71"/>
        <v/>
      </c>
      <c r="AU33" s="166" t="str">
        <f t="shared" si="50"/>
        <v/>
      </c>
      <c r="AV33" s="166" t="str">
        <f t="shared" si="51"/>
        <v/>
      </c>
      <c r="AW33" s="166" t="str">
        <f t="shared" si="72"/>
        <v/>
      </c>
      <c r="AX33" s="166" t="str">
        <f t="shared" si="73"/>
        <v/>
      </c>
      <c r="AY33" s="166" t="str">
        <f t="shared" si="74"/>
        <v/>
      </c>
      <c r="AZ33" s="166" t="str">
        <f t="shared" si="75"/>
        <v/>
      </c>
      <c r="BA33" s="166" t="str">
        <f t="shared" si="56"/>
        <v/>
      </c>
      <c r="BB33" s="166" t="str">
        <f t="shared" si="76"/>
        <v/>
      </c>
      <c r="BC33" s="166" t="str">
        <f t="shared" si="58"/>
        <v/>
      </c>
      <c r="BD33" s="166" t="str">
        <f t="shared" si="77"/>
        <v/>
      </c>
      <c r="BE33" s="166" t="str">
        <f t="shared" si="60"/>
        <v/>
      </c>
      <c r="BF33" s="166" t="str">
        <f t="shared" si="78"/>
        <v/>
      </c>
      <c r="BG33" s="166" t="str">
        <f t="shared" si="62"/>
        <v/>
      </c>
      <c r="BH33" s="166" t="str">
        <f t="shared" si="63"/>
        <v/>
      </c>
      <c r="BI33" s="166" t="str">
        <f t="shared" si="64"/>
        <v/>
      </c>
      <c r="BJ33" s="166"/>
      <c r="BK33" s="190"/>
      <c r="BL33" s="189" t="str">
        <f t="shared" si="65"/>
        <v/>
      </c>
      <c r="BM33" s="166" t="str">
        <f t="shared" si="79"/>
        <v/>
      </c>
      <c r="BN33" s="167" t="str">
        <f t="shared" si="80"/>
        <v/>
      </c>
      <c r="BO33" s="166" t="str">
        <f t="shared" si="68"/>
        <v/>
      </c>
      <c r="BP33" s="166" t="str">
        <f t="shared" si="81"/>
        <v/>
      </c>
      <c r="BQ33" s="190" t="str">
        <f>IF(AND($A33=1,$J33&lt;&gt;""),_xlfn.CONCAT(BQ$3,PROPER(_xlfn.XLOOKUP($L33,字面,QWERTY)),BQ$4,_xlfn.XLOOKUP($L33,字面,QWERTY),BQ$5,$U33,BQ$6,_xlfn.XLOOKUP($L33,字面,変数名),BQ$7,_xlfn.XLOOKUP($L33,字面,変数名),BQ$8,BQ$9,_xlfn.XLOOKUP($L33,字面,QWERTY),BQ$5,$U33,BQ$6,_xlfn.XLOOKUP($L33,字面,変数名),BQ$10,_xlfn.XLOOKUP($L33,字面,変数名),IF(ISBLANK($BQ34),BQ$11,BQ$8)),"")</f>
        <v/>
      </c>
      <c r="BR33" s="193"/>
    </row>
    <row r="34" spans="1:70" ht="21">
      <c r="A34" s="39">
        <f t="shared" si="23"/>
        <v>3</v>
      </c>
      <c r="B34" s="38" t="str">
        <f t="shared" si="24"/>
        <v>A</v>
      </c>
      <c r="C34" s="38">
        <f t="shared" si="25"/>
        <v>1</v>
      </c>
      <c r="D34" s="38">
        <f t="shared" si="26"/>
        <v>0</v>
      </c>
      <c r="E34" s="50">
        <f t="shared" si="27"/>
        <v>8960</v>
      </c>
      <c r="F34" s="141">
        <f t="shared" si="28"/>
        <v>0</v>
      </c>
      <c r="G34" s="335">
        <v>259</v>
      </c>
      <c r="H34" s="327"/>
      <c r="I34" s="328" t="s">
        <v>40</v>
      </c>
      <c r="J34" s="329" t="s">
        <v>40</v>
      </c>
      <c r="K34" s="330"/>
      <c r="L34" s="331" t="s">
        <v>173</v>
      </c>
      <c r="M34" s="331" t="s">
        <v>174</v>
      </c>
      <c r="N34" s="332" t="s">
        <v>178</v>
      </c>
      <c r="O34" s="333"/>
      <c r="P34" s="357" t="str">
        <f t="shared" si="29"/>
        <v/>
      </c>
      <c r="Q34" s="334"/>
      <c r="R34" s="354"/>
      <c r="S34" s="252" t="str">
        <f t="shared" si="30"/>
        <v/>
      </c>
      <c r="T34" s="255"/>
      <c r="U34" s="256" t="str">
        <f t="shared" si="31"/>
        <v/>
      </c>
      <c r="W34" s="84" t="str">
        <f t="shared" si="32"/>
        <v/>
      </c>
      <c r="X34" s="85" t="str">
        <f t="shared" si="33"/>
        <v/>
      </c>
      <c r="Y34" s="86" t="str">
        <f t="shared" si="34"/>
        <v/>
      </c>
      <c r="Z34" s="87" t="str">
        <f t="shared" si="35"/>
        <v/>
      </c>
      <c r="AA34" s="85">
        <f t="shared" si="36"/>
        <v>0</v>
      </c>
      <c r="AB34" s="84" t="str">
        <f t="shared" si="37"/>
        <v/>
      </c>
      <c r="AC34" s="85" t="str">
        <f t="shared" si="38"/>
        <v/>
      </c>
      <c r="AD34" s="86" t="str">
        <f t="shared" si="39"/>
        <v/>
      </c>
      <c r="AE34" s="87" t="str">
        <f t="shared" si="40"/>
        <v/>
      </c>
      <c r="AF34" s="85">
        <f t="shared" si="41"/>
        <v>0</v>
      </c>
      <c r="AG34" s="84" t="str">
        <f t="shared" si="42"/>
        <v/>
      </c>
      <c r="AH34" s="85" t="str">
        <f t="shared" si="43"/>
        <v/>
      </c>
      <c r="AI34" s="86" t="str">
        <f t="shared" si="44"/>
        <v/>
      </c>
      <c r="AJ34" s="87" t="str">
        <f t="shared" si="45"/>
        <v/>
      </c>
      <c r="AK34" s="88">
        <f t="shared" si="46"/>
        <v>0</v>
      </c>
      <c r="AM34" s="183"/>
      <c r="AN34" s="165"/>
      <c r="AO34" s="165"/>
      <c r="AP34" s="165"/>
      <c r="AQ34" s="165"/>
      <c r="AR34" s="189" t="str">
        <f t="shared" si="47"/>
        <v/>
      </c>
      <c r="AS34" s="166" t="str">
        <f t="shared" si="70"/>
        <v/>
      </c>
      <c r="AT34" s="166" t="str">
        <f t="shared" si="71"/>
        <v/>
      </c>
      <c r="AU34" s="166" t="str">
        <f t="shared" si="50"/>
        <v/>
      </c>
      <c r="AV34" s="166" t="str">
        <f t="shared" si="51"/>
        <v/>
      </c>
      <c r="AW34" s="166" t="str">
        <f t="shared" si="72"/>
        <v/>
      </c>
      <c r="AX34" s="166" t="str">
        <f t="shared" si="73"/>
        <v/>
      </c>
      <c r="AY34" s="166" t="str">
        <f t="shared" si="74"/>
        <v/>
      </c>
      <c r="AZ34" s="166" t="str">
        <f t="shared" si="75"/>
        <v/>
      </c>
      <c r="BA34" s="166" t="str">
        <f t="shared" si="56"/>
        <v/>
      </c>
      <c r="BB34" s="166" t="str">
        <f t="shared" si="76"/>
        <v/>
      </c>
      <c r="BC34" s="166" t="str">
        <f t="shared" si="58"/>
        <v/>
      </c>
      <c r="BD34" s="166" t="str">
        <f t="shared" si="77"/>
        <v/>
      </c>
      <c r="BE34" s="166" t="str">
        <f t="shared" si="60"/>
        <v/>
      </c>
      <c r="BF34" s="166" t="str">
        <f t="shared" si="78"/>
        <v/>
      </c>
      <c r="BG34" s="166" t="str">
        <f t="shared" si="62"/>
        <v/>
      </c>
      <c r="BH34" s="166" t="str">
        <f t="shared" si="63"/>
        <v/>
      </c>
      <c r="BI34" s="166" t="str">
        <f t="shared" si="64"/>
        <v/>
      </c>
      <c r="BJ34" s="166"/>
      <c r="BK34" s="190"/>
      <c r="BL34" s="189" t="str">
        <f t="shared" si="65"/>
        <v/>
      </c>
      <c r="BM34" s="166" t="str">
        <f t="shared" si="79"/>
        <v/>
      </c>
      <c r="BN34" s="167" t="str">
        <f t="shared" si="80"/>
        <v/>
      </c>
      <c r="BO34" s="166" t="str">
        <f t="shared" si="68"/>
        <v/>
      </c>
      <c r="BP34" s="166" t="str">
        <f t="shared" si="81"/>
        <v/>
      </c>
      <c r="BQ34" s="190" t="str">
        <f>IF(AND($A34=1,$J34&lt;&gt;""),_xlfn.CONCAT(BQ$3,PROPER(_xlfn.XLOOKUP($L34,字面,QWERTY)),BQ$4,_xlfn.XLOOKUP($L34,字面,QWERTY),BQ$5,$U34,BQ$6,_xlfn.XLOOKUP($L34,字面,変数名),BQ$7,_xlfn.XLOOKUP($L34,字面,変数名),BQ$8,BQ$9,_xlfn.XLOOKUP($L34,字面,QWERTY),BQ$5,$U34,BQ$6,_xlfn.XLOOKUP($L34,字面,変数名),BQ$10,_xlfn.XLOOKUP($L34,字面,変数名),IF(ISBLANK($BQ35),BQ$11,BQ$8)),"")</f>
        <v/>
      </c>
      <c r="BR34" s="193"/>
    </row>
    <row r="35" spans="1:70" ht="21">
      <c r="A35" s="39">
        <f t="shared" si="23"/>
        <v>3</v>
      </c>
      <c r="B35" s="38" t="str">
        <f t="shared" si="24"/>
        <v>A</v>
      </c>
      <c r="C35" s="38">
        <f t="shared" si="25"/>
        <v>1</v>
      </c>
      <c r="D35" s="38">
        <f t="shared" si="26"/>
        <v>0</v>
      </c>
      <c r="E35" s="50">
        <f t="shared" si="27"/>
        <v>17152</v>
      </c>
      <c r="F35" s="141">
        <f t="shared" si="28"/>
        <v>0</v>
      </c>
      <c r="G35" s="335">
        <v>260</v>
      </c>
      <c r="H35" s="327"/>
      <c r="I35" s="328" t="s">
        <v>40</v>
      </c>
      <c r="J35" s="329" t="s">
        <v>40</v>
      </c>
      <c r="K35" s="330"/>
      <c r="L35" s="331" t="s">
        <v>173</v>
      </c>
      <c r="M35" s="331" t="s">
        <v>174</v>
      </c>
      <c r="N35" s="332" t="s">
        <v>179</v>
      </c>
      <c r="O35" s="333"/>
      <c r="P35" s="357" t="str">
        <f t="shared" si="29"/>
        <v/>
      </c>
      <c r="Q35" s="334"/>
      <c r="R35" s="354"/>
      <c r="S35" s="252" t="str">
        <f t="shared" si="30"/>
        <v/>
      </c>
      <c r="T35" s="255"/>
      <c r="U35" s="256" t="str">
        <f t="shared" si="31"/>
        <v/>
      </c>
      <c r="W35" s="84" t="str">
        <f t="shared" si="32"/>
        <v/>
      </c>
      <c r="X35" s="85" t="str">
        <f t="shared" si="33"/>
        <v/>
      </c>
      <c r="Y35" s="86" t="str">
        <f t="shared" si="34"/>
        <v/>
      </c>
      <c r="Z35" s="87" t="str">
        <f t="shared" si="35"/>
        <v/>
      </c>
      <c r="AA35" s="85">
        <f t="shared" si="36"/>
        <v>0</v>
      </c>
      <c r="AB35" s="84" t="str">
        <f t="shared" si="37"/>
        <v/>
      </c>
      <c r="AC35" s="85" t="str">
        <f t="shared" si="38"/>
        <v/>
      </c>
      <c r="AD35" s="86" t="str">
        <f t="shared" si="39"/>
        <v/>
      </c>
      <c r="AE35" s="87" t="str">
        <f t="shared" si="40"/>
        <v/>
      </c>
      <c r="AF35" s="85">
        <f t="shared" si="41"/>
        <v>0</v>
      </c>
      <c r="AG35" s="84" t="str">
        <f t="shared" si="42"/>
        <v/>
      </c>
      <c r="AH35" s="85" t="str">
        <f t="shared" si="43"/>
        <v/>
      </c>
      <c r="AI35" s="86" t="str">
        <f t="shared" si="44"/>
        <v/>
      </c>
      <c r="AJ35" s="87" t="str">
        <f t="shared" si="45"/>
        <v/>
      </c>
      <c r="AK35" s="88">
        <f t="shared" si="46"/>
        <v>0</v>
      </c>
      <c r="AM35" s="183"/>
      <c r="AN35" s="165"/>
      <c r="AO35" s="165"/>
      <c r="AP35" s="165"/>
      <c r="AQ35" s="165"/>
      <c r="AR35" s="189" t="str">
        <f t="shared" si="47"/>
        <v/>
      </c>
      <c r="AS35" s="166" t="str">
        <f t="shared" si="70"/>
        <v/>
      </c>
      <c r="AT35" s="166" t="str">
        <f t="shared" si="71"/>
        <v/>
      </c>
      <c r="AU35" s="166" t="str">
        <f t="shared" si="50"/>
        <v/>
      </c>
      <c r="AV35" s="166" t="str">
        <f t="shared" si="51"/>
        <v/>
      </c>
      <c r="AW35" s="166" t="str">
        <f t="shared" si="72"/>
        <v/>
      </c>
      <c r="AX35" s="166" t="str">
        <f t="shared" si="73"/>
        <v/>
      </c>
      <c r="AY35" s="166" t="str">
        <f t="shared" si="74"/>
        <v/>
      </c>
      <c r="AZ35" s="166" t="str">
        <f t="shared" si="75"/>
        <v/>
      </c>
      <c r="BA35" s="166" t="str">
        <f t="shared" si="56"/>
        <v/>
      </c>
      <c r="BB35" s="166" t="str">
        <f t="shared" si="76"/>
        <v/>
      </c>
      <c r="BC35" s="166" t="str">
        <f t="shared" si="58"/>
        <v/>
      </c>
      <c r="BD35" s="166" t="str">
        <f t="shared" si="77"/>
        <v/>
      </c>
      <c r="BE35" s="166" t="str">
        <f t="shared" si="60"/>
        <v/>
      </c>
      <c r="BF35" s="166" t="str">
        <f t="shared" si="78"/>
        <v/>
      </c>
      <c r="BG35" s="166" t="str">
        <f t="shared" si="62"/>
        <v/>
      </c>
      <c r="BH35" s="166" t="str">
        <f t="shared" si="63"/>
        <v/>
      </c>
      <c r="BI35" s="166" t="str">
        <f t="shared" si="64"/>
        <v/>
      </c>
      <c r="BJ35" s="166"/>
      <c r="BK35" s="190"/>
      <c r="BL35" s="189" t="str">
        <f t="shared" si="65"/>
        <v/>
      </c>
      <c r="BM35" s="166" t="str">
        <f t="shared" si="79"/>
        <v/>
      </c>
      <c r="BN35" s="167" t="str">
        <f t="shared" si="80"/>
        <v/>
      </c>
      <c r="BO35" s="166" t="str">
        <f t="shared" si="68"/>
        <v/>
      </c>
      <c r="BP35" s="166" t="str">
        <f t="shared" si="81"/>
        <v/>
      </c>
      <c r="BQ35" s="190" t="str">
        <f>IF(AND($A35=1,$J35&lt;&gt;""),_xlfn.CONCAT(BQ$3,PROPER(_xlfn.XLOOKUP($L35,字面,QWERTY)),BQ$4,_xlfn.XLOOKUP($L35,字面,QWERTY),BQ$5,$U35,BQ$6,_xlfn.XLOOKUP($L35,字面,変数名),BQ$7,_xlfn.XLOOKUP($L35,字面,変数名),BQ$8,BQ$9,_xlfn.XLOOKUP($L35,字面,QWERTY),BQ$5,$U35,BQ$6,_xlfn.XLOOKUP($L35,字面,変数名),BQ$10,_xlfn.XLOOKUP($L35,字面,変数名),IF(ISBLANK($BQ36),BQ$11,BQ$8)),"")</f>
        <v/>
      </c>
      <c r="BR35" s="193"/>
    </row>
    <row r="36" spans="1:70" ht="21">
      <c r="A36" s="39">
        <f t="shared" si="23"/>
        <v>3</v>
      </c>
      <c r="B36" s="38" t="str">
        <f t="shared" si="24"/>
        <v>A</v>
      </c>
      <c r="C36" s="38">
        <f t="shared" si="25"/>
        <v>1</v>
      </c>
      <c r="D36" s="38">
        <f t="shared" si="26"/>
        <v>0</v>
      </c>
      <c r="E36" s="50">
        <f t="shared" si="27"/>
        <v>33536</v>
      </c>
      <c r="F36" s="141">
        <f t="shared" si="28"/>
        <v>0</v>
      </c>
      <c r="G36" s="335">
        <v>261</v>
      </c>
      <c r="H36" s="327"/>
      <c r="I36" s="328" t="s">
        <v>40</v>
      </c>
      <c r="J36" s="329" t="s">
        <v>40</v>
      </c>
      <c r="K36" s="330"/>
      <c r="L36" s="331" t="s">
        <v>173</v>
      </c>
      <c r="M36" s="331" t="s">
        <v>174</v>
      </c>
      <c r="N36" s="332" t="s">
        <v>180</v>
      </c>
      <c r="O36" s="333"/>
      <c r="P36" s="357" t="str">
        <f t="shared" si="29"/>
        <v/>
      </c>
      <c r="Q36" s="334"/>
      <c r="R36" s="354"/>
      <c r="S36" s="252" t="str">
        <f t="shared" si="30"/>
        <v/>
      </c>
      <c r="T36" s="255"/>
      <c r="U36" s="256" t="str">
        <f t="shared" si="31"/>
        <v/>
      </c>
      <c r="W36" s="84" t="str">
        <f t="shared" si="32"/>
        <v/>
      </c>
      <c r="X36" s="85" t="str">
        <f t="shared" si="33"/>
        <v/>
      </c>
      <c r="Y36" s="86" t="str">
        <f t="shared" si="34"/>
        <v/>
      </c>
      <c r="Z36" s="87" t="str">
        <f t="shared" si="35"/>
        <v/>
      </c>
      <c r="AA36" s="85">
        <f t="shared" si="36"/>
        <v>0</v>
      </c>
      <c r="AB36" s="84" t="str">
        <f t="shared" si="37"/>
        <v/>
      </c>
      <c r="AC36" s="85" t="str">
        <f t="shared" si="38"/>
        <v/>
      </c>
      <c r="AD36" s="86" t="str">
        <f t="shared" si="39"/>
        <v/>
      </c>
      <c r="AE36" s="87" t="str">
        <f t="shared" si="40"/>
        <v/>
      </c>
      <c r="AF36" s="85">
        <f t="shared" si="41"/>
        <v>0</v>
      </c>
      <c r="AG36" s="84" t="str">
        <f t="shared" si="42"/>
        <v/>
      </c>
      <c r="AH36" s="85" t="str">
        <f t="shared" si="43"/>
        <v/>
      </c>
      <c r="AI36" s="86" t="str">
        <f t="shared" si="44"/>
        <v/>
      </c>
      <c r="AJ36" s="87" t="str">
        <f t="shared" si="45"/>
        <v/>
      </c>
      <c r="AK36" s="88">
        <f t="shared" si="46"/>
        <v>0</v>
      </c>
      <c r="AM36" s="183"/>
      <c r="AN36" s="165"/>
      <c r="AO36" s="165"/>
      <c r="AP36" s="165"/>
      <c r="AQ36" s="165"/>
      <c r="AR36" s="189" t="str">
        <f t="shared" si="47"/>
        <v/>
      </c>
      <c r="AS36" s="166" t="str">
        <f t="shared" si="70"/>
        <v/>
      </c>
      <c r="AT36" s="166" t="str">
        <f t="shared" si="71"/>
        <v/>
      </c>
      <c r="AU36" s="166" t="str">
        <f t="shared" si="50"/>
        <v/>
      </c>
      <c r="AV36" s="166" t="str">
        <f t="shared" si="51"/>
        <v/>
      </c>
      <c r="AW36" s="166" t="str">
        <f t="shared" si="72"/>
        <v/>
      </c>
      <c r="AX36" s="166" t="str">
        <f t="shared" si="73"/>
        <v/>
      </c>
      <c r="AY36" s="166" t="str">
        <f t="shared" si="74"/>
        <v/>
      </c>
      <c r="AZ36" s="166" t="str">
        <f t="shared" si="75"/>
        <v/>
      </c>
      <c r="BA36" s="166" t="str">
        <f t="shared" si="56"/>
        <v/>
      </c>
      <c r="BB36" s="166" t="str">
        <f t="shared" si="76"/>
        <v/>
      </c>
      <c r="BC36" s="166" t="str">
        <f t="shared" si="58"/>
        <v/>
      </c>
      <c r="BD36" s="166" t="str">
        <f t="shared" si="77"/>
        <v/>
      </c>
      <c r="BE36" s="166" t="str">
        <f t="shared" si="60"/>
        <v/>
      </c>
      <c r="BF36" s="166" t="str">
        <f t="shared" si="78"/>
        <v/>
      </c>
      <c r="BG36" s="166" t="str">
        <f t="shared" si="62"/>
        <v/>
      </c>
      <c r="BH36" s="166" t="str">
        <f t="shared" si="63"/>
        <v/>
      </c>
      <c r="BI36" s="166" t="str">
        <f t="shared" si="64"/>
        <v/>
      </c>
      <c r="BJ36" s="166"/>
      <c r="BK36" s="190"/>
      <c r="BL36" s="189" t="str">
        <f t="shared" si="65"/>
        <v/>
      </c>
      <c r="BM36" s="166" t="str">
        <f t="shared" si="79"/>
        <v/>
      </c>
      <c r="BN36" s="167" t="str">
        <f t="shared" si="80"/>
        <v/>
      </c>
      <c r="BO36" s="166" t="str">
        <f t="shared" si="68"/>
        <v/>
      </c>
      <c r="BP36" s="166" t="str">
        <f t="shared" si="81"/>
        <v/>
      </c>
      <c r="BQ36" s="190" t="str">
        <f>IF(AND($A36=1,$J36&lt;&gt;""),_xlfn.CONCAT(BQ$3,PROPER(_xlfn.XLOOKUP($L36,字面,QWERTY)),BQ$4,_xlfn.XLOOKUP($L36,字面,QWERTY),BQ$5,$U36,BQ$6,_xlfn.XLOOKUP($L36,字面,変数名),BQ$7,_xlfn.XLOOKUP($L36,字面,変数名),BQ$8,BQ$9,_xlfn.XLOOKUP($L36,字面,QWERTY),BQ$5,$U36,BQ$6,_xlfn.XLOOKUP($L36,字面,変数名),BQ$10,_xlfn.XLOOKUP($L36,字面,変数名),IF(ISBLANK($BQ37),BQ$11,BQ$8)),"")</f>
        <v/>
      </c>
      <c r="BR36" s="193"/>
    </row>
    <row r="37" spans="1:70" ht="21">
      <c r="A37" s="39">
        <f t="shared" si="23"/>
        <v>3</v>
      </c>
      <c r="B37" s="38" t="str">
        <f t="shared" si="24"/>
        <v>A</v>
      </c>
      <c r="C37" s="38">
        <f t="shared" si="25"/>
        <v>1</v>
      </c>
      <c r="D37" s="38">
        <f t="shared" si="26"/>
        <v>0</v>
      </c>
      <c r="E37" s="50">
        <f t="shared" si="27"/>
        <v>2097920</v>
      </c>
      <c r="F37" s="141">
        <f t="shared" si="28"/>
        <v>0</v>
      </c>
      <c r="G37" s="335">
        <v>262</v>
      </c>
      <c r="H37" s="327"/>
      <c r="I37" s="328" t="s">
        <v>40</v>
      </c>
      <c r="J37" s="329" t="s">
        <v>40</v>
      </c>
      <c r="K37" s="330"/>
      <c r="L37" s="331" t="s">
        <v>173</v>
      </c>
      <c r="M37" s="331" t="s">
        <v>174</v>
      </c>
      <c r="N37" s="332" t="s">
        <v>186</v>
      </c>
      <c r="O37" s="333"/>
      <c r="P37" s="357" t="str">
        <f t="shared" si="29"/>
        <v/>
      </c>
      <c r="Q37" s="334"/>
      <c r="R37" s="354"/>
      <c r="S37" s="252" t="str">
        <f t="shared" si="30"/>
        <v/>
      </c>
      <c r="T37" s="255"/>
      <c r="U37" s="256" t="str">
        <f t="shared" si="31"/>
        <v/>
      </c>
      <c r="W37" s="84" t="str">
        <f t="shared" si="32"/>
        <v/>
      </c>
      <c r="X37" s="85" t="str">
        <f t="shared" si="33"/>
        <v/>
      </c>
      <c r="Y37" s="86" t="str">
        <f t="shared" si="34"/>
        <v/>
      </c>
      <c r="Z37" s="87" t="str">
        <f t="shared" si="35"/>
        <v/>
      </c>
      <c r="AA37" s="85">
        <f t="shared" si="36"/>
        <v>0</v>
      </c>
      <c r="AB37" s="84" t="str">
        <f t="shared" si="37"/>
        <v/>
      </c>
      <c r="AC37" s="85" t="str">
        <f t="shared" si="38"/>
        <v/>
      </c>
      <c r="AD37" s="86" t="str">
        <f t="shared" si="39"/>
        <v/>
      </c>
      <c r="AE37" s="87" t="str">
        <f t="shared" si="40"/>
        <v/>
      </c>
      <c r="AF37" s="85">
        <f t="shared" si="41"/>
        <v>0</v>
      </c>
      <c r="AG37" s="84" t="str">
        <f t="shared" si="42"/>
        <v/>
      </c>
      <c r="AH37" s="85" t="str">
        <f t="shared" si="43"/>
        <v/>
      </c>
      <c r="AI37" s="86" t="str">
        <f t="shared" si="44"/>
        <v/>
      </c>
      <c r="AJ37" s="87" t="str">
        <f t="shared" si="45"/>
        <v/>
      </c>
      <c r="AK37" s="88">
        <f t="shared" si="46"/>
        <v>0</v>
      </c>
      <c r="AM37" s="183"/>
      <c r="AN37" s="165"/>
      <c r="AO37" s="165"/>
      <c r="AP37" s="165"/>
      <c r="AQ37" s="165"/>
      <c r="AR37" s="189" t="str">
        <f t="shared" si="47"/>
        <v/>
      </c>
      <c r="AS37" s="166" t="str">
        <f t="shared" si="70"/>
        <v/>
      </c>
      <c r="AT37" s="166" t="str">
        <f t="shared" si="71"/>
        <v/>
      </c>
      <c r="AU37" s="166" t="str">
        <f t="shared" si="50"/>
        <v/>
      </c>
      <c r="AV37" s="166" t="str">
        <f t="shared" si="51"/>
        <v/>
      </c>
      <c r="AW37" s="166" t="str">
        <f t="shared" si="72"/>
        <v/>
      </c>
      <c r="AX37" s="166" t="str">
        <f t="shared" si="73"/>
        <v/>
      </c>
      <c r="AY37" s="166" t="str">
        <f t="shared" si="74"/>
        <v/>
      </c>
      <c r="AZ37" s="166" t="str">
        <f t="shared" si="75"/>
        <v/>
      </c>
      <c r="BA37" s="166" t="str">
        <f t="shared" si="56"/>
        <v/>
      </c>
      <c r="BB37" s="166" t="str">
        <f t="shared" si="76"/>
        <v/>
      </c>
      <c r="BC37" s="166" t="str">
        <f t="shared" si="58"/>
        <v/>
      </c>
      <c r="BD37" s="166" t="str">
        <f t="shared" si="77"/>
        <v/>
      </c>
      <c r="BE37" s="166" t="str">
        <f t="shared" si="60"/>
        <v/>
      </c>
      <c r="BF37" s="166" t="str">
        <f t="shared" si="78"/>
        <v/>
      </c>
      <c r="BG37" s="166" t="str">
        <f t="shared" si="62"/>
        <v/>
      </c>
      <c r="BH37" s="166" t="str">
        <f t="shared" si="63"/>
        <v/>
      </c>
      <c r="BI37" s="166" t="str">
        <f t="shared" si="64"/>
        <v/>
      </c>
      <c r="BJ37" s="166"/>
      <c r="BK37" s="190"/>
      <c r="BL37" s="189" t="str">
        <f t="shared" si="65"/>
        <v/>
      </c>
      <c r="BM37" s="166" t="str">
        <f t="shared" si="79"/>
        <v/>
      </c>
      <c r="BN37" s="167" t="str">
        <f t="shared" si="80"/>
        <v/>
      </c>
      <c r="BO37" s="166" t="str">
        <f t="shared" si="68"/>
        <v/>
      </c>
      <c r="BP37" s="166" t="str">
        <f t="shared" si="81"/>
        <v/>
      </c>
      <c r="BQ37" s="190" t="str">
        <f>IF(AND($A37=1,$J37&lt;&gt;""),_xlfn.CONCAT(BQ$3,PROPER(_xlfn.XLOOKUP($L37,字面,QWERTY)),BQ$4,_xlfn.XLOOKUP($L37,字面,QWERTY),BQ$5,$U37,BQ$6,_xlfn.XLOOKUP($L37,字面,変数名),BQ$7,_xlfn.XLOOKUP($L37,字面,変数名),BQ$8,BQ$9,_xlfn.XLOOKUP($L37,字面,QWERTY),BQ$5,$U37,BQ$6,_xlfn.XLOOKUP($L37,字面,変数名),BQ$10,_xlfn.XLOOKUP($L37,字面,変数名),IF(ISBLANK($BQ38),BQ$11,BQ$8)),"")</f>
        <v/>
      </c>
      <c r="BR37" s="193"/>
    </row>
    <row r="38" spans="1:70" ht="21">
      <c r="A38" s="39">
        <f t="shared" si="23"/>
        <v>3</v>
      </c>
      <c r="B38" s="38" t="str">
        <f t="shared" si="24"/>
        <v>A</v>
      </c>
      <c r="C38" s="38">
        <f t="shared" si="25"/>
        <v>1</v>
      </c>
      <c r="D38" s="38">
        <f t="shared" si="26"/>
        <v>0</v>
      </c>
      <c r="E38" s="50">
        <f t="shared" si="27"/>
        <v>4195072</v>
      </c>
      <c r="F38" s="141">
        <f t="shared" si="28"/>
        <v>0</v>
      </c>
      <c r="G38" s="335">
        <v>263</v>
      </c>
      <c r="H38" s="327"/>
      <c r="I38" s="328" t="s">
        <v>40</v>
      </c>
      <c r="J38" s="329" t="s">
        <v>40</v>
      </c>
      <c r="K38" s="330"/>
      <c r="L38" s="331" t="s">
        <v>173</v>
      </c>
      <c r="M38" s="331" t="s">
        <v>174</v>
      </c>
      <c r="N38" s="332" t="s">
        <v>177</v>
      </c>
      <c r="O38" s="333"/>
      <c r="P38" s="357" t="str">
        <f t="shared" si="29"/>
        <v/>
      </c>
      <c r="Q38" s="334"/>
      <c r="R38" s="354"/>
      <c r="S38" s="252" t="str">
        <f t="shared" si="30"/>
        <v/>
      </c>
      <c r="T38" s="255"/>
      <c r="U38" s="256" t="str">
        <f t="shared" si="31"/>
        <v/>
      </c>
      <c r="W38" s="84" t="str">
        <f t="shared" si="32"/>
        <v/>
      </c>
      <c r="X38" s="85" t="str">
        <f t="shared" si="33"/>
        <v/>
      </c>
      <c r="Y38" s="86" t="str">
        <f t="shared" si="34"/>
        <v/>
      </c>
      <c r="Z38" s="87" t="str">
        <f t="shared" si="35"/>
        <v/>
      </c>
      <c r="AA38" s="85">
        <f t="shared" si="36"/>
        <v>0</v>
      </c>
      <c r="AB38" s="84" t="str">
        <f t="shared" si="37"/>
        <v/>
      </c>
      <c r="AC38" s="85" t="str">
        <f t="shared" si="38"/>
        <v/>
      </c>
      <c r="AD38" s="86" t="str">
        <f t="shared" si="39"/>
        <v/>
      </c>
      <c r="AE38" s="87" t="str">
        <f t="shared" si="40"/>
        <v/>
      </c>
      <c r="AF38" s="85">
        <f t="shared" si="41"/>
        <v>0</v>
      </c>
      <c r="AG38" s="84" t="str">
        <f t="shared" si="42"/>
        <v/>
      </c>
      <c r="AH38" s="85" t="str">
        <f t="shared" si="43"/>
        <v/>
      </c>
      <c r="AI38" s="86" t="str">
        <f t="shared" si="44"/>
        <v/>
      </c>
      <c r="AJ38" s="87" t="str">
        <f t="shared" si="45"/>
        <v/>
      </c>
      <c r="AK38" s="88">
        <f t="shared" si="46"/>
        <v>0</v>
      </c>
      <c r="AM38" s="183"/>
      <c r="AN38" s="165"/>
      <c r="AO38" s="165"/>
      <c r="AP38" s="165"/>
      <c r="AQ38" s="165"/>
      <c r="AR38" s="189" t="str">
        <f t="shared" si="47"/>
        <v/>
      </c>
      <c r="AS38" s="166" t="str">
        <f t="shared" si="70"/>
        <v/>
      </c>
      <c r="AT38" s="166" t="str">
        <f t="shared" si="71"/>
        <v/>
      </c>
      <c r="AU38" s="166" t="str">
        <f t="shared" si="50"/>
        <v/>
      </c>
      <c r="AV38" s="166" t="str">
        <f t="shared" si="51"/>
        <v/>
      </c>
      <c r="AW38" s="166" t="str">
        <f t="shared" si="72"/>
        <v/>
      </c>
      <c r="AX38" s="166" t="str">
        <f t="shared" si="73"/>
        <v/>
      </c>
      <c r="AY38" s="166" t="str">
        <f t="shared" si="74"/>
        <v/>
      </c>
      <c r="AZ38" s="166" t="str">
        <f t="shared" si="75"/>
        <v/>
      </c>
      <c r="BA38" s="166" t="str">
        <f t="shared" si="56"/>
        <v/>
      </c>
      <c r="BB38" s="166" t="str">
        <f t="shared" si="76"/>
        <v/>
      </c>
      <c r="BC38" s="166" t="str">
        <f t="shared" si="58"/>
        <v/>
      </c>
      <c r="BD38" s="166" t="str">
        <f t="shared" si="77"/>
        <v/>
      </c>
      <c r="BE38" s="166" t="str">
        <f t="shared" si="60"/>
        <v/>
      </c>
      <c r="BF38" s="166" t="str">
        <f t="shared" si="78"/>
        <v/>
      </c>
      <c r="BG38" s="166" t="str">
        <f t="shared" si="62"/>
        <v/>
      </c>
      <c r="BH38" s="166" t="str">
        <f t="shared" si="63"/>
        <v/>
      </c>
      <c r="BI38" s="166" t="str">
        <f t="shared" si="64"/>
        <v/>
      </c>
      <c r="BJ38" s="166"/>
      <c r="BK38" s="190"/>
      <c r="BL38" s="189" t="str">
        <f t="shared" si="65"/>
        <v/>
      </c>
      <c r="BM38" s="166" t="str">
        <f t="shared" si="79"/>
        <v/>
      </c>
      <c r="BN38" s="167" t="str">
        <f t="shared" si="80"/>
        <v/>
      </c>
      <c r="BO38" s="166" t="str">
        <f t="shared" si="68"/>
        <v/>
      </c>
      <c r="BP38" s="166" t="str">
        <f t="shared" si="81"/>
        <v/>
      </c>
      <c r="BQ38" s="190" t="str">
        <f>IF(AND($A38=1,$J38&lt;&gt;""),_xlfn.CONCAT(BQ$3,PROPER(_xlfn.XLOOKUP($L38,字面,QWERTY)),BQ$4,_xlfn.XLOOKUP($L38,字面,QWERTY),BQ$5,$U38,BQ$6,_xlfn.XLOOKUP($L38,字面,変数名),BQ$7,_xlfn.XLOOKUP($L38,字面,変数名),BQ$8,BQ$9,_xlfn.XLOOKUP($L38,字面,QWERTY),BQ$5,$U38,BQ$6,_xlfn.XLOOKUP($L38,字面,変数名),BQ$10,_xlfn.XLOOKUP($L38,字面,変数名),IF(ISBLANK($BQ39),BQ$11,BQ$8)),"")</f>
        <v/>
      </c>
      <c r="BR38" s="193"/>
    </row>
    <row r="39" spans="1:70" ht="21">
      <c r="A39" s="39">
        <f t="shared" si="23"/>
        <v>3</v>
      </c>
      <c r="B39" s="38" t="str">
        <f t="shared" si="24"/>
        <v>A</v>
      </c>
      <c r="C39" s="38">
        <f t="shared" si="25"/>
        <v>1</v>
      </c>
      <c r="D39" s="38">
        <f t="shared" si="26"/>
        <v>0</v>
      </c>
      <c r="E39" s="50">
        <f t="shared" si="27"/>
        <v>8389376</v>
      </c>
      <c r="F39" s="141">
        <f t="shared" si="28"/>
        <v>0</v>
      </c>
      <c r="G39" s="335">
        <v>264</v>
      </c>
      <c r="H39" s="327"/>
      <c r="I39" s="328" t="s">
        <v>40</v>
      </c>
      <c r="J39" s="329" t="s">
        <v>40</v>
      </c>
      <c r="K39" s="330"/>
      <c r="L39" s="331" t="s">
        <v>173</v>
      </c>
      <c r="M39" s="331" t="s">
        <v>174</v>
      </c>
      <c r="N39" s="332" t="s">
        <v>188</v>
      </c>
      <c r="O39" s="333"/>
      <c r="P39" s="357" t="str">
        <f t="shared" si="29"/>
        <v/>
      </c>
      <c r="Q39" s="334"/>
      <c r="R39" s="354"/>
      <c r="S39" s="252" t="str">
        <f t="shared" si="30"/>
        <v/>
      </c>
      <c r="T39" s="257"/>
      <c r="U39" s="258" t="str">
        <f t="shared" si="31"/>
        <v/>
      </c>
      <c r="W39" s="84" t="str">
        <f t="shared" si="32"/>
        <v/>
      </c>
      <c r="X39" s="85" t="str">
        <f t="shared" si="33"/>
        <v/>
      </c>
      <c r="Y39" s="86" t="str">
        <f t="shared" si="34"/>
        <v/>
      </c>
      <c r="Z39" s="87" t="str">
        <f t="shared" si="35"/>
        <v/>
      </c>
      <c r="AA39" s="85">
        <f t="shared" si="36"/>
        <v>0</v>
      </c>
      <c r="AB39" s="84" t="str">
        <f t="shared" si="37"/>
        <v/>
      </c>
      <c r="AC39" s="85" t="str">
        <f t="shared" si="38"/>
        <v/>
      </c>
      <c r="AD39" s="86" t="str">
        <f t="shared" si="39"/>
        <v/>
      </c>
      <c r="AE39" s="87" t="str">
        <f t="shared" si="40"/>
        <v/>
      </c>
      <c r="AF39" s="85">
        <f t="shared" si="41"/>
        <v>0</v>
      </c>
      <c r="AG39" s="84" t="str">
        <f t="shared" si="42"/>
        <v/>
      </c>
      <c r="AH39" s="85" t="str">
        <f t="shared" si="43"/>
        <v/>
      </c>
      <c r="AI39" s="86" t="str">
        <f t="shared" si="44"/>
        <v/>
      </c>
      <c r="AJ39" s="87" t="str">
        <f t="shared" si="45"/>
        <v/>
      </c>
      <c r="AK39" s="88">
        <f t="shared" si="46"/>
        <v>0</v>
      </c>
      <c r="AM39" s="183"/>
      <c r="AN39" s="165"/>
      <c r="AO39" s="165"/>
      <c r="AP39" s="165"/>
      <c r="AQ39" s="165"/>
      <c r="AR39" s="189" t="str">
        <f t="shared" si="47"/>
        <v/>
      </c>
      <c r="AS39" s="166" t="str">
        <f t="shared" si="70"/>
        <v/>
      </c>
      <c r="AT39" s="166" t="str">
        <f t="shared" si="71"/>
        <v/>
      </c>
      <c r="AU39" s="166" t="str">
        <f t="shared" si="50"/>
        <v/>
      </c>
      <c r="AV39" s="166" t="str">
        <f t="shared" si="51"/>
        <v/>
      </c>
      <c r="AW39" s="166" t="str">
        <f t="shared" si="72"/>
        <v/>
      </c>
      <c r="AX39" s="166" t="str">
        <f t="shared" si="73"/>
        <v/>
      </c>
      <c r="AY39" s="166" t="str">
        <f t="shared" si="74"/>
        <v/>
      </c>
      <c r="AZ39" s="166" t="str">
        <f t="shared" si="75"/>
        <v/>
      </c>
      <c r="BA39" s="166" t="str">
        <f t="shared" si="56"/>
        <v/>
      </c>
      <c r="BB39" s="166" t="str">
        <f t="shared" si="76"/>
        <v/>
      </c>
      <c r="BC39" s="166" t="str">
        <f t="shared" si="58"/>
        <v/>
      </c>
      <c r="BD39" s="166" t="str">
        <f t="shared" si="77"/>
        <v/>
      </c>
      <c r="BE39" s="166" t="str">
        <f t="shared" si="60"/>
        <v/>
      </c>
      <c r="BF39" s="166" t="str">
        <f t="shared" si="78"/>
        <v/>
      </c>
      <c r="BG39" s="166" t="str">
        <f t="shared" si="62"/>
        <v/>
      </c>
      <c r="BH39" s="166" t="str">
        <f t="shared" si="63"/>
        <v/>
      </c>
      <c r="BI39" s="166" t="str">
        <f t="shared" si="64"/>
        <v/>
      </c>
      <c r="BJ39" s="166"/>
      <c r="BK39" s="190"/>
      <c r="BL39" s="189" t="str">
        <f t="shared" si="65"/>
        <v/>
      </c>
      <c r="BM39" s="166" t="str">
        <f t="shared" si="79"/>
        <v/>
      </c>
      <c r="BN39" s="167" t="str">
        <f t="shared" si="80"/>
        <v/>
      </c>
      <c r="BO39" s="166" t="str">
        <f t="shared" si="68"/>
        <v/>
      </c>
      <c r="BP39" s="166" t="str">
        <f t="shared" si="81"/>
        <v/>
      </c>
      <c r="BQ39" s="190" t="str">
        <f>IF(AND($A39=1,$J39&lt;&gt;""),_xlfn.CONCAT(BQ$3,PROPER(_xlfn.XLOOKUP($L39,字面,QWERTY)),BQ$4,_xlfn.XLOOKUP($L39,字面,QWERTY),BQ$5,$U39,BQ$6,_xlfn.XLOOKUP($L39,字面,変数名),BQ$7,_xlfn.XLOOKUP($L39,字面,変数名),BQ$8,BQ$9,_xlfn.XLOOKUP($L39,字面,QWERTY),BQ$5,$U39,BQ$6,_xlfn.XLOOKUP($L39,字面,変数名),BQ$10,_xlfn.XLOOKUP($L39,字面,変数名),IF(ISBLANK($BQ40),BQ$11,BQ$8)),"")</f>
        <v/>
      </c>
      <c r="BR39" s="193"/>
    </row>
    <row r="40" spans="1:70" ht="21">
      <c r="A40" s="39">
        <f t="shared" si="23"/>
        <v>3</v>
      </c>
      <c r="B40" s="38" t="str">
        <f t="shared" si="24"/>
        <v>A</v>
      </c>
      <c r="C40" s="38">
        <f t="shared" si="25"/>
        <v>1</v>
      </c>
      <c r="D40" s="38">
        <f t="shared" si="26"/>
        <v>0</v>
      </c>
      <c r="E40" s="50">
        <f t="shared" si="27"/>
        <v>16777984</v>
      </c>
      <c r="F40" s="141">
        <f t="shared" si="28"/>
        <v>0</v>
      </c>
      <c r="G40" s="335">
        <v>265</v>
      </c>
      <c r="H40" s="336"/>
      <c r="I40" s="337" t="s">
        <v>40</v>
      </c>
      <c r="J40" s="338" t="s">
        <v>40</v>
      </c>
      <c r="K40" s="339"/>
      <c r="L40" s="340" t="s">
        <v>173</v>
      </c>
      <c r="M40" s="340" t="s">
        <v>174</v>
      </c>
      <c r="N40" s="341" t="s">
        <v>189</v>
      </c>
      <c r="O40" s="342"/>
      <c r="P40" s="358" t="str">
        <f t="shared" si="29"/>
        <v/>
      </c>
      <c r="Q40" s="343"/>
      <c r="R40" s="355"/>
      <c r="S40" s="262" t="str">
        <f t="shared" si="30"/>
        <v/>
      </c>
      <c r="T40" s="257"/>
      <c r="U40" s="258" t="str">
        <f t="shared" si="31"/>
        <v/>
      </c>
      <c r="W40" s="84" t="str">
        <f t="shared" si="32"/>
        <v/>
      </c>
      <c r="X40" s="85" t="str">
        <f t="shared" si="33"/>
        <v/>
      </c>
      <c r="Y40" s="86" t="str">
        <f t="shared" si="34"/>
        <v/>
      </c>
      <c r="Z40" s="87" t="str">
        <f t="shared" si="35"/>
        <v/>
      </c>
      <c r="AA40" s="85">
        <f t="shared" si="36"/>
        <v>0</v>
      </c>
      <c r="AB40" s="84" t="str">
        <f t="shared" si="37"/>
        <v/>
      </c>
      <c r="AC40" s="85" t="str">
        <f t="shared" si="38"/>
        <v/>
      </c>
      <c r="AD40" s="86" t="str">
        <f t="shared" si="39"/>
        <v/>
      </c>
      <c r="AE40" s="87" t="str">
        <f t="shared" si="40"/>
        <v/>
      </c>
      <c r="AF40" s="85">
        <f t="shared" si="41"/>
        <v>0</v>
      </c>
      <c r="AG40" s="84" t="str">
        <f t="shared" si="42"/>
        <v/>
      </c>
      <c r="AH40" s="85" t="str">
        <f t="shared" si="43"/>
        <v/>
      </c>
      <c r="AI40" s="86" t="str">
        <f t="shared" si="44"/>
        <v/>
      </c>
      <c r="AJ40" s="87" t="str">
        <f t="shared" si="45"/>
        <v/>
      </c>
      <c r="AK40" s="88">
        <f t="shared" si="46"/>
        <v>0</v>
      </c>
      <c r="AM40" s="183"/>
      <c r="AN40" s="165"/>
      <c r="AO40" s="165"/>
      <c r="AP40" s="165"/>
      <c r="AQ40" s="165"/>
      <c r="AR40" s="189" t="str">
        <f t="shared" si="47"/>
        <v/>
      </c>
      <c r="AS40" s="166" t="str">
        <f t="shared" si="70"/>
        <v/>
      </c>
      <c r="AT40" s="166" t="str">
        <f t="shared" si="71"/>
        <v/>
      </c>
      <c r="AU40" s="166" t="str">
        <f t="shared" si="50"/>
        <v/>
      </c>
      <c r="AV40" s="166" t="str">
        <f t="shared" si="51"/>
        <v/>
      </c>
      <c r="AW40" s="166" t="str">
        <f t="shared" si="72"/>
        <v/>
      </c>
      <c r="AX40" s="166" t="str">
        <f t="shared" si="73"/>
        <v/>
      </c>
      <c r="AY40" s="166" t="str">
        <f t="shared" si="74"/>
        <v/>
      </c>
      <c r="AZ40" s="166" t="str">
        <f t="shared" si="75"/>
        <v/>
      </c>
      <c r="BA40" s="166" t="str">
        <f t="shared" si="56"/>
        <v/>
      </c>
      <c r="BB40" s="166" t="str">
        <f t="shared" si="76"/>
        <v/>
      </c>
      <c r="BC40" s="166" t="str">
        <f t="shared" si="58"/>
        <v/>
      </c>
      <c r="BD40" s="166" t="str">
        <f t="shared" si="77"/>
        <v/>
      </c>
      <c r="BE40" s="166" t="str">
        <f t="shared" si="60"/>
        <v/>
      </c>
      <c r="BF40" s="166" t="str">
        <f t="shared" si="78"/>
        <v/>
      </c>
      <c r="BG40" s="166" t="str">
        <f t="shared" si="62"/>
        <v/>
      </c>
      <c r="BH40" s="166" t="str">
        <f t="shared" si="63"/>
        <v/>
      </c>
      <c r="BI40" s="166" t="str">
        <f t="shared" si="64"/>
        <v/>
      </c>
      <c r="BJ40" s="166"/>
      <c r="BK40" s="190"/>
      <c r="BL40" s="189" t="str">
        <f t="shared" si="65"/>
        <v/>
      </c>
      <c r="BM40" s="166" t="str">
        <f t="shared" si="79"/>
        <v/>
      </c>
      <c r="BN40" s="167" t="str">
        <f t="shared" si="80"/>
        <v/>
      </c>
      <c r="BO40" s="166" t="str">
        <f t="shared" si="68"/>
        <v/>
      </c>
      <c r="BP40" s="166" t="str">
        <f t="shared" si="81"/>
        <v/>
      </c>
      <c r="BQ40" s="190" t="str">
        <f>IF(AND($A40=1,$J40&lt;&gt;""),_xlfn.CONCAT(BQ$3,PROPER(_xlfn.XLOOKUP($L40,字面,QWERTY)),BQ$4,_xlfn.XLOOKUP($L40,字面,QWERTY),BQ$5,$U40,BQ$6,_xlfn.XLOOKUP($L40,字面,変数名),BQ$7,_xlfn.XLOOKUP($L40,字面,変数名),BQ$8,BQ$9,_xlfn.XLOOKUP($L40,字面,QWERTY),BQ$5,$U40,BQ$6,_xlfn.XLOOKUP($L40,字面,変数名),BQ$10,_xlfn.XLOOKUP($L40,字面,変数名),IF(ISBLANK($BQ41),BQ$11,BQ$8)),"")</f>
        <v/>
      </c>
      <c r="BR40" s="193"/>
    </row>
    <row r="41" spans="1:70" ht="21">
      <c r="A41" s="39">
        <f t="shared" si="23"/>
        <v>3</v>
      </c>
      <c r="B41" s="38" t="str">
        <f t="shared" si="24"/>
        <v>A</v>
      </c>
      <c r="C41" s="38">
        <f t="shared" si="25"/>
        <v>1</v>
      </c>
      <c r="D41" s="38">
        <f t="shared" si="26"/>
        <v>0</v>
      </c>
      <c r="E41" s="50">
        <f t="shared" si="27"/>
        <v>33555200</v>
      </c>
      <c r="F41" s="141">
        <f t="shared" si="28"/>
        <v>0</v>
      </c>
      <c r="G41" s="335">
        <v>266</v>
      </c>
      <c r="H41" s="336"/>
      <c r="I41" s="337" t="s">
        <v>40</v>
      </c>
      <c r="J41" s="338" t="s">
        <v>40</v>
      </c>
      <c r="K41" s="339"/>
      <c r="L41" s="340" t="s">
        <v>173</v>
      </c>
      <c r="M41" s="340" t="s">
        <v>174</v>
      </c>
      <c r="N41" s="341" t="s">
        <v>190</v>
      </c>
      <c r="O41" s="342"/>
      <c r="P41" s="358" t="str">
        <f t="shared" si="29"/>
        <v/>
      </c>
      <c r="Q41" s="343"/>
      <c r="R41" s="355"/>
      <c r="S41" s="262" t="str">
        <f t="shared" si="30"/>
        <v/>
      </c>
      <c r="T41" s="257"/>
      <c r="U41" s="258" t="str">
        <f t="shared" si="31"/>
        <v/>
      </c>
      <c r="W41" s="84" t="str">
        <f t="shared" si="32"/>
        <v/>
      </c>
      <c r="X41" s="85" t="str">
        <f t="shared" si="33"/>
        <v/>
      </c>
      <c r="Y41" s="86" t="str">
        <f t="shared" si="34"/>
        <v/>
      </c>
      <c r="Z41" s="87" t="str">
        <f t="shared" si="35"/>
        <v/>
      </c>
      <c r="AA41" s="85">
        <f t="shared" si="36"/>
        <v>0</v>
      </c>
      <c r="AB41" s="84" t="str">
        <f t="shared" si="37"/>
        <v/>
      </c>
      <c r="AC41" s="85" t="str">
        <f t="shared" si="38"/>
        <v/>
      </c>
      <c r="AD41" s="86" t="str">
        <f t="shared" si="39"/>
        <v/>
      </c>
      <c r="AE41" s="87" t="str">
        <f t="shared" si="40"/>
        <v/>
      </c>
      <c r="AF41" s="85">
        <f t="shared" si="41"/>
        <v>0</v>
      </c>
      <c r="AG41" s="84" t="str">
        <f t="shared" si="42"/>
        <v/>
      </c>
      <c r="AH41" s="85" t="str">
        <f t="shared" si="43"/>
        <v/>
      </c>
      <c r="AI41" s="86" t="str">
        <f t="shared" si="44"/>
        <v/>
      </c>
      <c r="AJ41" s="87" t="str">
        <f t="shared" si="45"/>
        <v/>
      </c>
      <c r="AK41" s="88">
        <f t="shared" si="46"/>
        <v>0</v>
      </c>
      <c r="AM41" s="183"/>
      <c r="AN41" s="165"/>
      <c r="AO41" s="165"/>
      <c r="AP41" s="165"/>
      <c r="AQ41" s="165"/>
      <c r="AR41" s="189" t="str">
        <f t="shared" si="47"/>
        <v/>
      </c>
      <c r="AS41" s="166" t="str">
        <f t="shared" si="70"/>
        <v/>
      </c>
      <c r="AT41" s="166" t="str">
        <f t="shared" si="71"/>
        <v/>
      </c>
      <c r="AU41" s="166" t="str">
        <f t="shared" si="50"/>
        <v/>
      </c>
      <c r="AV41" s="166" t="str">
        <f t="shared" si="51"/>
        <v/>
      </c>
      <c r="AW41" s="166" t="str">
        <f t="shared" si="72"/>
        <v/>
      </c>
      <c r="AX41" s="166" t="str">
        <f t="shared" si="73"/>
        <v/>
      </c>
      <c r="AY41" s="166" t="str">
        <f t="shared" si="74"/>
        <v/>
      </c>
      <c r="AZ41" s="166" t="str">
        <f t="shared" si="75"/>
        <v/>
      </c>
      <c r="BA41" s="166" t="str">
        <f t="shared" si="56"/>
        <v/>
      </c>
      <c r="BB41" s="166" t="str">
        <f t="shared" si="76"/>
        <v/>
      </c>
      <c r="BC41" s="166" t="str">
        <f t="shared" si="58"/>
        <v/>
      </c>
      <c r="BD41" s="166" t="str">
        <f t="shared" si="77"/>
        <v/>
      </c>
      <c r="BE41" s="166" t="str">
        <f t="shared" si="60"/>
        <v/>
      </c>
      <c r="BF41" s="166" t="str">
        <f t="shared" si="78"/>
        <v/>
      </c>
      <c r="BG41" s="166" t="str">
        <f t="shared" si="62"/>
        <v/>
      </c>
      <c r="BH41" s="166" t="str">
        <f t="shared" si="63"/>
        <v/>
      </c>
      <c r="BI41" s="166" t="str">
        <f t="shared" si="64"/>
        <v/>
      </c>
      <c r="BJ41" s="166"/>
      <c r="BK41" s="190"/>
      <c r="BL41" s="189" t="str">
        <f t="shared" si="65"/>
        <v/>
      </c>
      <c r="BM41" s="166" t="str">
        <f t="shared" si="79"/>
        <v/>
      </c>
      <c r="BN41" s="167" t="str">
        <f t="shared" si="80"/>
        <v/>
      </c>
      <c r="BO41" s="166" t="str">
        <f t="shared" si="68"/>
        <v/>
      </c>
      <c r="BP41" s="166" t="str">
        <f t="shared" si="81"/>
        <v/>
      </c>
      <c r="BQ41" s="190" t="str">
        <f>IF(AND($A41=1,$J41&lt;&gt;""),_xlfn.CONCAT(BQ$3,PROPER(_xlfn.XLOOKUP($L41,字面,QWERTY)),BQ$4,_xlfn.XLOOKUP($L41,字面,QWERTY),BQ$5,$U41,BQ$6,_xlfn.XLOOKUP($L41,字面,変数名),BQ$7,_xlfn.XLOOKUP($L41,字面,変数名),BQ$8,BQ$9,_xlfn.XLOOKUP($L41,字面,QWERTY),BQ$5,$U41,BQ$6,_xlfn.XLOOKUP($L41,字面,変数名),BQ$10,_xlfn.XLOOKUP($L41,字面,変数名),IF(ISBLANK($BQ42),BQ$11,BQ$8)),"")</f>
        <v/>
      </c>
      <c r="BR41" s="193"/>
    </row>
    <row r="42" spans="1:70" ht="21">
      <c r="A42" s="39">
        <f t="shared" si="23"/>
        <v>3</v>
      </c>
      <c r="B42" s="38" t="str">
        <f t="shared" si="24"/>
        <v>A</v>
      </c>
      <c r="C42" s="38">
        <f t="shared" si="25"/>
        <v>1</v>
      </c>
      <c r="D42" s="38">
        <f t="shared" si="26"/>
        <v>0</v>
      </c>
      <c r="E42" s="50">
        <f t="shared" si="27"/>
        <v>68719476748</v>
      </c>
      <c r="F42" s="141">
        <f t="shared" si="28"/>
        <v>0</v>
      </c>
      <c r="G42" s="335">
        <v>267</v>
      </c>
      <c r="H42" s="336"/>
      <c r="I42" s="337" t="s">
        <v>40</v>
      </c>
      <c r="J42" s="338" t="s">
        <v>40</v>
      </c>
      <c r="K42" s="339"/>
      <c r="L42" s="340" t="s">
        <v>170</v>
      </c>
      <c r="M42" s="340" t="s">
        <v>171</v>
      </c>
      <c r="N42" s="341" t="s">
        <v>948</v>
      </c>
      <c r="O42" s="342"/>
      <c r="P42" s="358" t="str">
        <f t="shared" si="29"/>
        <v/>
      </c>
      <c r="Q42" s="343"/>
      <c r="R42" s="355"/>
      <c r="S42" s="262" t="str">
        <f t="shared" si="30"/>
        <v/>
      </c>
      <c r="T42" s="257"/>
      <c r="U42" s="258" t="str">
        <f t="shared" si="31"/>
        <v/>
      </c>
      <c r="W42" s="84" t="str">
        <f t="shared" si="32"/>
        <v/>
      </c>
      <c r="X42" s="85" t="str">
        <f t="shared" si="33"/>
        <v/>
      </c>
      <c r="Y42" s="86" t="str">
        <f t="shared" si="34"/>
        <v/>
      </c>
      <c r="Z42" s="87" t="str">
        <f t="shared" si="35"/>
        <v/>
      </c>
      <c r="AA42" s="85">
        <f t="shared" si="36"/>
        <v>0</v>
      </c>
      <c r="AB42" s="84" t="str">
        <f t="shared" si="37"/>
        <v/>
      </c>
      <c r="AC42" s="85" t="str">
        <f t="shared" si="38"/>
        <v/>
      </c>
      <c r="AD42" s="86" t="str">
        <f t="shared" si="39"/>
        <v/>
      </c>
      <c r="AE42" s="87" t="str">
        <f t="shared" si="40"/>
        <v/>
      </c>
      <c r="AF42" s="85">
        <f t="shared" si="41"/>
        <v>0</v>
      </c>
      <c r="AG42" s="84" t="str">
        <f t="shared" si="42"/>
        <v/>
      </c>
      <c r="AH42" s="85" t="str">
        <f t="shared" si="43"/>
        <v/>
      </c>
      <c r="AI42" s="86" t="str">
        <f t="shared" si="44"/>
        <v/>
      </c>
      <c r="AJ42" s="87" t="str">
        <f t="shared" si="45"/>
        <v/>
      </c>
      <c r="AK42" s="88">
        <f t="shared" si="46"/>
        <v>0</v>
      </c>
      <c r="AM42" s="183"/>
      <c r="AN42" s="165"/>
      <c r="AO42" s="165"/>
      <c r="AP42" s="165"/>
      <c r="AQ42" s="165"/>
      <c r="AR42" s="189" t="str">
        <f t="shared" si="47"/>
        <v/>
      </c>
      <c r="AS42" s="166" t="str">
        <f t="shared" si="70"/>
        <v/>
      </c>
      <c r="AT42" s="166" t="str">
        <f t="shared" si="71"/>
        <v/>
      </c>
      <c r="AU42" s="166" t="str">
        <f t="shared" si="50"/>
        <v/>
      </c>
      <c r="AV42" s="166" t="str">
        <f t="shared" si="51"/>
        <v/>
      </c>
      <c r="AW42" s="166" t="str">
        <f t="shared" si="72"/>
        <v/>
      </c>
      <c r="AX42" s="166" t="str">
        <f t="shared" si="73"/>
        <v/>
      </c>
      <c r="AY42" s="166" t="str">
        <f t="shared" si="74"/>
        <v/>
      </c>
      <c r="AZ42" s="166" t="str">
        <f t="shared" si="75"/>
        <v/>
      </c>
      <c r="BA42" s="166" t="str">
        <f t="shared" si="56"/>
        <v/>
      </c>
      <c r="BB42" s="166" t="str">
        <f t="shared" si="76"/>
        <v/>
      </c>
      <c r="BC42" s="166" t="str">
        <f t="shared" si="58"/>
        <v/>
      </c>
      <c r="BD42" s="166" t="str">
        <f t="shared" si="77"/>
        <v/>
      </c>
      <c r="BE42" s="166" t="str">
        <f t="shared" si="60"/>
        <v/>
      </c>
      <c r="BF42" s="166" t="str">
        <f t="shared" si="78"/>
        <v/>
      </c>
      <c r="BG42" s="166" t="str">
        <f t="shared" si="62"/>
        <v/>
      </c>
      <c r="BH42" s="166" t="str">
        <f t="shared" si="63"/>
        <v/>
      </c>
      <c r="BI42" s="166" t="str">
        <f t="shared" si="64"/>
        <v/>
      </c>
      <c r="BJ42" s="166"/>
      <c r="BK42" s="190"/>
      <c r="BL42" s="189" t="str">
        <f t="shared" si="65"/>
        <v/>
      </c>
      <c r="BM42" s="166" t="str">
        <f t="shared" si="79"/>
        <v/>
      </c>
      <c r="BN42" s="167" t="str">
        <f t="shared" si="80"/>
        <v/>
      </c>
      <c r="BO42" s="166" t="str">
        <f t="shared" si="68"/>
        <v/>
      </c>
      <c r="BP42" s="166" t="str">
        <f t="shared" si="81"/>
        <v/>
      </c>
      <c r="BQ42" s="190" t="str">
        <f>IF(AND($A42=1,$J42&lt;&gt;""),_xlfn.CONCAT(BQ$3,PROPER(_xlfn.XLOOKUP($L42,字面,QWERTY)),BQ$4,_xlfn.XLOOKUP($L42,字面,QWERTY),BQ$5,$U42,BQ$6,_xlfn.XLOOKUP($L42,字面,変数名),BQ$7,_xlfn.XLOOKUP($L42,字面,変数名),BQ$8,BQ$9,_xlfn.XLOOKUP($L42,字面,QWERTY),BQ$5,$U42,BQ$6,_xlfn.XLOOKUP($L42,字面,変数名),BQ$10,_xlfn.XLOOKUP($L42,字面,変数名),IF(ISBLANK($BQ43),BQ$11,BQ$8)),"")</f>
        <v/>
      </c>
      <c r="BR42" s="193"/>
    </row>
    <row r="43" spans="1:70" ht="21">
      <c r="A43" s="39">
        <f t="shared" si="23"/>
        <v>3</v>
      </c>
      <c r="B43" s="38" t="str">
        <f t="shared" si="24"/>
        <v>A</v>
      </c>
      <c r="C43" s="38">
        <f t="shared" si="25"/>
        <v>1</v>
      </c>
      <c r="D43" s="38">
        <f t="shared" si="26"/>
        <v>0</v>
      </c>
      <c r="E43" s="50">
        <f t="shared" si="27"/>
        <v>137438953484</v>
      </c>
      <c r="F43" s="141">
        <f t="shared" si="28"/>
        <v>0</v>
      </c>
      <c r="G43" s="335">
        <v>268</v>
      </c>
      <c r="H43" s="336"/>
      <c r="I43" s="337" t="s">
        <v>40</v>
      </c>
      <c r="J43" s="338" t="s">
        <v>40</v>
      </c>
      <c r="K43" s="339"/>
      <c r="L43" s="340" t="s">
        <v>170</v>
      </c>
      <c r="M43" s="340" t="s">
        <v>171</v>
      </c>
      <c r="N43" s="341" t="s">
        <v>950</v>
      </c>
      <c r="O43" s="342"/>
      <c r="P43" s="358" t="str">
        <f t="shared" si="29"/>
        <v/>
      </c>
      <c r="Q43" s="343"/>
      <c r="R43" s="355"/>
      <c r="S43" s="262" t="str">
        <f t="shared" si="30"/>
        <v/>
      </c>
      <c r="T43" s="257"/>
      <c r="U43" s="258" t="str">
        <f t="shared" si="31"/>
        <v/>
      </c>
      <c r="W43" s="84" t="str">
        <f t="shared" si="32"/>
        <v/>
      </c>
      <c r="X43" s="85" t="str">
        <f t="shared" si="33"/>
        <v/>
      </c>
      <c r="Y43" s="86" t="str">
        <f t="shared" si="34"/>
        <v/>
      </c>
      <c r="Z43" s="87" t="str">
        <f t="shared" si="35"/>
        <v/>
      </c>
      <c r="AA43" s="85">
        <f t="shared" si="36"/>
        <v>0</v>
      </c>
      <c r="AB43" s="84" t="str">
        <f t="shared" si="37"/>
        <v/>
      </c>
      <c r="AC43" s="85" t="str">
        <f t="shared" si="38"/>
        <v/>
      </c>
      <c r="AD43" s="86" t="str">
        <f t="shared" si="39"/>
        <v/>
      </c>
      <c r="AE43" s="87" t="str">
        <f t="shared" si="40"/>
        <v/>
      </c>
      <c r="AF43" s="85">
        <f t="shared" si="41"/>
        <v>0</v>
      </c>
      <c r="AG43" s="84" t="str">
        <f t="shared" si="42"/>
        <v/>
      </c>
      <c r="AH43" s="85" t="str">
        <f t="shared" si="43"/>
        <v/>
      </c>
      <c r="AI43" s="86" t="str">
        <f t="shared" si="44"/>
        <v/>
      </c>
      <c r="AJ43" s="87" t="str">
        <f t="shared" si="45"/>
        <v/>
      </c>
      <c r="AK43" s="88">
        <f t="shared" si="46"/>
        <v>0</v>
      </c>
      <c r="AM43" s="183"/>
      <c r="AN43" s="165"/>
      <c r="AO43" s="165"/>
      <c r="AP43" s="165"/>
      <c r="AQ43" s="165"/>
      <c r="AR43" s="189" t="str">
        <f t="shared" si="47"/>
        <v/>
      </c>
      <c r="AS43" s="166" t="str">
        <f t="shared" si="70"/>
        <v/>
      </c>
      <c r="AT43" s="166" t="str">
        <f t="shared" si="71"/>
        <v/>
      </c>
      <c r="AU43" s="166" t="str">
        <f t="shared" si="50"/>
        <v/>
      </c>
      <c r="AV43" s="166" t="str">
        <f t="shared" si="51"/>
        <v/>
      </c>
      <c r="AW43" s="166" t="str">
        <f t="shared" si="72"/>
        <v/>
      </c>
      <c r="AX43" s="166" t="str">
        <f t="shared" si="73"/>
        <v/>
      </c>
      <c r="AY43" s="166" t="str">
        <f t="shared" si="74"/>
        <v/>
      </c>
      <c r="AZ43" s="166" t="str">
        <f t="shared" si="75"/>
        <v/>
      </c>
      <c r="BA43" s="166" t="str">
        <f t="shared" si="56"/>
        <v/>
      </c>
      <c r="BB43" s="166" t="str">
        <f t="shared" si="76"/>
        <v/>
      </c>
      <c r="BC43" s="166" t="str">
        <f t="shared" si="58"/>
        <v/>
      </c>
      <c r="BD43" s="166" t="str">
        <f t="shared" si="77"/>
        <v/>
      </c>
      <c r="BE43" s="166" t="str">
        <f t="shared" si="60"/>
        <v/>
      </c>
      <c r="BF43" s="166" t="str">
        <f t="shared" si="78"/>
        <v/>
      </c>
      <c r="BG43" s="166" t="str">
        <f t="shared" si="62"/>
        <v/>
      </c>
      <c r="BH43" s="166" t="str">
        <f t="shared" si="63"/>
        <v/>
      </c>
      <c r="BI43" s="166" t="str">
        <f t="shared" si="64"/>
        <v/>
      </c>
      <c r="BJ43" s="166"/>
      <c r="BK43" s="190"/>
      <c r="BL43" s="189" t="str">
        <f t="shared" si="65"/>
        <v/>
      </c>
      <c r="BM43" s="166" t="str">
        <f t="shared" si="79"/>
        <v/>
      </c>
      <c r="BN43" s="167" t="str">
        <f t="shared" si="80"/>
        <v/>
      </c>
      <c r="BO43" s="166" t="str">
        <f t="shared" si="68"/>
        <v/>
      </c>
      <c r="BP43" s="166" t="str">
        <f t="shared" si="81"/>
        <v/>
      </c>
      <c r="BQ43" s="190" t="str">
        <f>IF(AND($A43=1,$J43&lt;&gt;""),_xlfn.CONCAT(BQ$3,PROPER(_xlfn.XLOOKUP($L43,字面,QWERTY)),BQ$4,_xlfn.XLOOKUP($L43,字面,QWERTY),BQ$5,$U43,BQ$6,_xlfn.XLOOKUP($L43,字面,変数名),BQ$7,_xlfn.XLOOKUP($L43,字面,変数名),BQ$8,BQ$9,_xlfn.XLOOKUP($L43,字面,QWERTY),BQ$5,$U43,BQ$6,_xlfn.XLOOKUP($L43,字面,変数名),BQ$10,_xlfn.XLOOKUP($L43,字面,変数名),IF(ISBLANK($BQ44),BQ$11,BQ$8)),"")</f>
        <v/>
      </c>
      <c r="BR43" s="193"/>
    </row>
    <row r="44" spans="1:70" ht="21">
      <c r="A44" s="39">
        <f t="shared" si="23"/>
        <v>3</v>
      </c>
      <c r="B44" s="38" t="str">
        <f t="shared" si="24"/>
        <v>A</v>
      </c>
      <c r="C44" s="38">
        <f t="shared" si="25"/>
        <v>1</v>
      </c>
      <c r="D44" s="38">
        <f t="shared" si="26"/>
        <v>0</v>
      </c>
      <c r="E44" s="50">
        <f t="shared" si="27"/>
        <v>274877906956</v>
      </c>
      <c r="F44" s="141">
        <f t="shared" si="28"/>
        <v>0</v>
      </c>
      <c r="G44" s="335">
        <v>269</v>
      </c>
      <c r="H44" s="336"/>
      <c r="I44" s="337" t="s">
        <v>40</v>
      </c>
      <c r="J44" s="338" t="s">
        <v>40</v>
      </c>
      <c r="K44" s="339"/>
      <c r="L44" s="340" t="s">
        <v>170</v>
      </c>
      <c r="M44" s="340" t="s">
        <v>171</v>
      </c>
      <c r="N44" s="341" t="s">
        <v>952</v>
      </c>
      <c r="O44" s="342"/>
      <c r="P44" s="358" t="str">
        <f t="shared" si="29"/>
        <v/>
      </c>
      <c r="Q44" s="343"/>
      <c r="R44" s="355"/>
      <c r="S44" s="262" t="str">
        <f t="shared" si="30"/>
        <v/>
      </c>
      <c r="T44" s="257"/>
      <c r="U44" s="258" t="str">
        <f t="shared" si="31"/>
        <v/>
      </c>
      <c r="W44" s="84" t="str">
        <f t="shared" si="32"/>
        <v/>
      </c>
      <c r="X44" s="85" t="str">
        <f t="shared" si="33"/>
        <v/>
      </c>
      <c r="Y44" s="86" t="str">
        <f t="shared" si="34"/>
        <v/>
      </c>
      <c r="Z44" s="87" t="str">
        <f t="shared" si="35"/>
        <v/>
      </c>
      <c r="AA44" s="85">
        <f t="shared" si="36"/>
        <v>0</v>
      </c>
      <c r="AB44" s="84" t="str">
        <f t="shared" si="37"/>
        <v/>
      </c>
      <c r="AC44" s="85" t="str">
        <f t="shared" si="38"/>
        <v/>
      </c>
      <c r="AD44" s="86" t="str">
        <f t="shared" si="39"/>
        <v/>
      </c>
      <c r="AE44" s="87" t="str">
        <f t="shared" si="40"/>
        <v/>
      </c>
      <c r="AF44" s="85">
        <f t="shared" si="41"/>
        <v>0</v>
      </c>
      <c r="AG44" s="84" t="str">
        <f t="shared" si="42"/>
        <v/>
      </c>
      <c r="AH44" s="85" t="str">
        <f t="shared" si="43"/>
        <v/>
      </c>
      <c r="AI44" s="86" t="str">
        <f t="shared" si="44"/>
        <v/>
      </c>
      <c r="AJ44" s="87" t="str">
        <f t="shared" si="45"/>
        <v/>
      </c>
      <c r="AK44" s="88">
        <f t="shared" si="46"/>
        <v>0</v>
      </c>
      <c r="AM44" s="183"/>
      <c r="AN44" s="165"/>
      <c r="AO44" s="165"/>
      <c r="AP44" s="165"/>
      <c r="AQ44" s="165"/>
      <c r="AR44" s="189" t="str">
        <f t="shared" si="47"/>
        <v/>
      </c>
      <c r="AS44" s="166" t="str">
        <f t="shared" si="70"/>
        <v/>
      </c>
      <c r="AT44" s="166" t="str">
        <f t="shared" si="71"/>
        <v/>
      </c>
      <c r="AU44" s="166" t="str">
        <f t="shared" si="50"/>
        <v/>
      </c>
      <c r="AV44" s="166" t="str">
        <f t="shared" si="51"/>
        <v/>
      </c>
      <c r="AW44" s="166" t="str">
        <f t="shared" si="72"/>
        <v/>
      </c>
      <c r="AX44" s="166" t="str">
        <f t="shared" si="73"/>
        <v/>
      </c>
      <c r="AY44" s="166" t="str">
        <f t="shared" si="74"/>
        <v/>
      </c>
      <c r="AZ44" s="166" t="str">
        <f t="shared" si="75"/>
        <v/>
      </c>
      <c r="BA44" s="166" t="str">
        <f t="shared" si="56"/>
        <v/>
      </c>
      <c r="BB44" s="166" t="str">
        <f t="shared" si="76"/>
        <v/>
      </c>
      <c r="BC44" s="166" t="str">
        <f t="shared" si="58"/>
        <v/>
      </c>
      <c r="BD44" s="166" t="str">
        <f t="shared" si="77"/>
        <v/>
      </c>
      <c r="BE44" s="166" t="str">
        <f t="shared" si="60"/>
        <v/>
      </c>
      <c r="BF44" s="166" t="str">
        <f t="shared" si="78"/>
        <v/>
      </c>
      <c r="BG44" s="166" t="str">
        <f t="shared" si="62"/>
        <v/>
      </c>
      <c r="BH44" s="166" t="str">
        <f t="shared" si="63"/>
        <v/>
      </c>
      <c r="BI44" s="166" t="str">
        <f t="shared" si="64"/>
        <v/>
      </c>
      <c r="BJ44" s="166"/>
      <c r="BK44" s="190"/>
      <c r="BL44" s="189" t="str">
        <f t="shared" si="65"/>
        <v/>
      </c>
      <c r="BM44" s="166" t="str">
        <f t="shared" si="79"/>
        <v/>
      </c>
      <c r="BN44" s="167" t="str">
        <f t="shared" si="80"/>
        <v/>
      </c>
      <c r="BO44" s="166" t="str">
        <f t="shared" si="68"/>
        <v/>
      </c>
      <c r="BP44" s="166" t="str">
        <f t="shared" si="81"/>
        <v/>
      </c>
      <c r="BQ44" s="190" t="str">
        <f>IF(AND($A44=1,$J44&lt;&gt;""),_xlfn.CONCAT(BQ$3,PROPER(_xlfn.XLOOKUP($L44,字面,QWERTY)),BQ$4,_xlfn.XLOOKUP($L44,字面,QWERTY),BQ$5,$U44,BQ$6,_xlfn.XLOOKUP($L44,字面,変数名),BQ$7,_xlfn.XLOOKUP($L44,字面,変数名),BQ$8,BQ$9,_xlfn.XLOOKUP($L44,字面,QWERTY),BQ$5,$U44,BQ$6,_xlfn.XLOOKUP($L44,字面,変数名),BQ$10,_xlfn.XLOOKUP($L44,字面,変数名),IF(ISBLANK($BQ45),BQ$11,BQ$8)),"")</f>
        <v/>
      </c>
      <c r="BR44" s="193"/>
    </row>
    <row r="45" spans="1:70" ht="21">
      <c r="A45" s="39">
        <f t="shared" si="23"/>
        <v>3</v>
      </c>
      <c r="B45" s="38" t="str">
        <f t="shared" si="24"/>
        <v>A</v>
      </c>
      <c r="C45" s="38">
        <f t="shared" si="25"/>
        <v>1</v>
      </c>
      <c r="D45" s="38">
        <f t="shared" si="26"/>
        <v>0</v>
      </c>
      <c r="E45" s="50">
        <f t="shared" si="27"/>
        <v>549755813900</v>
      </c>
      <c r="F45" s="141">
        <f t="shared" si="28"/>
        <v>0</v>
      </c>
      <c r="G45" s="335">
        <v>270</v>
      </c>
      <c r="H45" s="336"/>
      <c r="I45" s="337" t="s">
        <v>40</v>
      </c>
      <c r="J45" s="338" t="s">
        <v>40</v>
      </c>
      <c r="K45" s="339"/>
      <c r="L45" s="340" t="s">
        <v>170</v>
      </c>
      <c r="M45" s="340" t="s">
        <v>171</v>
      </c>
      <c r="N45" s="341" t="s">
        <v>954</v>
      </c>
      <c r="O45" s="342"/>
      <c r="P45" s="358" t="str">
        <f t="shared" si="29"/>
        <v/>
      </c>
      <c r="Q45" s="343"/>
      <c r="R45" s="355"/>
      <c r="S45" s="262" t="str">
        <f t="shared" si="30"/>
        <v/>
      </c>
      <c r="T45" s="257"/>
      <c r="U45" s="258" t="str">
        <f t="shared" si="31"/>
        <v/>
      </c>
      <c r="W45" s="84" t="str">
        <f t="shared" si="32"/>
        <v/>
      </c>
      <c r="X45" s="85" t="str">
        <f t="shared" si="33"/>
        <v/>
      </c>
      <c r="Y45" s="86" t="str">
        <f t="shared" si="34"/>
        <v/>
      </c>
      <c r="Z45" s="87" t="str">
        <f t="shared" si="35"/>
        <v/>
      </c>
      <c r="AA45" s="85">
        <f t="shared" si="36"/>
        <v>0</v>
      </c>
      <c r="AB45" s="84" t="str">
        <f t="shared" si="37"/>
        <v/>
      </c>
      <c r="AC45" s="85" t="str">
        <f t="shared" si="38"/>
        <v/>
      </c>
      <c r="AD45" s="86" t="str">
        <f t="shared" si="39"/>
        <v/>
      </c>
      <c r="AE45" s="87" t="str">
        <f t="shared" si="40"/>
        <v/>
      </c>
      <c r="AF45" s="85">
        <f t="shared" si="41"/>
        <v>0</v>
      </c>
      <c r="AG45" s="84" t="str">
        <f t="shared" si="42"/>
        <v/>
      </c>
      <c r="AH45" s="85" t="str">
        <f t="shared" si="43"/>
        <v/>
      </c>
      <c r="AI45" s="86" t="str">
        <f t="shared" si="44"/>
        <v/>
      </c>
      <c r="AJ45" s="87" t="str">
        <f t="shared" si="45"/>
        <v/>
      </c>
      <c r="AK45" s="88">
        <f t="shared" si="46"/>
        <v>0</v>
      </c>
      <c r="AM45" s="183"/>
      <c r="AN45" s="165"/>
      <c r="AO45" s="165"/>
      <c r="AP45" s="165"/>
      <c r="AQ45" s="165"/>
      <c r="AR45" s="189" t="str">
        <f t="shared" si="47"/>
        <v/>
      </c>
      <c r="AS45" s="166" t="str">
        <f t="shared" si="70"/>
        <v/>
      </c>
      <c r="AT45" s="166" t="str">
        <f t="shared" si="71"/>
        <v/>
      </c>
      <c r="AU45" s="166" t="str">
        <f t="shared" si="50"/>
        <v/>
      </c>
      <c r="AV45" s="166" t="str">
        <f t="shared" si="51"/>
        <v/>
      </c>
      <c r="AW45" s="166" t="str">
        <f t="shared" si="72"/>
        <v/>
      </c>
      <c r="AX45" s="166" t="str">
        <f t="shared" si="73"/>
        <v/>
      </c>
      <c r="AY45" s="166" t="str">
        <f t="shared" si="74"/>
        <v/>
      </c>
      <c r="AZ45" s="166" t="str">
        <f t="shared" si="75"/>
        <v/>
      </c>
      <c r="BA45" s="166" t="str">
        <f t="shared" si="56"/>
        <v/>
      </c>
      <c r="BB45" s="166" t="str">
        <f t="shared" si="76"/>
        <v/>
      </c>
      <c r="BC45" s="166" t="str">
        <f t="shared" si="58"/>
        <v/>
      </c>
      <c r="BD45" s="166" t="str">
        <f t="shared" si="77"/>
        <v/>
      </c>
      <c r="BE45" s="166" t="str">
        <f t="shared" si="60"/>
        <v/>
      </c>
      <c r="BF45" s="166" t="str">
        <f t="shared" si="78"/>
        <v/>
      </c>
      <c r="BG45" s="166" t="str">
        <f t="shared" si="62"/>
        <v/>
      </c>
      <c r="BH45" s="166" t="str">
        <f t="shared" si="63"/>
        <v/>
      </c>
      <c r="BI45" s="166" t="str">
        <f t="shared" si="64"/>
        <v/>
      </c>
      <c r="BJ45" s="166"/>
      <c r="BK45" s="190"/>
      <c r="BL45" s="189" t="str">
        <f t="shared" si="65"/>
        <v/>
      </c>
      <c r="BM45" s="166" t="str">
        <f t="shared" si="79"/>
        <v/>
      </c>
      <c r="BN45" s="167" t="str">
        <f t="shared" si="80"/>
        <v/>
      </c>
      <c r="BO45" s="166" t="str">
        <f t="shared" si="68"/>
        <v/>
      </c>
      <c r="BP45" s="166" t="str">
        <f t="shared" si="81"/>
        <v/>
      </c>
      <c r="BQ45" s="190" t="str">
        <f>IF(AND($A45=1,$J45&lt;&gt;""),_xlfn.CONCAT(BQ$3,PROPER(_xlfn.XLOOKUP($L45,字面,QWERTY)),BQ$4,_xlfn.XLOOKUP($L45,字面,QWERTY),BQ$5,$U45,BQ$6,_xlfn.XLOOKUP($L45,字面,変数名),BQ$7,_xlfn.XLOOKUP($L45,字面,変数名),BQ$8,BQ$9,_xlfn.XLOOKUP($L45,字面,QWERTY),BQ$5,$U45,BQ$6,_xlfn.XLOOKUP($L45,字面,変数名),BQ$10,_xlfn.XLOOKUP($L45,字面,変数名),IF(ISBLANK($BQ46),BQ$11,BQ$8)),"")</f>
        <v/>
      </c>
      <c r="BR45" s="193"/>
    </row>
    <row r="46" spans="1:70" ht="21">
      <c r="A46" s="39">
        <f t="shared" si="23"/>
        <v>3</v>
      </c>
      <c r="B46" s="38" t="str">
        <f t="shared" si="24"/>
        <v>A</v>
      </c>
      <c r="C46" s="38">
        <f t="shared" si="25"/>
        <v>1</v>
      </c>
      <c r="D46" s="38">
        <f t="shared" si="26"/>
        <v>0</v>
      </c>
      <c r="E46" s="50">
        <f t="shared" si="27"/>
        <v>1099511627788</v>
      </c>
      <c r="F46" s="141">
        <f t="shared" si="28"/>
        <v>0</v>
      </c>
      <c r="G46" s="335">
        <v>271</v>
      </c>
      <c r="H46" s="336"/>
      <c r="I46" s="337" t="s">
        <v>40</v>
      </c>
      <c r="J46" s="338" t="s">
        <v>40</v>
      </c>
      <c r="K46" s="339"/>
      <c r="L46" s="340" t="s">
        <v>170</v>
      </c>
      <c r="M46" s="340" t="s">
        <v>171</v>
      </c>
      <c r="N46" s="341" t="s">
        <v>956</v>
      </c>
      <c r="O46" s="342"/>
      <c r="P46" s="358" t="str">
        <f t="shared" si="29"/>
        <v/>
      </c>
      <c r="Q46" s="343"/>
      <c r="R46" s="355"/>
      <c r="S46" s="262" t="str">
        <f t="shared" si="30"/>
        <v/>
      </c>
      <c r="T46" s="257"/>
      <c r="U46" s="258" t="str">
        <f t="shared" si="31"/>
        <v/>
      </c>
      <c r="W46" s="84" t="str">
        <f t="shared" si="32"/>
        <v/>
      </c>
      <c r="X46" s="85" t="str">
        <f t="shared" si="33"/>
        <v/>
      </c>
      <c r="Y46" s="86" t="str">
        <f t="shared" si="34"/>
        <v/>
      </c>
      <c r="Z46" s="87" t="str">
        <f t="shared" si="35"/>
        <v/>
      </c>
      <c r="AA46" s="85">
        <f t="shared" si="36"/>
        <v>0</v>
      </c>
      <c r="AB46" s="84" t="str">
        <f t="shared" si="37"/>
        <v/>
      </c>
      <c r="AC46" s="85" t="str">
        <f t="shared" si="38"/>
        <v/>
      </c>
      <c r="AD46" s="86" t="str">
        <f t="shared" si="39"/>
        <v/>
      </c>
      <c r="AE46" s="87" t="str">
        <f t="shared" si="40"/>
        <v/>
      </c>
      <c r="AF46" s="85">
        <f t="shared" si="41"/>
        <v>0</v>
      </c>
      <c r="AG46" s="84" t="str">
        <f t="shared" si="42"/>
        <v/>
      </c>
      <c r="AH46" s="85" t="str">
        <f t="shared" si="43"/>
        <v/>
      </c>
      <c r="AI46" s="86" t="str">
        <f t="shared" si="44"/>
        <v/>
      </c>
      <c r="AJ46" s="87" t="str">
        <f t="shared" si="45"/>
        <v/>
      </c>
      <c r="AK46" s="88">
        <f t="shared" si="46"/>
        <v>0</v>
      </c>
      <c r="AM46" s="183"/>
      <c r="AN46" s="165"/>
      <c r="AO46" s="165"/>
      <c r="AP46" s="165"/>
      <c r="AQ46" s="165"/>
      <c r="AR46" s="189" t="str">
        <f t="shared" si="47"/>
        <v/>
      </c>
      <c r="AS46" s="166" t="str">
        <f t="shared" si="70"/>
        <v/>
      </c>
      <c r="AT46" s="166" t="str">
        <f t="shared" si="71"/>
        <v/>
      </c>
      <c r="AU46" s="166" t="str">
        <f t="shared" si="50"/>
        <v/>
      </c>
      <c r="AV46" s="166" t="str">
        <f t="shared" si="51"/>
        <v/>
      </c>
      <c r="AW46" s="166" t="str">
        <f t="shared" si="72"/>
        <v/>
      </c>
      <c r="AX46" s="166" t="str">
        <f t="shared" si="73"/>
        <v/>
      </c>
      <c r="AY46" s="166" t="str">
        <f t="shared" si="74"/>
        <v/>
      </c>
      <c r="AZ46" s="166" t="str">
        <f t="shared" si="75"/>
        <v/>
      </c>
      <c r="BA46" s="166" t="str">
        <f t="shared" si="56"/>
        <v/>
      </c>
      <c r="BB46" s="166" t="str">
        <f t="shared" si="76"/>
        <v/>
      </c>
      <c r="BC46" s="166" t="str">
        <f t="shared" si="58"/>
        <v/>
      </c>
      <c r="BD46" s="166" t="str">
        <f t="shared" si="77"/>
        <v/>
      </c>
      <c r="BE46" s="166" t="str">
        <f t="shared" si="60"/>
        <v/>
      </c>
      <c r="BF46" s="166" t="str">
        <f t="shared" si="78"/>
        <v/>
      </c>
      <c r="BG46" s="166" t="str">
        <f t="shared" si="62"/>
        <v/>
      </c>
      <c r="BH46" s="166" t="str">
        <f t="shared" si="63"/>
        <v/>
      </c>
      <c r="BI46" s="166" t="str">
        <f t="shared" si="64"/>
        <v/>
      </c>
      <c r="BJ46" s="166"/>
      <c r="BK46" s="190"/>
      <c r="BL46" s="189" t="str">
        <f t="shared" si="65"/>
        <v/>
      </c>
      <c r="BM46" s="166" t="str">
        <f t="shared" si="79"/>
        <v/>
      </c>
      <c r="BN46" s="167" t="str">
        <f t="shared" si="80"/>
        <v/>
      </c>
      <c r="BO46" s="166" t="str">
        <f t="shared" si="68"/>
        <v/>
      </c>
      <c r="BP46" s="166" t="str">
        <f t="shared" si="81"/>
        <v/>
      </c>
      <c r="BQ46" s="190" t="str">
        <f>IF(AND($A46=1,$J46&lt;&gt;""),_xlfn.CONCAT(BQ$3,PROPER(_xlfn.XLOOKUP($L46,字面,QWERTY)),BQ$4,_xlfn.XLOOKUP($L46,字面,QWERTY),BQ$5,$U46,BQ$6,_xlfn.XLOOKUP($L46,字面,変数名),BQ$7,_xlfn.XLOOKUP($L46,字面,変数名),BQ$8,BQ$9,_xlfn.XLOOKUP($L46,字面,QWERTY),BQ$5,$U46,BQ$6,_xlfn.XLOOKUP($L46,字面,変数名),BQ$10,_xlfn.XLOOKUP($L46,字面,変数名),IF(ISBLANK($BQ47),BQ$11,BQ$8)),"")</f>
        <v/>
      </c>
      <c r="BR46" s="193"/>
    </row>
    <row r="47" spans="1:70" ht="21">
      <c r="A47" s="39">
        <f t="shared" si="23"/>
        <v>3</v>
      </c>
      <c r="B47" s="38" t="str">
        <f t="shared" si="24"/>
        <v>A</v>
      </c>
      <c r="C47" s="38">
        <f t="shared" si="25"/>
        <v>1</v>
      </c>
      <c r="D47" s="38">
        <f t="shared" si="26"/>
        <v>0</v>
      </c>
      <c r="E47" s="50">
        <f t="shared" si="27"/>
        <v>2199023255564</v>
      </c>
      <c r="F47" s="141">
        <f t="shared" si="28"/>
        <v>0</v>
      </c>
      <c r="G47" s="335">
        <v>272</v>
      </c>
      <c r="H47" s="336"/>
      <c r="I47" s="337" t="s">
        <v>40</v>
      </c>
      <c r="J47" s="338" t="s">
        <v>40</v>
      </c>
      <c r="K47" s="339"/>
      <c r="L47" s="340" t="s">
        <v>170</v>
      </c>
      <c r="M47" s="340" t="s">
        <v>171</v>
      </c>
      <c r="N47" s="341" t="s">
        <v>957</v>
      </c>
      <c r="O47" s="342"/>
      <c r="P47" s="358" t="str">
        <f t="shared" si="29"/>
        <v/>
      </c>
      <c r="Q47" s="343"/>
      <c r="R47" s="355"/>
      <c r="S47" s="262" t="str">
        <f t="shared" si="30"/>
        <v/>
      </c>
      <c r="T47" s="257"/>
      <c r="U47" s="258" t="str">
        <f t="shared" si="31"/>
        <v/>
      </c>
      <c r="W47" s="84" t="str">
        <f t="shared" si="32"/>
        <v/>
      </c>
      <c r="X47" s="85" t="str">
        <f t="shared" si="33"/>
        <v/>
      </c>
      <c r="Y47" s="86" t="str">
        <f t="shared" si="34"/>
        <v/>
      </c>
      <c r="Z47" s="87" t="str">
        <f t="shared" si="35"/>
        <v/>
      </c>
      <c r="AA47" s="85">
        <f t="shared" si="36"/>
        <v>0</v>
      </c>
      <c r="AB47" s="84" t="str">
        <f t="shared" si="37"/>
        <v/>
      </c>
      <c r="AC47" s="85" t="str">
        <f t="shared" si="38"/>
        <v/>
      </c>
      <c r="AD47" s="86" t="str">
        <f t="shared" si="39"/>
        <v/>
      </c>
      <c r="AE47" s="87" t="str">
        <f t="shared" si="40"/>
        <v/>
      </c>
      <c r="AF47" s="85">
        <f t="shared" si="41"/>
        <v>0</v>
      </c>
      <c r="AG47" s="84" t="str">
        <f t="shared" si="42"/>
        <v/>
      </c>
      <c r="AH47" s="85" t="str">
        <f t="shared" si="43"/>
        <v/>
      </c>
      <c r="AI47" s="86" t="str">
        <f t="shared" si="44"/>
        <v/>
      </c>
      <c r="AJ47" s="87" t="str">
        <f t="shared" si="45"/>
        <v/>
      </c>
      <c r="AK47" s="88">
        <f t="shared" si="46"/>
        <v>0</v>
      </c>
      <c r="AM47" s="183"/>
      <c r="AN47" s="165"/>
      <c r="AO47" s="165"/>
      <c r="AP47" s="165"/>
      <c r="AQ47" s="165"/>
      <c r="AR47" s="189" t="str">
        <f t="shared" si="47"/>
        <v/>
      </c>
      <c r="AS47" s="166" t="str">
        <f t="shared" si="70"/>
        <v/>
      </c>
      <c r="AT47" s="166" t="str">
        <f t="shared" si="71"/>
        <v/>
      </c>
      <c r="AU47" s="166" t="str">
        <f t="shared" si="50"/>
        <v/>
      </c>
      <c r="AV47" s="166" t="str">
        <f t="shared" si="51"/>
        <v/>
      </c>
      <c r="AW47" s="166" t="str">
        <f t="shared" si="72"/>
        <v/>
      </c>
      <c r="AX47" s="166" t="str">
        <f t="shared" si="73"/>
        <v/>
      </c>
      <c r="AY47" s="166" t="str">
        <f t="shared" si="74"/>
        <v/>
      </c>
      <c r="AZ47" s="166" t="str">
        <f t="shared" si="75"/>
        <v/>
      </c>
      <c r="BA47" s="166" t="str">
        <f t="shared" si="56"/>
        <v/>
      </c>
      <c r="BB47" s="166" t="str">
        <f t="shared" si="76"/>
        <v/>
      </c>
      <c r="BC47" s="166" t="str">
        <f t="shared" si="58"/>
        <v/>
      </c>
      <c r="BD47" s="166" t="str">
        <f t="shared" si="77"/>
        <v/>
      </c>
      <c r="BE47" s="166" t="str">
        <f t="shared" si="60"/>
        <v/>
      </c>
      <c r="BF47" s="166" t="str">
        <f t="shared" si="78"/>
        <v/>
      </c>
      <c r="BG47" s="166" t="str">
        <f t="shared" si="62"/>
        <v/>
      </c>
      <c r="BH47" s="166" t="str">
        <f t="shared" si="63"/>
        <v/>
      </c>
      <c r="BI47" s="166" t="str">
        <f t="shared" si="64"/>
        <v/>
      </c>
      <c r="BJ47" s="166"/>
      <c r="BK47" s="190"/>
      <c r="BL47" s="189" t="str">
        <f t="shared" si="65"/>
        <v/>
      </c>
      <c r="BM47" s="166" t="str">
        <f t="shared" si="79"/>
        <v/>
      </c>
      <c r="BN47" s="167" t="str">
        <f t="shared" si="80"/>
        <v/>
      </c>
      <c r="BO47" s="166" t="str">
        <f t="shared" si="68"/>
        <v/>
      </c>
      <c r="BP47" s="166" t="str">
        <f t="shared" si="81"/>
        <v/>
      </c>
      <c r="BQ47" s="190" t="str">
        <f>IF(AND($A47=1,$J47&lt;&gt;""),_xlfn.CONCAT(BQ$3,PROPER(_xlfn.XLOOKUP($L47,字面,QWERTY)),BQ$4,_xlfn.XLOOKUP($L47,字面,QWERTY),BQ$5,$U47,BQ$6,_xlfn.XLOOKUP($L47,字面,変数名),BQ$7,_xlfn.XLOOKUP($L47,字面,変数名),BQ$8,BQ$9,_xlfn.XLOOKUP($L47,字面,QWERTY),BQ$5,$U47,BQ$6,_xlfn.XLOOKUP($L47,字面,変数名),BQ$10,_xlfn.XLOOKUP($L47,字面,変数名),IF(ISBLANK($BQ48),BQ$11,BQ$8)),"")</f>
        <v/>
      </c>
      <c r="BR47" s="193"/>
    </row>
    <row r="48" spans="1:70" ht="21">
      <c r="A48" s="39">
        <f t="shared" si="23"/>
        <v>3</v>
      </c>
      <c r="B48" s="38" t="str">
        <f t="shared" si="24"/>
        <v>A</v>
      </c>
      <c r="C48" s="38">
        <f t="shared" si="25"/>
        <v>1</v>
      </c>
      <c r="D48" s="38">
        <f t="shared" si="26"/>
        <v>0</v>
      </c>
      <c r="E48" s="50">
        <f t="shared" si="27"/>
        <v>35184372088844</v>
      </c>
      <c r="F48" s="141">
        <f t="shared" si="28"/>
        <v>0</v>
      </c>
      <c r="G48" s="335">
        <v>273</v>
      </c>
      <c r="H48" s="336"/>
      <c r="I48" s="337" t="s">
        <v>40</v>
      </c>
      <c r="J48" s="338" t="s">
        <v>40</v>
      </c>
      <c r="K48" s="339"/>
      <c r="L48" s="340" t="s">
        <v>170</v>
      </c>
      <c r="M48" s="340" t="s">
        <v>171</v>
      </c>
      <c r="N48" s="341" t="s">
        <v>1076</v>
      </c>
      <c r="O48" s="342"/>
      <c r="P48" s="358" t="str">
        <f t="shared" si="29"/>
        <v/>
      </c>
      <c r="Q48" s="343"/>
      <c r="R48" s="355"/>
      <c r="S48" s="262" t="str">
        <f t="shared" si="30"/>
        <v/>
      </c>
      <c r="T48" s="257"/>
      <c r="U48" s="258" t="str">
        <f t="shared" si="31"/>
        <v/>
      </c>
      <c r="W48" s="84" t="str">
        <f t="shared" si="32"/>
        <v/>
      </c>
      <c r="X48" s="85" t="str">
        <f t="shared" si="33"/>
        <v/>
      </c>
      <c r="Y48" s="86" t="str">
        <f t="shared" si="34"/>
        <v/>
      </c>
      <c r="Z48" s="87" t="str">
        <f t="shared" si="35"/>
        <v/>
      </c>
      <c r="AA48" s="85">
        <f t="shared" si="36"/>
        <v>0</v>
      </c>
      <c r="AB48" s="84" t="str">
        <f t="shared" si="37"/>
        <v/>
      </c>
      <c r="AC48" s="85" t="str">
        <f t="shared" si="38"/>
        <v/>
      </c>
      <c r="AD48" s="86" t="str">
        <f t="shared" si="39"/>
        <v/>
      </c>
      <c r="AE48" s="87" t="str">
        <f t="shared" si="40"/>
        <v/>
      </c>
      <c r="AF48" s="85">
        <f t="shared" si="41"/>
        <v>0</v>
      </c>
      <c r="AG48" s="84" t="str">
        <f t="shared" si="42"/>
        <v/>
      </c>
      <c r="AH48" s="85" t="str">
        <f t="shared" si="43"/>
        <v/>
      </c>
      <c r="AI48" s="86" t="str">
        <f t="shared" si="44"/>
        <v/>
      </c>
      <c r="AJ48" s="87" t="str">
        <f t="shared" si="45"/>
        <v/>
      </c>
      <c r="AK48" s="88">
        <f t="shared" si="46"/>
        <v>0</v>
      </c>
      <c r="AM48" s="183"/>
      <c r="AN48" s="165"/>
      <c r="AO48" s="165"/>
      <c r="AP48" s="165"/>
      <c r="AQ48" s="165"/>
      <c r="AR48" s="189" t="str">
        <f t="shared" si="47"/>
        <v/>
      </c>
      <c r="AS48" s="166" t="str">
        <f t="shared" si="70"/>
        <v/>
      </c>
      <c r="AT48" s="166" t="str">
        <f t="shared" si="71"/>
        <v/>
      </c>
      <c r="AU48" s="166" t="str">
        <f t="shared" si="50"/>
        <v/>
      </c>
      <c r="AV48" s="166" t="str">
        <f t="shared" si="51"/>
        <v/>
      </c>
      <c r="AW48" s="166" t="str">
        <f t="shared" si="72"/>
        <v/>
      </c>
      <c r="AX48" s="166" t="str">
        <f t="shared" si="73"/>
        <v/>
      </c>
      <c r="AY48" s="166" t="str">
        <f t="shared" si="74"/>
        <v/>
      </c>
      <c r="AZ48" s="166" t="str">
        <f t="shared" si="75"/>
        <v/>
      </c>
      <c r="BA48" s="166" t="str">
        <f t="shared" si="56"/>
        <v/>
      </c>
      <c r="BB48" s="166" t="str">
        <f t="shared" si="76"/>
        <v/>
      </c>
      <c r="BC48" s="166" t="str">
        <f t="shared" si="58"/>
        <v/>
      </c>
      <c r="BD48" s="166" t="str">
        <f t="shared" si="77"/>
        <v/>
      </c>
      <c r="BE48" s="166" t="str">
        <f t="shared" si="60"/>
        <v/>
      </c>
      <c r="BF48" s="166" t="str">
        <f t="shared" si="78"/>
        <v/>
      </c>
      <c r="BG48" s="166" t="str">
        <f t="shared" si="62"/>
        <v/>
      </c>
      <c r="BH48" s="166" t="str">
        <f t="shared" si="63"/>
        <v/>
      </c>
      <c r="BI48" s="166" t="str">
        <f t="shared" si="64"/>
        <v/>
      </c>
      <c r="BJ48" s="166"/>
      <c r="BK48" s="190"/>
      <c r="BL48" s="189" t="str">
        <f t="shared" si="65"/>
        <v/>
      </c>
      <c r="BM48" s="166" t="str">
        <f t="shared" si="79"/>
        <v/>
      </c>
      <c r="BN48" s="167" t="str">
        <f t="shared" si="80"/>
        <v/>
      </c>
      <c r="BO48" s="166" t="str">
        <f t="shared" si="68"/>
        <v/>
      </c>
      <c r="BP48" s="166" t="str">
        <f t="shared" si="81"/>
        <v/>
      </c>
      <c r="BQ48" s="190" t="str">
        <f>IF(AND($A48=1,$J48&lt;&gt;""),_xlfn.CONCAT(BQ$3,PROPER(_xlfn.XLOOKUP($L48,字面,QWERTY)),BQ$4,_xlfn.XLOOKUP($L48,字面,QWERTY),BQ$5,$U48,BQ$6,_xlfn.XLOOKUP($L48,字面,変数名),BQ$7,_xlfn.XLOOKUP($L48,字面,変数名),BQ$8,BQ$9,_xlfn.XLOOKUP($L48,字面,QWERTY),BQ$5,$U48,BQ$6,_xlfn.XLOOKUP($L48,字面,変数名),BQ$10,_xlfn.XLOOKUP($L48,字面,変数名),IF(ISBLANK($BQ49),BQ$11,BQ$8)),"")</f>
        <v/>
      </c>
      <c r="BR48" s="193"/>
    </row>
    <row r="49" spans="1:70" ht="21">
      <c r="A49" s="39">
        <f t="shared" si="23"/>
        <v>3</v>
      </c>
      <c r="B49" s="38" t="str">
        <f t="shared" si="24"/>
        <v>A</v>
      </c>
      <c r="C49" s="38">
        <f t="shared" si="25"/>
        <v>1</v>
      </c>
      <c r="D49" s="38">
        <f t="shared" si="26"/>
        <v>0</v>
      </c>
      <c r="E49" s="50">
        <f t="shared" si="27"/>
        <v>76</v>
      </c>
      <c r="F49" s="141">
        <f t="shared" si="28"/>
        <v>0</v>
      </c>
      <c r="G49" s="335">
        <v>274</v>
      </c>
      <c r="H49" s="336"/>
      <c r="I49" s="337" t="s">
        <v>40</v>
      </c>
      <c r="J49" s="338" t="s">
        <v>40</v>
      </c>
      <c r="K49" s="339"/>
      <c r="L49" s="340" t="s">
        <v>170</v>
      </c>
      <c r="M49" s="340" t="s">
        <v>171</v>
      </c>
      <c r="N49" s="341" t="s">
        <v>197</v>
      </c>
      <c r="O49" s="342"/>
      <c r="P49" s="358" t="str">
        <f t="shared" si="29"/>
        <v/>
      </c>
      <c r="Q49" s="343"/>
      <c r="R49" s="355"/>
      <c r="S49" s="262" t="str">
        <f t="shared" si="30"/>
        <v/>
      </c>
      <c r="T49" s="257"/>
      <c r="U49" s="258" t="str">
        <f t="shared" si="31"/>
        <v/>
      </c>
      <c r="W49" s="84" t="str">
        <f t="shared" si="32"/>
        <v/>
      </c>
      <c r="X49" s="85" t="str">
        <f t="shared" si="33"/>
        <v/>
      </c>
      <c r="Y49" s="86" t="str">
        <f t="shared" si="34"/>
        <v/>
      </c>
      <c r="Z49" s="87" t="str">
        <f t="shared" si="35"/>
        <v/>
      </c>
      <c r="AA49" s="85">
        <f t="shared" si="36"/>
        <v>0</v>
      </c>
      <c r="AB49" s="84" t="str">
        <f t="shared" si="37"/>
        <v/>
      </c>
      <c r="AC49" s="85" t="str">
        <f t="shared" si="38"/>
        <v/>
      </c>
      <c r="AD49" s="86" t="str">
        <f t="shared" si="39"/>
        <v/>
      </c>
      <c r="AE49" s="87" t="str">
        <f t="shared" si="40"/>
        <v/>
      </c>
      <c r="AF49" s="85">
        <f t="shared" si="41"/>
        <v>0</v>
      </c>
      <c r="AG49" s="84" t="str">
        <f t="shared" si="42"/>
        <v/>
      </c>
      <c r="AH49" s="85" t="str">
        <f t="shared" si="43"/>
        <v/>
      </c>
      <c r="AI49" s="86" t="str">
        <f t="shared" si="44"/>
        <v/>
      </c>
      <c r="AJ49" s="87" t="str">
        <f t="shared" si="45"/>
        <v/>
      </c>
      <c r="AK49" s="88">
        <f t="shared" si="46"/>
        <v>0</v>
      </c>
      <c r="AM49" s="183"/>
      <c r="AN49" s="165"/>
      <c r="AO49" s="165"/>
      <c r="AP49" s="165"/>
      <c r="AQ49" s="165"/>
      <c r="AR49" s="189" t="str">
        <f t="shared" si="47"/>
        <v/>
      </c>
      <c r="AS49" s="166" t="str">
        <f t="shared" si="70"/>
        <v/>
      </c>
      <c r="AT49" s="166" t="str">
        <f t="shared" si="71"/>
        <v/>
      </c>
      <c r="AU49" s="166" t="str">
        <f t="shared" si="50"/>
        <v/>
      </c>
      <c r="AV49" s="166" t="str">
        <f t="shared" si="51"/>
        <v/>
      </c>
      <c r="AW49" s="166" t="str">
        <f t="shared" si="72"/>
        <v/>
      </c>
      <c r="AX49" s="166" t="str">
        <f t="shared" si="73"/>
        <v/>
      </c>
      <c r="AY49" s="166" t="str">
        <f t="shared" si="74"/>
        <v/>
      </c>
      <c r="AZ49" s="166" t="str">
        <f t="shared" si="75"/>
        <v/>
      </c>
      <c r="BA49" s="166" t="str">
        <f t="shared" si="56"/>
        <v/>
      </c>
      <c r="BB49" s="166" t="str">
        <f t="shared" si="76"/>
        <v/>
      </c>
      <c r="BC49" s="166" t="str">
        <f t="shared" si="58"/>
        <v/>
      </c>
      <c r="BD49" s="166" t="str">
        <f t="shared" si="77"/>
        <v/>
      </c>
      <c r="BE49" s="166" t="str">
        <f t="shared" si="60"/>
        <v/>
      </c>
      <c r="BF49" s="166" t="str">
        <f t="shared" si="78"/>
        <v/>
      </c>
      <c r="BG49" s="166" t="str">
        <f t="shared" si="62"/>
        <v/>
      </c>
      <c r="BH49" s="166" t="str">
        <f t="shared" si="63"/>
        <v/>
      </c>
      <c r="BI49" s="166" t="str">
        <f t="shared" si="64"/>
        <v/>
      </c>
      <c r="BJ49" s="166"/>
      <c r="BK49" s="190"/>
      <c r="BL49" s="189" t="str">
        <f t="shared" si="65"/>
        <v/>
      </c>
      <c r="BM49" s="166" t="str">
        <f t="shared" si="79"/>
        <v/>
      </c>
      <c r="BN49" s="167" t="str">
        <f t="shared" si="80"/>
        <v/>
      </c>
      <c r="BO49" s="166" t="str">
        <f t="shared" si="68"/>
        <v/>
      </c>
      <c r="BP49" s="166" t="str">
        <f t="shared" si="81"/>
        <v/>
      </c>
      <c r="BQ49" s="190" t="str">
        <f>IF(AND($A49=1,$J49&lt;&gt;""),_xlfn.CONCAT(BQ$3,PROPER(_xlfn.XLOOKUP($L49,字面,QWERTY)),BQ$4,_xlfn.XLOOKUP($L49,字面,QWERTY),BQ$5,$U49,BQ$6,_xlfn.XLOOKUP($L49,字面,変数名),BQ$7,_xlfn.XLOOKUP($L49,字面,変数名),BQ$8,BQ$9,_xlfn.XLOOKUP($L49,字面,QWERTY),BQ$5,$U49,BQ$6,_xlfn.XLOOKUP($L49,字面,変数名),BQ$10,_xlfn.XLOOKUP($L49,字面,変数名),IF(ISBLANK($BQ50),BQ$11,BQ$8)),"")</f>
        <v/>
      </c>
      <c r="BR49" s="193"/>
    </row>
    <row r="50" spans="1:70" ht="21">
      <c r="A50" s="39">
        <f t="shared" si="23"/>
        <v>3</v>
      </c>
      <c r="B50" s="38" t="str">
        <f t="shared" si="24"/>
        <v>A</v>
      </c>
      <c r="C50" s="38">
        <f t="shared" si="25"/>
        <v>1</v>
      </c>
      <c r="D50" s="38">
        <f t="shared" si="26"/>
        <v>0</v>
      </c>
      <c r="E50" s="50">
        <f t="shared" si="27"/>
        <v>140</v>
      </c>
      <c r="F50" s="141">
        <f t="shared" si="28"/>
        <v>0</v>
      </c>
      <c r="G50" s="335">
        <v>275</v>
      </c>
      <c r="H50" s="336"/>
      <c r="I50" s="337" t="s">
        <v>40</v>
      </c>
      <c r="J50" s="338" t="s">
        <v>40</v>
      </c>
      <c r="K50" s="339"/>
      <c r="L50" s="340" t="s">
        <v>170</v>
      </c>
      <c r="M50" s="340" t="s">
        <v>171</v>
      </c>
      <c r="N50" s="341" t="s">
        <v>198</v>
      </c>
      <c r="O50" s="342"/>
      <c r="P50" s="358" t="str">
        <f t="shared" si="29"/>
        <v/>
      </c>
      <c r="Q50" s="343"/>
      <c r="R50" s="355"/>
      <c r="S50" s="262" t="str">
        <f t="shared" si="30"/>
        <v/>
      </c>
      <c r="T50" s="257"/>
      <c r="U50" s="258" t="str">
        <f t="shared" si="31"/>
        <v/>
      </c>
      <c r="W50" s="84" t="str">
        <f t="shared" si="32"/>
        <v/>
      </c>
      <c r="X50" s="85" t="str">
        <f t="shared" si="33"/>
        <v/>
      </c>
      <c r="Y50" s="86" t="str">
        <f t="shared" si="34"/>
        <v/>
      </c>
      <c r="Z50" s="87" t="str">
        <f t="shared" si="35"/>
        <v/>
      </c>
      <c r="AA50" s="85">
        <f t="shared" si="36"/>
        <v>0</v>
      </c>
      <c r="AB50" s="84" t="str">
        <f t="shared" si="37"/>
        <v/>
      </c>
      <c r="AC50" s="85" t="str">
        <f t="shared" si="38"/>
        <v/>
      </c>
      <c r="AD50" s="86" t="str">
        <f t="shared" si="39"/>
        <v/>
      </c>
      <c r="AE50" s="87" t="str">
        <f t="shared" si="40"/>
        <v/>
      </c>
      <c r="AF50" s="85">
        <f t="shared" si="41"/>
        <v>0</v>
      </c>
      <c r="AG50" s="84" t="str">
        <f t="shared" si="42"/>
        <v/>
      </c>
      <c r="AH50" s="85" t="str">
        <f t="shared" si="43"/>
        <v/>
      </c>
      <c r="AI50" s="86" t="str">
        <f t="shared" si="44"/>
        <v/>
      </c>
      <c r="AJ50" s="87" t="str">
        <f t="shared" si="45"/>
        <v/>
      </c>
      <c r="AK50" s="88">
        <f t="shared" si="46"/>
        <v>0</v>
      </c>
      <c r="AM50" s="183"/>
      <c r="AN50" s="165"/>
      <c r="AO50" s="165"/>
      <c r="AP50" s="165"/>
      <c r="AQ50" s="165"/>
      <c r="AR50" s="189" t="str">
        <f t="shared" si="47"/>
        <v/>
      </c>
      <c r="AS50" s="166" t="str">
        <f t="shared" si="70"/>
        <v/>
      </c>
      <c r="AT50" s="166" t="str">
        <f t="shared" si="71"/>
        <v/>
      </c>
      <c r="AU50" s="166" t="str">
        <f t="shared" si="50"/>
        <v/>
      </c>
      <c r="AV50" s="166" t="str">
        <f t="shared" si="51"/>
        <v/>
      </c>
      <c r="AW50" s="166" t="str">
        <f t="shared" si="72"/>
        <v/>
      </c>
      <c r="AX50" s="166" t="str">
        <f t="shared" si="73"/>
        <v/>
      </c>
      <c r="AY50" s="166" t="str">
        <f t="shared" si="74"/>
        <v/>
      </c>
      <c r="AZ50" s="166" t="str">
        <f t="shared" si="75"/>
        <v/>
      </c>
      <c r="BA50" s="166" t="str">
        <f t="shared" si="56"/>
        <v/>
      </c>
      <c r="BB50" s="166" t="str">
        <f t="shared" si="76"/>
        <v/>
      </c>
      <c r="BC50" s="166" t="str">
        <f t="shared" si="58"/>
        <v/>
      </c>
      <c r="BD50" s="166" t="str">
        <f t="shared" si="77"/>
        <v/>
      </c>
      <c r="BE50" s="166" t="str">
        <f t="shared" si="60"/>
        <v/>
      </c>
      <c r="BF50" s="166" t="str">
        <f t="shared" si="78"/>
        <v/>
      </c>
      <c r="BG50" s="166" t="str">
        <f t="shared" si="62"/>
        <v/>
      </c>
      <c r="BH50" s="166" t="str">
        <f t="shared" si="63"/>
        <v/>
      </c>
      <c r="BI50" s="166" t="str">
        <f t="shared" si="64"/>
        <v/>
      </c>
      <c r="BJ50" s="166"/>
      <c r="BK50" s="190"/>
      <c r="BL50" s="189" t="str">
        <f t="shared" si="65"/>
        <v/>
      </c>
      <c r="BM50" s="166" t="str">
        <f t="shared" si="79"/>
        <v/>
      </c>
      <c r="BN50" s="167" t="str">
        <f t="shared" si="80"/>
        <v/>
      </c>
      <c r="BO50" s="166" t="str">
        <f t="shared" si="68"/>
        <v/>
      </c>
      <c r="BP50" s="166" t="str">
        <f t="shared" si="81"/>
        <v/>
      </c>
      <c r="BQ50" s="190" t="str">
        <f>IF(AND($A50=1,$J50&lt;&gt;""),_xlfn.CONCAT(BQ$3,PROPER(_xlfn.XLOOKUP($L50,字面,QWERTY)),BQ$4,_xlfn.XLOOKUP($L50,字面,QWERTY),BQ$5,$U50,BQ$6,_xlfn.XLOOKUP($L50,字面,変数名),BQ$7,_xlfn.XLOOKUP($L50,字面,変数名),BQ$8,BQ$9,_xlfn.XLOOKUP($L50,字面,QWERTY),BQ$5,$U50,BQ$6,_xlfn.XLOOKUP($L50,字面,変数名),BQ$10,_xlfn.XLOOKUP($L50,字面,変数名),IF(ISBLANK($BQ51),BQ$11,BQ$8)),"")</f>
        <v/>
      </c>
      <c r="BR50" s="193"/>
    </row>
    <row r="51" spans="1:70" ht="21">
      <c r="A51" s="39">
        <f t="shared" si="23"/>
        <v>3</v>
      </c>
      <c r="B51" s="38" t="str">
        <f t="shared" si="24"/>
        <v>A</v>
      </c>
      <c r="C51" s="38">
        <f t="shared" si="25"/>
        <v>1</v>
      </c>
      <c r="D51" s="38">
        <f t="shared" si="26"/>
        <v>0</v>
      </c>
      <c r="E51" s="50">
        <f t="shared" si="27"/>
        <v>268</v>
      </c>
      <c r="F51" s="141">
        <f t="shared" si="28"/>
        <v>0</v>
      </c>
      <c r="G51" s="335">
        <v>276</v>
      </c>
      <c r="H51" s="336"/>
      <c r="I51" s="337" t="s">
        <v>40</v>
      </c>
      <c r="J51" s="338" t="s">
        <v>40</v>
      </c>
      <c r="K51" s="339"/>
      <c r="L51" s="340" t="s">
        <v>170</v>
      </c>
      <c r="M51" s="340" t="s">
        <v>171</v>
      </c>
      <c r="N51" s="341" t="s">
        <v>173</v>
      </c>
      <c r="O51" s="342"/>
      <c r="P51" s="358" t="str">
        <f t="shared" si="29"/>
        <v/>
      </c>
      <c r="Q51" s="343"/>
      <c r="R51" s="355"/>
      <c r="S51" s="262" t="str">
        <f t="shared" si="30"/>
        <v/>
      </c>
      <c r="T51" s="257"/>
      <c r="U51" s="258" t="str">
        <f t="shared" si="31"/>
        <v/>
      </c>
      <c r="W51" s="84" t="str">
        <f t="shared" si="32"/>
        <v/>
      </c>
      <c r="X51" s="85" t="str">
        <f t="shared" si="33"/>
        <v/>
      </c>
      <c r="Y51" s="86" t="str">
        <f t="shared" si="34"/>
        <v/>
      </c>
      <c r="Z51" s="87" t="str">
        <f t="shared" si="35"/>
        <v/>
      </c>
      <c r="AA51" s="85">
        <f t="shared" si="36"/>
        <v>0</v>
      </c>
      <c r="AB51" s="84" t="str">
        <f t="shared" si="37"/>
        <v/>
      </c>
      <c r="AC51" s="85" t="str">
        <f t="shared" si="38"/>
        <v/>
      </c>
      <c r="AD51" s="86" t="str">
        <f t="shared" si="39"/>
        <v/>
      </c>
      <c r="AE51" s="87" t="str">
        <f t="shared" si="40"/>
        <v/>
      </c>
      <c r="AF51" s="85">
        <f t="shared" si="41"/>
        <v>0</v>
      </c>
      <c r="AG51" s="84" t="str">
        <f t="shared" si="42"/>
        <v/>
      </c>
      <c r="AH51" s="85" t="str">
        <f t="shared" si="43"/>
        <v/>
      </c>
      <c r="AI51" s="86" t="str">
        <f t="shared" si="44"/>
        <v/>
      </c>
      <c r="AJ51" s="87" t="str">
        <f t="shared" si="45"/>
        <v/>
      </c>
      <c r="AK51" s="88">
        <f t="shared" si="46"/>
        <v>0</v>
      </c>
      <c r="AM51" s="183"/>
      <c r="AN51" s="165"/>
      <c r="AO51" s="165"/>
      <c r="AP51" s="165"/>
      <c r="AQ51" s="165"/>
      <c r="AR51" s="189" t="str">
        <f t="shared" si="47"/>
        <v/>
      </c>
      <c r="AS51" s="166" t="str">
        <f t="shared" si="70"/>
        <v/>
      </c>
      <c r="AT51" s="166" t="str">
        <f t="shared" si="71"/>
        <v/>
      </c>
      <c r="AU51" s="166" t="str">
        <f t="shared" si="50"/>
        <v/>
      </c>
      <c r="AV51" s="166" t="str">
        <f t="shared" si="51"/>
        <v/>
      </c>
      <c r="AW51" s="166" t="str">
        <f t="shared" si="72"/>
        <v/>
      </c>
      <c r="AX51" s="166" t="str">
        <f t="shared" si="73"/>
        <v/>
      </c>
      <c r="AY51" s="166" t="str">
        <f t="shared" si="74"/>
        <v/>
      </c>
      <c r="AZ51" s="166" t="str">
        <f t="shared" si="75"/>
        <v/>
      </c>
      <c r="BA51" s="166" t="str">
        <f t="shared" si="56"/>
        <v/>
      </c>
      <c r="BB51" s="166" t="str">
        <f t="shared" si="76"/>
        <v/>
      </c>
      <c r="BC51" s="166" t="str">
        <f t="shared" si="58"/>
        <v/>
      </c>
      <c r="BD51" s="166" t="str">
        <f t="shared" si="77"/>
        <v/>
      </c>
      <c r="BE51" s="166" t="str">
        <f t="shared" si="60"/>
        <v/>
      </c>
      <c r="BF51" s="166" t="str">
        <f t="shared" si="78"/>
        <v/>
      </c>
      <c r="BG51" s="166" t="str">
        <f t="shared" si="62"/>
        <v/>
      </c>
      <c r="BH51" s="166" t="str">
        <f t="shared" si="63"/>
        <v/>
      </c>
      <c r="BI51" s="166" t="str">
        <f t="shared" si="64"/>
        <v/>
      </c>
      <c r="BJ51" s="166"/>
      <c r="BK51" s="190"/>
      <c r="BL51" s="189" t="str">
        <f t="shared" si="65"/>
        <v/>
      </c>
      <c r="BM51" s="166" t="str">
        <f t="shared" si="79"/>
        <v/>
      </c>
      <c r="BN51" s="167" t="str">
        <f t="shared" si="80"/>
        <v/>
      </c>
      <c r="BO51" s="166" t="str">
        <f t="shared" si="68"/>
        <v/>
      </c>
      <c r="BP51" s="166" t="str">
        <f t="shared" si="81"/>
        <v/>
      </c>
      <c r="BQ51" s="190" t="str">
        <f>IF(AND($A51=1,$J51&lt;&gt;""),_xlfn.CONCAT(BQ$3,PROPER(_xlfn.XLOOKUP($L51,字面,QWERTY)),BQ$4,_xlfn.XLOOKUP($L51,字面,QWERTY),BQ$5,$U51,BQ$6,_xlfn.XLOOKUP($L51,字面,変数名),BQ$7,_xlfn.XLOOKUP($L51,字面,変数名),BQ$8,BQ$9,_xlfn.XLOOKUP($L51,字面,QWERTY),BQ$5,$U51,BQ$6,_xlfn.XLOOKUP($L51,字面,変数名),BQ$10,_xlfn.XLOOKUP($L51,字面,変数名),IF(ISBLANK($BQ52),BQ$11,BQ$8)),"")</f>
        <v/>
      </c>
      <c r="BR51" s="193"/>
    </row>
    <row r="52" spans="1:70" ht="21">
      <c r="A52" s="39">
        <f t="shared" si="23"/>
        <v>3</v>
      </c>
      <c r="B52" s="38" t="str">
        <f t="shared" si="24"/>
        <v>A</v>
      </c>
      <c r="C52" s="38">
        <f t="shared" si="25"/>
        <v>1</v>
      </c>
      <c r="D52" s="38">
        <f t="shared" si="26"/>
        <v>0</v>
      </c>
      <c r="E52" s="50">
        <f t="shared" si="27"/>
        <v>524</v>
      </c>
      <c r="F52" s="141">
        <f t="shared" si="28"/>
        <v>0</v>
      </c>
      <c r="G52" s="335">
        <v>277</v>
      </c>
      <c r="H52" s="336"/>
      <c r="I52" s="337" t="s">
        <v>40</v>
      </c>
      <c r="J52" s="338" t="s">
        <v>40</v>
      </c>
      <c r="K52" s="339"/>
      <c r="L52" s="340" t="s">
        <v>170</v>
      </c>
      <c r="M52" s="340" t="s">
        <v>171</v>
      </c>
      <c r="N52" s="341" t="s">
        <v>174</v>
      </c>
      <c r="O52" s="342"/>
      <c r="P52" s="358" t="str">
        <f t="shared" si="29"/>
        <v/>
      </c>
      <c r="Q52" s="343"/>
      <c r="R52" s="355"/>
      <c r="S52" s="262" t="str">
        <f t="shared" si="30"/>
        <v/>
      </c>
      <c r="T52" s="257"/>
      <c r="U52" s="258" t="str">
        <f t="shared" si="31"/>
        <v/>
      </c>
      <c r="W52" s="84" t="str">
        <f t="shared" si="32"/>
        <v/>
      </c>
      <c r="X52" s="85" t="str">
        <f t="shared" si="33"/>
        <v/>
      </c>
      <c r="Y52" s="86" t="str">
        <f t="shared" si="34"/>
        <v/>
      </c>
      <c r="Z52" s="87" t="str">
        <f t="shared" si="35"/>
        <v/>
      </c>
      <c r="AA52" s="85">
        <f t="shared" si="36"/>
        <v>0</v>
      </c>
      <c r="AB52" s="84" t="str">
        <f t="shared" si="37"/>
        <v/>
      </c>
      <c r="AC52" s="85" t="str">
        <f t="shared" si="38"/>
        <v/>
      </c>
      <c r="AD52" s="86" t="str">
        <f t="shared" si="39"/>
        <v/>
      </c>
      <c r="AE52" s="87" t="str">
        <f t="shared" si="40"/>
        <v/>
      </c>
      <c r="AF52" s="85">
        <f t="shared" si="41"/>
        <v>0</v>
      </c>
      <c r="AG52" s="84" t="str">
        <f t="shared" si="42"/>
        <v/>
      </c>
      <c r="AH52" s="85" t="str">
        <f t="shared" si="43"/>
        <v/>
      </c>
      <c r="AI52" s="86" t="str">
        <f t="shared" si="44"/>
        <v/>
      </c>
      <c r="AJ52" s="87" t="str">
        <f t="shared" si="45"/>
        <v/>
      </c>
      <c r="AK52" s="88">
        <f t="shared" si="46"/>
        <v>0</v>
      </c>
      <c r="AM52" s="183"/>
      <c r="AN52" s="165"/>
      <c r="AO52" s="165"/>
      <c r="AP52" s="165"/>
      <c r="AQ52" s="165"/>
      <c r="AR52" s="189" t="str">
        <f t="shared" si="47"/>
        <v/>
      </c>
      <c r="AS52" s="166" t="str">
        <f t="shared" si="70"/>
        <v/>
      </c>
      <c r="AT52" s="166" t="str">
        <f t="shared" si="71"/>
        <v/>
      </c>
      <c r="AU52" s="166" t="str">
        <f t="shared" si="50"/>
        <v/>
      </c>
      <c r="AV52" s="166" t="str">
        <f t="shared" si="51"/>
        <v/>
      </c>
      <c r="AW52" s="166" t="str">
        <f t="shared" si="72"/>
        <v/>
      </c>
      <c r="AX52" s="166" t="str">
        <f t="shared" si="73"/>
        <v/>
      </c>
      <c r="AY52" s="166" t="str">
        <f t="shared" si="74"/>
        <v/>
      </c>
      <c r="AZ52" s="166" t="str">
        <f t="shared" si="75"/>
        <v/>
      </c>
      <c r="BA52" s="166" t="str">
        <f t="shared" si="56"/>
        <v/>
      </c>
      <c r="BB52" s="166" t="str">
        <f t="shared" si="76"/>
        <v/>
      </c>
      <c r="BC52" s="166" t="str">
        <f t="shared" si="58"/>
        <v/>
      </c>
      <c r="BD52" s="166" t="str">
        <f t="shared" si="77"/>
        <v/>
      </c>
      <c r="BE52" s="166" t="str">
        <f t="shared" si="60"/>
        <v/>
      </c>
      <c r="BF52" s="166" t="str">
        <f t="shared" si="78"/>
        <v/>
      </c>
      <c r="BG52" s="166" t="str">
        <f t="shared" si="62"/>
        <v/>
      </c>
      <c r="BH52" s="166" t="str">
        <f t="shared" si="63"/>
        <v/>
      </c>
      <c r="BI52" s="166" t="str">
        <f t="shared" si="64"/>
        <v/>
      </c>
      <c r="BJ52" s="166"/>
      <c r="BK52" s="190"/>
      <c r="BL52" s="189" t="str">
        <f t="shared" si="65"/>
        <v/>
      </c>
      <c r="BM52" s="166" t="str">
        <f t="shared" si="79"/>
        <v/>
      </c>
      <c r="BN52" s="167" t="str">
        <f t="shared" si="80"/>
        <v/>
      </c>
      <c r="BO52" s="166" t="str">
        <f t="shared" si="68"/>
        <v/>
      </c>
      <c r="BP52" s="166" t="str">
        <f t="shared" si="81"/>
        <v/>
      </c>
      <c r="BQ52" s="190" t="str">
        <f>IF(AND($A52=1,$J52&lt;&gt;""),_xlfn.CONCAT(BQ$3,PROPER(_xlfn.XLOOKUP($L52,字面,QWERTY)),BQ$4,_xlfn.XLOOKUP($L52,字面,QWERTY),BQ$5,$U52,BQ$6,_xlfn.XLOOKUP($L52,字面,変数名),BQ$7,_xlfn.XLOOKUP($L52,字面,変数名),BQ$8,BQ$9,_xlfn.XLOOKUP($L52,字面,QWERTY),BQ$5,$U52,BQ$6,_xlfn.XLOOKUP($L52,字面,変数名),BQ$10,_xlfn.XLOOKUP($L52,字面,変数名),IF(ISBLANK($BQ53),BQ$11,BQ$8)),"")</f>
        <v/>
      </c>
      <c r="BR52" s="193"/>
    </row>
    <row r="53" spans="1:70" ht="21">
      <c r="A53" s="39">
        <f t="shared" si="23"/>
        <v>3</v>
      </c>
      <c r="B53" s="38" t="str">
        <f t="shared" si="24"/>
        <v>A</v>
      </c>
      <c r="C53" s="38">
        <f t="shared" si="25"/>
        <v>1</v>
      </c>
      <c r="D53" s="38">
        <f t="shared" si="26"/>
        <v>0</v>
      </c>
      <c r="E53" s="50">
        <f t="shared" si="27"/>
        <v>1036</v>
      </c>
      <c r="F53" s="141">
        <f t="shared" si="28"/>
        <v>0</v>
      </c>
      <c r="G53" s="335">
        <v>278</v>
      </c>
      <c r="H53" s="336"/>
      <c r="I53" s="337" t="s">
        <v>40</v>
      </c>
      <c r="J53" s="338" t="s">
        <v>40</v>
      </c>
      <c r="K53" s="339"/>
      <c r="L53" s="340" t="s">
        <v>795</v>
      </c>
      <c r="M53" s="340" t="s">
        <v>24</v>
      </c>
      <c r="N53" s="341" t="s">
        <v>175</v>
      </c>
      <c r="O53" s="342"/>
      <c r="P53" s="358" t="str">
        <f t="shared" si="29"/>
        <v/>
      </c>
      <c r="Q53" s="343"/>
      <c r="R53" s="355"/>
      <c r="S53" s="262" t="str">
        <f t="shared" si="30"/>
        <v/>
      </c>
      <c r="T53" s="257"/>
      <c r="U53" s="258" t="str">
        <f t="shared" si="31"/>
        <v/>
      </c>
      <c r="W53" s="84" t="str">
        <f t="shared" si="32"/>
        <v/>
      </c>
      <c r="X53" s="85" t="str">
        <f t="shared" si="33"/>
        <v/>
      </c>
      <c r="Y53" s="86" t="str">
        <f t="shared" si="34"/>
        <v/>
      </c>
      <c r="Z53" s="87" t="str">
        <f t="shared" si="35"/>
        <v/>
      </c>
      <c r="AA53" s="85">
        <f t="shared" si="36"/>
        <v>0</v>
      </c>
      <c r="AB53" s="84" t="str">
        <f t="shared" si="37"/>
        <v/>
      </c>
      <c r="AC53" s="85" t="str">
        <f t="shared" si="38"/>
        <v/>
      </c>
      <c r="AD53" s="86" t="str">
        <f t="shared" si="39"/>
        <v/>
      </c>
      <c r="AE53" s="87" t="str">
        <f t="shared" si="40"/>
        <v/>
      </c>
      <c r="AF53" s="85">
        <f t="shared" si="41"/>
        <v>0</v>
      </c>
      <c r="AG53" s="84" t="str">
        <f t="shared" si="42"/>
        <v/>
      </c>
      <c r="AH53" s="85" t="str">
        <f t="shared" si="43"/>
        <v/>
      </c>
      <c r="AI53" s="86" t="str">
        <f t="shared" si="44"/>
        <v/>
      </c>
      <c r="AJ53" s="87" t="str">
        <f t="shared" si="45"/>
        <v/>
      </c>
      <c r="AK53" s="88">
        <f t="shared" si="46"/>
        <v>0</v>
      </c>
      <c r="AM53" s="183"/>
      <c r="AN53" s="165"/>
      <c r="AO53" s="165"/>
      <c r="AP53" s="165"/>
      <c r="AQ53" s="165"/>
      <c r="AR53" s="189" t="str">
        <f t="shared" si="47"/>
        <v/>
      </c>
      <c r="AS53" s="166" t="str">
        <f t="shared" si="70"/>
        <v/>
      </c>
      <c r="AT53" s="166" t="str">
        <f t="shared" si="71"/>
        <v/>
      </c>
      <c r="AU53" s="166" t="str">
        <f t="shared" si="50"/>
        <v/>
      </c>
      <c r="AV53" s="166" t="str">
        <f t="shared" si="51"/>
        <v/>
      </c>
      <c r="AW53" s="166" t="str">
        <f t="shared" si="72"/>
        <v/>
      </c>
      <c r="AX53" s="166" t="str">
        <f t="shared" si="73"/>
        <v/>
      </c>
      <c r="AY53" s="166" t="str">
        <f t="shared" si="74"/>
        <v/>
      </c>
      <c r="AZ53" s="166" t="str">
        <f t="shared" si="75"/>
        <v/>
      </c>
      <c r="BA53" s="166" t="str">
        <f t="shared" si="56"/>
        <v/>
      </c>
      <c r="BB53" s="166" t="str">
        <f t="shared" si="76"/>
        <v/>
      </c>
      <c r="BC53" s="166" t="str">
        <f t="shared" si="58"/>
        <v/>
      </c>
      <c r="BD53" s="166" t="str">
        <f t="shared" si="77"/>
        <v/>
      </c>
      <c r="BE53" s="166" t="str">
        <f t="shared" si="60"/>
        <v/>
      </c>
      <c r="BF53" s="166" t="str">
        <f t="shared" si="78"/>
        <v/>
      </c>
      <c r="BG53" s="166" t="str">
        <f t="shared" si="62"/>
        <v/>
      </c>
      <c r="BH53" s="166" t="str">
        <f t="shared" si="63"/>
        <v/>
      </c>
      <c r="BI53" s="166" t="str">
        <f t="shared" si="64"/>
        <v/>
      </c>
      <c r="BJ53" s="166"/>
      <c r="BK53" s="190"/>
      <c r="BL53" s="189" t="str">
        <f t="shared" si="65"/>
        <v/>
      </c>
      <c r="BM53" s="166" t="str">
        <f t="shared" si="79"/>
        <v/>
      </c>
      <c r="BN53" s="167" t="str">
        <f t="shared" si="80"/>
        <v/>
      </c>
      <c r="BO53" s="166" t="str">
        <f t="shared" si="68"/>
        <v/>
      </c>
      <c r="BP53" s="166" t="str">
        <f t="shared" si="81"/>
        <v/>
      </c>
      <c r="BQ53" s="190" t="str">
        <f>IF(AND($A53=1,$J53&lt;&gt;""),_xlfn.CONCAT(BQ$3,PROPER(_xlfn.XLOOKUP($L53,字面,QWERTY)),BQ$4,_xlfn.XLOOKUP($L53,字面,QWERTY),BQ$5,$U53,BQ$6,_xlfn.XLOOKUP($L53,字面,変数名),BQ$7,_xlfn.XLOOKUP($L53,字面,変数名),BQ$8,BQ$9,_xlfn.XLOOKUP($L53,字面,QWERTY),BQ$5,$U53,BQ$6,_xlfn.XLOOKUP($L53,字面,変数名),BQ$10,_xlfn.XLOOKUP($L53,字面,変数名),IF(ISBLANK($BQ54),BQ$11,BQ$8)),"")</f>
        <v/>
      </c>
      <c r="BR53" s="193"/>
    </row>
    <row r="54" spans="1:70" ht="21">
      <c r="A54" s="39">
        <f t="shared" si="23"/>
        <v>3</v>
      </c>
      <c r="B54" s="38" t="str">
        <f t="shared" si="24"/>
        <v>A</v>
      </c>
      <c r="C54" s="38">
        <f t="shared" si="25"/>
        <v>1</v>
      </c>
      <c r="D54" s="38">
        <f t="shared" si="26"/>
        <v>0</v>
      </c>
      <c r="E54" s="50">
        <f t="shared" si="27"/>
        <v>4398046511116</v>
      </c>
      <c r="F54" s="141">
        <f t="shared" si="28"/>
        <v>0</v>
      </c>
      <c r="G54" s="335">
        <v>279</v>
      </c>
      <c r="H54" s="336"/>
      <c r="I54" s="337" t="s">
        <v>40</v>
      </c>
      <c r="J54" s="338" t="s">
        <v>40</v>
      </c>
      <c r="K54" s="339"/>
      <c r="L54" s="340" t="s">
        <v>170</v>
      </c>
      <c r="M54" s="340" t="s">
        <v>171</v>
      </c>
      <c r="N54" s="341" t="s">
        <v>958</v>
      </c>
      <c r="O54" s="342"/>
      <c r="P54" s="358" t="str">
        <f t="shared" si="29"/>
        <v/>
      </c>
      <c r="Q54" s="343"/>
      <c r="R54" s="355"/>
      <c r="S54" s="262" t="str">
        <f t="shared" si="30"/>
        <v/>
      </c>
      <c r="T54" s="257"/>
      <c r="U54" s="258" t="str">
        <f t="shared" si="31"/>
        <v/>
      </c>
      <c r="W54" s="84" t="str">
        <f t="shared" si="32"/>
        <v/>
      </c>
      <c r="X54" s="85" t="str">
        <f t="shared" si="33"/>
        <v/>
      </c>
      <c r="Y54" s="86" t="str">
        <f t="shared" si="34"/>
        <v/>
      </c>
      <c r="Z54" s="87" t="str">
        <f t="shared" si="35"/>
        <v/>
      </c>
      <c r="AA54" s="85">
        <f t="shared" si="36"/>
        <v>0</v>
      </c>
      <c r="AB54" s="84" t="str">
        <f t="shared" si="37"/>
        <v/>
      </c>
      <c r="AC54" s="85" t="str">
        <f t="shared" si="38"/>
        <v/>
      </c>
      <c r="AD54" s="86" t="str">
        <f t="shared" si="39"/>
        <v/>
      </c>
      <c r="AE54" s="87" t="str">
        <f t="shared" si="40"/>
        <v/>
      </c>
      <c r="AF54" s="85">
        <f t="shared" si="41"/>
        <v>0</v>
      </c>
      <c r="AG54" s="84" t="str">
        <f t="shared" si="42"/>
        <v/>
      </c>
      <c r="AH54" s="85" t="str">
        <f t="shared" si="43"/>
        <v/>
      </c>
      <c r="AI54" s="86" t="str">
        <f t="shared" si="44"/>
        <v/>
      </c>
      <c r="AJ54" s="87" t="str">
        <f t="shared" si="45"/>
        <v/>
      </c>
      <c r="AK54" s="88">
        <f t="shared" si="46"/>
        <v>0</v>
      </c>
      <c r="AM54" s="183"/>
      <c r="AN54" s="165"/>
      <c r="AO54" s="165"/>
      <c r="AP54" s="165"/>
      <c r="AQ54" s="165"/>
      <c r="AR54" s="189" t="str">
        <f t="shared" si="47"/>
        <v/>
      </c>
      <c r="AS54" s="166" t="str">
        <f t="shared" si="70"/>
        <v/>
      </c>
      <c r="AT54" s="166" t="str">
        <f t="shared" si="71"/>
        <v/>
      </c>
      <c r="AU54" s="166" t="str">
        <f t="shared" si="50"/>
        <v/>
      </c>
      <c r="AV54" s="166" t="str">
        <f t="shared" si="51"/>
        <v/>
      </c>
      <c r="AW54" s="166" t="str">
        <f t="shared" si="72"/>
        <v/>
      </c>
      <c r="AX54" s="166" t="str">
        <f t="shared" si="73"/>
        <v/>
      </c>
      <c r="AY54" s="166" t="str">
        <f t="shared" si="74"/>
        <v/>
      </c>
      <c r="AZ54" s="166" t="str">
        <f t="shared" si="75"/>
        <v/>
      </c>
      <c r="BA54" s="166" t="str">
        <f t="shared" si="56"/>
        <v/>
      </c>
      <c r="BB54" s="166" t="str">
        <f t="shared" si="76"/>
        <v/>
      </c>
      <c r="BC54" s="166" t="str">
        <f t="shared" si="58"/>
        <v/>
      </c>
      <c r="BD54" s="166" t="str">
        <f t="shared" si="77"/>
        <v/>
      </c>
      <c r="BE54" s="166" t="str">
        <f t="shared" si="60"/>
        <v/>
      </c>
      <c r="BF54" s="166" t="str">
        <f t="shared" si="78"/>
        <v/>
      </c>
      <c r="BG54" s="166" t="str">
        <f t="shared" si="62"/>
        <v/>
      </c>
      <c r="BH54" s="166" t="str">
        <f t="shared" si="63"/>
        <v/>
      </c>
      <c r="BI54" s="166" t="str">
        <f t="shared" si="64"/>
        <v/>
      </c>
      <c r="BJ54" s="166"/>
      <c r="BK54" s="190"/>
      <c r="BL54" s="189" t="str">
        <f t="shared" si="65"/>
        <v/>
      </c>
      <c r="BM54" s="166" t="str">
        <f t="shared" si="79"/>
        <v/>
      </c>
      <c r="BN54" s="167" t="str">
        <f t="shared" si="80"/>
        <v/>
      </c>
      <c r="BO54" s="166" t="str">
        <f t="shared" si="68"/>
        <v/>
      </c>
      <c r="BP54" s="166" t="str">
        <f t="shared" si="81"/>
        <v/>
      </c>
      <c r="BQ54" s="190" t="str">
        <f>IF(AND($A54=1,$J54&lt;&gt;""),_xlfn.CONCAT(BQ$3,PROPER(_xlfn.XLOOKUP($L54,字面,QWERTY)),BQ$4,_xlfn.XLOOKUP($L54,字面,QWERTY),BQ$5,$U54,BQ$6,_xlfn.XLOOKUP($L54,字面,変数名),BQ$7,_xlfn.XLOOKUP($L54,字面,変数名),BQ$8,BQ$9,_xlfn.XLOOKUP($L54,字面,QWERTY),BQ$5,$U54,BQ$6,_xlfn.XLOOKUP($L54,字面,変数名),BQ$10,_xlfn.XLOOKUP($L54,字面,変数名),IF(ISBLANK($BQ55),BQ$11,BQ$8)),"")</f>
        <v/>
      </c>
      <c r="BR54" s="193"/>
    </row>
    <row r="55" spans="1:70" ht="21">
      <c r="A55" s="39">
        <f t="shared" si="23"/>
        <v>3</v>
      </c>
      <c r="B55" s="38" t="str">
        <f t="shared" si="24"/>
        <v>A</v>
      </c>
      <c r="C55" s="38">
        <f t="shared" si="25"/>
        <v>1</v>
      </c>
      <c r="D55" s="38">
        <f t="shared" si="26"/>
        <v>0</v>
      </c>
      <c r="E55" s="50">
        <f t="shared" si="27"/>
        <v>70368744177676</v>
      </c>
      <c r="F55" s="141">
        <f t="shared" si="28"/>
        <v>0</v>
      </c>
      <c r="G55" s="335">
        <v>280</v>
      </c>
      <c r="H55" s="336"/>
      <c r="I55" s="337" t="s">
        <v>40</v>
      </c>
      <c r="J55" s="338" t="s">
        <v>40</v>
      </c>
      <c r="K55" s="339"/>
      <c r="L55" s="340" t="s">
        <v>170</v>
      </c>
      <c r="M55" s="340" t="s">
        <v>171</v>
      </c>
      <c r="N55" s="341" t="s">
        <v>1077</v>
      </c>
      <c r="O55" s="342"/>
      <c r="P55" s="358" t="str">
        <f t="shared" si="29"/>
        <v/>
      </c>
      <c r="Q55" s="343"/>
      <c r="R55" s="355"/>
      <c r="S55" s="262" t="str">
        <f t="shared" si="30"/>
        <v/>
      </c>
      <c r="T55" s="257"/>
      <c r="U55" s="258" t="str">
        <f t="shared" si="31"/>
        <v/>
      </c>
      <c r="W55" s="84" t="str">
        <f t="shared" si="32"/>
        <v/>
      </c>
      <c r="X55" s="85" t="str">
        <f t="shared" si="33"/>
        <v/>
      </c>
      <c r="Y55" s="86" t="str">
        <f t="shared" si="34"/>
        <v/>
      </c>
      <c r="Z55" s="87" t="str">
        <f t="shared" si="35"/>
        <v/>
      </c>
      <c r="AA55" s="85">
        <f t="shared" si="36"/>
        <v>0</v>
      </c>
      <c r="AB55" s="84" t="str">
        <f t="shared" si="37"/>
        <v/>
      </c>
      <c r="AC55" s="85" t="str">
        <f t="shared" si="38"/>
        <v/>
      </c>
      <c r="AD55" s="86" t="str">
        <f t="shared" si="39"/>
        <v/>
      </c>
      <c r="AE55" s="87" t="str">
        <f t="shared" si="40"/>
        <v/>
      </c>
      <c r="AF55" s="85">
        <f t="shared" si="41"/>
        <v>0</v>
      </c>
      <c r="AG55" s="84" t="str">
        <f t="shared" si="42"/>
        <v/>
      </c>
      <c r="AH55" s="85" t="str">
        <f t="shared" si="43"/>
        <v/>
      </c>
      <c r="AI55" s="86" t="str">
        <f t="shared" si="44"/>
        <v/>
      </c>
      <c r="AJ55" s="87" t="str">
        <f t="shared" si="45"/>
        <v/>
      </c>
      <c r="AK55" s="88">
        <f t="shared" si="46"/>
        <v>0</v>
      </c>
      <c r="AM55" s="183"/>
      <c r="AN55" s="165"/>
      <c r="AO55" s="165"/>
      <c r="AP55" s="165"/>
      <c r="AQ55" s="165"/>
      <c r="AR55" s="189" t="str">
        <f t="shared" si="47"/>
        <v/>
      </c>
      <c r="AS55" s="166" t="str">
        <f t="shared" si="70"/>
        <v/>
      </c>
      <c r="AT55" s="166" t="str">
        <f t="shared" si="71"/>
        <v/>
      </c>
      <c r="AU55" s="166" t="str">
        <f t="shared" si="50"/>
        <v/>
      </c>
      <c r="AV55" s="166" t="str">
        <f t="shared" si="51"/>
        <v/>
      </c>
      <c r="AW55" s="166" t="str">
        <f t="shared" si="72"/>
        <v/>
      </c>
      <c r="AX55" s="166" t="str">
        <f t="shared" si="73"/>
        <v/>
      </c>
      <c r="AY55" s="166" t="str">
        <f t="shared" si="74"/>
        <v/>
      </c>
      <c r="AZ55" s="166" t="str">
        <f t="shared" si="75"/>
        <v/>
      </c>
      <c r="BA55" s="166" t="str">
        <f t="shared" si="56"/>
        <v/>
      </c>
      <c r="BB55" s="166" t="str">
        <f t="shared" si="76"/>
        <v/>
      </c>
      <c r="BC55" s="166" t="str">
        <f t="shared" si="58"/>
        <v/>
      </c>
      <c r="BD55" s="166" t="str">
        <f t="shared" si="77"/>
        <v/>
      </c>
      <c r="BE55" s="166" t="str">
        <f t="shared" si="60"/>
        <v/>
      </c>
      <c r="BF55" s="166" t="str">
        <f t="shared" si="78"/>
        <v/>
      </c>
      <c r="BG55" s="166" t="str">
        <f t="shared" si="62"/>
        <v/>
      </c>
      <c r="BH55" s="166" t="str">
        <f t="shared" si="63"/>
        <v/>
      </c>
      <c r="BI55" s="166" t="str">
        <f t="shared" si="64"/>
        <v/>
      </c>
      <c r="BJ55" s="166"/>
      <c r="BK55" s="190"/>
      <c r="BL55" s="189" t="str">
        <f t="shared" si="65"/>
        <v/>
      </c>
      <c r="BM55" s="166" t="str">
        <f t="shared" si="79"/>
        <v/>
      </c>
      <c r="BN55" s="167" t="str">
        <f t="shared" si="80"/>
        <v/>
      </c>
      <c r="BO55" s="166" t="str">
        <f t="shared" si="68"/>
        <v/>
      </c>
      <c r="BP55" s="166" t="str">
        <f t="shared" si="81"/>
        <v/>
      </c>
      <c r="BQ55" s="190" t="str">
        <f>IF(AND($A55=1,$J55&lt;&gt;""),_xlfn.CONCAT(BQ$3,PROPER(_xlfn.XLOOKUP($L55,字面,QWERTY)),BQ$4,_xlfn.XLOOKUP($L55,字面,QWERTY),BQ$5,$U55,BQ$6,_xlfn.XLOOKUP($L55,字面,変数名),BQ$7,_xlfn.XLOOKUP($L55,字面,変数名),BQ$8,BQ$9,_xlfn.XLOOKUP($L55,字面,QWERTY),BQ$5,$U55,BQ$6,_xlfn.XLOOKUP($L55,字面,変数名),BQ$10,_xlfn.XLOOKUP($L55,字面,変数名),IF(ISBLANK($BQ56),BQ$11,BQ$8)),"")</f>
        <v/>
      </c>
      <c r="BR55" s="193"/>
    </row>
    <row r="56" spans="1:70" ht="21">
      <c r="A56" s="39">
        <f t="shared" si="23"/>
        <v>3</v>
      </c>
      <c r="B56" s="38" t="str">
        <f t="shared" si="24"/>
        <v>A</v>
      </c>
      <c r="C56" s="38">
        <f t="shared" si="25"/>
        <v>1</v>
      </c>
      <c r="D56" s="38">
        <f t="shared" si="26"/>
        <v>0</v>
      </c>
      <c r="E56" s="50">
        <f t="shared" si="27"/>
        <v>65548</v>
      </c>
      <c r="F56" s="141">
        <f t="shared" si="28"/>
        <v>0</v>
      </c>
      <c r="G56" s="335">
        <v>281</v>
      </c>
      <c r="H56" s="336"/>
      <c r="I56" s="337" t="s">
        <v>40</v>
      </c>
      <c r="J56" s="338" t="s">
        <v>40</v>
      </c>
      <c r="K56" s="339"/>
      <c r="L56" s="340" t="s">
        <v>170</v>
      </c>
      <c r="M56" s="340" t="s">
        <v>171</v>
      </c>
      <c r="N56" s="341" t="s">
        <v>181</v>
      </c>
      <c r="O56" s="342"/>
      <c r="P56" s="358" t="str">
        <f t="shared" si="29"/>
        <v/>
      </c>
      <c r="Q56" s="343"/>
      <c r="R56" s="355"/>
      <c r="S56" s="262" t="str">
        <f t="shared" si="30"/>
        <v/>
      </c>
      <c r="T56" s="257"/>
      <c r="U56" s="258" t="str">
        <f t="shared" si="31"/>
        <v/>
      </c>
      <c r="W56" s="84" t="str">
        <f t="shared" si="32"/>
        <v/>
      </c>
      <c r="X56" s="85" t="str">
        <f t="shared" si="33"/>
        <v/>
      </c>
      <c r="Y56" s="86" t="str">
        <f t="shared" si="34"/>
        <v/>
      </c>
      <c r="Z56" s="87" t="str">
        <f t="shared" si="35"/>
        <v/>
      </c>
      <c r="AA56" s="85">
        <f t="shared" si="36"/>
        <v>0</v>
      </c>
      <c r="AB56" s="84" t="str">
        <f t="shared" si="37"/>
        <v/>
      </c>
      <c r="AC56" s="85" t="str">
        <f t="shared" si="38"/>
        <v/>
      </c>
      <c r="AD56" s="86" t="str">
        <f t="shared" si="39"/>
        <v/>
      </c>
      <c r="AE56" s="87" t="str">
        <f t="shared" si="40"/>
        <v/>
      </c>
      <c r="AF56" s="85">
        <f t="shared" si="41"/>
        <v>0</v>
      </c>
      <c r="AG56" s="84" t="str">
        <f t="shared" si="42"/>
        <v/>
      </c>
      <c r="AH56" s="85" t="str">
        <f t="shared" si="43"/>
        <v/>
      </c>
      <c r="AI56" s="86" t="str">
        <f t="shared" si="44"/>
        <v/>
      </c>
      <c r="AJ56" s="87" t="str">
        <f t="shared" si="45"/>
        <v/>
      </c>
      <c r="AK56" s="88">
        <f t="shared" si="46"/>
        <v>0</v>
      </c>
      <c r="AM56" s="183"/>
      <c r="AN56" s="165"/>
      <c r="AO56" s="165"/>
      <c r="AP56" s="165"/>
      <c r="AQ56" s="165"/>
      <c r="AR56" s="189" t="str">
        <f t="shared" si="47"/>
        <v/>
      </c>
      <c r="AS56" s="166" t="str">
        <f t="shared" si="70"/>
        <v/>
      </c>
      <c r="AT56" s="166" t="str">
        <f t="shared" si="71"/>
        <v/>
      </c>
      <c r="AU56" s="166" t="str">
        <f t="shared" si="50"/>
        <v/>
      </c>
      <c r="AV56" s="166" t="str">
        <f t="shared" si="51"/>
        <v/>
      </c>
      <c r="AW56" s="166" t="str">
        <f t="shared" si="72"/>
        <v/>
      </c>
      <c r="AX56" s="166" t="str">
        <f t="shared" si="73"/>
        <v/>
      </c>
      <c r="AY56" s="166" t="str">
        <f t="shared" si="74"/>
        <v/>
      </c>
      <c r="AZ56" s="166" t="str">
        <f t="shared" si="75"/>
        <v/>
      </c>
      <c r="BA56" s="166" t="str">
        <f t="shared" si="56"/>
        <v/>
      </c>
      <c r="BB56" s="166" t="str">
        <f t="shared" si="76"/>
        <v/>
      </c>
      <c r="BC56" s="166" t="str">
        <f t="shared" si="58"/>
        <v/>
      </c>
      <c r="BD56" s="166" t="str">
        <f t="shared" si="77"/>
        <v/>
      </c>
      <c r="BE56" s="166" t="str">
        <f t="shared" si="60"/>
        <v/>
      </c>
      <c r="BF56" s="166" t="str">
        <f t="shared" si="78"/>
        <v/>
      </c>
      <c r="BG56" s="166" t="str">
        <f t="shared" si="62"/>
        <v/>
      </c>
      <c r="BH56" s="166" t="str">
        <f t="shared" si="63"/>
        <v/>
      </c>
      <c r="BI56" s="166" t="str">
        <f t="shared" si="64"/>
        <v/>
      </c>
      <c r="BJ56" s="166"/>
      <c r="BK56" s="190"/>
      <c r="BL56" s="189" t="str">
        <f t="shared" si="65"/>
        <v/>
      </c>
      <c r="BM56" s="166" t="str">
        <f t="shared" si="79"/>
        <v/>
      </c>
      <c r="BN56" s="167" t="str">
        <f t="shared" si="80"/>
        <v/>
      </c>
      <c r="BO56" s="166" t="str">
        <f t="shared" si="68"/>
        <v/>
      </c>
      <c r="BP56" s="166" t="str">
        <f t="shared" si="81"/>
        <v/>
      </c>
      <c r="BQ56" s="190" t="str">
        <f>IF(AND($A56=1,$J56&lt;&gt;""),_xlfn.CONCAT(BQ$3,PROPER(_xlfn.XLOOKUP($L56,字面,QWERTY)),BQ$4,_xlfn.XLOOKUP($L56,字面,QWERTY),BQ$5,$U56,BQ$6,_xlfn.XLOOKUP($L56,字面,変数名),BQ$7,_xlfn.XLOOKUP($L56,字面,変数名),BQ$8,BQ$9,_xlfn.XLOOKUP($L56,字面,QWERTY),BQ$5,$U56,BQ$6,_xlfn.XLOOKUP($L56,字面,変数名),BQ$10,_xlfn.XLOOKUP($L56,字面,変数名),IF(ISBLANK($BQ57),BQ$11,BQ$8)),"")</f>
        <v/>
      </c>
      <c r="BR56" s="193"/>
    </row>
    <row r="57" spans="1:70" ht="21">
      <c r="A57" s="39">
        <f t="shared" si="23"/>
        <v>3</v>
      </c>
      <c r="B57" s="38" t="str">
        <f t="shared" si="24"/>
        <v>A</v>
      </c>
      <c r="C57" s="38">
        <f t="shared" si="25"/>
        <v>1</v>
      </c>
      <c r="D57" s="38">
        <f t="shared" si="26"/>
        <v>0</v>
      </c>
      <c r="E57" s="50">
        <f t="shared" si="27"/>
        <v>131084</v>
      </c>
      <c r="F57" s="141">
        <f t="shared" si="28"/>
        <v>0</v>
      </c>
      <c r="G57" s="335">
        <v>282</v>
      </c>
      <c r="H57" s="336"/>
      <c r="I57" s="337" t="s">
        <v>40</v>
      </c>
      <c r="J57" s="338" t="s">
        <v>40</v>
      </c>
      <c r="K57" s="339"/>
      <c r="L57" s="340" t="s">
        <v>170</v>
      </c>
      <c r="M57" s="340" t="s">
        <v>171</v>
      </c>
      <c r="N57" s="341" t="s">
        <v>182</v>
      </c>
      <c r="O57" s="342"/>
      <c r="P57" s="358" t="str">
        <f t="shared" si="29"/>
        <v/>
      </c>
      <c r="Q57" s="343"/>
      <c r="R57" s="355"/>
      <c r="S57" s="262" t="str">
        <f t="shared" si="30"/>
        <v/>
      </c>
      <c r="T57" s="257"/>
      <c r="U57" s="258" t="str">
        <f t="shared" si="31"/>
        <v/>
      </c>
      <c r="W57" s="84" t="str">
        <f t="shared" si="32"/>
        <v/>
      </c>
      <c r="X57" s="85" t="str">
        <f t="shared" si="33"/>
        <v/>
      </c>
      <c r="Y57" s="86" t="str">
        <f t="shared" si="34"/>
        <v/>
      </c>
      <c r="Z57" s="87" t="str">
        <f t="shared" si="35"/>
        <v/>
      </c>
      <c r="AA57" s="85">
        <f t="shared" si="36"/>
        <v>0</v>
      </c>
      <c r="AB57" s="84" t="str">
        <f t="shared" si="37"/>
        <v/>
      </c>
      <c r="AC57" s="85" t="str">
        <f t="shared" si="38"/>
        <v/>
      </c>
      <c r="AD57" s="86" t="str">
        <f t="shared" si="39"/>
        <v/>
      </c>
      <c r="AE57" s="87" t="str">
        <f t="shared" si="40"/>
        <v/>
      </c>
      <c r="AF57" s="85">
        <f t="shared" si="41"/>
        <v>0</v>
      </c>
      <c r="AG57" s="84" t="str">
        <f t="shared" si="42"/>
        <v/>
      </c>
      <c r="AH57" s="85" t="str">
        <f t="shared" si="43"/>
        <v/>
      </c>
      <c r="AI57" s="86" t="str">
        <f t="shared" si="44"/>
        <v/>
      </c>
      <c r="AJ57" s="87" t="str">
        <f t="shared" si="45"/>
        <v/>
      </c>
      <c r="AK57" s="88">
        <f t="shared" si="46"/>
        <v>0</v>
      </c>
      <c r="AM57" s="183"/>
      <c r="AN57" s="165"/>
      <c r="AO57" s="165"/>
      <c r="AP57" s="165"/>
      <c r="AQ57" s="165"/>
      <c r="AR57" s="189" t="str">
        <f t="shared" si="47"/>
        <v/>
      </c>
      <c r="AS57" s="166" t="str">
        <f t="shared" si="70"/>
        <v/>
      </c>
      <c r="AT57" s="166" t="str">
        <f t="shared" si="71"/>
        <v/>
      </c>
      <c r="AU57" s="166" t="str">
        <f t="shared" si="50"/>
        <v/>
      </c>
      <c r="AV57" s="166" t="str">
        <f t="shared" si="51"/>
        <v/>
      </c>
      <c r="AW57" s="166" t="str">
        <f t="shared" si="72"/>
        <v/>
      </c>
      <c r="AX57" s="166" t="str">
        <f t="shared" si="73"/>
        <v/>
      </c>
      <c r="AY57" s="166" t="str">
        <f t="shared" si="74"/>
        <v/>
      </c>
      <c r="AZ57" s="166" t="str">
        <f t="shared" si="75"/>
        <v/>
      </c>
      <c r="BA57" s="166" t="str">
        <f t="shared" si="56"/>
        <v/>
      </c>
      <c r="BB57" s="166" t="str">
        <f t="shared" si="76"/>
        <v/>
      </c>
      <c r="BC57" s="166" t="str">
        <f t="shared" si="58"/>
        <v/>
      </c>
      <c r="BD57" s="166" t="str">
        <f t="shared" si="77"/>
        <v/>
      </c>
      <c r="BE57" s="166" t="str">
        <f t="shared" si="60"/>
        <v/>
      </c>
      <c r="BF57" s="166" t="str">
        <f t="shared" si="78"/>
        <v/>
      </c>
      <c r="BG57" s="166" t="str">
        <f t="shared" si="62"/>
        <v/>
      </c>
      <c r="BH57" s="166" t="str">
        <f t="shared" si="63"/>
        <v/>
      </c>
      <c r="BI57" s="166" t="str">
        <f t="shared" si="64"/>
        <v/>
      </c>
      <c r="BJ57" s="166"/>
      <c r="BK57" s="190"/>
      <c r="BL57" s="189" t="str">
        <f t="shared" si="65"/>
        <v/>
      </c>
      <c r="BM57" s="166" t="str">
        <f t="shared" si="79"/>
        <v/>
      </c>
      <c r="BN57" s="167" t="str">
        <f t="shared" si="80"/>
        <v/>
      </c>
      <c r="BO57" s="166" t="str">
        <f t="shared" si="68"/>
        <v/>
      </c>
      <c r="BP57" s="166" t="str">
        <f t="shared" si="81"/>
        <v/>
      </c>
      <c r="BQ57" s="190" t="str">
        <f>IF(AND($A57=1,$J57&lt;&gt;""),_xlfn.CONCAT(BQ$3,PROPER(_xlfn.XLOOKUP($L57,字面,QWERTY)),BQ$4,_xlfn.XLOOKUP($L57,字面,QWERTY),BQ$5,$U57,BQ$6,_xlfn.XLOOKUP($L57,字面,変数名),BQ$7,_xlfn.XLOOKUP($L57,字面,変数名),BQ$8,BQ$9,_xlfn.XLOOKUP($L57,字面,QWERTY),BQ$5,$U57,BQ$6,_xlfn.XLOOKUP($L57,字面,変数名),BQ$10,_xlfn.XLOOKUP($L57,字面,変数名),IF(ISBLANK($BQ58),BQ$11,BQ$8)),"")</f>
        <v/>
      </c>
      <c r="BR57" s="193"/>
    </row>
    <row r="58" spans="1:70" ht="21">
      <c r="A58" s="39">
        <f t="shared" si="23"/>
        <v>3</v>
      </c>
      <c r="B58" s="38" t="str">
        <f t="shared" si="24"/>
        <v>A</v>
      </c>
      <c r="C58" s="38">
        <f t="shared" si="25"/>
        <v>1</v>
      </c>
      <c r="D58" s="38">
        <f t="shared" si="26"/>
        <v>0</v>
      </c>
      <c r="E58" s="50">
        <f t="shared" si="27"/>
        <v>262156</v>
      </c>
      <c r="F58" s="141">
        <f t="shared" si="28"/>
        <v>0</v>
      </c>
      <c r="G58" s="335">
        <v>283</v>
      </c>
      <c r="H58" s="336"/>
      <c r="I58" s="337" t="s">
        <v>40</v>
      </c>
      <c r="J58" s="338" t="s">
        <v>40</v>
      </c>
      <c r="K58" s="339"/>
      <c r="L58" s="340" t="s">
        <v>170</v>
      </c>
      <c r="M58" s="340" t="s">
        <v>171</v>
      </c>
      <c r="N58" s="341" t="s">
        <v>183</v>
      </c>
      <c r="O58" s="342"/>
      <c r="P58" s="358" t="str">
        <f t="shared" si="29"/>
        <v/>
      </c>
      <c r="Q58" s="343"/>
      <c r="R58" s="355"/>
      <c r="S58" s="262" t="str">
        <f t="shared" si="30"/>
        <v/>
      </c>
      <c r="T58" s="257"/>
      <c r="U58" s="258" t="str">
        <f t="shared" si="31"/>
        <v/>
      </c>
      <c r="W58" s="84" t="str">
        <f t="shared" si="32"/>
        <v/>
      </c>
      <c r="X58" s="85" t="str">
        <f t="shared" si="33"/>
        <v/>
      </c>
      <c r="Y58" s="86" t="str">
        <f t="shared" si="34"/>
        <v/>
      </c>
      <c r="Z58" s="87" t="str">
        <f t="shared" si="35"/>
        <v/>
      </c>
      <c r="AA58" s="85">
        <f t="shared" si="36"/>
        <v>0</v>
      </c>
      <c r="AB58" s="84" t="str">
        <f t="shared" si="37"/>
        <v/>
      </c>
      <c r="AC58" s="85" t="str">
        <f t="shared" si="38"/>
        <v/>
      </c>
      <c r="AD58" s="86" t="str">
        <f t="shared" si="39"/>
        <v/>
      </c>
      <c r="AE58" s="87" t="str">
        <f t="shared" si="40"/>
        <v/>
      </c>
      <c r="AF58" s="85">
        <f t="shared" si="41"/>
        <v>0</v>
      </c>
      <c r="AG58" s="84" t="str">
        <f t="shared" si="42"/>
        <v/>
      </c>
      <c r="AH58" s="85" t="str">
        <f t="shared" si="43"/>
        <v/>
      </c>
      <c r="AI58" s="86" t="str">
        <f t="shared" si="44"/>
        <v/>
      </c>
      <c r="AJ58" s="87" t="str">
        <f t="shared" si="45"/>
        <v/>
      </c>
      <c r="AK58" s="88">
        <f t="shared" si="46"/>
        <v>0</v>
      </c>
      <c r="AM58" s="183"/>
      <c r="AN58" s="165"/>
      <c r="AO58" s="165"/>
      <c r="AP58" s="165"/>
      <c r="AQ58" s="165"/>
      <c r="AR58" s="189" t="str">
        <f t="shared" si="47"/>
        <v/>
      </c>
      <c r="AS58" s="166" t="str">
        <f t="shared" si="70"/>
        <v/>
      </c>
      <c r="AT58" s="166" t="str">
        <f t="shared" si="71"/>
        <v/>
      </c>
      <c r="AU58" s="166" t="str">
        <f t="shared" si="50"/>
        <v/>
      </c>
      <c r="AV58" s="166" t="str">
        <f t="shared" si="51"/>
        <v/>
      </c>
      <c r="AW58" s="166" t="str">
        <f t="shared" si="72"/>
        <v/>
      </c>
      <c r="AX58" s="166" t="str">
        <f t="shared" si="73"/>
        <v/>
      </c>
      <c r="AY58" s="166" t="str">
        <f t="shared" si="74"/>
        <v/>
      </c>
      <c r="AZ58" s="166" t="str">
        <f t="shared" si="75"/>
        <v/>
      </c>
      <c r="BA58" s="166" t="str">
        <f t="shared" si="56"/>
        <v/>
      </c>
      <c r="BB58" s="166" t="str">
        <f t="shared" si="76"/>
        <v/>
      </c>
      <c r="BC58" s="166" t="str">
        <f t="shared" si="58"/>
        <v/>
      </c>
      <c r="BD58" s="166" t="str">
        <f t="shared" si="77"/>
        <v/>
      </c>
      <c r="BE58" s="166" t="str">
        <f t="shared" si="60"/>
        <v/>
      </c>
      <c r="BF58" s="166" t="str">
        <f t="shared" si="78"/>
        <v/>
      </c>
      <c r="BG58" s="166" t="str">
        <f t="shared" si="62"/>
        <v/>
      </c>
      <c r="BH58" s="166" t="str">
        <f t="shared" si="63"/>
        <v/>
      </c>
      <c r="BI58" s="166" t="str">
        <f t="shared" si="64"/>
        <v/>
      </c>
      <c r="BJ58" s="166"/>
      <c r="BK58" s="190"/>
      <c r="BL58" s="189" t="str">
        <f t="shared" si="65"/>
        <v/>
      </c>
      <c r="BM58" s="166" t="str">
        <f t="shared" si="79"/>
        <v/>
      </c>
      <c r="BN58" s="167" t="str">
        <f t="shared" si="80"/>
        <v/>
      </c>
      <c r="BO58" s="166" t="str">
        <f t="shared" si="68"/>
        <v/>
      </c>
      <c r="BP58" s="166" t="str">
        <f t="shared" si="81"/>
        <v/>
      </c>
      <c r="BQ58" s="190" t="str">
        <f>IF(AND($A58=1,$J58&lt;&gt;""),_xlfn.CONCAT(BQ$3,PROPER(_xlfn.XLOOKUP($L58,字面,QWERTY)),BQ$4,_xlfn.XLOOKUP($L58,字面,QWERTY),BQ$5,$U58,BQ$6,_xlfn.XLOOKUP($L58,字面,変数名),BQ$7,_xlfn.XLOOKUP($L58,字面,変数名),BQ$8,BQ$9,_xlfn.XLOOKUP($L58,字面,QWERTY),BQ$5,$U58,BQ$6,_xlfn.XLOOKUP($L58,字面,変数名),BQ$10,_xlfn.XLOOKUP($L58,字面,変数名),IF(ISBLANK($BQ59),BQ$11,BQ$8)),"")</f>
        <v/>
      </c>
      <c r="BR58" s="193"/>
    </row>
    <row r="59" spans="1:70" ht="21">
      <c r="A59" s="39">
        <f t="shared" si="23"/>
        <v>3</v>
      </c>
      <c r="B59" s="38" t="str">
        <f t="shared" si="24"/>
        <v>A</v>
      </c>
      <c r="C59" s="38">
        <f t="shared" si="25"/>
        <v>1</v>
      </c>
      <c r="D59" s="38">
        <f t="shared" si="26"/>
        <v>0</v>
      </c>
      <c r="E59" s="50">
        <f t="shared" si="27"/>
        <v>524300</v>
      </c>
      <c r="F59" s="141">
        <f t="shared" si="28"/>
        <v>0</v>
      </c>
      <c r="G59" s="335">
        <v>284</v>
      </c>
      <c r="H59" s="336"/>
      <c r="I59" s="337" t="s">
        <v>40</v>
      </c>
      <c r="J59" s="338" t="s">
        <v>40</v>
      </c>
      <c r="K59" s="339"/>
      <c r="L59" s="340" t="s">
        <v>170</v>
      </c>
      <c r="M59" s="340" t="s">
        <v>171</v>
      </c>
      <c r="N59" s="341" t="s">
        <v>184</v>
      </c>
      <c r="O59" s="342"/>
      <c r="P59" s="358" t="str">
        <f t="shared" si="29"/>
        <v/>
      </c>
      <c r="Q59" s="343"/>
      <c r="R59" s="355"/>
      <c r="S59" s="262" t="str">
        <f t="shared" si="30"/>
        <v/>
      </c>
      <c r="T59" s="257"/>
      <c r="U59" s="258" t="str">
        <f t="shared" si="31"/>
        <v/>
      </c>
      <c r="W59" s="84" t="str">
        <f t="shared" si="32"/>
        <v/>
      </c>
      <c r="X59" s="85" t="str">
        <f t="shared" si="33"/>
        <v/>
      </c>
      <c r="Y59" s="86" t="str">
        <f t="shared" si="34"/>
        <v/>
      </c>
      <c r="Z59" s="87" t="str">
        <f t="shared" si="35"/>
        <v/>
      </c>
      <c r="AA59" s="85">
        <f t="shared" si="36"/>
        <v>0</v>
      </c>
      <c r="AB59" s="84" t="str">
        <f t="shared" si="37"/>
        <v/>
      </c>
      <c r="AC59" s="85" t="str">
        <f t="shared" si="38"/>
        <v/>
      </c>
      <c r="AD59" s="86" t="str">
        <f t="shared" si="39"/>
        <v/>
      </c>
      <c r="AE59" s="87" t="str">
        <f t="shared" si="40"/>
        <v/>
      </c>
      <c r="AF59" s="85">
        <f t="shared" si="41"/>
        <v>0</v>
      </c>
      <c r="AG59" s="84" t="str">
        <f t="shared" si="42"/>
        <v/>
      </c>
      <c r="AH59" s="85" t="str">
        <f t="shared" si="43"/>
        <v/>
      </c>
      <c r="AI59" s="86" t="str">
        <f t="shared" si="44"/>
        <v/>
      </c>
      <c r="AJ59" s="87" t="str">
        <f t="shared" si="45"/>
        <v/>
      </c>
      <c r="AK59" s="88">
        <f t="shared" si="46"/>
        <v>0</v>
      </c>
      <c r="AM59" s="183"/>
      <c r="AN59" s="165"/>
      <c r="AO59" s="165"/>
      <c r="AP59" s="165"/>
      <c r="AQ59" s="165"/>
      <c r="AR59" s="189" t="str">
        <f t="shared" si="47"/>
        <v/>
      </c>
      <c r="AS59" s="166" t="str">
        <f t="shared" si="70"/>
        <v/>
      </c>
      <c r="AT59" s="166" t="str">
        <f t="shared" si="71"/>
        <v/>
      </c>
      <c r="AU59" s="166" t="str">
        <f t="shared" si="50"/>
        <v/>
      </c>
      <c r="AV59" s="166" t="str">
        <f t="shared" si="51"/>
        <v/>
      </c>
      <c r="AW59" s="166" t="str">
        <f t="shared" si="72"/>
        <v/>
      </c>
      <c r="AX59" s="166" t="str">
        <f t="shared" si="73"/>
        <v/>
      </c>
      <c r="AY59" s="166" t="str">
        <f t="shared" si="74"/>
        <v/>
      </c>
      <c r="AZ59" s="166" t="str">
        <f t="shared" si="75"/>
        <v/>
      </c>
      <c r="BA59" s="166" t="str">
        <f t="shared" si="56"/>
        <v/>
      </c>
      <c r="BB59" s="166" t="str">
        <f t="shared" si="76"/>
        <v/>
      </c>
      <c r="BC59" s="166" t="str">
        <f t="shared" si="58"/>
        <v/>
      </c>
      <c r="BD59" s="166" t="str">
        <f t="shared" si="77"/>
        <v/>
      </c>
      <c r="BE59" s="166" t="str">
        <f t="shared" si="60"/>
        <v/>
      </c>
      <c r="BF59" s="166" t="str">
        <f t="shared" si="78"/>
        <v/>
      </c>
      <c r="BG59" s="166" t="str">
        <f t="shared" si="62"/>
        <v/>
      </c>
      <c r="BH59" s="166" t="str">
        <f t="shared" si="63"/>
        <v/>
      </c>
      <c r="BI59" s="166" t="str">
        <f t="shared" si="64"/>
        <v/>
      </c>
      <c r="BJ59" s="166"/>
      <c r="BK59" s="190"/>
      <c r="BL59" s="189" t="str">
        <f t="shared" si="65"/>
        <v/>
      </c>
      <c r="BM59" s="166" t="str">
        <f t="shared" si="79"/>
        <v/>
      </c>
      <c r="BN59" s="167" t="str">
        <f t="shared" si="80"/>
        <v/>
      </c>
      <c r="BO59" s="166" t="str">
        <f t="shared" si="68"/>
        <v/>
      </c>
      <c r="BP59" s="166" t="str">
        <f t="shared" si="81"/>
        <v/>
      </c>
      <c r="BQ59" s="190" t="str">
        <f>IF(AND($A59=1,$J59&lt;&gt;""),_xlfn.CONCAT(BQ$3,PROPER(_xlfn.XLOOKUP($L59,字面,QWERTY)),BQ$4,_xlfn.XLOOKUP($L59,字面,QWERTY),BQ$5,$U59,BQ$6,_xlfn.XLOOKUP($L59,字面,変数名),BQ$7,_xlfn.XLOOKUP($L59,字面,変数名),BQ$8,BQ$9,_xlfn.XLOOKUP($L59,字面,QWERTY),BQ$5,$U59,BQ$6,_xlfn.XLOOKUP($L59,字面,変数名),BQ$10,_xlfn.XLOOKUP($L59,字面,変数名),IF(ISBLANK($BQ60),BQ$11,BQ$8)),"")</f>
        <v/>
      </c>
      <c r="BR59" s="193"/>
    </row>
    <row r="60" spans="1:70" ht="21">
      <c r="A60" s="39">
        <f t="shared" si="23"/>
        <v>3</v>
      </c>
      <c r="B60" s="38" t="str">
        <f t="shared" si="24"/>
        <v>A</v>
      </c>
      <c r="C60" s="38">
        <f t="shared" si="25"/>
        <v>1</v>
      </c>
      <c r="D60" s="38">
        <f t="shared" si="26"/>
        <v>0</v>
      </c>
      <c r="E60" s="50">
        <f t="shared" si="27"/>
        <v>1048588</v>
      </c>
      <c r="F60" s="141">
        <f t="shared" si="28"/>
        <v>0</v>
      </c>
      <c r="G60" s="335">
        <v>285</v>
      </c>
      <c r="H60" s="336"/>
      <c r="I60" s="337" t="s">
        <v>40</v>
      </c>
      <c r="J60" s="338" t="s">
        <v>40</v>
      </c>
      <c r="K60" s="339"/>
      <c r="L60" s="340" t="s">
        <v>170</v>
      </c>
      <c r="M60" s="340" t="s">
        <v>171</v>
      </c>
      <c r="N60" s="341" t="s">
        <v>185</v>
      </c>
      <c r="O60" s="342"/>
      <c r="P60" s="358" t="str">
        <f t="shared" si="29"/>
        <v/>
      </c>
      <c r="Q60" s="343"/>
      <c r="R60" s="355"/>
      <c r="S60" s="262" t="str">
        <f t="shared" si="30"/>
        <v/>
      </c>
      <c r="T60" s="257"/>
      <c r="U60" s="258" t="str">
        <f t="shared" si="31"/>
        <v/>
      </c>
      <c r="W60" s="84" t="str">
        <f t="shared" si="32"/>
        <v/>
      </c>
      <c r="X60" s="85" t="str">
        <f t="shared" si="33"/>
        <v/>
      </c>
      <c r="Y60" s="86" t="str">
        <f t="shared" si="34"/>
        <v/>
      </c>
      <c r="Z60" s="87" t="str">
        <f t="shared" si="35"/>
        <v/>
      </c>
      <c r="AA60" s="85">
        <f t="shared" si="36"/>
        <v>0</v>
      </c>
      <c r="AB60" s="84" t="str">
        <f t="shared" si="37"/>
        <v/>
      </c>
      <c r="AC60" s="85" t="str">
        <f t="shared" si="38"/>
        <v/>
      </c>
      <c r="AD60" s="86" t="str">
        <f t="shared" si="39"/>
        <v/>
      </c>
      <c r="AE60" s="87" t="str">
        <f t="shared" si="40"/>
        <v/>
      </c>
      <c r="AF60" s="85">
        <f t="shared" si="41"/>
        <v>0</v>
      </c>
      <c r="AG60" s="84" t="str">
        <f t="shared" si="42"/>
        <v/>
      </c>
      <c r="AH60" s="85" t="str">
        <f t="shared" si="43"/>
        <v/>
      </c>
      <c r="AI60" s="86" t="str">
        <f t="shared" si="44"/>
        <v/>
      </c>
      <c r="AJ60" s="87" t="str">
        <f t="shared" si="45"/>
        <v/>
      </c>
      <c r="AK60" s="88">
        <f t="shared" si="46"/>
        <v>0</v>
      </c>
      <c r="AM60" s="183"/>
      <c r="AN60" s="165"/>
      <c r="AO60" s="165"/>
      <c r="AP60" s="165"/>
      <c r="AQ60" s="165"/>
      <c r="AR60" s="189" t="str">
        <f t="shared" si="47"/>
        <v/>
      </c>
      <c r="AS60" s="166" t="str">
        <f t="shared" si="70"/>
        <v/>
      </c>
      <c r="AT60" s="166" t="str">
        <f t="shared" si="71"/>
        <v/>
      </c>
      <c r="AU60" s="166" t="str">
        <f t="shared" si="50"/>
        <v/>
      </c>
      <c r="AV60" s="166" t="str">
        <f t="shared" si="51"/>
        <v/>
      </c>
      <c r="AW60" s="166" t="str">
        <f t="shared" si="72"/>
        <v/>
      </c>
      <c r="AX60" s="166" t="str">
        <f t="shared" si="73"/>
        <v/>
      </c>
      <c r="AY60" s="166" t="str">
        <f t="shared" si="74"/>
        <v/>
      </c>
      <c r="AZ60" s="166" t="str">
        <f t="shared" si="75"/>
        <v/>
      </c>
      <c r="BA60" s="166" t="str">
        <f t="shared" si="56"/>
        <v/>
      </c>
      <c r="BB60" s="166" t="str">
        <f t="shared" si="76"/>
        <v/>
      </c>
      <c r="BC60" s="166" t="str">
        <f t="shared" si="58"/>
        <v/>
      </c>
      <c r="BD60" s="166" t="str">
        <f t="shared" si="77"/>
        <v/>
      </c>
      <c r="BE60" s="166" t="str">
        <f t="shared" si="60"/>
        <v/>
      </c>
      <c r="BF60" s="166" t="str">
        <f t="shared" si="78"/>
        <v/>
      </c>
      <c r="BG60" s="166" t="str">
        <f t="shared" si="62"/>
        <v/>
      </c>
      <c r="BH60" s="166" t="str">
        <f t="shared" si="63"/>
        <v/>
      </c>
      <c r="BI60" s="166" t="str">
        <f t="shared" si="64"/>
        <v/>
      </c>
      <c r="BJ60" s="166"/>
      <c r="BK60" s="190"/>
      <c r="BL60" s="189" t="str">
        <f t="shared" si="65"/>
        <v/>
      </c>
      <c r="BM60" s="166" t="str">
        <f t="shared" si="79"/>
        <v/>
      </c>
      <c r="BN60" s="167" t="str">
        <f t="shared" si="80"/>
        <v/>
      </c>
      <c r="BO60" s="166" t="str">
        <f t="shared" si="68"/>
        <v/>
      </c>
      <c r="BP60" s="166" t="str">
        <f t="shared" si="81"/>
        <v/>
      </c>
      <c r="BQ60" s="190" t="str">
        <f>IF(AND($A60=1,$J60&lt;&gt;""),_xlfn.CONCAT(BQ$3,PROPER(_xlfn.XLOOKUP($L60,字面,QWERTY)),BQ$4,_xlfn.XLOOKUP($L60,字面,QWERTY),BQ$5,$U60,BQ$6,_xlfn.XLOOKUP($L60,字面,変数名),BQ$7,_xlfn.XLOOKUP($L60,字面,変数名),BQ$8,BQ$9,_xlfn.XLOOKUP($L60,字面,QWERTY),BQ$5,$U60,BQ$6,_xlfn.XLOOKUP($L60,字面,変数名),BQ$10,_xlfn.XLOOKUP($L60,字面,変数名),IF(ISBLANK($BQ61),BQ$11,BQ$8)),"")</f>
        <v/>
      </c>
      <c r="BR60" s="193"/>
    </row>
    <row r="61" spans="1:70" ht="21">
      <c r="A61" s="39">
        <f t="shared" si="23"/>
        <v>3</v>
      </c>
      <c r="B61" s="38" t="str">
        <f t="shared" si="24"/>
        <v>A</v>
      </c>
      <c r="C61" s="38">
        <f t="shared" si="25"/>
        <v>1</v>
      </c>
      <c r="D61" s="38">
        <f t="shared" si="26"/>
        <v>0</v>
      </c>
      <c r="E61" s="50">
        <f t="shared" si="27"/>
        <v>8796093022220</v>
      </c>
      <c r="F61" s="141">
        <f t="shared" si="28"/>
        <v>0</v>
      </c>
      <c r="G61" s="335">
        <v>286</v>
      </c>
      <c r="H61" s="336"/>
      <c r="I61" s="337" t="s">
        <v>40</v>
      </c>
      <c r="J61" s="338" t="s">
        <v>40</v>
      </c>
      <c r="K61" s="339"/>
      <c r="L61" s="340" t="s">
        <v>170</v>
      </c>
      <c r="M61" s="340" t="s">
        <v>171</v>
      </c>
      <c r="N61" s="341" t="s">
        <v>977</v>
      </c>
      <c r="O61" s="342"/>
      <c r="P61" s="358" t="str">
        <f t="shared" si="29"/>
        <v/>
      </c>
      <c r="Q61" s="343"/>
      <c r="R61" s="355"/>
      <c r="S61" s="262" t="str">
        <f t="shared" si="30"/>
        <v/>
      </c>
      <c r="T61" s="257"/>
      <c r="U61" s="258" t="str">
        <f t="shared" si="31"/>
        <v/>
      </c>
      <c r="W61" s="84" t="str">
        <f t="shared" si="32"/>
        <v/>
      </c>
      <c r="X61" s="85" t="str">
        <f t="shared" si="33"/>
        <v/>
      </c>
      <c r="Y61" s="86" t="str">
        <f t="shared" si="34"/>
        <v/>
      </c>
      <c r="Z61" s="87" t="str">
        <f t="shared" si="35"/>
        <v/>
      </c>
      <c r="AA61" s="85">
        <f t="shared" si="36"/>
        <v>0</v>
      </c>
      <c r="AB61" s="84" t="str">
        <f t="shared" si="37"/>
        <v/>
      </c>
      <c r="AC61" s="85" t="str">
        <f t="shared" si="38"/>
        <v/>
      </c>
      <c r="AD61" s="86" t="str">
        <f t="shared" si="39"/>
        <v/>
      </c>
      <c r="AE61" s="87" t="str">
        <f t="shared" si="40"/>
        <v/>
      </c>
      <c r="AF61" s="85">
        <f t="shared" si="41"/>
        <v>0</v>
      </c>
      <c r="AG61" s="84" t="str">
        <f t="shared" si="42"/>
        <v/>
      </c>
      <c r="AH61" s="85" t="str">
        <f t="shared" si="43"/>
        <v/>
      </c>
      <c r="AI61" s="86" t="str">
        <f t="shared" si="44"/>
        <v/>
      </c>
      <c r="AJ61" s="87" t="str">
        <f t="shared" si="45"/>
        <v/>
      </c>
      <c r="AK61" s="88">
        <f t="shared" si="46"/>
        <v>0</v>
      </c>
      <c r="AM61" s="183"/>
      <c r="AN61" s="165"/>
      <c r="AO61" s="165"/>
      <c r="AP61" s="165"/>
      <c r="AQ61" s="165"/>
      <c r="AR61" s="189" t="str">
        <f t="shared" si="47"/>
        <v/>
      </c>
      <c r="AS61" s="166" t="str">
        <f t="shared" si="70"/>
        <v/>
      </c>
      <c r="AT61" s="166" t="str">
        <f t="shared" si="71"/>
        <v/>
      </c>
      <c r="AU61" s="166" t="str">
        <f t="shared" si="50"/>
        <v/>
      </c>
      <c r="AV61" s="166" t="str">
        <f t="shared" si="51"/>
        <v/>
      </c>
      <c r="AW61" s="166" t="str">
        <f t="shared" si="72"/>
        <v/>
      </c>
      <c r="AX61" s="166" t="str">
        <f t="shared" si="73"/>
        <v/>
      </c>
      <c r="AY61" s="166" t="str">
        <f t="shared" si="74"/>
        <v/>
      </c>
      <c r="AZ61" s="166" t="str">
        <f t="shared" si="75"/>
        <v/>
      </c>
      <c r="BA61" s="166" t="str">
        <f t="shared" si="56"/>
        <v/>
      </c>
      <c r="BB61" s="166" t="str">
        <f t="shared" si="76"/>
        <v/>
      </c>
      <c r="BC61" s="166" t="str">
        <f t="shared" si="58"/>
        <v/>
      </c>
      <c r="BD61" s="166" t="str">
        <f t="shared" si="77"/>
        <v/>
      </c>
      <c r="BE61" s="166" t="str">
        <f t="shared" si="60"/>
        <v/>
      </c>
      <c r="BF61" s="166" t="str">
        <f t="shared" si="78"/>
        <v/>
      </c>
      <c r="BG61" s="166" t="str">
        <f t="shared" si="62"/>
        <v/>
      </c>
      <c r="BH61" s="166" t="str">
        <f t="shared" si="63"/>
        <v/>
      </c>
      <c r="BI61" s="166" t="str">
        <f t="shared" si="64"/>
        <v/>
      </c>
      <c r="BJ61" s="166"/>
      <c r="BK61" s="190"/>
      <c r="BL61" s="189" t="str">
        <f t="shared" si="65"/>
        <v/>
      </c>
      <c r="BM61" s="166" t="str">
        <f t="shared" si="79"/>
        <v/>
      </c>
      <c r="BN61" s="167" t="str">
        <f t="shared" si="80"/>
        <v/>
      </c>
      <c r="BO61" s="166" t="str">
        <f t="shared" si="68"/>
        <v/>
      </c>
      <c r="BP61" s="166" t="str">
        <f t="shared" si="81"/>
        <v/>
      </c>
      <c r="BQ61" s="190" t="str">
        <f>IF(AND($A61=1,$J61&lt;&gt;""),_xlfn.CONCAT(BQ$3,PROPER(_xlfn.XLOOKUP($L61,字面,QWERTY)),BQ$4,_xlfn.XLOOKUP($L61,字面,QWERTY),BQ$5,$U61,BQ$6,_xlfn.XLOOKUP($L61,字面,変数名),BQ$7,_xlfn.XLOOKUP($L61,字面,変数名),BQ$8,BQ$9,_xlfn.XLOOKUP($L61,字面,QWERTY),BQ$5,$U61,BQ$6,_xlfn.XLOOKUP($L61,字面,変数名),BQ$10,_xlfn.XLOOKUP($L61,字面,変数名),IF(ISBLANK($BQ62),BQ$11,BQ$8)),"")</f>
        <v/>
      </c>
      <c r="BR61" s="193"/>
    </row>
    <row r="62" spans="1:70" ht="21">
      <c r="A62" s="39">
        <f t="shared" si="23"/>
        <v>3</v>
      </c>
      <c r="B62" s="38" t="str">
        <f t="shared" si="24"/>
        <v>A</v>
      </c>
      <c r="C62" s="38">
        <f t="shared" si="25"/>
        <v>1</v>
      </c>
      <c r="D62" s="38">
        <f t="shared" si="26"/>
        <v>0</v>
      </c>
      <c r="E62" s="50">
        <f t="shared" si="27"/>
        <v>140737488355340</v>
      </c>
      <c r="F62" s="141">
        <f t="shared" si="28"/>
        <v>0</v>
      </c>
      <c r="G62" s="335">
        <v>287</v>
      </c>
      <c r="H62" s="336"/>
      <c r="I62" s="337" t="s">
        <v>40</v>
      </c>
      <c r="J62" s="338" t="s">
        <v>40</v>
      </c>
      <c r="K62" s="339"/>
      <c r="L62" s="340" t="s">
        <v>170</v>
      </c>
      <c r="M62" s="340" t="s">
        <v>171</v>
      </c>
      <c r="N62" s="341" t="s">
        <v>1078</v>
      </c>
      <c r="O62" s="342"/>
      <c r="P62" s="358" t="str">
        <f t="shared" si="29"/>
        <v/>
      </c>
      <c r="Q62" s="343"/>
      <c r="R62" s="355"/>
      <c r="S62" s="262" t="str">
        <f t="shared" si="30"/>
        <v/>
      </c>
      <c r="T62" s="257"/>
      <c r="U62" s="258" t="str">
        <f t="shared" si="31"/>
        <v/>
      </c>
      <c r="W62" s="84" t="str">
        <f t="shared" si="32"/>
        <v/>
      </c>
      <c r="X62" s="85" t="str">
        <f t="shared" si="33"/>
        <v/>
      </c>
      <c r="Y62" s="86" t="str">
        <f t="shared" si="34"/>
        <v/>
      </c>
      <c r="Z62" s="87" t="str">
        <f t="shared" si="35"/>
        <v/>
      </c>
      <c r="AA62" s="85">
        <f t="shared" si="36"/>
        <v>0</v>
      </c>
      <c r="AB62" s="84" t="str">
        <f t="shared" si="37"/>
        <v/>
      </c>
      <c r="AC62" s="85" t="str">
        <f t="shared" si="38"/>
        <v/>
      </c>
      <c r="AD62" s="86" t="str">
        <f t="shared" si="39"/>
        <v/>
      </c>
      <c r="AE62" s="87" t="str">
        <f t="shared" si="40"/>
        <v/>
      </c>
      <c r="AF62" s="85">
        <f t="shared" si="41"/>
        <v>0</v>
      </c>
      <c r="AG62" s="84" t="str">
        <f t="shared" si="42"/>
        <v/>
      </c>
      <c r="AH62" s="85" t="str">
        <f t="shared" si="43"/>
        <v/>
      </c>
      <c r="AI62" s="86" t="str">
        <f t="shared" si="44"/>
        <v/>
      </c>
      <c r="AJ62" s="87" t="str">
        <f t="shared" si="45"/>
        <v/>
      </c>
      <c r="AK62" s="88">
        <f t="shared" si="46"/>
        <v>0</v>
      </c>
      <c r="AM62" s="183"/>
      <c r="AN62" s="165"/>
      <c r="AO62" s="165"/>
      <c r="AP62" s="165"/>
      <c r="AQ62" s="165"/>
      <c r="AR62" s="189" t="str">
        <f t="shared" si="47"/>
        <v/>
      </c>
      <c r="AS62" s="166" t="str">
        <f t="shared" si="70"/>
        <v/>
      </c>
      <c r="AT62" s="166" t="str">
        <f t="shared" si="71"/>
        <v/>
      </c>
      <c r="AU62" s="166" t="str">
        <f t="shared" si="50"/>
        <v/>
      </c>
      <c r="AV62" s="166" t="str">
        <f t="shared" si="51"/>
        <v/>
      </c>
      <c r="AW62" s="166" t="str">
        <f t="shared" si="72"/>
        <v/>
      </c>
      <c r="AX62" s="166" t="str">
        <f t="shared" si="73"/>
        <v/>
      </c>
      <c r="AY62" s="166" t="str">
        <f t="shared" si="74"/>
        <v/>
      </c>
      <c r="AZ62" s="166" t="str">
        <f t="shared" si="75"/>
        <v/>
      </c>
      <c r="BA62" s="166" t="str">
        <f t="shared" si="56"/>
        <v/>
      </c>
      <c r="BB62" s="166" t="str">
        <f t="shared" si="76"/>
        <v/>
      </c>
      <c r="BC62" s="166" t="str">
        <f t="shared" si="58"/>
        <v/>
      </c>
      <c r="BD62" s="166" t="str">
        <f t="shared" si="77"/>
        <v/>
      </c>
      <c r="BE62" s="166" t="str">
        <f t="shared" si="60"/>
        <v/>
      </c>
      <c r="BF62" s="166" t="str">
        <f t="shared" si="78"/>
        <v/>
      </c>
      <c r="BG62" s="166" t="str">
        <f t="shared" si="62"/>
        <v/>
      </c>
      <c r="BH62" s="166" t="str">
        <f t="shared" si="63"/>
        <v/>
      </c>
      <c r="BI62" s="166" t="str">
        <f t="shared" si="64"/>
        <v/>
      </c>
      <c r="BJ62" s="166"/>
      <c r="BK62" s="190"/>
      <c r="BL62" s="189" t="str">
        <f t="shared" si="65"/>
        <v/>
      </c>
      <c r="BM62" s="166" t="str">
        <f t="shared" si="79"/>
        <v/>
      </c>
      <c r="BN62" s="167" t="str">
        <f t="shared" si="80"/>
        <v/>
      </c>
      <c r="BO62" s="166" t="str">
        <f t="shared" si="68"/>
        <v/>
      </c>
      <c r="BP62" s="166" t="str">
        <f t="shared" si="81"/>
        <v/>
      </c>
      <c r="BQ62" s="190" t="str">
        <f>IF(AND($A62=1,$J62&lt;&gt;""),_xlfn.CONCAT(BQ$3,PROPER(_xlfn.XLOOKUP($L62,字面,QWERTY)),BQ$4,_xlfn.XLOOKUP($L62,字面,QWERTY),BQ$5,$U62,BQ$6,_xlfn.XLOOKUP($L62,字面,変数名),BQ$7,_xlfn.XLOOKUP($L62,字面,変数名),BQ$8,BQ$9,_xlfn.XLOOKUP($L62,字面,QWERTY),BQ$5,$U62,BQ$6,_xlfn.XLOOKUP($L62,字面,変数名),BQ$10,_xlfn.XLOOKUP($L62,字面,変数名),IF(ISBLANK($BQ63),BQ$11,BQ$8)),"")</f>
        <v/>
      </c>
      <c r="BR62" s="193"/>
    </row>
    <row r="63" spans="1:70" ht="21">
      <c r="A63" s="39">
        <f t="shared" si="23"/>
        <v>3</v>
      </c>
      <c r="B63" s="38" t="str">
        <f t="shared" si="24"/>
        <v>A</v>
      </c>
      <c r="C63" s="38">
        <f t="shared" si="25"/>
        <v>1</v>
      </c>
      <c r="D63" s="38">
        <f t="shared" si="26"/>
        <v>0</v>
      </c>
      <c r="E63" s="50">
        <f t="shared" si="27"/>
        <v>67108876</v>
      </c>
      <c r="F63" s="141">
        <f t="shared" si="28"/>
        <v>0</v>
      </c>
      <c r="G63" s="335">
        <v>288</v>
      </c>
      <c r="H63" s="336"/>
      <c r="I63" s="337" t="s">
        <v>40</v>
      </c>
      <c r="J63" s="338" t="s">
        <v>40</v>
      </c>
      <c r="K63" s="339"/>
      <c r="L63" s="340" t="s">
        <v>170</v>
      </c>
      <c r="M63" s="340" t="s">
        <v>171</v>
      </c>
      <c r="N63" s="341" t="s">
        <v>191</v>
      </c>
      <c r="O63" s="342"/>
      <c r="P63" s="358" t="str">
        <f t="shared" si="29"/>
        <v/>
      </c>
      <c r="Q63" s="343"/>
      <c r="R63" s="355"/>
      <c r="S63" s="262" t="str">
        <f t="shared" si="30"/>
        <v/>
      </c>
      <c r="T63" s="257"/>
      <c r="U63" s="258" t="str">
        <f t="shared" si="31"/>
        <v/>
      </c>
      <c r="W63" s="84" t="str">
        <f t="shared" si="32"/>
        <v/>
      </c>
      <c r="X63" s="85" t="str">
        <f t="shared" si="33"/>
        <v/>
      </c>
      <c r="Y63" s="86" t="str">
        <f t="shared" si="34"/>
        <v/>
      </c>
      <c r="Z63" s="87" t="str">
        <f t="shared" si="35"/>
        <v/>
      </c>
      <c r="AA63" s="85">
        <f t="shared" si="36"/>
        <v>0</v>
      </c>
      <c r="AB63" s="84" t="str">
        <f t="shared" si="37"/>
        <v/>
      </c>
      <c r="AC63" s="85" t="str">
        <f t="shared" si="38"/>
        <v/>
      </c>
      <c r="AD63" s="86" t="str">
        <f t="shared" si="39"/>
        <v/>
      </c>
      <c r="AE63" s="87" t="str">
        <f t="shared" si="40"/>
        <v/>
      </c>
      <c r="AF63" s="85">
        <f t="shared" si="41"/>
        <v>0</v>
      </c>
      <c r="AG63" s="84" t="str">
        <f t="shared" si="42"/>
        <v/>
      </c>
      <c r="AH63" s="85" t="str">
        <f t="shared" si="43"/>
        <v/>
      </c>
      <c r="AI63" s="86" t="str">
        <f t="shared" si="44"/>
        <v/>
      </c>
      <c r="AJ63" s="87" t="str">
        <f t="shared" si="45"/>
        <v/>
      </c>
      <c r="AK63" s="88">
        <f t="shared" si="46"/>
        <v>0</v>
      </c>
      <c r="AM63" s="183"/>
      <c r="AN63" s="165"/>
      <c r="AO63" s="165"/>
      <c r="AP63" s="165"/>
      <c r="AQ63" s="165"/>
      <c r="AR63" s="189" t="str">
        <f t="shared" si="47"/>
        <v/>
      </c>
      <c r="AS63" s="166" t="str">
        <f t="shared" si="70"/>
        <v/>
      </c>
      <c r="AT63" s="166" t="str">
        <f t="shared" si="71"/>
        <v/>
      </c>
      <c r="AU63" s="166" t="str">
        <f t="shared" si="50"/>
        <v/>
      </c>
      <c r="AV63" s="166" t="str">
        <f t="shared" si="51"/>
        <v/>
      </c>
      <c r="AW63" s="166" t="str">
        <f t="shared" si="72"/>
        <v/>
      </c>
      <c r="AX63" s="166" t="str">
        <f t="shared" si="73"/>
        <v/>
      </c>
      <c r="AY63" s="166" t="str">
        <f t="shared" si="74"/>
        <v/>
      </c>
      <c r="AZ63" s="166" t="str">
        <f t="shared" si="75"/>
        <v/>
      </c>
      <c r="BA63" s="166" t="str">
        <f t="shared" si="56"/>
        <v/>
      </c>
      <c r="BB63" s="166" t="str">
        <f t="shared" si="76"/>
        <v/>
      </c>
      <c r="BC63" s="166" t="str">
        <f t="shared" si="58"/>
        <v/>
      </c>
      <c r="BD63" s="166" t="str">
        <f t="shared" si="77"/>
        <v/>
      </c>
      <c r="BE63" s="166" t="str">
        <f t="shared" si="60"/>
        <v/>
      </c>
      <c r="BF63" s="166" t="str">
        <f t="shared" si="78"/>
        <v/>
      </c>
      <c r="BG63" s="166" t="str">
        <f t="shared" si="62"/>
        <v/>
      </c>
      <c r="BH63" s="166" t="str">
        <f t="shared" si="63"/>
        <v/>
      </c>
      <c r="BI63" s="166" t="str">
        <f t="shared" si="64"/>
        <v/>
      </c>
      <c r="BJ63" s="166"/>
      <c r="BK63" s="190"/>
      <c r="BL63" s="189" t="str">
        <f t="shared" si="65"/>
        <v/>
      </c>
      <c r="BM63" s="166" t="str">
        <f t="shared" si="79"/>
        <v/>
      </c>
      <c r="BN63" s="167" t="str">
        <f t="shared" si="80"/>
        <v/>
      </c>
      <c r="BO63" s="166" t="str">
        <f t="shared" si="68"/>
        <v/>
      </c>
      <c r="BP63" s="166" t="str">
        <f t="shared" si="81"/>
        <v/>
      </c>
      <c r="BQ63" s="190" t="str">
        <f>IF(AND($A63=1,$J63&lt;&gt;""),_xlfn.CONCAT(BQ$3,PROPER(_xlfn.XLOOKUP($L63,字面,QWERTY)),BQ$4,_xlfn.XLOOKUP($L63,字面,QWERTY),BQ$5,$U63,BQ$6,_xlfn.XLOOKUP($L63,字面,変数名),BQ$7,_xlfn.XLOOKUP($L63,字面,変数名),BQ$8,BQ$9,_xlfn.XLOOKUP($L63,字面,QWERTY),BQ$5,$U63,BQ$6,_xlfn.XLOOKUP($L63,字面,変数名),BQ$10,_xlfn.XLOOKUP($L63,字面,変数名),IF(ISBLANK($BQ64),BQ$11,BQ$8)),"")</f>
        <v/>
      </c>
      <c r="BR63" s="193"/>
    </row>
    <row r="64" spans="1:70" ht="21">
      <c r="A64" s="39">
        <f t="shared" si="23"/>
        <v>3</v>
      </c>
      <c r="B64" s="38" t="str">
        <f t="shared" si="24"/>
        <v>A</v>
      </c>
      <c r="C64" s="38">
        <f t="shared" si="25"/>
        <v>1</v>
      </c>
      <c r="D64" s="38">
        <f t="shared" si="26"/>
        <v>0</v>
      </c>
      <c r="E64" s="50">
        <f t="shared" si="27"/>
        <v>134217740</v>
      </c>
      <c r="F64" s="141">
        <f t="shared" si="28"/>
        <v>0</v>
      </c>
      <c r="G64" s="335">
        <v>289</v>
      </c>
      <c r="H64" s="336"/>
      <c r="I64" s="337" t="s">
        <v>40</v>
      </c>
      <c r="J64" s="338" t="s">
        <v>40</v>
      </c>
      <c r="K64" s="339"/>
      <c r="L64" s="340" t="s">
        <v>170</v>
      </c>
      <c r="M64" s="340" t="s">
        <v>171</v>
      </c>
      <c r="N64" s="341" t="s">
        <v>192</v>
      </c>
      <c r="O64" s="342"/>
      <c r="P64" s="358" t="str">
        <f t="shared" si="29"/>
        <v/>
      </c>
      <c r="Q64" s="343"/>
      <c r="R64" s="355"/>
      <c r="S64" s="262" t="str">
        <f t="shared" si="30"/>
        <v/>
      </c>
      <c r="T64" s="257"/>
      <c r="U64" s="258" t="str">
        <f t="shared" si="31"/>
        <v/>
      </c>
      <c r="W64" s="84" t="str">
        <f t="shared" si="32"/>
        <v/>
      </c>
      <c r="X64" s="85" t="str">
        <f t="shared" si="33"/>
        <v/>
      </c>
      <c r="Y64" s="86" t="str">
        <f t="shared" si="34"/>
        <v/>
      </c>
      <c r="Z64" s="87" t="str">
        <f t="shared" si="35"/>
        <v/>
      </c>
      <c r="AA64" s="85">
        <f t="shared" si="36"/>
        <v>0</v>
      </c>
      <c r="AB64" s="84" t="str">
        <f t="shared" si="37"/>
        <v/>
      </c>
      <c r="AC64" s="85" t="str">
        <f t="shared" si="38"/>
        <v/>
      </c>
      <c r="AD64" s="86" t="str">
        <f t="shared" si="39"/>
        <v/>
      </c>
      <c r="AE64" s="87" t="str">
        <f t="shared" si="40"/>
        <v/>
      </c>
      <c r="AF64" s="85">
        <f t="shared" si="41"/>
        <v>0</v>
      </c>
      <c r="AG64" s="84" t="str">
        <f t="shared" si="42"/>
        <v/>
      </c>
      <c r="AH64" s="85" t="str">
        <f t="shared" si="43"/>
        <v/>
      </c>
      <c r="AI64" s="86" t="str">
        <f t="shared" si="44"/>
        <v/>
      </c>
      <c r="AJ64" s="87" t="str">
        <f t="shared" si="45"/>
        <v/>
      </c>
      <c r="AK64" s="88">
        <f t="shared" si="46"/>
        <v>0</v>
      </c>
      <c r="AM64" s="183"/>
      <c r="AN64" s="165"/>
      <c r="AO64" s="165"/>
      <c r="AP64" s="165"/>
      <c r="AQ64" s="165"/>
      <c r="AR64" s="189" t="str">
        <f t="shared" si="47"/>
        <v/>
      </c>
      <c r="AS64" s="166" t="str">
        <f t="shared" si="70"/>
        <v/>
      </c>
      <c r="AT64" s="166" t="str">
        <f t="shared" si="71"/>
        <v/>
      </c>
      <c r="AU64" s="166" t="str">
        <f t="shared" si="50"/>
        <v/>
      </c>
      <c r="AV64" s="166" t="str">
        <f t="shared" si="51"/>
        <v/>
      </c>
      <c r="AW64" s="166" t="str">
        <f t="shared" si="72"/>
        <v/>
      </c>
      <c r="AX64" s="166" t="str">
        <f t="shared" si="73"/>
        <v/>
      </c>
      <c r="AY64" s="166" t="str">
        <f t="shared" si="74"/>
        <v/>
      </c>
      <c r="AZ64" s="166" t="str">
        <f t="shared" si="75"/>
        <v/>
      </c>
      <c r="BA64" s="166" t="str">
        <f t="shared" si="56"/>
        <v/>
      </c>
      <c r="BB64" s="166" t="str">
        <f t="shared" si="76"/>
        <v/>
      </c>
      <c r="BC64" s="166" t="str">
        <f t="shared" si="58"/>
        <v/>
      </c>
      <c r="BD64" s="166" t="str">
        <f t="shared" si="77"/>
        <v/>
      </c>
      <c r="BE64" s="166" t="str">
        <f t="shared" si="60"/>
        <v/>
      </c>
      <c r="BF64" s="166" t="str">
        <f t="shared" si="78"/>
        <v/>
      </c>
      <c r="BG64" s="166" t="str">
        <f t="shared" si="62"/>
        <v/>
      </c>
      <c r="BH64" s="166" t="str">
        <f t="shared" si="63"/>
        <v/>
      </c>
      <c r="BI64" s="166" t="str">
        <f t="shared" si="64"/>
        <v/>
      </c>
      <c r="BJ64" s="166"/>
      <c r="BK64" s="190"/>
      <c r="BL64" s="189" t="str">
        <f t="shared" si="65"/>
        <v/>
      </c>
      <c r="BM64" s="166" t="str">
        <f t="shared" si="79"/>
        <v/>
      </c>
      <c r="BN64" s="167" t="str">
        <f t="shared" si="80"/>
        <v/>
      </c>
      <c r="BO64" s="166" t="str">
        <f t="shared" si="68"/>
        <v/>
      </c>
      <c r="BP64" s="166" t="str">
        <f t="shared" si="81"/>
        <v/>
      </c>
      <c r="BQ64" s="190" t="str">
        <f>IF(AND($A64=1,$J64&lt;&gt;""),_xlfn.CONCAT(BQ$3,PROPER(_xlfn.XLOOKUP($L64,字面,QWERTY)),BQ$4,_xlfn.XLOOKUP($L64,字面,QWERTY),BQ$5,$U64,BQ$6,_xlfn.XLOOKUP($L64,字面,変数名),BQ$7,_xlfn.XLOOKUP($L64,字面,変数名),BQ$8,BQ$9,_xlfn.XLOOKUP($L64,字面,QWERTY),BQ$5,$U64,BQ$6,_xlfn.XLOOKUP($L64,字面,変数名),BQ$10,_xlfn.XLOOKUP($L64,字面,変数名),IF(ISBLANK($BQ65),BQ$11,BQ$8)),"")</f>
        <v/>
      </c>
      <c r="BR64" s="193"/>
    </row>
    <row r="65" spans="1:70" ht="21">
      <c r="A65" s="39">
        <f t="shared" si="23"/>
        <v>3</v>
      </c>
      <c r="B65" s="38" t="str">
        <f t="shared" si="24"/>
        <v>A</v>
      </c>
      <c r="C65" s="38">
        <f t="shared" si="25"/>
        <v>1</v>
      </c>
      <c r="D65" s="38">
        <f t="shared" si="26"/>
        <v>0</v>
      </c>
      <c r="E65" s="50">
        <f t="shared" si="27"/>
        <v>268435468</v>
      </c>
      <c r="F65" s="141">
        <f t="shared" si="28"/>
        <v>0</v>
      </c>
      <c r="G65" s="335">
        <v>290</v>
      </c>
      <c r="H65" s="336"/>
      <c r="I65" s="337" t="s">
        <v>40</v>
      </c>
      <c r="J65" s="338" t="s">
        <v>40</v>
      </c>
      <c r="K65" s="339"/>
      <c r="L65" s="340" t="s">
        <v>170</v>
      </c>
      <c r="M65" s="340" t="s">
        <v>171</v>
      </c>
      <c r="N65" s="341" t="s">
        <v>193</v>
      </c>
      <c r="O65" s="342"/>
      <c r="P65" s="358" t="str">
        <f t="shared" si="29"/>
        <v/>
      </c>
      <c r="Q65" s="343"/>
      <c r="R65" s="355"/>
      <c r="S65" s="262" t="str">
        <f t="shared" si="30"/>
        <v/>
      </c>
      <c r="T65" s="257"/>
      <c r="U65" s="258" t="str">
        <f t="shared" si="31"/>
        <v/>
      </c>
      <c r="W65" s="84" t="str">
        <f t="shared" si="32"/>
        <v/>
      </c>
      <c r="X65" s="85" t="str">
        <f t="shared" si="33"/>
        <v/>
      </c>
      <c r="Y65" s="86" t="str">
        <f t="shared" si="34"/>
        <v/>
      </c>
      <c r="Z65" s="87" t="str">
        <f t="shared" si="35"/>
        <v/>
      </c>
      <c r="AA65" s="85">
        <f t="shared" si="36"/>
        <v>0</v>
      </c>
      <c r="AB65" s="84" t="str">
        <f t="shared" si="37"/>
        <v/>
      </c>
      <c r="AC65" s="85" t="str">
        <f t="shared" si="38"/>
        <v/>
      </c>
      <c r="AD65" s="86" t="str">
        <f t="shared" si="39"/>
        <v/>
      </c>
      <c r="AE65" s="87" t="str">
        <f t="shared" si="40"/>
        <v/>
      </c>
      <c r="AF65" s="85">
        <f t="shared" si="41"/>
        <v>0</v>
      </c>
      <c r="AG65" s="84" t="str">
        <f t="shared" si="42"/>
        <v/>
      </c>
      <c r="AH65" s="85" t="str">
        <f t="shared" si="43"/>
        <v/>
      </c>
      <c r="AI65" s="86" t="str">
        <f t="shared" si="44"/>
        <v/>
      </c>
      <c r="AJ65" s="87" t="str">
        <f t="shared" si="45"/>
        <v/>
      </c>
      <c r="AK65" s="88">
        <f t="shared" si="46"/>
        <v>0</v>
      </c>
      <c r="AM65" s="183"/>
      <c r="AN65" s="165"/>
      <c r="AO65" s="165"/>
      <c r="AP65" s="165"/>
      <c r="AQ65" s="165"/>
      <c r="AR65" s="189" t="str">
        <f t="shared" si="47"/>
        <v/>
      </c>
      <c r="AS65" s="166" t="str">
        <f t="shared" si="70"/>
        <v/>
      </c>
      <c r="AT65" s="166" t="str">
        <f t="shared" si="71"/>
        <v/>
      </c>
      <c r="AU65" s="166" t="str">
        <f t="shared" si="50"/>
        <v/>
      </c>
      <c r="AV65" s="166" t="str">
        <f t="shared" si="51"/>
        <v/>
      </c>
      <c r="AW65" s="166" t="str">
        <f t="shared" si="72"/>
        <v/>
      </c>
      <c r="AX65" s="166" t="str">
        <f t="shared" si="73"/>
        <v/>
      </c>
      <c r="AY65" s="166" t="str">
        <f t="shared" si="74"/>
        <v/>
      </c>
      <c r="AZ65" s="166" t="str">
        <f t="shared" si="75"/>
        <v/>
      </c>
      <c r="BA65" s="166" t="str">
        <f t="shared" si="56"/>
        <v/>
      </c>
      <c r="BB65" s="166" t="str">
        <f t="shared" si="76"/>
        <v/>
      </c>
      <c r="BC65" s="166" t="str">
        <f t="shared" si="58"/>
        <v/>
      </c>
      <c r="BD65" s="166" t="str">
        <f t="shared" si="77"/>
        <v/>
      </c>
      <c r="BE65" s="166" t="str">
        <f t="shared" si="60"/>
        <v/>
      </c>
      <c r="BF65" s="166" t="str">
        <f t="shared" si="78"/>
        <v/>
      </c>
      <c r="BG65" s="166" t="str">
        <f t="shared" si="62"/>
        <v/>
      </c>
      <c r="BH65" s="166" t="str">
        <f t="shared" si="63"/>
        <v/>
      </c>
      <c r="BI65" s="166" t="str">
        <f t="shared" si="64"/>
        <v/>
      </c>
      <c r="BJ65" s="166"/>
      <c r="BK65" s="190"/>
      <c r="BL65" s="189" t="str">
        <f t="shared" si="65"/>
        <v/>
      </c>
      <c r="BM65" s="166" t="str">
        <f t="shared" si="79"/>
        <v/>
      </c>
      <c r="BN65" s="167" t="str">
        <f t="shared" si="80"/>
        <v/>
      </c>
      <c r="BO65" s="166" t="str">
        <f t="shared" si="68"/>
        <v/>
      </c>
      <c r="BP65" s="166" t="str">
        <f t="shared" si="81"/>
        <v/>
      </c>
      <c r="BQ65" s="190" t="str">
        <f>IF(AND($A65=1,$J65&lt;&gt;""),_xlfn.CONCAT(BQ$3,PROPER(_xlfn.XLOOKUP($L65,字面,QWERTY)),BQ$4,_xlfn.XLOOKUP($L65,字面,QWERTY),BQ$5,$U65,BQ$6,_xlfn.XLOOKUP($L65,字面,変数名),BQ$7,_xlfn.XLOOKUP($L65,字面,変数名),BQ$8,BQ$9,_xlfn.XLOOKUP($L65,字面,QWERTY),BQ$5,$U65,BQ$6,_xlfn.XLOOKUP($L65,字面,変数名),BQ$10,_xlfn.XLOOKUP($L65,字面,変数名),IF(ISBLANK($BQ66),BQ$11,BQ$8)),"")</f>
        <v/>
      </c>
      <c r="BR65" s="193"/>
    </row>
    <row r="66" spans="1:70" ht="21">
      <c r="A66" s="39">
        <f t="shared" si="23"/>
        <v>3</v>
      </c>
      <c r="B66" s="38" t="str">
        <f t="shared" si="24"/>
        <v>A</v>
      </c>
      <c r="C66" s="38">
        <f t="shared" si="25"/>
        <v>1</v>
      </c>
      <c r="D66" s="38">
        <f t="shared" si="26"/>
        <v>0</v>
      </c>
      <c r="E66" s="50">
        <f t="shared" si="27"/>
        <v>536870924</v>
      </c>
      <c r="F66" s="141">
        <f t="shared" si="28"/>
        <v>0</v>
      </c>
      <c r="G66" s="335">
        <v>291</v>
      </c>
      <c r="H66" s="336"/>
      <c r="I66" s="337" t="s">
        <v>40</v>
      </c>
      <c r="J66" s="338" t="s">
        <v>40</v>
      </c>
      <c r="K66" s="339"/>
      <c r="L66" s="340" t="s">
        <v>170</v>
      </c>
      <c r="M66" s="340" t="s">
        <v>171</v>
      </c>
      <c r="N66" s="341" t="s">
        <v>194</v>
      </c>
      <c r="O66" s="342"/>
      <c r="P66" s="358" t="str">
        <f t="shared" si="29"/>
        <v/>
      </c>
      <c r="Q66" s="343"/>
      <c r="R66" s="355"/>
      <c r="S66" s="262" t="str">
        <f t="shared" si="30"/>
        <v/>
      </c>
      <c r="T66" s="257"/>
      <c r="U66" s="258" t="str">
        <f t="shared" si="31"/>
        <v/>
      </c>
      <c r="W66" s="84" t="str">
        <f t="shared" si="32"/>
        <v/>
      </c>
      <c r="X66" s="85" t="str">
        <f t="shared" si="33"/>
        <v/>
      </c>
      <c r="Y66" s="86" t="str">
        <f t="shared" si="34"/>
        <v/>
      </c>
      <c r="Z66" s="87" t="str">
        <f t="shared" si="35"/>
        <v/>
      </c>
      <c r="AA66" s="85">
        <f t="shared" si="36"/>
        <v>0</v>
      </c>
      <c r="AB66" s="84" t="str">
        <f t="shared" si="37"/>
        <v/>
      </c>
      <c r="AC66" s="85" t="str">
        <f t="shared" si="38"/>
        <v/>
      </c>
      <c r="AD66" s="86" t="str">
        <f t="shared" si="39"/>
        <v/>
      </c>
      <c r="AE66" s="87" t="str">
        <f t="shared" si="40"/>
        <v/>
      </c>
      <c r="AF66" s="85">
        <f t="shared" si="41"/>
        <v>0</v>
      </c>
      <c r="AG66" s="84" t="str">
        <f t="shared" si="42"/>
        <v/>
      </c>
      <c r="AH66" s="85" t="str">
        <f t="shared" si="43"/>
        <v/>
      </c>
      <c r="AI66" s="86" t="str">
        <f t="shared" si="44"/>
        <v/>
      </c>
      <c r="AJ66" s="87" t="str">
        <f t="shared" si="45"/>
        <v/>
      </c>
      <c r="AK66" s="88">
        <f t="shared" si="46"/>
        <v>0</v>
      </c>
      <c r="AM66" s="183"/>
      <c r="AN66" s="165"/>
      <c r="AO66" s="165"/>
      <c r="AP66" s="165"/>
      <c r="AQ66" s="165"/>
      <c r="AR66" s="189" t="str">
        <f t="shared" si="47"/>
        <v/>
      </c>
      <c r="AS66" s="166" t="str">
        <f t="shared" si="70"/>
        <v/>
      </c>
      <c r="AT66" s="166" t="str">
        <f t="shared" si="71"/>
        <v/>
      </c>
      <c r="AU66" s="166" t="str">
        <f t="shared" si="50"/>
        <v/>
      </c>
      <c r="AV66" s="166" t="str">
        <f t="shared" si="51"/>
        <v/>
      </c>
      <c r="AW66" s="166" t="str">
        <f t="shared" si="72"/>
        <v/>
      </c>
      <c r="AX66" s="166" t="str">
        <f t="shared" si="73"/>
        <v/>
      </c>
      <c r="AY66" s="166" t="str">
        <f t="shared" si="74"/>
        <v/>
      </c>
      <c r="AZ66" s="166" t="str">
        <f t="shared" si="75"/>
        <v/>
      </c>
      <c r="BA66" s="166" t="str">
        <f t="shared" si="56"/>
        <v/>
      </c>
      <c r="BB66" s="166" t="str">
        <f t="shared" si="76"/>
        <v/>
      </c>
      <c r="BC66" s="166" t="str">
        <f t="shared" si="58"/>
        <v/>
      </c>
      <c r="BD66" s="166" t="str">
        <f t="shared" si="77"/>
        <v/>
      </c>
      <c r="BE66" s="166" t="str">
        <f t="shared" si="60"/>
        <v/>
      </c>
      <c r="BF66" s="166" t="str">
        <f t="shared" si="78"/>
        <v/>
      </c>
      <c r="BG66" s="166" t="str">
        <f t="shared" si="62"/>
        <v/>
      </c>
      <c r="BH66" s="166" t="str">
        <f t="shared" si="63"/>
        <v/>
      </c>
      <c r="BI66" s="166" t="str">
        <f t="shared" si="64"/>
        <v/>
      </c>
      <c r="BJ66" s="166"/>
      <c r="BK66" s="190"/>
      <c r="BL66" s="189" t="str">
        <f t="shared" si="65"/>
        <v/>
      </c>
      <c r="BM66" s="166" t="str">
        <f t="shared" si="79"/>
        <v/>
      </c>
      <c r="BN66" s="167" t="str">
        <f t="shared" si="80"/>
        <v/>
      </c>
      <c r="BO66" s="166" t="str">
        <f t="shared" si="68"/>
        <v/>
      </c>
      <c r="BP66" s="166" t="str">
        <f t="shared" si="81"/>
        <v/>
      </c>
      <c r="BQ66" s="190" t="str">
        <f>IF(AND($A66=1,$J66&lt;&gt;""),_xlfn.CONCAT(BQ$3,PROPER(_xlfn.XLOOKUP($L66,字面,QWERTY)),BQ$4,_xlfn.XLOOKUP($L66,字面,QWERTY),BQ$5,$U66,BQ$6,_xlfn.XLOOKUP($L66,字面,変数名),BQ$7,_xlfn.XLOOKUP($L66,字面,変数名),BQ$8,BQ$9,_xlfn.XLOOKUP($L66,字面,QWERTY),BQ$5,$U66,BQ$6,_xlfn.XLOOKUP($L66,字面,変数名),BQ$10,_xlfn.XLOOKUP($L66,字面,変数名),IF(ISBLANK($BQ67),BQ$11,BQ$8)),"")</f>
        <v/>
      </c>
      <c r="BR66" s="193"/>
    </row>
    <row r="67" spans="1:70" ht="21">
      <c r="A67" s="39">
        <f t="shared" si="23"/>
        <v>3</v>
      </c>
      <c r="B67" s="38" t="str">
        <f t="shared" si="24"/>
        <v>A</v>
      </c>
      <c r="C67" s="38">
        <f t="shared" si="25"/>
        <v>1</v>
      </c>
      <c r="D67" s="38">
        <f t="shared" si="26"/>
        <v>0</v>
      </c>
      <c r="E67" s="50">
        <f t="shared" si="27"/>
        <v>1073741836</v>
      </c>
      <c r="F67" s="141">
        <f t="shared" si="28"/>
        <v>0</v>
      </c>
      <c r="G67" s="335">
        <v>292</v>
      </c>
      <c r="H67" s="336"/>
      <c r="I67" s="337" t="s">
        <v>40</v>
      </c>
      <c r="J67" s="338" t="s">
        <v>40</v>
      </c>
      <c r="K67" s="339"/>
      <c r="L67" s="340" t="s">
        <v>170</v>
      </c>
      <c r="M67" s="340" t="s">
        <v>171</v>
      </c>
      <c r="N67" s="341" t="s">
        <v>195</v>
      </c>
      <c r="O67" s="342"/>
      <c r="P67" s="358" t="str">
        <f t="shared" si="29"/>
        <v/>
      </c>
      <c r="Q67" s="343"/>
      <c r="R67" s="355"/>
      <c r="S67" s="262" t="str">
        <f t="shared" si="30"/>
        <v/>
      </c>
      <c r="T67" s="257"/>
      <c r="U67" s="258" t="str">
        <f t="shared" si="31"/>
        <v/>
      </c>
      <c r="W67" s="84" t="str">
        <f t="shared" si="32"/>
        <v/>
      </c>
      <c r="X67" s="85" t="str">
        <f t="shared" si="33"/>
        <v/>
      </c>
      <c r="Y67" s="86" t="str">
        <f t="shared" si="34"/>
        <v/>
      </c>
      <c r="Z67" s="87" t="str">
        <f t="shared" si="35"/>
        <v/>
      </c>
      <c r="AA67" s="85">
        <f t="shared" si="36"/>
        <v>0</v>
      </c>
      <c r="AB67" s="84" t="str">
        <f t="shared" si="37"/>
        <v/>
      </c>
      <c r="AC67" s="85" t="str">
        <f t="shared" si="38"/>
        <v/>
      </c>
      <c r="AD67" s="86" t="str">
        <f t="shared" si="39"/>
        <v/>
      </c>
      <c r="AE67" s="87" t="str">
        <f t="shared" si="40"/>
        <v/>
      </c>
      <c r="AF67" s="85">
        <f t="shared" si="41"/>
        <v>0</v>
      </c>
      <c r="AG67" s="84" t="str">
        <f t="shared" si="42"/>
        <v/>
      </c>
      <c r="AH67" s="85" t="str">
        <f t="shared" si="43"/>
        <v/>
      </c>
      <c r="AI67" s="86" t="str">
        <f t="shared" si="44"/>
        <v/>
      </c>
      <c r="AJ67" s="87" t="str">
        <f t="shared" si="45"/>
        <v/>
      </c>
      <c r="AK67" s="88">
        <f t="shared" si="46"/>
        <v>0</v>
      </c>
      <c r="AM67" s="183"/>
      <c r="AN67" s="165"/>
      <c r="AO67" s="165"/>
      <c r="AP67" s="165"/>
      <c r="AQ67" s="165"/>
      <c r="AR67" s="189" t="str">
        <f t="shared" si="47"/>
        <v/>
      </c>
      <c r="AS67" s="166" t="str">
        <f t="shared" si="70"/>
        <v/>
      </c>
      <c r="AT67" s="166" t="str">
        <f t="shared" si="71"/>
        <v/>
      </c>
      <c r="AU67" s="166" t="str">
        <f t="shared" si="50"/>
        <v/>
      </c>
      <c r="AV67" s="166" t="str">
        <f t="shared" si="51"/>
        <v/>
      </c>
      <c r="AW67" s="166" t="str">
        <f t="shared" si="72"/>
        <v/>
      </c>
      <c r="AX67" s="166" t="str">
        <f t="shared" si="73"/>
        <v/>
      </c>
      <c r="AY67" s="166" t="str">
        <f t="shared" si="74"/>
        <v/>
      </c>
      <c r="AZ67" s="166" t="str">
        <f t="shared" si="75"/>
        <v/>
      </c>
      <c r="BA67" s="166" t="str">
        <f t="shared" si="56"/>
        <v/>
      </c>
      <c r="BB67" s="166" t="str">
        <f t="shared" si="76"/>
        <v/>
      </c>
      <c r="BC67" s="166" t="str">
        <f t="shared" si="58"/>
        <v/>
      </c>
      <c r="BD67" s="166" t="str">
        <f t="shared" si="77"/>
        <v/>
      </c>
      <c r="BE67" s="166" t="str">
        <f t="shared" si="60"/>
        <v/>
      </c>
      <c r="BF67" s="166" t="str">
        <f t="shared" si="78"/>
        <v/>
      </c>
      <c r="BG67" s="166" t="str">
        <f t="shared" si="62"/>
        <v/>
      </c>
      <c r="BH67" s="166" t="str">
        <f t="shared" si="63"/>
        <v/>
      </c>
      <c r="BI67" s="166" t="str">
        <f t="shared" si="64"/>
        <v/>
      </c>
      <c r="BJ67" s="166"/>
      <c r="BK67" s="190"/>
      <c r="BL67" s="189" t="str">
        <f t="shared" si="65"/>
        <v/>
      </c>
      <c r="BM67" s="166" t="str">
        <f t="shared" si="79"/>
        <v/>
      </c>
      <c r="BN67" s="167" t="str">
        <f t="shared" si="80"/>
        <v/>
      </c>
      <c r="BO67" s="166" t="str">
        <f t="shared" si="68"/>
        <v/>
      </c>
      <c r="BP67" s="166" t="str">
        <f t="shared" si="81"/>
        <v/>
      </c>
      <c r="BQ67" s="190" t="str">
        <f>IF(AND($A67=1,$J67&lt;&gt;""),_xlfn.CONCAT(BQ$3,PROPER(_xlfn.XLOOKUP($L67,字面,QWERTY)),BQ$4,_xlfn.XLOOKUP($L67,字面,QWERTY),BQ$5,$U67,BQ$6,_xlfn.XLOOKUP($L67,字面,変数名),BQ$7,_xlfn.XLOOKUP($L67,字面,変数名),BQ$8,BQ$9,_xlfn.XLOOKUP($L67,字面,QWERTY),BQ$5,$U67,BQ$6,_xlfn.XLOOKUP($L67,字面,変数名),BQ$10,_xlfn.XLOOKUP($L67,字面,変数名),IF(ISBLANK($BQ68),BQ$11,BQ$8)),"")</f>
        <v/>
      </c>
      <c r="BR67" s="193"/>
    </row>
    <row r="68" spans="1:70" ht="21">
      <c r="A68" s="39">
        <f t="shared" si="23"/>
        <v>3</v>
      </c>
      <c r="B68" s="38" t="str">
        <f t="shared" si="24"/>
        <v>A</v>
      </c>
      <c r="C68" s="38">
        <f t="shared" si="25"/>
        <v>1</v>
      </c>
      <c r="D68" s="38">
        <f t="shared" si="26"/>
        <v>0</v>
      </c>
      <c r="E68" s="50">
        <f t="shared" si="27"/>
        <v>17592186044428</v>
      </c>
      <c r="F68" s="141">
        <f t="shared" si="28"/>
        <v>0</v>
      </c>
      <c r="G68" s="344">
        <v>293</v>
      </c>
      <c r="H68" s="345"/>
      <c r="I68" s="346" t="s">
        <v>40</v>
      </c>
      <c r="J68" s="347" t="s">
        <v>40</v>
      </c>
      <c r="K68" s="348"/>
      <c r="L68" s="349" t="s">
        <v>170</v>
      </c>
      <c r="M68" s="349" t="s">
        <v>171</v>
      </c>
      <c r="N68" s="350" t="s">
        <v>1075</v>
      </c>
      <c r="O68" s="351"/>
      <c r="P68" s="359" t="str">
        <f t="shared" si="29"/>
        <v/>
      </c>
      <c r="Q68" s="352"/>
      <c r="R68" s="356"/>
      <c r="S68" s="263" t="str">
        <f t="shared" si="30"/>
        <v/>
      </c>
      <c r="T68" s="259"/>
      <c r="U68" s="197" t="str">
        <f t="shared" si="31"/>
        <v/>
      </c>
      <c r="W68" s="84" t="str">
        <f t="shared" si="32"/>
        <v/>
      </c>
      <c r="X68" s="85" t="str">
        <f t="shared" si="33"/>
        <v/>
      </c>
      <c r="Y68" s="86" t="str">
        <f t="shared" si="34"/>
        <v/>
      </c>
      <c r="Z68" s="87" t="str">
        <f t="shared" si="35"/>
        <v/>
      </c>
      <c r="AA68" s="85">
        <f t="shared" si="36"/>
        <v>0</v>
      </c>
      <c r="AB68" s="84" t="str">
        <f t="shared" si="37"/>
        <v/>
      </c>
      <c r="AC68" s="85" t="str">
        <f t="shared" si="38"/>
        <v/>
      </c>
      <c r="AD68" s="86" t="str">
        <f t="shared" si="39"/>
        <v/>
      </c>
      <c r="AE68" s="87" t="str">
        <f t="shared" si="40"/>
        <v/>
      </c>
      <c r="AF68" s="85">
        <f t="shared" si="41"/>
        <v>0</v>
      </c>
      <c r="AG68" s="84" t="str">
        <f t="shared" si="42"/>
        <v/>
      </c>
      <c r="AH68" s="85" t="str">
        <f t="shared" si="43"/>
        <v/>
      </c>
      <c r="AI68" s="86" t="str">
        <f t="shared" si="44"/>
        <v/>
      </c>
      <c r="AJ68" s="87" t="str">
        <f t="shared" si="45"/>
        <v/>
      </c>
      <c r="AK68" s="88">
        <f t="shared" si="46"/>
        <v>0</v>
      </c>
      <c r="AM68" s="183"/>
      <c r="AN68" s="165"/>
      <c r="AO68" s="165"/>
      <c r="AP68" s="165"/>
      <c r="AQ68" s="165"/>
      <c r="AR68" s="189" t="str">
        <f t="shared" si="47"/>
        <v/>
      </c>
      <c r="AS68" s="166" t="str">
        <f t="shared" si="70"/>
        <v/>
      </c>
      <c r="AT68" s="166" t="str">
        <f t="shared" si="71"/>
        <v/>
      </c>
      <c r="AU68" s="166" t="str">
        <f t="shared" si="50"/>
        <v/>
      </c>
      <c r="AV68" s="166" t="str">
        <f t="shared" si="51"/>
        <v/>
      </c>
      <c r="AW68" s="166" t="str">
        <f t="shared" si="72"/>
        <v/>
      </c>
      <c r="AX68" s="166" t="str">
        <f t="shared" si="73"/>
        <v/>
      </c>
      <c r="AY68" s="166" t="str">
        <f t="shared" si="74"/>
        <v/>
      </c>
      <c r="AZ68" s="166" t="str">
        <f t="shared" si="75"/>
        <v/>
      </c>
      <c r="BA68" s="166" t="str">
        <f t="shared" si="56"/>
        <v/>
      </c>
      <c r="BB68" s="166" t="str">
        <f t="shared" si="76"/>
        <v/>
      </c>
      <c r="BC68" s="166" t="str">
        <f t="shared" si="58"/>
        <v/>
      </c>
      <c r="BD68" s="166" t="str">
        <f t="shared" si="77"/>
        <v/>
      </c>
      <c r="BE68" s="166" t="str">
        <f t="shared" si="60"/>
        <v/>
      </c>
      <c r="BF68" s="166" t="str">
        <f t="shared" si="78"/>
        <v/>
      </c>
      <c r="BG68" s="166" t="str">
        <f t="shared" si="62"/>
        <v/>
      </c>
      <c r="BH68" s="166" t="str">
        <f t="shared" si="63"/>
        <v/>
      </c>
      <c r="BI68" s="166" t="str">
        <f t="shared" si="64"/>
        <v/>
      </c>
      <c r="BJ68" s="166"/>
      <c r="BK68" s="190"/>
      <c r="BL68" s="189" t="str">
        <f t="shared" si="65"/>
        <v/>
      </c>
      <c r="BM68" s="166" t="str">
        <f t="shared" si="79"/>
        <v/>
      </c>
      <c r="BN68" s="167" t="str">
        <f t="shared" si="80"/>
        <v/>
      </c>
      <c r="BO68" s="166" t="str">
        <f t="shared" si="68"/>
        <v/>
      </c>
      <c r="BP68" s="166" t="str">
        <f t="shared" si="81"/>
        <v/>
      </c>
      <c r="BQ68" s="190" t="str">
        <f>IF(AND($A68=1,$J68&lt;&gt;""),_xlfn.CONCAT(BQ$3,PROPER(_xlfn.XLOOKUP($L68,字面,QWERTY)),BQ$4,_xlfn.XLOOKUP($L68,字面,QWERTY),BQ$5,$U68,BQ$6,_xlfn.XLOOKUP($L68,字面,変数名),BQ$7,_xlfn.XLOOKUP($L68,字面,変数名),BQ$8,BQ$9,_xlfn.XLOOKUP($L68,字面,QWERTY),BQ$5,$U68,BQ$6,_xlfn.XLOOKUP($L68,字面,変数名),BQ$10,_xlfn.XLOOKUP($L68,字面,変数名),IF(ISBLANK($BQ69),BQ$11,BQ$8)),"")</f>
        <v/>
      </c>
      <c r="BR68" s="193"/>
    </row>
    <row r="69" spans="1:70" ht="21">
      <c r="A69" s="39">
        <f t="shared" si="23"/>
        <v>3</v>
      </c>
      <c r="B69" s="38" t="str">
        <f t="shared" si="24"/>
        <v>A</v>
      </c>
      <c r="C69" s="38">
        <f t="shared" si="25"/>
        <v>1</v>
      </c>
      <c r="D69" s="38">
        <f t="shared" si="26"/>
        <v>0</v>
      </c>
      <c r="E69" s="50">
        <f t="shared" si="27"/>
        <v>393218</v>
      </c>
      <c r="F69" s="141">
        <f t="shared" si="28"/>
        <v>0</v>
      </c>
      <c r="G69" s="236">
        <v>188</v>
      </c>
      <c r="H69" s="58" t="s">
        <v>41</v>
      </c>
      <c r="I69" s="17"/>
      <c r="J69" s="4" t="s">
        <v>40</v>
      </c>
      <c r="K69" s="6"/>
      <c r="L69" s="202" t="s">
        <v>182</v>
      </c>
      <c r="M69" s="202" t="s">
        <v>183</v>
      </c>
      <c r="N69" s="203" t="s">
        <v>199</v>
      </c>
      <c r="O69" s="35"/>
      <c r="P69" s="8" t="s">
        <v>655</v>
      </c>
      <c r="Q69" s="11" t="s">
        <v>759</v>
      </c>
      <c r="R69" s="20" t="s">
        <v>760</v>
      </c>
      <c r="S69" s="33" t="str">
        <f t="shared" ref="S69:S132" si="82">IF(R69="",_xlfn.XLOOKUP(O69,ひらがな,Karabiner定義,""),R69)</f>
        <v>{"key_code":"left_arrow","modifiers":["command"]}</v>
      </c>
      <c r="T69" s="237"/>
      <c r="U69" s="33" t="str">
        <f t="shared" si="31"/>
        <v>{"key_code":"left_arrow","modifiers":["command"]}</v>
      </c>
      <c r="W69" s="84" t="str">
        <f t="shared" si="32"/>
        <v>あ</v>
      </c>
      <c r="X69" s="85" t="str">
        <f t="shared" si="33"/>
        <v>い</v>
      </c>
      <c r="Y69" s="86">
        <f t="shared" si="34"/>
        <v>393216</v>
      </c>
      <c r="Z69" s="87" t="str">
        <f t="shared" si="35"/>
        <v/>
      </c>
      <c r="AA69" s="85">
        <f t="shared" si="36"/>
        <v>0</v>
      </c>
      <c r="AB69" s="84" t="str">
        <f t="shared" si="37"/>
        <v>あ</v>
      </c>
      <c r="AC69" s="85" t="str">
        <f t="shared" si="38"/>
        <v>小</v>
      </c>
      <c r="AD69" s="86">
        <f t="shared" si="39"/>
        <v>131074</v>
      </c>
      <c r="AE69" s="87" t="str">
        <f t="shared" si="40"/>
        <v>ぁ</v>
      </c>
      <c r="AF69" s="85">
        <f t="shared" si="41"/>
        <v>1</v>
      </c>
      <c r="AG69" s="84" t="str">
        <f t="shared" si="42"/>
        <v>い</v>
      </c>
      <c r="AH69" s="85" t="str">
        <f t="shared" si="43"/>
        <v>小</v>
      </c>
      <c r="AI69" s="86">
        <f t="shared" si="44"/>
        <v>262146</v>
      </c>
      <c r="AJ69" s="87" t="str">
        <f t="shared" si="45"/>
        <v>ぃ</v>
      </c>
      <c r="AK69" s="88">
        <f t="shared" si="46"/>
        <v>1</v>
      </c>
      <c r="AM69" s="183"/>
      <c r="AN69" s="165"/>
      <c r="AO69" s="165"/>
      <c r="AP69" s="165"/>
      <c r="AQ69" s="165"/>
      <c r="AR69" s="189" t="str">
        <f t="shared" si="47"/>
        <v>{"description": "あ, い &amp; 小 → ◀最末尾","conditions":[{"type":"variable_if","name":"unsettled","value":2},{"type":"variable_unless","name":"B_J","value":0},{"type":"variable_unless","name":"B_K","value":0}],"from":{"key_code":"q","modifiers":{"optional":["caps_lock"]}},"to":[{"key_code":"delete_or_backspace"},{"key_code":"delete_or_backspace"},{"key_code":"left_arrow","modifiers":["command"]},{"set_variable":{"name":"B_Q","value":1}},{"set_variable":{"name":"unsettled","value":0}}],"to_after_key_up":[{"set_variable":{"name":"B_Q","value":0}}],"type":"basic"},{"conditions":[{"type":"variable_unless","name":"unsettled","value":0},{"type":"variable_unless","name":"B_J","value":0},{"type":"variable_unless","name":"B_K","value":0}],"from":{"key_code":"q","modifiers":{"optional":["caps_lock"]}},"to":[{"key_code":"delete_or_backspace"},{"key_code":"left_arrow","modifiers":["command"]},{"set_variable":{"name":"B_Q","value":1}},{"set_variable":{"name":"unsettled","value":0}}],"to_after_key_up":[{"set_variable":{"name":"B_Q","value":0}}],"type":"basic"},{"conditions":[{"type":"variable_unless","name":"B_J","value":0},{"type":"variable_unless","name":"B_K","value":0}],"from":{"key_code":"q","modifiers":{"optional":["caps_lock"]}},"to":[{"key_code":"left_arrow","modifiers":["command"]},{"set_variable":{"name":"B_Q","value":1}},{"set_variable":{"name":"unsettled","value":0}}],"to_after_key_up":[{"set_variable":{"name":"B_Q","value":0}}],"type":"basic"},</v>
      </c>
      <c r="AS69" s="166" t="str">
        <f t="shared" si="70"/>
        <v>{"conditions":[{"type":"variable_if","name":"unsettled","value":2},{"type":"variable_unless","name":"B_J","value":0},{"type":"variable_unless","name":"B_Q","value":0}],"from":{"key_code":"k","modifiers":{"optional":["caps_lock"]}},"to":[{"key_code":"delete_or_backspace"},{"key_code":"delete_or_backspace"},{"key_code":"left_arrow","modifiers":["command"]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Q","value":0}],"from":{"key_code":"k","modifiers":{"optional":["caps_lock"]}},"to":[{"key_code":"delete_or_backspace"},{"key_code":"left_arrow","modifiers":["command"]},{"set_variable":{"name":"B_K","value":1}},{"set_variable":{"name":"unsettled","value":0}}],"to_after_key_up":[{"set_variable":{"name":"B_K","value":0}}],"type":"basic"},{"conditions":[{"type":"variable_unless","name":"B_J","value":0},{"type":"variable_unless","name":"B_Q","value":0}],"from":{"key_code":"k","modifiers":{"optional":["caps_lock"]}},"to":[{"key_code":"left_arrow","modifiers":["command"]},{"set_variable":{"name":"B_K","value":1}},{"set_variable":{"name":"unsettled","value":0}}],"to_after_key_up":[{"set_variable":{"name":"B_K","value":0}}],"type":"basic"},</v>
      </c>
      <c r="AT69" s="166" t="str">
        <f t="shared" si="71"/>
        <v>{"conditions":[{"type":"variable_if","name":"unsettled","value":2},{"type":"variable_unless","name":"B_K","value":0},{"type":"variable_unless","name":"B_Q","value":0}],"from":{"key_code":"j","modifiers":{"optional":["caps_lock"]}},"to":[{"key_code":"delete_or_backspace"},{"key_code":"delete_or_backspace"},{"key_code":"left_arrow","modifiers":["command"]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Q","value":0}],"from":{"key_code":"j","modifiers":{"optional":["caps_lock"]}},"to":[{"key_code":"delete_or_backspace"},{"key_code":"left_arrow","modifiers":["command"]},{"set_variable":{"name":"B_J","value":1}},{"set_variable":{"name":"unsettled","value":0}}],"to_after_key_up":[{"set_variable":{"name":"B_J","value":0}}],"type":"basic"},{"conditions":[{"type":"variable_unless","name":"B_K","value":0},{"type":"variable_unless","name":"B_Q","value":0}],"from":{"key_code":"j","modifiers":{"optional":["caps_lock"]}},"to":[{"key_code":"left_arrow","modifiers":["command"]},{"set_variable":{"name":"B_J","value":1}},{"set_variable":{"name":"unsettled","value":0}}],"to_after_key_up":[{"set_variable":{"name":"B_J","value":0}}],"type":"basic"},</v>
      </c>
      <c r="AU69" s="166" t="str">
        <f t="shared" si="50"/>
        <v/>
      </c>
      <c r="AV69" s="166" t="str">
        <f t="shared" si="51"/>
        <v/>
      </c>
      <c r="AW69" s="166" t="str">
        <f t="shared" si="72"/>
        <v/>
      </c>
      <c r="AX69" s="166" t="str">
        <f t="shared" si="73"/>
        <v/>
      </c>
      <c r="AY69" s="166" t="str">
        <f t="shared" si="74"/>
        <v/>
      </c>
      <c r="AZ69" s="166" t="str">
        <f t="shared" si="75"/>
        <v/>
      </c>
      <c r="BA69" s="166" t="str">
        <f t="shared" si="56"/>
        <v/>
      </c>
      <c r="BB69" s="166" t="str">
        <f t="shared" si="76"/>
        <v/>
      </c>
      <c r="BC69" s="166" t="str">
        <f t="shared" si="58"/>
        <v/>
      </c>
      <c r="BD69" s="166" t="str">
        <f t="shared" si="77"/>
        <v/>
      </c>
      <c r="BE69" s="166" t="str">
        <f t="shared" si="60"/>
        <v/>
      </c>
      <c r="BF69" s="166" t="str">
        <f t="shared" si="78"/>
        <v/>
      </c>
      <c r="BG69" s="166" t="str">
        <f t="shared" si="62"/>
        <v/>
      </c>
      <c r="BH69" s="166" t="str">
        <f t="shared" si="63"/>
        <v/>
      </c>
      <c r="BI69" s="166" t="str">
        <f t="shared" si="64"/>
        <v/>
      </c>
      <c r="BJ69" s="166"/>
      <c r="BK69" s="190"/>
      <c r="BL69" s="189" t="str">
        <f t="shared" si="65"/>
        <v/>
      </c>
      <c r="BM69" s="166" t="str">
        <f t="shared" si="79"/>
        <v/>
      </c>
      <c r="BN69" s="167" t="str">
        <f t="shared" si="80"/>
        <v/>
      </c>
      <c r="BO69" s="166" t="str">
        <f t="shared" si="68"/>
        <v/>
      </c>
      <c r="BP69" s="166" t="str">
        <f t="shared" si="81"/>
        <v/>
      </c>
      <c r="BQ69" s="190" t="str">
        <f>IF(AND($A69=1,$J69&lt;&gt;""),_xlfn.CONCAT(BQ$3,PROPER(_xlfn.XLOOKUP($L69,字面,QWERTY)),BQ$4,_xlfn.XLOOKUP($L69,字面,QWERTY),BQ$5,$U69,BQ$6,_xlfn.XLOOKUP($L69,字面,変数名),BQ$7,_xlfn.XLOOKUP($L69,字面,変数名),BQ$8,BQ$9,_xlfn.XLOOKUP($L69,字面,QWERTY),BQ$5,$U69,BQ$6,_xlfn.XLOOKUP($L69,字面,変数名),BQ$10,_xlfn.XLOOKUP($L69,字面,変数名),IF(ISBLANK($BQ70),BQ$11,BQ$8)),"")</f>
        <v/>
      </c>
      <c r="BR69" s="193"/>
    </row>
    <row r="70" spans="1:70" ht="63">
      <c r="A70" s="39">
        <f t="shared" si="23"/>
        <v>3</v>
      </c>
      <c r="B70" s="38" t="str">
        <f t="shared" si="24"/>
        <v>A</v>
      </c>
      <c r="C70" s="38">
        <f t="shared" si="25"/>
        <v>1</v>
      </c>
      <c r="D70" s="38">
        <f t="shared" si="26"/>
        <v>0</v>
      </c>
      <c r="E70" s="50">
        <f t="shared" si="27"/>
        <v>393220</v>
      </c>
      <c r="F70" s="141">
        <f t="shared" si="28"/>
        <v>0</v>
      </c>
      <c r="G70" s="144">
        <v>189</v>
      </c>
      <c r="H70" s="3" t="s">
        <v>40</v>
      </c>
      <c r="I70" s="19"/>
      <c r="J70" s="5" t="s">
        <v>40</v>
      </c>
      <c r="K70" s="7"/>
      <c r="L70" s="22" t="s">
        <v>182</v>
      </c>
      <c r="M70" s="22" t="s">
        <v>183</v>
      </c>
      <c r="N70" s="204" t="s">
        <v>170</v>
      </c>
      <c r="O70" s="36"/>
      <c r="P70" s="9" t="s">
        <v>185</v>
      </c>
      <c r="Q70" s="10" t="s">
        <v>656</v>
      </c>
      <c r="R70" s="21" t="s">
        <v>616</v>
      </c>
      <c r="S70" s="34" t="str">
        <f t="shared" si="82"/>
        <v>{"key_code":"b","modifiers":["shift","option"]},{"key_code":"0"},{"key_code":"0"},{"key_code":"7"},{"key_code":"c"},{"key_code":"lang1"}</v>
      </c>
      <c r="T70" s="160" t="s">
        <v>990</v>
      </c>
      <c r="U70" s="34" t="str">
        <f t="shared" si="31"/>
        <v>{"key_code":"b","modifiers":["shift","option"]},{"key_code":"0"},{"key_code":"0"},{"key_code":"7"},{"key_code":"c"},{"key_code":"lang2"}</v>
      </c>
      <c r="W70" s="84" t="str">
        <f t="shared" si="32"/>
        <v>あ</v>
      </c>
      <c r="X70" s="85" t="str">
        <f t="shared" si="33"/>
        <v>い</v>
      </c>
      <c r="Y70" s="86">
        <f t="shared" si="34"/>
        <v>393216</v>
      </c>
      <c r="Z70" s="87" t="str">
        <f t="shared" si="35"/>
        <v/>
      </c>
      <c r="AA70" s="85">
        <f t="shared" si="36"/>
        <v>0</v>
      </c>
      <c r="AB70" s="84" t="str">
        <f t="shared" si="37"/>
        <v>あ</v>
      </c>
      <c r="AC70" s="85" t="str">
        <f t="shared" si="38"/>
        <v>き</v>
      </c>
      <c r="AD70" s="86">
        <f t="shared" si="39"/>
        <v>131076</v>
      </c>
      <c r="AE70" s="87" t="str">
        <f t="shared" si="40"/>
        <v>ぎ</v>
      </c>
      <c r="AF70" s="85">
        <f t="shared" si="41"/>
        <v>1</v>
      </c>
      <c r="AG70" s="84" t="str">
        <f t="shared" si="42"/>
        <v>い</v>
      </c>
      <c r="AH70" s="85" t="str">
        <f t="shared" si="43"/>
        <v>き</v>
      </c>
      <c r="AI70" s="86">
        <f t="shared" si="44"/>
        <v>262148</v>
      </c>
      <c r="AJ70" s="87" t="str">
        <f t="shared" si="45"/>
        <v/>
      </c>
      <c r="AK70" s="88">
        <f t="shared" si="46"/>
        <v>0</v>
      </c>
      <c r="AM70" s="183"/>
      <c r="AN70" s="165"/>
      <c r="AO70" s="165"/>
      <c r="AP70" s="165"/>
      <c r="AQ70" s="165"/>
      <c r="AR70" s="189" t="str">
        <f t="shared" si="47"/>
        <v>{"description": "あ, い &amp; き → ー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b","modifiers":["shift","option"]},{"key_code":"0"},{"key_code":"0"},{"key_code":"7"},{"key_code":"c"},{"key_code":"lang1"},{"set_variable":{"name":"B_W","value":1}},{"set_variable":{"name":"unsettled","value":0}}],"to_after_key_up":[{"set_variable":{"name":"B_W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w","modifiers":{"optional":["caps_lock"]}},"to":[{"key_code":"delete_or_backspace"},{"key_code":"b","modifiers":["shift","option"]},{"key_code":"0"},{"key_code":"0"},{"key_code":"7"},{"key_code":"c"},{"key_code":"lang1"},{"set_variable":{"name":"B_W","value":1}},{"set_variable":{"name":"unsettled","value":0}}],"to_after_key_up":[{"set_variable":{"name":"B_W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w","modifiers":{"optional":["caps_lock"]}},"to":[{"key_code":"b","modifiers":["shift","option"]},{"key_code":"0"},{"key_code":"0"},{"key_code":"7"},{"key_code":"c"},{"key_code":"lang1"},{"set_variable":{"name":"B_W","value":1}},{"set_variable":{"name":"unsettled","value":0}}],"to_after_key_up":[{"set_variable":{"name":"B_W","value":0}}],"type":"basic"},</v>
      </c>
      <c r="AS70" s="166" t="str">
        <f t="shared" si="70"/>
        <v>{"conditions":[{"type":"variable_if","name":"unsettled","value":2},{"type":"variable_unless","name":"B_J","value":0},{"type":"variable_unless","name":"B_W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b","modifiers":["shift","option"]},{"key_code":"0"},{"key_code":"0"},{"key_code":"7"},{"key_code":"c"},{"key_code":"lang1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W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0"},{"key_code":"0"},{"key_code":"7"},{"key_code":"c"},{"key_code":"lang1"},{"set_variable":{"name":"B_K","value":1}},{"set_variable":{"name":"unsettled","value":0}}],"to_after_key_up":[{"set_variable":{"name":"B_K","value":0}}],"type":"basic"},{"conditions":[{"type":"variable_unless","name":"B_J","value":0},{"type":"variable_unless","name":"B_W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0"},{"key_code":"0"},{"key_code":"7"},{"key_code":"c"},{"key_code":"lang1"},{"set_variable":{"name":"B_K","value":1}},{"set_variable":{"name":"unsettled","value":0}}],"to_after_key_up":[{"set_variable":{"name":"B_K","value":0}}],"type":"basic"},</v>
      </c>
      <c r="AT70" s="166" t="str">
        <f t="shared" si="71"/>
        <v>{"conditions":[{"type":"variable_if","name":"unsettled","value":2},{"type":"variable_unless","name":"B_K","value":0},{"type":"variable_unless","name":"B_W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0"},{"key_code":"0"},{"key_code":"7"},{"key_code":"c"},{"key_code":"lang1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W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0"},{"key_code":"0"},{"key_code":"7"},{"key_code":"c"},{"key_code":"lang1"},{"set_variable":{"name":"B_J","value":1}},{"set_variable":{"name":"unsettled","value":0}}],"to_after_key_up":[{"set_variable":{"name":"B_J","value":0}}],"type":"basic"},{"conditions":[{"type":"variable_unless","name":"B_K","value":0},{"type":"variable_unless","name":"B_W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0"},{"key_code":"0"},{"key_code":"7"},{"key_code":"c"},{"key_code":"lang1"},{"set_variable":{"name":"B_J","value":1}},{"set_variable":{"name":"unsettled","value":0}}],"to_after_key_up":[{"set_variable":{"name":"B_J","value":0}}],"type":"basic"},</v>
      </c>
      <c r="AU70" s="166" t="str">
        <f t="shared" si="50"/>
        <v/>
      </c>
      <c r="AV70" s="166" t="str">
        <f t="shared" si="51"/>
        <v/>
      </c>
      <c r="AW70" s="166" t="str">
        <f t="shared" si="72"/>
        <v/>
      </c>
      <c r="AX70" s="166" t="str">
        <f t="shared" si="73"/>
        <v/>
      </c>
      <c r="AY70" s="166" t="str">
        <f t="shared" si="74"/>
        <v/>
      </c>
      <c r="AZ70" s="166" t="str">
        <f t="shared" si="75"/>
        <v/>
      </c>
      <c r="BA70" s="166" t="str">
        <f t="shared" si="56"/>
        <v/>
      </c>
      <c r="BB70" s="166" t="str">
        <f t="shared" si="76"/>
        <v/>
      </c>
      <c r="BC70" s="166" t="str">
        <f t="shared" si="58"/>
        <v/>
      </c>
      <c r="BD70" s="166" t="str">
        <f t="shared" si="77"/>
        <v/>
      </c>
      <c r="BE70" s="166" t="str">
        <f t="shared" si="60"/>
        <v/>
      </c>
      <c r="BF70" s="166" t="str">
        <f t="shared" si="78"/>
        <v/>
      </c>
      <c r="BG70" s="166" t="str">
        <f t="shared" si="62"/>
        <v/>
      </c>
      <c r="BH70" s="166" t="str">
        <f t="shared" si="63"/>
        <v/>
      </c>
      <c r="BI70" s="166" t="str">
        <f t="shared" si="64"/>
        <v/>
      </c>
      <c r="BJ70" s="166"/>
      <c r="BK70" s="190"/>
      <c r="BL70" s="189" t="str">
        <f t="shared" si="65"/>
        <v>{"description": "J, K &amp; W → ー","conditions":[{"type":"variable_if","name":"unsettled","value":2},{"type":"variable_unless","name":"B_J","value":0},{"type":"variable_unless","name":"B_K","value":0}],"from":{"key_code":"w","modifiers":{"optional":["caps_lock"]}},"to":[{"key_code":"delete_or_backspace"},{"key_code":"delete_or_backspace"},{"key_code":"b","modifiers":["shift","option"]},{"key_code":"0"},{"key_code":"0"},{"key_code":"7"},{"key_code":"c"},{"key_code":"lang2"},{"set_variable":{"name":"B_W","value":1}},{"set_variable":{"name":"unsettled","value":0}}],"to_after_key_up":[{"set_variable":{"name":"B_W","value":0}}],"type":"basic"},{"conditions":[{"type":"variable_unless","name":"unsettled","value":0},{"type":"variable_unless","name":"B_J","value":0},{"type":"variable_unless","name":"B_K","value":0}],"from":{"key_code":"w","modifiers":{"optional":["caps_lock"]}},"to":[{"key_code":"delete_or_backspace"},{"key_code":"b","modifiers":["shift","option"]},{"key_code":"0"},{"key_code":"0"},{"key_code":"7"},{"key_code":"c"},{"key_code":"lang2"},{"set_variable":{"name":"B_W","value":1}},{"set_variable":{"name":"unsettled","value":0}}],"to_after_key_up":[{"set_variable":{"name":"B_W","value":0}}],"type":"basic"},{"conditions":[{"type":"variable_unless","name":"B_J","value":0},{"type":"variable_unless","name":"B_K","value":0}],"from":{"key_code":"w","modifiers":{"optional":["caps_lock"]}},"to":[{"key_code":"b","modifiers":["shift","option"]},{"key_code":"0"},{"key_code":"0"},{"key_code":"7"},{"key_code":"c"},{"key_code":"lang2"},{"set_variable":{"name":"B_W","value":1}},{"set_variable":{"name":"unsettled","value":0}}],"to_after_key_up":[{"set_variable":{"name":"B_W","value":0}}],"type":"basic"},</v>
      </c>
      <c r="BM70" s="166" t="str">
        <f t="shared" si="79"/>
        <v>{"conditions":[{"type":"variable_if","name":"unsettled","value":2},{"type":"variable_unless","name":"B_J","value":0},{"type":"variable_unless","name":"B_W","value":0}],"from":{"key_code":"k","modifiers":{"optional":["caps_lock"]}},"to":[{"key_code":"delete_or_backspace"},{"key_code":"delete_or_backspace"},{"key_code":"b","modifiers":["shift","option"]},{"key_code":"0"},{"key_code":"0"},{"key_code":"7"},{"key_code":"c"},{"key_code":"lang2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W","value":0}],"from":{"key_code":"k","modifiers":{"optional":["caps_lock"]}},"to":[{"key_code":"delete_or_backspace"},{"key_code":"b","modifiers":["shift","option"]},{"key_code":"0"},{"key_code":"0"},{"key_code":"7"},{"key_code":"c"},{"key_code":"lang2"},{"set_variable":{"name":"B_K","value":1}},{"set_variable":{"name":"unsettled","value":0}}],"to_after_key_up":[{"set_variable":{"name":"B_K","value":0}}],"type":"basic"},{"conditions":[{"type":"variable_unless","name":"B_J","value":0},{"type":"variable_unless","name":"B_W","value":0}],"from":{"key_code":"k","modifiers":{"optional":["caps_lock"]}},"to":[{"key_code":"b","modifiers":["shift","option"]},{"key_code":"0"},{"key_code":"0"},{"key_code":"7"},{"key_code":"c"},{"key_code":"lang2"},{"set_variable":{"name":"B_K","value":1}},{"set_variable":{"name":"unsettled","value":0}}],"to_after_key_up":[{"set_variable":{"name":"B_K","value":0}}],"type":"basic"},</v>
      </c>
      <c r="BN70" s="167" t="str">
        <f t="shared" si="80"/>
        <v>{"conditions":[{"type":"variable_if","name":"unsettled","value":2},{"type":"variable_unless","name":"B_K","value":0},{"type":"variable_unless","name":"B_W","value":0}],"from":{"key_code":"j","modifiers":{"optional":["caps_lock"]}},"to":[{"key_code":"delete_or_backspace"},{"key_code":"delete_or_backspace"},{"key_code":"b","modifiers":["shift","option"]},{"key_code":"0"},{"key_code":"0"},{"key_code":"7"},{"key_code":"c"},{"key_code":"lang2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W","value":0}],"from":{"key_code":"j","modifiers":{"optional":["caps_lock"]}},"to":[{"key_code":"delete_or_backspace"},{"key_code":"b","modifiers":["shift","option"]},{"key_code":"0"},{"key_code":"0"},{"key_code":"7"},{"key_code":"c"},{"key_code":"lang2"},{"set_variable":{"name":"B_J","value":1}},{"set_variable":{"name":"unsettled","value":0}}],"to_after_key_up":[{"set_variable":{"name":"B_J","value":0}}],"type":"basic"},{"conditions":[{"type":"variable_unless","name":"B_K","value":0},{"type":"variable_unless","name":"B_W","value":0}],"from":{"key_code":"j","modifiers":{"optional":["caps_lock"]}},"to":[{"key_code":"b","modifiers":["shift","option"]},{"key_code":"0"},{"key_code":"0"},{"key_code":"7"},{"key_code":"c"},{"key_code":"lang2"},{"set_variable":{"name":"B_J","value":1}},{"set_variable":{"name":"unsettled","value":0}}],"to_after_key_up":[{"set_variable":{"name":"B_J","value":0}}],"type":"basic"},</v>
      </c>
      <c r="BO70" s="166" t="str">
        <f t="shared" si="68"/>
        <v/>
      </c>
      <c r="BP70" s="166" t="str">
        <f t="shared" si="81"/>
        <v/>
      </c>
      <c r="BQ70" s="190" t="str">
        <f>IF(AND($A70=1,$J70&lt;&gt;""),_xlfn.CONCAT(BQ$3,PROPER(_xlfn.XLOOKUP($L70,字面,QWERTY)),BQ$4,_xlfn.XLOOKUP($L70,字面,QWERTY),BQ$5,$U70,BQ$6,_xlfn.XLOOKUP($L70,字面,変数名),BQ$7,_xlfn.XLOOKUP($L70,字面,変数名),BQ$8,BQ$9,_xlfn.XLOOKUP($L70,字面,QWERTY),BQ$5,$U70,BQ$6,_xlfn.XLOOKUP($L70,字面,変数名),BQ$10,_xlfn.XLOOKUP($L70,字面,変数名),IF(ISBLANK($BQ71),BQ$11,BQ$8)),"")</f>
        <v/>
      </c>
      <c r="BR70" s="193"/>
    </row>
    <row r="71" spans="1:70" ht="21">
      <c r="A71" s="39">
        <f t="shared" si="23"/>
        <v>3</v>
      </c>
      <c r="B71" s="38" t="str">
        <f t="shared" si="24"/>
        <v>A</v>
      </c>
      <c r="C71" s="38">
        <f t="shared" si="25"/>
        <v>1</v>
      </c>
      <c r="D71" s="38">
        <f t="shared" si="26"/>
        <v>0</v>
      </c>
      <c r="E71" s="50">
        <f t="shared" si="27"/>
        <v>393232</v>
      </c>
      <c r="F71" s="141">
        <f t="shared" si="28"/>
        <v>0</v>
      </c>
      <c r="G71" s="144">
        <v>190</v>
      </c>
      <c r="H71" s="3" t="s">
        <v>40</v>
      </c>
      <c r="I71" s="19"/>
      <c r="J71" s="5" t="s">
        <v>40</v>
      </c>
      <c r="K71" s="7"/>
      <c r="L71" s="22" t="s">
        <v>182</v>
      </c>
      <c r="M71" s="22" t="s">
        <v>183</v>
      </c>
      <c r="N71" s="204" t="s">
        <v>172</v>
      </c>
      <c r="O71" s="36"/>
      <c r="P71" s="9" t="s">
        <v>761</v>
      </c>
      <c r="Q71" s="10" t="s">
        <v>762</v>
      </c>
      <c r="R71" s="21" t="s">
        <v>763</v>
      </c>
      <c r="S71" s="34" t="str">
        <f t="shared" si="82"/>
        <v>{"key_code":"s","modifiers":["command"]}</v>
      </c>
      <c r="T71" s="160"/>
      <c r="U71" s="34" t="str">
        <f t="shared" si="31"/>
        <v>{"key_code":"s","modifiers":["command"]}</v>
      </c>
      <c r="W71" s="84" t="str">
        <f t="shared" si="32"/>
        <v>あ</v>
      </c>
      <c r="X71" s="85" t="str">
        <f t="shared" si="33"/>
        <v>い</v>
      </c>
      <c r="Y71" s="86">
        <f t="shared" si="34"/>
        <v>393216</v>
      </c>
      <c r="Z71" s="87" t="str">
        <f t="shared" si="35"/>
        <v/>
      </c>
      <c r="AA71" s="85">
        <f t="shared" si="36"/>
        <v>0</v>
      </c>
      <c r="AB71" s="84" t="str">
        <f t="shared" si="37"/>
        <v>あ</v>
      </c>
      <c r="AC71" s="85" t="str">
        <f t="shared" si="38"/>
        <v>し</v>
      </c>
      <c r="AD71" s="86">
        <f t="shared" si="39"/>
        <v>131088</v>
      </c>
      <c r="AE71" s="87" t="str">
        <f t="shared" si="40"/>
        <v>じ</v>
      </c>
      <c r="AF71" s="85">
        <f t="shared" si="41"/>
        <v>1</v>
      </c>
      <c r="AG71" s="84" t="str">
        <f t="shared" si="42"/>
        <v>い</v>
      </c>
      <c r="AH71" s="85" t="str">
        <f t="shared" si="43"/>
        <v>し</v>
      </c>
      <c r="AI71" s="86">
        <f t="shared" si="44"/>
        <v>262160</v>
      </c>
      <c r="AJ71" s="87" t="str">
        <f t="shared" si="45"/>
        <v/>
      </c>
      <c r="AK71" s="88">
        <f t="shared" si="46"/>
        <v>0</v>
      </c>
      <c r="AM71" s="183"/>
      <c r="AN71" s="165"/>
      <c r="AO71" s="165"/>
      <c r="AP71" s="165"/>
      <c r="AQ71" s="165"/>
      <c r="AR71" s="189" t="str">
        <f t="shared" si="47"/>
        <v>{"description": "あ, い &amp; し → 保存","conditions":[{"type":"variable_if","name":"unsettled","value":2},{"type":"variable_unless","name":"B_J","value":0},{"type":"variable_unless","name":"B_K","value":0}],"from":{"key_code":"r","modifiers":{"optional":["caps_lock"]}},"to":[{"key_code":"delete_or_backspace"},{"key_code":"delete_or_backspace"},{"key_code":"s","modifiers":["command"]},{"set_variable":{"name":"B_R","value":1}},{"set_variable":{"name":"unsettled","value":0}}],"to_after_key_up":[{"set_variable":{"name":"B_R","value":0}}],"type":"basic"},{"conditions":[{"type":"variable_unless","name":"unsettled","value":0},{"type":"variable_unless","name":"B_J","value":0},{"type":"variable_unless","name":"B_K","value":0}],"from":{"key_code":"r","modifiers":{"optional":["caps_lock"]}},"to":[{"key_code":"delete_or_backspace"},{"key_code":"s","modifiers":["command"]},{"set_variable":{"name":"B_R","value":1}},{"set_variable":{"name":"unsettled","value":0}}],"to_after_key_up":[{"set_variable":{"name":"B_R","value":0}}],"type":"basic"},{"conditions":[{"type":"variable_unless","name":"B_J","value":0},{"type":"variable_unless","name":"B_K","value":0}],"from":{"key_code":"r","modifiers":{"optional":["caps_lock"]}},"to":[{"key_code":"s","modifiers":["command"]},{"set_variable":{"name":"B_R","value":1}},{"set_variable":{"name":"unsettled","value":0}}],"to_after_key_up":[{"set_variable":{"name":"B_R","value":0}}],"type":"basic"},</v>
      </c>
      <c r="AS71" s="166" t="str">
        <f t="shared" si="70"/>
        <v>{"conditions":[{"type":"variable_if","name":"unsettled","value":2},{"type":"variable_unless","name":"B_J","value":0},{"type":"variable_unless","name":"B_R","value":0}],"from":{"key_code":"k","modifiers":{"optional":["caps_lock"]}},"to":[{"key_code":"delete_or_backspace"},{"key_code":"delete_or_backspace"},{"key_code":"s","modifiers":["command"]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R","value":0}],"from":{"key_code":"k","modifiers":{"optional":["caps_lock"]}},"to":[{"key_code":"delete_or_backspace"},{"key_code":"s","modifiers":["command"]},{"set_variable":{"name":"B_K","value":1}},{"set_variable":{"name":"unsettled","value":0}}],"to_after_key_up":[{"set_variable":{"name":"B_K","value":0}}],"type":"basic"},{"conditions":[{"type":"variable_unless","name":"B_J","value":0},{"type":"variable_unless","name":"B_R","value":0}],"from":{"key_code":"k","modifiers":{"optional":["caps_lock"]}},"to":[{"key_code":"s","modifiers":["command"]},{"set_variable":{"name":"B_K","value":1}},{"set_variable":{"name":"unsettled","value":0}}],"to_after_key_up":[{"set_variable":{"name":"B_K","value":0}}],"type":"basic"},</v>
      </c>
      <c r="AT71" s="166" t="str">
        <f t="shared" si="71"/>
        <v>{"conditions":[{"type":"variable_if","name":"unsettled","value":2},{"type":"variable_unless","name":"B_K","value":0},{"type":"variable_unless","name":"B_R","value":0}],"from":{"key_code":"j","modifiers":{"optional":["caps_lock"]}},"to":[{"key_code":"delete_or_backspace"},{"key_code":"delete_or_backspace"},{"key_code":"s","modifiers":["command"]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R","value":0}],"from":{"key_code":"j","modifiers":{"optional":["caps_lock"]}},"to":[{"key_code":"delete_or_backspace"},{"key_code":"s","modifiers":["command"]},{"set_variable":{"name":"B_J","value":1}},{"set_variable":{"name":"unsettled","value":0}}],"to_after_key_up":[{"set_variable":{"name":"B_J","value":0}}],"type":"basic"},{"conditions":[{"type":"variable_unless","name":"B_K","value":0},{"type":"variable_unless","name":"B_R","value":0}],"from":{"key_code":"j","modifiers":{"optional":["caps_lock"]}},"to":[{"key_code":"s","modifiers":["command"]},{"set_variable":{"name":"B_J","value":1}},{"set_variable":{"name":"unsettled","value":0}}],"to_after_key_up":[{"set_variable":{"name":"B_J","value":0}}],"type":"basic"},</v>
      </c>
      <c r="AU71" s="166" t="str">
        <f t="shared" si="50"/>
        <v/>
      </c>
      <c r="AV71" s="166" t="str">
        <f t="shared" si="51"/>
        <v/>
      </c>
      <c r="AW71" s="166" t="str">
        <f t="shared" si="72"/>
        <v/>
      </c>
      <c r="AX71" s="166" t="str">
        <f t="shared" si="73"/>
        <v/>
      </c>
      <c r="AY71" s="166" t="str">
        <f t="shared" si="74"/>
        <v/>
      </c>
      <c r="AZ71" s="166" t="str">
        <f t="shared" si="75"/>
        <v/>
      </c>
      <c r="BA71" s="166" t="str">
        <f t="shared" si="56"/>
        <v/>
      </c>
      <c r="BB71" s="166" t="str">
        <f t="shared" si="76"/>
        <v/>
      </c>
      <c r="BC71" s="166" t="str">
        <f t="shared" si="58"/>
        <v/>
      </c>
      <c r="BD71" s="166" t="str">
        <f t="shared" si="77"/>
        <v/>
      </c>
      <c r="BE71" s="166" t="str">
        <f t="shared" si="60"/>
        <v/>
      </c>
      <c r="BF71" s="166" t="str">
        <f t="shared" si="78"/>
        <v/>
      </c>
      <c r="BG71" s="166" t="str">
        <f t="shared" si="62"/>
        <v/>
      </c>
      <c r="BH71" s="166" t="str">
        <f t="shared" si="63"/>
        <v/>
      </c>
      <c r="BI71" s="166" t="str">
        <f t="shared" si="64"/>
        <v/>
      </c>
      <c r="BJ71" s="166"/>
      <c r="BK71" s="190"/>
      <c r="BL71" s="189" t="str">
        <f t="shared" si="65"/>
        <v/>
      </c>
      <c r="BM71" s="166" t="str">
        <f t="shared" si="79"/>
        <v/>
      </c>
      <c r="BN71" s="167" t="str">
        <f t="shared" si="80"/>
        <v/>
      </c>
      <c r="BO71" s="166" t="str">
        <f t="shared" si="68"/>
        <v/>
      </c>
      <c r="BP71" s="166" t="str">
        <f t="shared" si="81"/>
        <v/>
      </c>
      <c r="BQ71" s="190" t="str">
        <f>IF(AND($A71=1,$J71&lt;&gt;""),_xlfn.CONCAT(BQ$3,PROPER(_xlfn.XLOOKUP($L71,字面,QWERTY)),BQ$4,_xlfn.XLOOKUP($L71,字面,QWERTY),BQ$5,$U71,BQ$6,_xlfn.XLOOKUP($L71,字面,変数名),BQ$7,_xlfn.XLOOKUP($L71,字面,変数名),BQ$8,BQ$9,_xlfn.XLOOKUP($L71,字面,QWERTY),BQ$5,$U71,BQ$6,_xlfn.XLOOKUP($L71,字面,変数名),BQ$10,_xlfn.XLOOKUP($L71,字面,変数名),IF(ISBLANK($BQ72),BQ$11,BQ$8)),"")</f>
        <v/>
      </c>
      <c r="BR71" s="193"/>
    </row>
    <row r="72" spans="1:70" ht="21">
      <c r="A72" s="39">
        <f t="shared" si="23"/>
        <v>3</v>
      </c>
      <c r="B72" s="38" t="str">
        <f t="shared" si="24"/>
        <v>A</v>
      </c>
      <c r="C72" s="38">
        <f t="shared" si="25"/>
        <v>1</v>
      </c>
      <c r="D72" s="38">
        <f t="shared" si="26"/>
        <v>0</v>
      </c>
      <c r="E72" s="50">
        <f t="shared" si="27"/>
        <v>393248</v>
      </c>
      <c r="F72" s="141">
        <f t="shared" si="28"/>
        <v>0</v>
      </c>
      <c r="G72" s="144">
        <v>191</v>
      </c>
      <c r="H72" s="3" t="s">
        <v>40</v>
      </c>
      <c r="I72" s="19"/>
      <c r="J72" s="5" t="s">
        <v>40</v>
      </c>
      <c r="K72" s="7"/>
      <c r="L72" s="22" t="s">
        <v>182</v>
      </c>
      <c r="M72" s="22" t="s">
        <v>183</v>
      </c>
      <c r="N72" s="204" t="s">
        <v>196</v>
      </c>
      <c r="O72" s="36"/>
      <c r="P72" s="9" t="s">
        <v>598</v>
      </c>
      <c r="Q72" s="10" t="s">
        <v>598</v>
      </c>
      <c r="R72" s="21" t="s">
        <v>657</v>
      </c>
      <c r="S72" s="34" t="str">
        <f t="shared" si="82"/>
        <v>{"key_code":"slash"}</v>
      </c>
      <c r="T72" s="160" t="s">
        <v>994</v>
      </c>
      <c r="U72" s="34" t="str">
        <f t="shared" si="31"/>
        <v>{"key_code":"9","modifiers":["shift","option"]}</v>
      </c>
      <c r="W72" s="84" t="str">
        <f t="shared" si="32"/>
        <v>あ</v>
      </c>
      <c r="X72" s="85" t="str">
        <f t="shared" si="33"/>
        <v>い</v>
      </c>
      <c r="Y72" s="86">
        <f t="shared" si="34"/>
        <v>393216</v>
      </c>
      <c r="Z72" s="87" t="str">
        <f t="shared" si="35"/>
        <v/>
      </c>
      <c r="AA72" s="85">
        <f t="shared" si="36"/>
        <v>0</v>
      </c>
      <c r="AB72" s="84" t="str">
        <f t="shared" si="37"/>
        <v>あ</v>
      </c>
      <c r="AC72" s="85" t="str">
        <f t="shared" si="38"/>
        <v>左</v>
      </c>
      <c r="AD72" s="86">
        <f t="shared" si="39"/>
        <v>131104</v>
      </c>
      <c r="AE72" s="87" t="str">
        <f t="shared" si="40"/>
        <v/>
      </c>
      <c r="AF72" s="85">
        <f t="shared" si="41"/>
        <v>0</v>
      </c>
      <c r="AG72" s="84" t="str">
        <f t="shared" si="42"/>
        <v>い</v>
      </c>
      <c r="AH72" s="85" t="str">
        <f t="shared" si="43"/>
        <v>左</v>
      </c>
      <c r="AI72" s="86">
        <f t="shared" si="44"/>
        <v>262176</v>
      </c>
      <c r="AJ72" s="87" t="str">
        <f t="shared" si="45"/>
        <v/>
      </c>
      <c r="AK72" s="88">
        <f t="shared" si="46"/>
        <v>0</v>
      </c>
      <c r="AM72" s="183"/>
      <c r="AN72" s="165"/>
      <c r="AO72" s="165"/>
      <c r="AP72" s="165"/>
      <c r="AQ72" s="165"/>
      <c r="AR72" s="189" t="str">
        <f t="shared" si="47"/>
        <v>{"description": "あ, い &amp; 左 → ・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slash"},{"set_variable":{"name":"B_T","value":1}},{"set_variable":{"name":"unsettled","value":0}}],"to_after_key_up":[{"set_variable":{"name":"B_T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t","modifiers":{"optional":["caps_lock"]}},"to":[{"key_code":"delete_or_backspace"},{"key_code":"slash"},{"set_variable":{"name":"B_T","value":1}},{"set_variable":{"name":"unsettled","value":0}}],"to_after_key_up":[{"set_variable":{"name":"B_T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t","modifiers":{"optional":["caps_lock"]}},"to":[{"key_code":"slash"},{"set_variable":{"name":"B_T","value":1}},{"set_variable":{"name":"unsettled","value":0}}],"to_after_key_up":[{"set_variable":{"name":"B_T","value":0}}],"type":"basic"},</v>
      </c>
      <c r="AS72" s="166" t="str">
        <f t="shared" si="70"/>
        <v>{"conditions":[{"type":"variable_if","name":"unsettled","value":2},{"type":"variable_unless","name":"B_J","value":0},{"type":"variable_unless","name":"B_T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slash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T","value":0},{"input_sources":[{"language":"ja"}],"type":"input_source_if"},{"input_sources":[{"input_mode_id":"Roman$"}],"type":"input_source_unless"}],"from":{"key_code":"k","modifiers":{"optional":["caps_lock"]}},"to":[{"key_code":"delete_or_backspace"},{"key_code":"slash"},{"set_variable":{"name":"B_K","value":1}},{"set_variable":{"name":"unsettled","value":0}}],"to_after_key_up":[{"set_variable":{"name":"B_K","value":0}}],"type":"basic"},{"conditions":[{"type":"variable_unless","name":"B_J","value":0},{"type":"variable_unless","name":"B_T","value":0},{"input_sources":[{"language":"ja"}],"type":"input_source_if"},{"input_sources":[{"input_mode_id":"Roman$"}],"type":"input_source_unless"}],"from":{"key_code":"k","modifiers":{"optional":["caps_lock"]}},"to":[{"key_code":"slash"},{"set_variable":{"name":"B_K","value":1}},{"set_variable":{"name":"unsettled","value":0}}],"to_after_key_up":[{"set_variable":{"name":"B_K","value":0}}],"type":"basic"},</v>
      </c>
      <c r="AT72" s="166" t="str">
        <f t="shared" si="71"/>
        <v>{"conditions":[{"type":"variable_if","name":"unsettled","value":2},{"type":"variable_unless","name":"B_K","value":0},{"type":"variable_unless","name":"B_T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slash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T","value":0},{"input_sources":[{"language":"ja"}],"type":"input_source_if"},{"input_sources":[{"input_mode_id":"Roman$"}],"type":"input_source_unless"}],"from":{"key_code":"j","modifiers":{"optional":["caps_lock"]}},"to":[{"key_code":"delete_or_backspace"},{"key_code":"slash"},{"set_variable":{"name":"B_J","value":1}},{"set_variable":{"name":"unsettled","value":0}}],"to_after_key_up":[{"set_variable":{"name":"B_J","value":0}}],"type":"basic"},{"conditions":[{"type":"variable_unless","name":"B_K","value":0},{"type":"variable_unless","name":"B_T","value":0},{"input_sources":[{"language":"ja"}],"type":"input_source_if"},{"input_sources":[{"input_mode_id":"Roman$"}],"type":"input_source_unless"}],"from":{"key_code":"j","modifiers":{"optional":["caps_lock"]}},"to":[{"key_code":"slash"},{"set_variable":{"name":"B_J","value":1}},{"set_variable":{"name":"unsettled","value":0}}],"to_after_key_up":[{"set_variable":{"name":"B_J","value":0}}],"type":"basic"},</v>
      </c>
      <c r="AU72" s="166" t="str">
        <f t="shared" si="50"/>
        <v/>
      </c>
      <c r="AV72" s="166" t="str">
        <f t="shared" si="51"/>
        <v/>
      </c>
      <c r="AW72" s="166" t="str">
        <f t="shared" si="72"/>
        <v/>
      </c>
      <c r="AX72" s="166" t="str">
        <f t="shared" si="73"/>
        <v/>
      </c>
      <c r="AY72" s="166" t="str">
        <f t="shared" si="74"/>
        <v/>
      </c>
      <c r="AZ72" s="166" t="str">
        <f t="shared" si="75"/>
        <v/>
      </c>
      <c r="BA72" s="166" t="str">
        <f t="shared" si="56"/>
        <v/>
      </c>
      <c r="BB72" s="166" t="str">
        <f t="shared" si="76"/>
        <v/>
      </c>
      <c r="BC72" s="166" t="str">
        <f t="shared" si="58"/>
        <v/>
      </c>
      <c r="BD72" s="166" t="str">
        <f t="shared" si="77"/>
        <v/>
      </c>
      <c r="BE72" s="166" t="str">
        <f t="shared" si="60"/>
        <v/>
      </c>
      <c r="BF72" s="166" t="str">
        <f t="shared" si="78"/>
        <v/>
      </c>
      <c r="BG72" s="166" t="str">
        <f t="shared" si="62"/>
        <v/>
      </c>
      <c r="BH72" s="166" t="str">
        <f t="shared" si="63"/>
        <v/>
      </c>
      <c r="BI72" s="166" t="str">
        <f t="shared" si="64"/>
        <v/>
      </c>
      <c r="BJ72" s="166"/>
      <c r="BK72" s="190"/>
      <c r="BL72" s="189" t="str">
        <f t="shared" si="65"/>
        <v>{"description": "J, K &amp; T → ・","conditions":[{"type":"variable_if","name":"unsettled","value":2},{"type":"variable_unless","name":"B_J","value":0},{"type":"variable_unless","name":"B_K","value":0}],"from":{"key_code":"t","modifiers":{"optional":["caps_lock"]}},"to":[{"key_code":"delete_or_backspace"},{"key_code":"delete_or_backspace"},{"key_code":"9","modifiers":["shift","option"]},{"set_variable":{"name":"B_T","value":1}},{"set_variable":{"name":"unsettled","value":0}}],"to_after_key_up":[{"set_variable":{"name":"B_T","value":0}}],"type":"basic"},{"conditions":[{"type":"variable_unless","name":"unsettled","value":0},{"type":"variable_unless","name":"B_J","value":0},{"type":"variable_unless","name":"B_K","value":0}],"from":{"key_code":"t","modifiers":{"optional":["caps_lock"]}},"to":[{"key_code":"delete_or_backspace"},{"key_code":"9","modifiers":["shift","option"]},{"set_variable":{"name":"B_T","value":1}},{"set_variable":{"name":"unsettled","value":0}}],"to_after_key_up":[{"set_variable":{"name":"B_T","value":0}}],"type":"basic"},{"conditions":[{"type":"variable_unless","name":"B_J","value":0},{"type":"variable_unless","name":"B_K","value":0}],"from":{"key_code":"t","modifiers":{"optional":["caps_lock"]}},"to":[{"key_code":"9","modifiers":["shift","option"]},{"set_variable":{"name":"B_T","value":1}},{"set_variable":{"name":"unsettled","value":0}}],"to_after_key_up":[{"set_variable":{"name":"B_T","value":0}}],"type":"basic"},</v>
      </c>
      <c r="BM72" s="166" t="str">
        <f t="shared" si="79"/>
        <v>{"conditions":[{"type":"variable_if","name":"unsettled","value":2},{"type":"variable_unless","name":"B_J","value":0},{"type":"variable_unless","name":"B_T","value":0}],"from":{"key_code":"k","modifiers":{"optional":["caps_lock"]}},"to":[{"key_code":"delete_or_backspace"},{"key_code":"delete_or_backspace"},{"key_code":"9","modifiers":["shift","option"]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T","value":0}],"from":{"key_code":"k","modifiers":{"optional":["caps_lock"]}},"to":[{"key_code":"delete_or_backspace"},{"key_code":"9","modifiers":["shift","option"]},{"set_variable":{"name":"B_K","value":1}},{"set_variable":{"name":"unsettled","value":0}}],"to_after_key_up":[{"set_variable":{"name":"B_K","value":0}}],"type":"basic"},{"conditions":[{"type":"variable_unless","name":"B_J","value":0},{"type":"variable_unless","name":"B_T","value":0}],"from":{"key_code":"k","modifiers":{"optional":["caps_lock"]}},"to":[{"key_code":"9","modifiers":["shift","option"]},{"set_variable":{"name":"B_K","value":1}},{"set_variable":{"name":"unsettled","value":0}}],"to_after_key_up":[{"set_variable":{"name":"B_K","value":0}}],"type":"basic"},</v>
      </c>
      <c r="BN72" s="167" t="str">
        <f t="shared" si="80"/>
        <v>{"conditions":[{"type":"variable_if","name":"unsettled","value":2},{"type":"variable_unless","name":"B_K","value":0},{"type":"variable_unless","name":"B_T","value":0}],"from":{"key_code":"j","modifiers":{"optional":["caps_lock"]}},"to":[{"key_code":"delete_or_backspace"},{"key_code":"delete_or_backspace"},{"key_code":"9","modifiers":["shift","option"]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T","value":0}],"from":{"key_code":"j","modifiers":{"optional":["caps_lock"]}},"to":[{"key_code":"delete_or_backspace"},{"key_code":"9","modifiers":["shift","option"]},{"set_variable":{"name":"B_J","value":1}},{"set_variable":{"name":"unsettled","value":0}}],"to_after_key_up":[{"set_variable":{"name":"B_J","value":0}}],"type":"basic"},{"conditions":[{"type":"variable_unless","name":"B_K","value":0},{"type":"variable_unless","name":"B_T","value":0}],"from":{"key_code":"j","modifiers":{"optional":["caps_lock"]}},"to":[{"key_code":"9","modifiers":["shift","option"]},{"set_variable":{"name":"B_J","value":1}},{"set_variable":{"name":"unsettled","value":0}}],"to_after_key_up":[{"set_variable":{"name":"B_J","value":0}}],"type":"basic"},</v>
      </c>
      <c r="BO72" s="166" t="str">
        <f t="shared" si="68"/>
        <v/>
      </c>
      <c r="BP72" s="166" t="str">
        <f t="shared" si="81"/>
        <v/>
      </c>
      <c r="BQ72" s="190" t="str">
        <f>IF(AND($A72=1,$J72&lt;&gt;""),_xlfn.CONCAT(BQ$3,PROPER(_xlfn.XLOOKUP($L72,字面,QWERTY)),BQ$4,_xlfn.XLOOKUP($L72,字面,QWERTY),BQ$5,$U72,BQ$6,_xlfn.XLOOKUP($L72,字面,変数名),BQ$7,_xlfn.XLOOKUP($L72,字面,変数名),BQ$8,BQ$9,_xlfn.XLOOKUP($L72,字面,QWERTY),BQ$5,$U72,BQ$6,_xlfn.XLOOKUP($L72,字面,変数名),BQ$10,_xlfn.XLOOKUP($L72,字面,変数名),IF(ISBLANK($BQ73),BQ$11,BQ$8)),"")</f>
        <v/>
      </c>
      <c r="BR72" s="193"/>
    </row>
    <row r="73" spans="1:70" ht="63">
      <c r="A73" s="39">
        <f t="shared" si="23"/>
        <v>3</v>
      </c>
      <c r="B73" s="38" t="str">
        <f t="shared" si="24"/>
        <v>A</v>
      </c>
      <c r="C73" s="38">
        <f t="shared" si="25"/>
        <v>1</v>
      </c>
      <c r="D73" s="38">
        <f t="shared" si="26"/>
        <v>0</v>
      </c>
      <c r="E73" s="50">
        <f t="shared" si="27"/>
        <v>395264</v>
      </c>
      <c r="F73" s="141">
        <f t="shared" si="28"/>
        <v>0</v>
      </c>
      <c r="G73" s="144">
        <v>192</v>
      </c>
      <c r="H73" s="3" t="s">
        <v>40</v>
      </c>
      <c r="I73" s="19"/>
      <c r="J73" s="5" t="s">
        <v>40</v>
      </c>
      <c r="K73" s="7"/>
      <c r="L73" s="22" t="s">
        <v>182</v>
      </c>
      <c r="M73" s="22" t="s">
        <v>183</v>
      </c>
      <c r="N73" s="204" t="s">
        <v>176</v>
      </c>
      <c r="O73" s="36"/>
      <c r="P73" s="9" t="s">
        <v>602</v>
      </c>
      <c r="Q73" s="10" t="s">
        <v>18</v>
      </c>
      <c r="R73" s="21" t="s">
        <v>620</v>
      </c>
      <c r="S73" s="34" t="str">
        <f t="shared" si="82"/>
        <v>{"key_code":"b","modifiers":["shift","option"]},{"key_code":"f"},{"key_code":"f"},{"key_code":"0"},{"key_code":"8"},{"key_code":"lang1"}</v>
      </c>
      <c r="T73" s="160" t="s">
        <v>991</v>
      </c>
      <c r="U73" s="34" t="str">
        <f t="shared" si="31"/>
        <v>{"key_code":"b","modifiers":["shift","option"]},{"key_code":"f"},{"key_code":"f"},{"key_code":"0"},{"key_code":"8"},{"key_code":"lang2"}</v>
      </c>
      <c r="W73" s="84" t="str">
        <f t="shared" si="32"/>
        <v>あ</v>
      </c>
      <c r="X73" s="85" t="str">
        <f t="shared" si="33"/>
        <v>い</v>
      </c>
      <c r="Y73" s="86">
        <f t="shared" si="34"/>
        <v>393216</v>
      </c>
      <c r="Z73" s="87" t="str">
        <f t="shared" si="35"/>
        <v/>
      </c>
      <c r="AA73" s="85">
        <f t="shared" si="36"/>
        <v>0</v>
      </c>
      <c r="AB73" s="84" t="str">
        <f t="shared" si="37"/>
        <v>あ</v>
      </c>
      <c r="AC73" s="85" t="str">
        <f t="shared" si="38"/>
        <v>ろ</v>
      </c>
      <c r="AD73" s="86">
        <f t="shared" si="39"/>
        <v>133120</v>
      </c>
      <c r="AE73" s="87" t="str">
        <f t="shared" si="40"/>
        <v>ぜ</v>
      </c>
      <c r="AF73" s="85">
        <f t="shared" si="41"/>
        <v>1</v>
      </c>
      <c r="AG73" s="84" t="str">
        <f t="shared" si="42"/>
        <v>い</v>
      </c>
      <c r="AH73" s="85" t="str">
        <f t="shared" si="43"/>
        <v>ろ</v>
      </c>
      <c r="AI73" s="86">
        <f t="shared" si="44"/>
        <v>264192</v>
      </c>
      <c r="AJ73" s="87" t="str">
        <f t="shared" si="45"/>
        <v/>
      </c>
      <c r="AK73" s="88">
        <f t="shared" si="46"/>
        <v>0</v>
      </c>
      <c r="AM73" s="183"/>
      <c r="AN73" s="165"/>
      <c r="AO73" s="165"/>
      <c r="AP73" s="165"/>
      <c r="AQ73" s="165"/>
      <c r="AR73" s="189" t="str">
        <f t="shared" si="47"/>
        <v>{"description": "あ, い &amp; ろ → （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a","modifiers":{"optional":["caps_lock"]}},"to":[{"key_code":"delete_or_backspace"},{"key_code":"delete_or_backspace"},{"key_code":"b","modifiers":["shift","option"]},{"key_code":"f"},{"key_code":"f"},{"key_code":"0"},{"key_code":"8"},{"key_code":"lang1"},{"set_variable":{"name":"B_A","value":1}},{"set_variable":{"name":"unsettled","value":0}}],"to_after_key_up":[{"set_variable":{"name":"B_A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a","modifiers":{"optional":["caps_lock"]}},"to":[{"key_code":"delete_or_backspace"},{"key_code":"b","modifiers":["shift","option"]},{"key_code":"f"},{"key_code":"f"},{"key_code":"0"},{"key_code":"8"},{"key_code":"lang1"},{"set_variable":{"name":"B_A","value":1}},{"set_variable":{"name":"unsettled","value":0}}],"to_after_key_up":[{"set_variable":{"name":"B_A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a","modifiers":{"optional":["caps_lock"]}},"to":[{"key_code":"b","modifiers":["shift","option"]},{"key_code":"f"},{"key_code":"f"},{"key_code":"0"},{"key_code":"8"},{"key_code":"lang1"},{"set_variable":{"name":"B_A","value":1}},{"set_variable":{"name":"unsettled","value":0}}],"to_after_key_up":[{"set_variable":{"name":"B_A","value":0}}],"type":"basic"},</v>
      </c>
      <c r="AS73" s="166" t="str">
        <f t="shared" si="70"/>
        <v>{"conditions":[{"type":"variable_if","name":"unsettled","value":2},{"type":"variable_unless","name":"B_J","value":0},{"type":"variable_unless","name":"B_A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b","modifiers":["shift","option"]},{"key_code":"f"},{"key_code":"f"},{"key_code":"0"},{"key_code":"8"},{"key_code":"lang1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A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f"},{"key_code":"f"},{"key_code":"0"},{"key_code":"8"},{"key_code":"lang1"},{"set_variable":{"name":"B_K","value":1}},{"set_variable":{"name":"unsettled","value":0}}],"to_after_key_up":[{"set_variable":{"name":"B_K","value":0}}],"type":"basic"},{"conditions":[{"type":"variable_unless","name":"B_J","value":0},{"type":"variable_unless","name":"B_A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f"},{"key_code":"f"},{"key_code":"0"},{"key_code":"8"},{"key_code":"lang1"},{"set_variable":{"name":"B_K","value":1}},{"set_variable":{"name":"unsettled","value":0}}],"to_after_key_up":[{"set_variable":{"name":"B_K","value":0}}],"type":"basic"},</v>
      </c>
      <c r="AT73" s="166" t="str">
        <f t="shared" si="71"/>
        <v>{"conditions":[{"type":"variable_if","name":"unsettled","value":2},{"type":"variable_unless","name":"B_K","value":0},{"type":"variable_unless","name":"B_A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f"},{"key_code":"f"},{"key_code":"0"},{"key_code":"8"},{"key_code":"lang1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A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f"},{"key_code":"f"},{"key_code":"0"},{"key_code":"8"},{"key_code":"lang1"},{"set_variable":{"name":"B_J","value":1}},{"set_variable":{"name":"unsettled","value":0}}],"to_after_key_up":[{"set_variable":{"name":"B_J","value":0}}],"type":"basic"},{"conditions":[{"type":"variable_unless","name":"B_K","value":0},{"type":"variable_unless","name":"B_A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f"},{"key_code":"f"},{"key_code":"0"},{"key_code":"8"},{"key_code":"lang1"},{"set_variable":{"name":"B_J","value":1}},{"set_variable":{"name":"unsettled","value":0}}],"to_after_key_up":[{"set_variable":{"name":"B_J","value":0}}],"type":"basic"},</v>
      </c>
      <c r="AU73" s="166" t="str">
        <f t="shared" si="50"/>
        <v/>
      </c>
      <c r="AV73" s="166" t="str">
        <f t="shared" si="51"/>
        <v/>
      </c>
      <c r="AW73" s="166" t="str">
        <f t="shared" si="72"/>
        <v/>
      </c>
      <c r="AX73" s="166" t="str">
        <f t="shared" si="73"/>
        <v/>
      </c>
      <c r="AY73" s="166" t="str">
        <f t="shared" si="74"/>
        <v/>
      </c>
      <c r="AZ73" s="166" t="str">
        <f t="shared" si="75"/>
        <v/>
      </c>
      <c r="BA73" s="166" t="str">
        <f t="shared" si="56"/>
        <v/>
      </c>
      <c r="BB73" s="166" t="str">
        <f t="shared" si="76"/>
        <v/>
      </c>
      <c r="BC73" s="166" t="str">
        <f t="shared" si="58"/>
        <v/>
      </c>
      <c r="BD73" s="166" t="str">
        <f t="shared" si="77"/>
        <v/>
      </c>
      <c r="BE73" s="166" t="str">
        <f t="shared" si="60"/>
        <v/>
      </c>
      <c r="BF73" s="166" t="str">
        <f t="shared" si="78"/>
        <v/>
      </c>
      <c r="BG73" s="166" t="str">
        <f t="shared" si="62"/>
        <v/>
      </c>
      <c r="BH73" s="166" t="str">
        <f t="shared" si="63"/>
        <v/>
      </c>
      <c r="BI73" s="166" t="str">
        <f t="shared" si="64"/>
        <v/>
      </c>
      <c r="BJ73" s="166"/>
      <c r="BK73" s="190"/>
      <c r="BL73" s="189" t="str">
        <f t="shared" si="65"/>
        <v>{"description": "J, K &amp; A → （","conditions":[{"type":"variable_if","name":"unsettled","value":2},{"type":"variable_unless","name":"B_J","value":0},{"type":"variable_unless","name":"B_K","value":0}],"from":{"key_code":"a","modifiers":{"optional":["caps_lock"]}},"to":[{"key_code":"delete_or_backspace"},{"key_code":"delete_or_backspace"},{"key_code":"b","modifiers":["shift","option"]},{"key_code":"f"},{"key_code":"f"},{"key_code":"0"},{"key_code":"8"},{"key_code":"lang2"},{"set_variable":{"name":"B_A","value":1}},{"set_variable":{"name":"unsettled","value":0}}],"to_after_key_up":[{"set_variable":{"name":"B_A","value":0}}],"type":"basic"},{"conditions":[{"type":"variable_unless","name":"unsettled","value":0},{"type":"variable_unless","name":"B_J","value":0},{"type":"variable_unless","name":"B_K","value":0}],"from":{"key_code":"a","modifiers":{"optional":["caps_lock"]}},"to":[{"key_code":"delete_or_backspace"},{"key_code":"b","modifiers":["shift","option"]},{"key_code":"f"},{"key_code":"f"},{"key_code":"0"},{"key_code":"8"},{"key_code":"lang2"},{"set_variable":{"name":"B_A","value":1}},{"set_variable":{"name":"unsettled","value":0}}],"to_after_key_up":[{"set_variable":{"name":"B_A","value":0}}],"type":"basic"},{"conditions":[{"type":"variable_unless","name":"B_J","value":0},{"type":"variable_unless","name":"B_K","value":0}],"from":{"key_code":"a","modifiers":{"optional":["caps_lock"]}},"to":[{"key_code":"b","modifiers":["shift","option"]},{"key_code":"f"},{"key_code":"f"},{"key_code":"0"},{"key_code":"8"},{"key_code":"lang2"},{"set_variable":{"name":"B_A","value":1}},{"set_variable":{"name":"unsettled","value":0}}],"to_after_key_up":[{"set_variable":{"name":"B_A","value":0}}],"type":"basic"},</v>
      </c>
      <c r="BM73" s="166" t="str">
        <f t="shared" si="79"/>
        <v>{"conditions":[{"type":"variable_if","name":"unsettled","value":2},{"type":"variable_unless","name":"B_J","value":0},{"type":"variable_unless","name":"B_A","value":0}],"from":{"key_code":"k","modifiers":{"optional":["caps_lock"]}},"to":[{"key_code":"delete_or_backspace"},{"key_code":"delete_or_backspace"},{"key_code":"b","modifiers":["shift","option"]},{"key_code":"f"},{"key_code":"f"},{"key_code":"0"},{"key_code":"8"},{"key_code":"lang2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A","value":0}],"from":{"key_code":"k","modifiers":{"optional":["caps_lock"]}},"to":[{"key_code":"delete_or_backspace"},{"key_code":"b","modifiers":["shift","option"]},{"key_code":"f"},{"key_code":"f"},{"key_code":"0"},{"key_code":"8"},{"key_code":"lang2"},{"set_variable":{"name":"B_K","value":1}},{"set_variable":{"name":"unsettled","value":0}}],"to_after_key_up":[{"set_variable":{"name":"B_K","value":0}}],"type":"basic"},{"conditions":[{"type":"variable_unless","name":"B_J","value":0},{"type":"variable_unless","name":"B_A","value":0}],"from":{"key_code":"k","modifiers":{"optional":["caps_lock"]}},"to":[{"key_code":"b","modifiers":["shift","option"]},{"key_code":"f"},{"key_code":"f"},{"key_code":"0"},{"key_code":"8"},{"key_code":"lang2"},{"set_variable":{"name":"B_K","value":1}},{"set_variable":{"name":"unsettled","value":0}}],"to_after_key_up":[{"set_variable":{"name":"B_K","value":0}}],"type":"basic"},</v>
      </c>
      <c r="BN73" s="167" t="str">
        <f t="shared" si="80"/>
        <v>{"conditions":[{"type":"variable_if","name":"unsettled","value":2},{"type":"variable_unless","name":"B_K","value":0},{"type":"variable_unless","name":"B_A","value":0}],"from":{"key_code":"j","modifiers":{"optional":["caps_lock"]}},"to":[{"key_code":"delete_or_backspace"},{"key_code":"delete_or_backspace"},{"key_code":"b","modifiers":["shift","option"]},{"key_code":"f"},{"key_code":"f"},{"key_code":"0"},{"key_code":"8"},{"key_code":"lang2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A","value":0}],"from":{"key_code":"j","modifiers":{"optional":["caps_lock"]}},"to":[{"key_code":"delete_or_backspace"},{"key_code":"b","modifiers":["shift","option"]},{"key_code":"f"},{"key_code":"f"},{"key_code":"0"},{"key_code":"8"},{"key_code":"lang2"},{"set_variable":{"name":"B_J","value":1}},{"set_variable":{"name":"unsettled","value":0}}],"to_after_key_up":[{"set_variable":{"name":"B_J","value":0}}],"type":"basic"},{"conditions":[{"type":"variable_unless","name":"B_K","value":0},{"type":"variable_unless","name":"B_A","value":0}],"from":{"key_code":"j","modifiers":{"optional":["caps_lock"]}},"to":[{"key_code":"b","modifiers":["shift","option"]},{"key_code":"f"},{"key_code":"f"},{"key_code":"0"},{"key_code":"8"},{"key_code":"lang2"},{"set_variable":{"name":"B_J","value":1}},{"set_variable":{"name":"unsettled","value":0}}],"to_after_key_up":[{"set_variable":{"name":"B_J","value":0}}],"type":"basic"},</v>
      </c>
      <c r="BO73" s="166" t="str">
        <f t="shared" si="68"/>
        <v/>
      </c>
      <c r="BP73" s="166" t="str">
        <f t="shared" si="81"/>
        <v/>
      </c>
      <c r="BQ73" s="190" t="str">
        <f>IF(AND($A73=1,$J73&lt;&gt;""),_xlfn.CONCAT(BQ$3,PROPER(_xlfn.XLOOKUP($L73,字面,QWERTY)),BQ$4,_xlfn.XLOOKUP($L73,字面,QWERTY),BQ$5,$U73,BQ$6,_xlfn.XLOOKUP($L73,字面,変数名),BQ$7,_xlfn.XLOOKUP($L73,字面,変数名),BQ$8,BQ$9,_xlfn.XLOOKUP($L73,字面,QWERTY),BQ$5,$U73,BQ$6,_xlfn.XLOOKUP($L73,字面,変数名),BQ$10,_xlfn.XLOOKUP($L73,字面,変数名),IF(ISBLANK($BQ74),BQ$11,BQ$8)),"")</f>
        <v/>
      </c>
      <c r="BR73" s="193"/>
    </row>
    <row r="74" spans="1:70" ht="63">
      <c r="A74" s="39">
        <f t="shared" si="23"/>
        <v>3</v>
      </c>
      <c r="B74" s="38" t="str">
        <f t="shared" si="24"/>
        <v>A</v>
      </c>
      <c r="C74" s="38">
        <f t="shared" si="25"/>
        <v>1</v>
      </c>
      <c r="D74" s="38">
        <f t="shared" si="26"/>
        <v>0</v>
      </c>
      <c r="E74" s="50">
        <f t="shared" si="27"/>
        <v>397312</v>
      </c>
      <c r="F74" s="141">
        <f t="shared" si="28"/>
        <v>0</v>
      </c>
      <c r="G74" s="144">
        <v>193</v>
      </c>
      <c r="H74" s="3" t="s">
        <v>40</v>
      </c>
      <c r="I74" s="19"/>
      <c r="J74" s="5" t="s">
        <v>40</v>
      </c>
      <c r="K74" s="7"/>
      <c r="L74" s="22" t="s">
        <v>182</v>
      </c>
      <c r="M74" s="22" t="s">
        <v>183</v>
      </c>
      <c r="N74" s="204" t="s">
        <v>187</v>
      </c>
      <c r="O74" s="36"/>
      <c r="P74" s="9" t="s">
        <v>601</v>
      </c>
      <c r="Q74" s="10" t="s">
        <v>17</v>
      </c>
      <c r="R74" s="21" t="s">
        <v>619</v>
      </c>
      <c r="S74" s="34" t="str">
        <f t="shared" si="82"/>
        <v>{"key_code":"b","modifiers":["shift","option"]},{"key_code":"3"},{"key_code":"0"},{"key_code":"0"},{"key_code":"a"},{"key_code":"lang1"}</v>
      </c>
      <c r="T74" s="160" t="s">
        <v>992</v>
      </c>
      <c r="U74" s="34" t="str">
        <f t="shared" si="31"/>
        <v>{"key_code":"b","modifiers":["shift","option"]},{"key_code":"3"},{"key_code":"0"},{"key_code":"0"},{"key_code":"a"},{"key_code":"lang2"}</v>
      </c>
      <c r="W74" s="84" t="str">
        <f t="shared" si="32"/>
        <v>あ</v>
      </c>
      <c r="X74" s="85" t="str">
        <f t="shared" si="33"/>
        <v>い</v>
      </c>
      <c r="Y74" s="86">
        <f t="shared" si="34"/>
        <v>393216</v>
      </c>
      <c r="Z74" s="87" t="str">
        <f t="shared" si="35"/>
        <v/>
      </c>
      <c r="AA74" s="85">
        <f t="shared" si="36"/>
        <v>0</v>
      </c>
      <c r="AB74" s="84" t="str">
        <f t="shared" si="37"/>
        <v>あ</v>
      </c>
      <c r="AC74" s="85" t="str">
        <f t="shared" si="38"/>
        <v>け</v>
      </c>
      <c r="AD74" s="86">
        <f t="shared" si="39"/>
        <v>135168</v>
      </c>
      <c r="AE74" s="87" t="str">
        <f t="shared" si="40"/>
        <v>げ</v>
      </c>
      <c r="AF74" s="85">
        <f t="shared" si="41"/>
        <v>1</v>
      </c>
      <c r="AG74" s="84" t="str">
        <f t="shared" si="42"/>
        <v>い</v>
      </c>
      <c r="AH74" s="85" t="str">
        <f t="shared" si="43"/>
        <v>け</v>
      </c>
      <c r="AI74" s="86">
        <f t="shared" si="44"/>
        <v>266240</v>
      </c>
      <c r="AJ74" s="87" t="str">
        <f t="shared" si="45"/>
        <v/>
      </c>
      <c r="AK74" s="88">
        <f t="shared" si="46"/>
        <v>0</v>
      </c>
      <c r="AM74" s="183"/>
      <c r="AN74" s="165"/>
      <c r="AO74" s="165"/>
      <c r="AP74" s="165"/>
      <c r="AQ74" s="165"/>
      <c r="AR74" s="189" t="str">
        <f t="shared" si="47"/>
        <v>{"description": "あ, い &amp; け → 《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b","modifiers":["shift","option"]},{"key_code":"3"},{"key_code":"0"},{"key_code":"0"},{"key_code":"a"},{"key_code":"lang1"},{"set_variable":{"name":"B_S","value":1}},{"set_variable":{"name":"unsettled","value":0}}],"to_after_key_up":[{"set_variable":{"name":"B_S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s","modifiers":{"optional":["caps_lock"]}},"to":[{"key_code":"delete_or_backspace"},{"key_code":"b","modifiers":["shift","option"]},{"key_code":"3"},{"key_code":"0"},{"key_code":"0"},{"key_code":"a"},{"key_code":"lang1"},{"set_variable":{"name":"B_S","value":1}},{"set_variable":{"name":"unsettled","value":0}}],"to_after_key_up":[{"set_variable":{"name":"B_S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s","modifiers":{"optional":["caps_lock"]}},"to":[{"key_code":"b","modifiers":["shift","option"]},{"key_code":"3"},{"key_code":"0"},{"key_code":"0"},{"key_code":"a"},{"key_code":"lang1"},{"set_variable":{"name":"B_S","value":1}},{"set_variable":{"name":"unsettled","value":0}}],"to_after_key_up":[{"set_variable":{"name":"B_S","value":0}}],"type":"basic"},</v>
      </c>
      <c r="AS74" s="166" t="str">
        <f t="shared" si="70"/>
        <v>{"conditions":[{"type":"variable_if","name":"unsettled","value":2},{"type":"variable_unless","name":"B_J","value":0},{"type":"variable_unless","name":"B_S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b","modifiers":["shift","option"]},{"key_code":"3"},{"key_code":"0"},{"key_code":"0"},{"key_code":"a"},{"key_code":"lang1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S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0"},{"key_code":"a"},{"key_code":"lang1"},{"set_variable":{"name":"B_K","value":1}},{"set_variable":{"name":"unsettled","value":0}}],"to_after_key_up":[{"set_variable":{"name":"B_K","value":0}}],"type":"basic"},{"conditions":[{"type":"variable_unless","name":"B_J","value":0},{"type":"variable_unless","name":"B_S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0"},{"key_code":"a"},{"key_code":"lang1"},{"set_variable":{"name":"B_K","value":1}},{"set_variable":{"name":"unsettled","value":0}}],"to_after_key_up":[{"set_variable":{"name":"B_K","value":0}}],"type":"basic"},</v>
      </c>
      <c r="AT74" s="166" t="str">
        <f t="shared" si="71"/>
        <v>{"conditions":[{"type":"variable_if","name":"unsettled","value":2},{"type":"variable_unless","name":"B_K","value":0},{"type":"variable_unless","name":"B_S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0"},{"key_code":"a"},{"key_code":"lang1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S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0"},{"key_code":"a"},{"key_code":"lang1"},{"set_variable":{"name":"B_J","value":1}},{"set_variable":{"name":"unsettled","value":0}}],"to_after_key_up":[{"set_variable":{"name":"B_J","value":0}}],"type":"basic"},{"conditions":[{"type":"variable_unless","name":"B_K","value":0},{"type":"variable_unless","name":"B_S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0"},{"key_code":"a"},{"key_code":"lang1"},{"set_variable":{"name":"B_J","value":1}},{"set_variable":{"name":"unsettled","value":0}}],"to_after_key_up":[{"set_variable":{"name":"B_J","value":0}}],"type":"basic"},</v>
      </c>
      <c r="AU74" s="166" t="str">
        <f t="shared" si="50"/>
        <v/>
      </c>
      <c r="AV74" s="166" t="str">
        <f t="shared" si="51"/>
        <v/>
      </c>
      <c r="AW74" s="166" t="str">
        <f t="shared" si="72"/>
        <v/>
      </c>
      <c r="AX74" s="166" t="str">
        <f t="shared" si="73"/>
        <v/>
      </c>
      <c r="AY74" s="166" t="str">
        <f t="shared" si="74"/>
        <v/>
      </c>
      <c r="AZ74" s="166" t="str">
        <f t="shared" si="75"/>
        <v/>
      </c>
      <c r="BA74" s="166" t="str">
        <f t="shared" si="56"/>
        <v/>
      </c>
      <c r="BB74" s="166" t="str">
        <f t="shared" si="76"/>
        <v/>
      </c>
      <c r="BC74" s="166" t="str">
        <f t="shared" si="58"/>
        <v/>
      </c>
      <c r="BD74" s="166" t="str">
        <f t="shared" si="77"/>
        <v/>
      </c>
      <c r="BE74" s="166" t="str">
        <f t="shared" si="60"/>
        <v/>
      </c>
      <c r="BF74" s="166" t="str">
        <f t="shared" si="78"/>
        <v/>
      </c>
      <c r="BG74" s="166" t="str">
        <f t="shared" si="62"/>
        <v/>
      </c>
      <c r="BH74" s="166" t="str">
        <f t="shared" si="63"/>
        <v/>
      </c>
      <c r="BI74" s="166" t="str">
        <f t="shared" si="64"/>
        <v/>
      </c>
      <c r="BJ74" s="166"/>
      <c r="BK74" s="190"/>
      <c r="BL74" s="189" t="str">
        <f t="shared" si="65"/>
        <v>{"description": "J, K &amp; S → 《","conditions":[{"type":"variable_if","name":"unsettled","value":2},{"type":"variable_unless","name":"B_J","value":0},{"type":"variable_unless","name":"B_K","value":0}],"from":{"key_code":"s","modifiers":{"optional":["caps_lock"]}},"to":[{"key_code":"delete_or_backspace"},{"key_code":"delete_or_backspace"},{"key_code":"b","modifiers":["shift","option"]},{"key_code":"3"},{"key_code":"0"},{"key_code":"0"},{"key_code":"a"},{"key_code":"lang2"},{"set_variable":{"name":"B_S","value":1}},{"set_variable":{"name":"unsettled","value":0}}],"to_after_key_up":[{"set_variable":{"name":"B_S","value":0}}],"type":"basic"},{"conditions":[{"type":"variable_unless","name":"unsettled","value":0},{"type":"variable_unless","name":"B_J","value":0},{"type":"variable_unless","name":"B_K","value":0}],"from":{"key_code":"s","modifiers":{"optional":["caps_lock"]}},"to":[{"key_code":"delete_or_backspace"},{"key_code":"b","modifiers":["shift","option"]},{"key_code":"3"},{"key_code":"0"},{"key_code":"0"},{"key_code":"a"},{"key_code":"lang2"},{"set_variable":{"name":"B_S","value":1}},{"set_variable":{"name":"unsettled","value":0}}],"to_after_key_up":[{"set_variable":{"name":"B_S","value":0}}],"type":"basic"},{"conditions":[{"type":"variable_unless","name":"B_J","value":0},{"type":"variable_unless","name":"B_K","value":0}],"from":{"key_code":"s","modifiers":{"optional":["caps_lock"]}},"to":[{"key_code":"b","modifiers":["shift","option"]},{"key_code":"3"},{"key_code":"0"},{"key_code":"0"},{"key_code":"a"},{"key_code":"lang2"},{"set_variable":{"name":"B_S","value":1}},{"set_variable":{"name":"unsettled","value":0}}],"to_after_key_up":[{"set_variable":{"name":"B_S","value":0}}],"type":"basic"},</v>
      </c>
      <c r="BM74" s="166" t="str">
        <f t="shared" si="79"/>
        <v>{"conditions":[{"type":"variable_if","name":"unsettled","value":2},{"type":"variable_unless","name":"B_J","value":0},{"type":"variable_unless","name":"B_S","value":0}],"from":{"key_code":"k","modifiers":{"optional":["caps_lock"]}},"to":[{"key_code":"delete_or_backspace"},{"key_code":"delete_or_backspace"},{"key_code":"b","modifiers":["shift","option"]},{"key_code":"3"},{"key_code":"0"},{"key_code":"0"},{"key_code":"a"},{"key_code":"lang2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S","value":0}],"from":{"key_code":"k","modifiers":{"optional":["caps_lock"]}},"to":[{"key_code":"delete_or_backspace"},{"key_code":"b","modifiers":["shift","option"]},{"key_code":"3"},{"key_code":"0"},{"key_code":"0"},{"key_code":"a"},{"key_code":"lang2"},{"set_variable":{"name":"B_K","value":1}},{"set_variable":{"name":"unsettled","value":0}}],"to_after_key_up":[{"set_variable":{"name":"B_K","value":0}}],"type":"basic"},{"conditions":[{"type":"variable_unless","name":"B_J","value":0},{"type":"variable_unless","name":"B_S","value":0}],"from":{"key_code":"k","modifiers":{"optional":["caps_lock"]}},"to":[{"key_code":"b","modifiers":["shift","option"]},{"key_code":"3"},{"key_code":"0"},{"key_code":"0"},{"key_code":"a"},{"key_code":"lang2"},{"set_variable":{"name":"B_K","value":1}},{"set_variable":{"name":"unsettled","value":0}}],"to_after_key_up":[{"set_variable":{"name":"B_K","value":0}}],"type":"basic"},</v>
      </c>
      <c r="BN74" s="167" t="str">
        <f t="shared" si="80"/>
        <v>{"conditions":[{"type":"variable_if","name":"unsettled","value":2},{"type":"variable_unless","name":"B_K","value":0},{"type":"variable_unless","name":"B_S","value":0}],"from":{"key_code":"j","modifiers":{"optional":["caps_lock"]}},"to":[{"key_code":"delete_or_backspace"},{"key_code":"delete_or_backspace"},{"key_code":"b","modifiers":["shift","option"]},{"key_code":"3"},{"key_code":"0"},{"key_code":"0"},{"key_code":"a"},{"key_code":"lang2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S","value":0}],"from":{"key_code":"j","modifiers":{"optional":["caps_lock"]}},"to":[{"key_code":"delete_or_backspace"},{"key_code":"b","modifiers":["shift","option"]},{"key_code":"3"},{"key_code":"0"},{"key_code":"0"},{"key_code":"a"},{"key_code":"lang2"},{"set_variable":{"name":"B_J","value":1}},{"set_variable":{"name":"unsettled","value":0}}],"to_after_key_up":[{"set_variable":{"name":"B_J","value":0}}],"type":"basic"},{"conditions":[{"type":"variable_unless","name":"B_K","value":0},{"type":"variable_unless","name":"B_S","value":0}],"from":{"key_code":"j","modifiers":{"optional":["caps_lock"]}},"to":[{"key_code":"b","modifiers":["shift","option"]},{"key_code":"3"},{"key_code":"0"},{"key_code":"0"},{"key_code":"a"},{"key_code":"lang2"},{"set_variable":{"name":"B_J","value":1}},{"set_variable":{"name":"unsettled","value":0}}],"to_after_key_up":[{"set_variable":{"name":"B_J","value":0}}],"type":"basic"},</v>
      </c>
      <c r="BO74" s="166" t="str">
        <f t="shared" si="68"/>
        <v/>
      </c>
      <c r="BP74" s="166" t="str">
        <f t="shared" si="81"/>
        <v/>
      </c>
      <c r="BQ74" s="190" t="str">
        <f>IF(AND($A74=1,$J74&lt;&gt;""),_xlfn.CONCAT(BQ$3,PROPER(_xlfn.XLOOKUP($L74,字面,QWERTY)),BQ$4,_xlfn.XLOOKUP($L74,字面,QWERTY),BQ$5,$U74,BQ$6,_xlfn.XLOOKUP($L74,字面,変数名),BQ$7,_xlfn.XLOOKUP($L74,字面,変数名),BQ$8,BQ$9,_xlfn.XLOOKUP($L74,字面,QWERTY),BQ$5,$U74,BQ$6,_xlfn.XLOOKUP($L74,字面,変数名),BQ$10,_xlfn.XLOOKUP($L74,字面,変数名),IF(ISBLANK($BQ75),BQ$11,BQ$8)),"")</f>
        <v/>
      </c>
      <c r="BR74" s="193"/>
    </row>
    <row r="75" spans="1:70" ht="63">
      <c r="A75" s="39">
        <f t="shared" si="23"/>
        <v>3</v>
      </c>
      <c r="B75" s="38" t="str">
        <f t="shared" si="24"/>
        <v>A</v>
      </c>
      <c r="C75" s="38">
        <f t="shared" si="25"/>
        <v>1</v>
      </c>
      <c r="D75" s="38">
        <f t="shared" si="26"/>
        <v>0</v>
      </c>
      <c r="E75" s="50">
        <f t="shared" si="27"/>
        <v>401408</v>
      </c>
      <c r="F75" s="141">
        <f t="shared" si="28"/>
        <v>0</v>
      </c>
      <c r="G75" s="144">
        <v>194</v>
      </c>
      <c r="H75" s="3" t="s">
        <v>40</v>
      </c>
      <c r="I75" s="19"/>
      <c r="J75" s="5" t="s">
        <v>40</v>
      </c>
      <c r="K75" s="7"/>
      <c r="L75" s="22" t="s">
        <v>182</v>
      </c>
      <c r="M75" s="22" t="s">
        <v>183</v>
      </c>
      <c r="N75" s="204" t="s">
        <v>178</v>
      </c>
      <c r="O75" s="36"/>
      <c r="P75" s="9" t="s">
        <v>599</v>
      </c>
      <c r="Q75" s="10" t="s">
        <v>15</v>
      </c>
      <c r="R75" s="21" t="s">
        <v>617</v>
      </c>
      <c r="S75" s="34" t="str">
        <f t="shared" si="82"/>
        <v>{"key_code":"b","modifiers":["shift","option"]},{"key_code":"3"},{"key_code":"0"},{"key_code":"0"},{"key_code":"c"},{"key_code":"lang1"}</v>
      </c>
      <c r="T75" s="160" t="s">
        <v>993</v>
      </c>
      <c r="U75" s="34" t="str">
        <f t="shared" si="31"/>
        <v>{"key_code":"b","modifiers":["shift","option"]},{"key_code":"3"},{"key_code":"0"},{"key_code":"0"},{"key_code":"c"},{"key_code":"lang2"}</v>
      </c>
      <c r="W75" s="84" t="str">
        <f t="shared" si="32"/>
        <v>あ</v>
      </c>
      <c r="X75" s="85" t="str">
        <f t="shared" si="33"/>
        <v>い</v>
      </c>
      <c r="Y75" s="86">
        <f t="shared" si="34"/>
        <v>393216</v>
      </c>
      <c r="Z75" s="87" t="str">
        <f t="shared" si="35"/>
        <v/>
      </c>
      <c r="AA75" s="85">
        <f t="shared" si="36"/>
        <v>0</v>
      </c>
      <c r="AB75" s="84" t="str">
        <f t="shared" si="37"/>
        <v>あ</v>
      </c>
      <c r="AC75" s="85" t="str">
        <f t="shared" si="38"/>
        <v>と</v>
      </c>
      <c r="AD75" s="86">
        <f t="shared" si="39"/>
        <v>139264</v>
      </c>
      <c r="AE75" s="87" t="str">
        <f t="shared" si="40"/>
        <v>ど</v>
      </c>
      <c r="AF75" s="85">
        <f t="shared" si="41"/>
        <v>1</v>
      </c>
      <c r="AG75" s="84" t="str">
        <f t="shared" si="42"/>
        <v>い</v>
      </c>
      <c r="AH75" s="85" t="str">
        <f t="shared" si="43"/>
        <v>と</v>
      </c>
      <c r="AI75" s="86">
        <f t="shared" si="44"/>
        <v>270336</v>
      </c>
      <c r="AJ75" s="87" t="str">
        <f t="shared" si="45"/>
        <v/>
      </c>
      <c r="AK75" s="88">
        <f t="shared" si="46"/>
        <v>0</v>
      </c>
      <c r="AM75" s="183"/>
      <c r="AN75" s="165"/>
      <c r="AO75" s="165"/>
      <c r="AP75" s="165"/>
      <c r="AQ75" s="165"/>
      <c r="AR75" s="189" t="str">
        <f t="shared" si="47"/>
        <v>{"description": "あ, い &amp; と → 「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b","modifiers":["shift","option"]},{"key_code":"3"},{"key_code":"0"},{"key_code":"0"},{"key_code":"c"},{"key_code":"lang1"},{"set_variable":{"name":"B_D","value":1}},{"set_variable":{"name":"unsettled","value":0}}],"to_after_key_up":[{"set_variable":{"name":"B_D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d","modifiers":{"optional":["caps_lock"]}},"to":[{"key_code":"delete_or_backspace"},{"key_code":"b","modifiers":["shift","option"]},{"key_code":"3"},{"key_code":"0"},{"key_code":"0"},{"key_code":"c"},{"key_code":"lang1"},{"set_variable":{"name":"B_D","value":1}},{"set_variable":{"name":"unsettled","value":0}}],"to_after_key_up":[{"set_variable":{"name":"B_D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d","modifiers":{"optional":["caps_lock"]}},"to":[{"key_code":"b","modifiers":["shift","option"]},{"key_code":"3"},{"key_code":"0"},{"key_code":"0"},{"key_code":"c"},{"key_code":"lang1"},{"set_variable":{"name":"B_D","value":1}},{"set_variable":{"name":"unsettled","value":0}}],"to_after_key_up":[{"set_variable":{"name":"B_D","value":0}}],"type":"basic"},</v>
      </c>
      <c r="AS75" s="166" t="str">
        <f t="shared" si="70"/>
        <v>{"conditions":[{"type":"variable_if","name":"unsettled","value":2},{"type":"variable_unless","name":"B_J","value":0},{"type":"variable_unless","name":"B_D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b","modifiers":["shift","option"]},{"key_code":"3"},{"key_code":"0"},{"key_code":"0"},{"key_code":"c"},{"key_code":"lang1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D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0"},{"key_code":"c"},{"key_code":"lang1"},{"set_variable":{"name":"B_K","value":1}},{"set_variable":{"name":"unsettled","value":0}}],"to_after_key_up":[{"set_variable":{"name":"B_K","value":0}}],"type":"basic"},{"conditions":[{"type":"variable_unless","name":"B_J","value":0},{"type":"variable_unless","name":"B_D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0"},{"key_code":"c"},{"key_code":"lang1"},{"set_variable":{"name":"B_K","value":1}},{"set_variable":{"name":"unsettled","value":0}}],"to_after_key_up":[{"set_variable":{"name":"B_K","value":0}}],"type":"basic"},</v>
      </c>
      <c r="AT75" s="166" t="str">
        <f t="shared" si="71"/>
        <v>{"conditions":[{"type":"variable_if","name":"unsettled","value":2},{"type":"variable_unless","name":"B_K","value":0},{"type":"variable_unless","name":"B_D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0"},{"key_code":"c"},{"key_code":"lang1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D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0"},{"key_code":"c"},{"key_code":"lang1"},{"set_variable":{"name":"B_J","value":1}},{"set_variable":{"name":"unsettled","value":0}}],"to_after_key_up":[{"set_variable":{"name":"B_J","value":0}}],"type":"basic"},{"conditions":[{"type":"variable_unless","name":"B_K","value":0},{"type":"variable_unless","name":"B_D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0"},{"key_code":"c"},{"key_code":"lang1"},{"set_variable":{"name":"B_J","value":1}},{"set_variable":{"name":"unsettled","value":0}}],"to_after_key_up":[{"set_variable":{"name":"B_J","value":0}}],"type":"basic"},</v>
      </c>
      <c r="AU75" s="166" t="str">
        <f t="shared" si="50"/>
        <v/>
      </c>
      <c r="AV75" s="166" t="str">
        <f t="shared" si="51"/>
        <v/>
      </c>
      <c r="AW75" s="166" t="str">
        <f t="shared" si="72"/>
        <v/>
      </c>
      <c r="AX75" s="166" t="str">
        <f t="shared" si="73"/>
        <v/>
      </c>
      <c r="AY75" s="166" t="str">
        <f t="shared" si="74"/>
        <v/>
      </c>
      <c r="AZ75" s="166" t="str">
        <f t="shared" si="75"/>
        <v/>
      </c>
      <c r="BA75" s="166" t="str">
        <f t="shared" si="56"/>
        <v/>
      </c>
      <c r="BB75" s="166" t="str">
        <f t="shared" si="76"/>
        <v/>
      </c>
      <c r="BC75" s="166" t="str">
        <f t="shared" si="58"/>
        <v/>
      </c>
      <c r="BD75" s="166" t="str">
        <f t="shared" si="77"/>
        <v/>
      </c>
      <c r="BE75" s="166" t="str">
        <f t="shared" si="60"/>
        <v/>
      </c>
      <c r="BF75" s="166" t="str">
        <f t="shared" si="78"/>
        <v/>
      </c>
      <c r="BG75" s="166" t="str">
        <f t="shared" si="62"/>
        <v/>
      </c>
      <c r="BH75" s="166" t="str">
        <f t="shared" si="63"/>
        <v/>
      </c>
      <c r="BI75" s="166" t="str">
        <f t="shared" si="64"/>
        <v/>
      </c>
      <c r="BJ75" s="166"/>
      <c r="BK75" s="190"/>
      <c r="BL75" s="189" t="str">
        <f t="shared" si="65"/>
        <v>{"description": "J, K &amp; D → 「","conditions":[{"type":"variable_if","name":"unsettled","value":2},{"type":"variable_unless","name":"B_J","value":0},{"type":"variable_unless","name":"B_K","value":0}],"from":{"key_code":"d","modifiers":{"optional":["caps_lock"]}},"to":[{"key_code":"delete_or_backspace"},{"key_code":"delete_or_backspace"},{"key_code":"b","modifiers":["shift","option"]},{"key_code":"3"},{"key_code":"0"},{"key_code":"0"},{"key_code":"c"},{"key_code":"lang2"},{"set_variable":{"name":"B_D","value":1}},{"set_variable":{"name":"unsettled","value":0}}],"to_after_key_up":[{"set_variable":{"name":"B_D","value":0}}],"type":"basic"},{"conditions":[{"type":"variable_unless","name":"unsettled","value":0},{"type":"variable_unless","name":"B_J","value":0},{"type":"variable_unless","name":"B_K","value":0}],"from":{"key_code":"d","modifiers":{"optional":["caps_lock"]}},"to":[{"key_code":"delete_or_backspace"},{"key_code":"b","modifiers":["shift","option"]},{"key_code":"3"},{"key_code":"0"},{"key_code":"0"},{"key_code":"c"},{"key_code":"lang2"},{"set_variable":{"name":"B_D","value":1}},{"set_variable":{"name":"unsettled","value":0}}],"to_after_key_up":[{"set_variable":{"name":"B_D","value":0}}],"type":"basic"},{"conditions":[{"type":"variable_unless","name":"B_J","value":0},{"type":"variable_unless","name":"B_K","value":0}],"from":{"key_code":"d","modifiers":{"optional":["caps_lock"]}},"to":[{"key_code":"b","modifiers":["shift","option"]},{"key_code":"3"},{"key_code":"0"},{"key_code":"0"},{"key_code":"c"},{"key_code":"lang2"},{"set_variable":{"name":"B_D","value":1}},{"set_variable":{"name":"unsettled","value":0}}],"to_after_key_up":[{"set_variable":{"name":"B_D","value":0}}],"type":"basic"},</v>
      </c>
      <c r="BM75" s="166" t="str">
        <f t="shared" si="79"/>
        <v>{"conditions":[{"type":"variable_if","name":"unsettled","value":2},{"type":"variable_unless","name":"B_J","value":0},{"type":"variable_unless","name":"B_D","value":0}],"from":{"key_code":"k","modifiers":{"optional":["caps_lock"]}},"to":[{"key_code":"delete_or_backspace"},{"key_code":"delete_or_backspace"},{"key_code":"b","modifiers":["shift","option"]},{"key_code":"3"},{"key_code":"0"},{"key_code":"0"},{"key_code":"c"},{"key_code":"lang2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D","value":0}],"from":{"key_code":"k","modifiers":{"optional":["caps_lock"]}},"to":[{"key_code":"delete_or_backspace"},{"key_code":"b","modifiers":["shift","option"]},{"key_code":"3"},{"key_code":"0"},{"key_code":"0"},{"key_code":"c"},{"key_code":"lang2"},{"set_variable":{"name":"B_K","value":1}},{"set_variable":{"name":"unsettled","value":0}}],"to_after_key_up":[{"set_variable":{"name":"B_K","value":0}}],"type":"basic"},{"conditions":[{"type":"variable_unless","name":"B_J","value":0},{"type":"variable_unless","name":"B_D","value":0}],"from":{"key_code":"k","modifiers":{"optional":["caps_lock"]}},"to":[{"key_code":"b","modifiers":["shift","option"]},{"key_code":"3"},{"key_code":"0"},{"key_code":"0"},{"key_code":"c"},{"key_code":"lang2"},{"set_variable":{"name":"B_K","value":1}},{"set_variable":{"name":"unsettled","value":0}}],"to_after_key_up":[{"set_variable":{"name":"B_K","value":0}}],"type":"basic"},</v>
      </c>
      <c r="BN75" s="167" t="str">
        <f t="shared" si="80"/>
        <v>{"conditions":[{"type":"variable_if","name":"unsettled","value":2},{"type":"variable_unless","name":"B_K","value":0},{"type":"variable_unless","name":"B_D","value":0}],"from":{"key_code":"j","modifiers":{"optional":["caps_lock"]}},"to":[{"key_code":"delete_or_backspace"},{"key_code":"delete_or_backspace"},{"key_code":"b","modifiers":["shift","option"]},{"key_code":"3"},{"key_code":"0"},{"key_code":"0"},{"key_code":"c"},{"key_code":"lang2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D","value":0}],"from":{"key_code":"j","modifiers":{"optional":["caps_lock"]}},"to":[{"key_code":"delete_or_backspace"},{"key_code":"b","modifiers":["shift","option"]},{"key_code":"3"},{"key_code":"0"},{"key_code":"0"},{"key_code":"c"},{"key_code":"lang2"},{"set_variable":{"name":"B_J","value":1}},{"set_variable":{"name":"unsettled","value":0}}],"to_after_key_up":[{"set_variable":{"name":"B_J","value":0}}],"type":"basic"},{"conditions":[{"type":"variable_unless","name":"B_K","value":0},{"type":"variable_unless","name":"B_D","value":0}],"from":{"key_code":"j","modifiers":{"optional":["caps_lock"]}},"to":[{"key_code":"b","modifiers":["shift","option"]},{"key_code":"3"},{"key_code":"0"},{"key_code":"0"},{"key_code":"c"},{"key_code":"lang2"},{"set_variable":{"name":"B_J","value":1}},{"set_variable":{"name":"unsettled","value":0}}],"to_after_key_up":[{"set_variable":{"name":"B_J","value":0}}],"type":"basic"},</v>
      </c>
      <c r="BO75" s="166" t="str">
        <f t="shared" si="68"/>
        <v/>
      </c>
      <c r="BP75" s="166" t="str">
        <f t="shared" si="81"/>
        <v/>
      </c>
      <c r="BQ75" s="190" t="str">
        <f>IF(AND($A75=1,$J75&lt;&gt;""),_xlfn.CONCAT(BQ$3,PROPER(_xlfn.XLOOKUP($L75,字面,QWERTY)),BQ$4,_xlfn.XLOOKUP($L75,字面,QWERTY),BQ$5,$U75,BQ$6,_xlfn.XLOOKUP($L75,字面,変数名),BQ$7,_xlfn.XLOOKUP($L75,字面,変数名),BQ$8,BQ$9,_xlfn.XLOOKUP($L75,字面,QWERTY),BQ$5,$U75,BQ$6,_xlfn.XLOOKUP($L75,字面,変数名),BQ$10,_xlfn.XLOOKUP($L75,字面,変数名),IF(ISBLANK($BQ76),BQ$11,BQ$8)),"")</f>
        <v/>
      </c>
      <c r="BR75" s="193"/>
    </row>
    <row r="76" spans="1:70" ht="42">
      <c r="A76" s="39">
        <f t="shared" si="23"/>
        <v>3</v>
      </c>
      <c r="B76" s="38" t="str">
        <f t="shared" si="24"/>
        <v>A</v>
      </c>
      <c r="C76" s="38">
        <f t="shared" si="25"/>
        <v>1</v>
      </c>
      <c r="D76" s="38">
        <f t="shared" si="26"/>
        <v>0</v>
      </c>
      <c r="E76" s="50">
        <f t="shared" si="27"/>
        <v>409600</v>
      </c>
      <c r="F76" s="141">
        <f t="shared" si="28"/>
        <v>0</v>
      </c>
      <c r="G76" s="144">
        <v>195</v>
      </c>
      <c r="H76" s="3" t="s">
        <v>40</v>
      </c>
      <c r="I76" s="19"/>
      <c r="J76" s="5" t="s">
        <v>40</v>
      </c>
      <c r="K76" s="7"/>
      <c r="L76" s="22" t="s">
        <v>182</v>
      </c>
      <c r="M76" s="22" t="s">
        <v>183</v>
      </c>
      <c r="N76" s="204" t="s">
        <v>179</v>
      </c>
      <c r="O76" s="36"/>
      <c r="P76" s="9" t="s">
        <v>593</v>
      </c>
      <c r="Q76" s="10" t="s">
        <v>6</v>
      </c>
      <c r="R76" s="21" t="s">
        <v>658</v>
      </c>
      <c r="S76" s="34" t="str">
        <f t="shared" si="82"/>
        <v>{"key_code":"slash","modifiers":["shift"]},{"key_code":"return_or_enter"}</v>
      </c>
      <c r="T76" s="160" t="s">
        <v>995</v>
      </c>
      <c r="U76" s="34" t="str">
        <f t="shared" si="31"/>
        <v>{"key_code":"slash","modifiers":["shift"]}</v>
      </c>
      <c r="W76" s="84" t="str">
        <f t="shared" si="32"/>
        <v>あ</v>
      </c>
      <c r="X76" s="85" t="str">
        <f t="shared" si="33"/>
        <v>い</v>
      </c>
      <c r="Y76" s="86">
        <f t="shared" si="34"/>
        <v>393216</v>
      </c>
      <c r="Z76" s="87" t="str">
        <f t="shared" si="35"/>
        <v/>
      </c>
      <c r="AA76" s="85">
        <f t="shared" si="36"/>
        <v>0</v>
      </c>
      <c r="AB76" s="84" t="str">
        <f t="shared" si="37"/>
        <v>あ</v>
      </c>
      <c r="AC76" s="85" t="str">
        <f t="shared" si="38"/>
        <v>か</v>
      </c>
      <c r="AD76" s="86">
        <f t="shared" si="39"/>
        <v>147456</v>
      </c>
      <c r="AE76" s="87" t="str">
        <f t="shared" si="40"/>
        <v>が</v>
      </c>
      <c r="AF76" s="85">
        <f t="shared" si="41"/>
        <v>1</v>
      </c>
      <c r="AG76" s="84" t="str">
        <f t="shared" si="42"/>
        <v>い</v>
      </c>
      <c r="AH76" s="85" t="str">
        <f t="shared" si="43"/>
        <v>か</v>
      </c>
      <c r="AI76" s="86">
        <f t="shared" si="44"/>
        <v>278528</v>
      </c>
      <c r="AJ76" s="87" t="str">
        <f t="shared" si="45"/>
        <v/>
      </c>
      <c r="AK76" s="88">
        <f t="shared" si="46"/>
        <v>0</v>
      </c>
      <c r="AM76" s="183"/>
      <c r="AN76" s="165"/>
      <c r="AO76" s="165"/>
      <c r="AP76" s="165"/>
      <c r="AQ76" s="165"/>
      <c r="AR76" s="189" t="str">
        <f t="shared" si="47"/>
        <v>{"description": "あ, い &amp; か → ？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slash","modifiers":["shift"]},{"key_code":"return_or_enter"},{"set_variable":{"name":"B_F","value":1}},{"set_variable":{"name":"unsettled","value":0}}],"to_after_key_up":[{"set_variable":{"name":"B_F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f","modifiers":{"optional":["caps_lock"]}},"to":[{"key_code":"delete_or_backspace"},{"key_code":"slash","modifiers":["shift"]},{"key_code":"return_or_enter"},{"set_variable":{"name":"B_F","value":1}},{"set_variable":{"name":"unsettled","value":0}}],"to_after_key_up":[{"set_variable":{"name":"B_F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f","modifiers":{"optional":["caps_lock"]}},"to":[{"key_code":"slash","modifiers":["shift"]},{"key_code":"return_or_enter"},{"set_variable":{"name":"B_F","value":1}},{"set_variable":{"name":"unsettled","value":0}}],"to_after_key_up":[{"set_variable":{"name":"B_F","value":0}}],"type":"basic"},</v>
      </c>
      <c r="AS76" s="166" t="str">
        <f t="shared" si="70"/>
        <v>{"conditions":[{"type":"variable_if","name":"unsettled","value":2},{"type":"variable_unless","name":"B_J","value":0},{"type":"variable_unless","name":"B_F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slash","modifiers":["shift"]},{"key_code":"return_or_enter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F","value":0},{"input_sources":[{"language":"ja"}],"type":"input_source_if"},{"input_sources":[{"input_mode_id":"Roman$"}],"type":"input_source_unless"}],"from":{"key_code":"k","modifiers":{"optional":["caps_lock"]}},"to":[{"key_code":"delete_or_backspace"},{"key_code":"slash","modifiers":["shift"]},{"key_code":"return_or_enter"},{"set_variable":{"name":"B_K","value":1}},{"set_variable":{"name":"unsettled","value":0}}],"to_after_key_up":[{"set_variable":{"name":"B_K","value":0}}],"type":"basic"},{"conditions":[{"type":"variable_unless","name":"B_J","value":0},{"type":"variable_unless","name":"B_F","value":0},{"input_sources":[{"language":"ja"}],"type":"input_source_if"},{"input_sources":[{"input_mode_id":"Roman$"}],"type":"input_source_unless"}],"from":{"key_code":"k","modifiers":{"optional":["caps_lock"]}},"to":[{"key_code":"slash","modifiers":["shift"]},{"key_code":"return_or_enter"},{"set_variable":{"name":"B_K","value":1}},{"set_variable":{"name":"unsettled","value":0}}],"to_after_key_up":[{"set_variable":{"name":"B_K","value":0}}],"type":"basic"},</v>
      </c>
      <c r="AT76" s="166" t="str">
        <f t="shared" si="71"/>
        <v>{"conditions":[{"type":"variable_if","name":"unsettled","value":2},{"type":"variable_unless","name":"B_K","value":0},{"type":"variable_unless","name":"B_F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slash","modifiers":["shift"]},{"key_code":"return_or_enter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F","value":0},{"input_sources":[{"language":"ja"}],"type":"input_source_if"},{"input_sources":[{"input_mode_id":"Roman$"}],"type":"input_source_unless"}],"from":{"key_code":"j","modifiers":{"optional":["caps_lock"]}},"to":[{"key_code":"delete_or_backspace"},{"key_code":"slash","modifiers":["shift"]},{"key_code":"return_or_enter"},{"set_variable":{"name":"B_J","value":1}},{"set_variable":{"name":"unsettled","value":0}}],"to_after_key_up":[{"set_variable":{"name":"B_J","value":0}}],"type":"basic"},{"conditions":[{"type":"variable_unless","name":"B_K","value":0},{"type":"variable_unless","name":"B_F","value":0},{"input_sources":[{"language":"ja"}],"type":"input_source_if"},{"input_sources":[{"input_mode_id":"Roman$"}],"type":"input_source_unless"}],"from":{"key_code":"j","modifiers":{"optional":["caps_lock"]}},"to":[{"key_code":"slash","modifiers":["shift"]},{"key_code":"return_or_enter"},{"set_variable":{"name":"B_J","value":1}},{"set_variable":{"name":"unsettled","value":0}}],"to_after_key_up":[{"set_variable":{"name":"B_J","value":0}}],"type":"basic"},</v>
      </c>
      <c r="AU76" s="166" t="str">
        <f t="shared" si="50"/>
        <v/>
      </c>
      <c r="AV76" s="166" t="str">
        <f t="shared" si="51"/>
        <v/>
      </c>
      <c r="AW76" s="166" t="str">
        <f t="shared" si="72"/>
        <v/>
      </c>
      <c r="AX76" s="166" t="str">
        <f t="shared" si="73"/>
        <v/>
      </c>
      <c r="AY76" s="166" t="str">
        <f t="shared" si="74"/>
        <v/>
      </c>
      <c r="AZ76" s="166" t="str">
        <f t="shared" si="75"/>
        <v/>
      </c>
      <c r="BA76" s="166" t="str">
        <f t="shared" si="56"/>
        <v/>
      </c>
      <c r="BB76" s="166" t="str">
        <f t="shared" si="76"/>
        <v/>
      </c>
      <c r="BC76" s="166" t="str">
        <f t="shared" si="58"/>
        <v/>
      </c>
      <c r="BD76" s="166" t="str">
        <f t="shared" si="77"/>
        <v/>
      </c>
      <c r="BE76" s="166" t="str">
        <f t="shared" si="60"/>
        <v/>
      </c>
      <c r="BF76" s="166" t="str">
        <f t="shared" si="78"/>
        <v/>
      </c>
      <c r="BG76" s="166" t="str">
        <f t="shared" si="62"/>
        <v/>
      </c>
      <c r="BH76" s="166" t="str">
        <f t="shared" si="63"/>
        <v/>
      </c>
      <c r="BI76" s="166" t="str">
        <f t="shared" si="64"/>
        <v/>
      </c>
      <c r="BJ76" s="166"/>
      <c r="BK76" s="190"/>
      <c r="BL76" s="189" t="str">
        <f t="shared" si="65"/>
        <v>{"description": "J, K &amp; F → ？","conditions":[{"type":"variable_if","name":"unsettled","value":2},{"type":"variable_unless","name":"B_J","value":0},{"type":"variable_unless","name":"B_K","value":0}],"from":{"key_code":"f","modifiers":{"optional":["caps_lock"]}},"to":[{"key_code":"delete_or_backspace"},{"key_code":"delete_or_backspace"},{"key_code":"slash","modifiers":["shift"]},{"set_variable":{"name":"B_F","value":1}},{"set_variable":{"name":"unsettled","value":0}}],"to_after_key_up":[{"set_variable":{"name":"B_F","value":0}}],"type":"basic"},{"conditions":[{"type":"variable_unless","name":"unsettled","value":0},{"type":"variable_unless","name":"B_J","value":0},{"type":"variable_unless","name":"B_K","value":0}],"from":{"key_code":"f","modifiers":{"optional":["caps_lock"]}},"to":[{"key_code":"delete_or_backspace"},{"key_code":"slash","modifiers":["shift"]},{"set_variable":{"name":"B_F","value":1}},{"set_variable":{"name":"unsettled","value":0}}],"to_after_key_up":[{"set_variable":{"name":"B_F","value":0}}],"type":"basic"},{"conditions":[{"type":"variable_unless","name":"B_J","value":0},{"type":"variable_unless","name":"B_K","value":0}],"from":{"key_code":"f","modifiers":{"optional":["caps_lock"]}},"to":[{"key_code":"slash","modifiers":["shift"]},{"set_variable":{"name":"B_F","value":1}},{"set_variable":{"name":"unsettled","value":0}}],"to_after_key_up":[{"set_variable":{"name":"B_F","value":0}}],"type":"basic"},</v>
      </c>
      <c r="BM76" s="166" t="str">
        <f t="shared" si="79"/>
        <v>{"conditions":[{"type":"variable_if","name":"unsettled","value":2},{"type":"variable_unless","name":"B_J","value":0},{"type":"variable_unless","name":"B_F","value":0}],"from":{"key_code":"k","modifiers":{"optional":["caps_lock"]}},"to":[{"key_code":"delete_or_backspace"},{"key_code":"delete_or_backspace"},{"key_code":"slash","modifiers":["shift"]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F","value":0}],"from":{"key_code":"k","modifiers":{"optional":["caps_lock"]}},"to":[{"key_code":"delete_or_backspace"},{"key_code":"slash","modifiers":["shift"]},{"set_variable":{"name":"B_K","value":1}},{"set_variable":{"name":"unsettled","value":0}}],"to_after_key_up":[{"set_variable":{"name":"B_K","value":0}}],"type":"basic"},{"conditions":[{"type":"variable_unless","name":"B_J","value":0},{"type":"variable_unless","name":"B_F","value":0}],"from":{"key_code":"k","modifiers":{"optional":["caps_lock"]}},"to":[{"key_code":"slash","modifiers":["shift"]},{"set_variable":{"name":"B_K","value":1}},{"set_variable":{"name":"unsettled","value":0}}],"to_after_key_up":[{"set_variable":{"name":"B_K","value":0}}],"type":"basic"},</v>
      </c>
      <c r="BN76" s="167" t="str">
        <f t="shared" si="80"/>
        <v>{"conditions":[{"type":"variable_if","name":"unsettled","value":2},{"type":"variable_unless","name":"B_K","value":0},{"type":"variable_unless","name":"B_F","value":0}],"from":{"key_code":"j","modifiers":{"optional":["caps_lock"]}},"to":[{"key_code":"delete_or_backspace"},{"key_code":"delete_or_backspace"},{"key_code":"slash","modifiers":["shift"]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F","value":0}],"from":{"key_code":"j","modifiers":{"optional":["caps_lock"]}},"to":[{"key_code":"delete_or_backspace"},{"key_code":"slash","modifiers":["shift"]},{"set_variable":{"name":"B_J","value":1}},{"set_variable":{"name":"unsettled","value":0}}],"to_after_key_up":[{"set_variable":{"name":"B_J","value":0}}],"type":"basic"},{"conditions":[{"type":"variable_unless","name":"B_K","value":0},{"type":"variable_unless","name":"B_F","value":0}],"from":{"key_code":"j","modifiers":{"optional":["caps_lock"]}},"to":[{"key_code":"slash","modifiers":["shift"]},{"set_variable":{"name":"B_J","value":1}},{"set_variable":{"name":"unsettled","value":0}}],"to_after_key_up":[{"set_variable":{"name":"B_J","value":0}}],"type":"basic"},</v>
      </c>
      <c r="BO76" s="166" t="str">
        <f t="shared" si="68"/>
        <v/>
      </c>
      <c r="BP76" s="166" t="str">
        <f t="shared" si="81"/>
        <v/>
      </c>
      <c r="BQ76" s="190" t="str">
        <f>IF(AND($A76=1,$J76&lt;&gt;""),_xlfn.CONCAT(BQ$3,PROPER(_xlfn.XLOOKUP($L76,字面,QWERTY)),BQ$4,_xlfn.XLOOKUP($L76,字面,QWERTY),BQ$5,$U76,BQ$6,_xlfn.XLOOKUP($L76,字面,変数名),BQ$7,_xlfn.XLOOKUP($L76,字面,変数名),BQ$8,BQ$9,_xlfn.XLOOKUP($L76,字面,QWERTY),BQ$5,$U76,BQ$6,_xlfn.XLOOKUP($L76,字面,変数名),BQ$10,_xlfn.XLOOKUP($L76,字面,変数名),IF(ISBLANK($BQ77),BQ$11,BQ$8)),"")</f>
        <v/>
      </c>
      <c r="BR76" s="193"/>
    </row>
    <row r="77" spans="1:70" ht="63">
      <c r="A77" s="39">
        <f t="shared" si="23"/>
        <v>3</v>
      </c>
      <c r="B77" s="38" t="str">
        <f t="shared" si="24"/>
        <v>A</v>
      </c>
      <c r="C77" s="38">
        <f t="shared" si="25"/>
        <v>1</v>
      </c>
      <c r="D77" s="38">
        <f t="shared" si="26"/>
        <v>0</v>
      </c>
      <c r="E77" s="50">
        <f t="shared" si="27"/>
        <v>425984</v>
      </c>
      <c r="F77" s="141">
        <f t="shared" si="28"/>
        <v>0</v>
      </c>
      <c r="G77" s="144">
        <v>196</v>
      </c>
      <c r="H77" s="3" t="s">
        <v>40</v>
      </c>
      <c r="I77" s="19"/>
      <c r="J77" s="5" t="s">
        <v>40</v>
      </c>
      <c r="K77" s="7"/>
      <c r="L77" s="22" t="s">
        <v>182</v>
      </c>
      <c r="M77" s="22" t="s">
        <v>183</v>
      </c>
      <c r="N77" s="204" t="s">
        <v>180</v>
      </c>
      <c r="O77" s="36"/>
      <c r="P77" s="9" t="s">
        <v>596</v>
      </c>
      <c r="Q77" s="10" t="s">
        <v>10</v>
      </c>
      <c r="R77" s="21" t="s">
        <v>661</v>
      </c>
      <c r="S77" s="34" t="str">
        <f t="shared" si="82"/>
        <v>{"key_code":"semicolon","modifiers":["option"]},{"key_code":"semicolon","modifiers":["option"]},{"key_code":"return_or_enter"}</v>
      </c>
      <c r="T77" s="160" t="s">
        <v>1046</v>
      </c>
      <c r="U77" s="34" t="str">
        <f t="shared" si="31"/>
        <v>{"key_code":"semicolon","modifiers":["option"]},{"key_code":"semicolon","modifiers":["option"]}</v>
      </c>
      <c r="W77" s="84" t="str">
        <f t="shared" si="32"/>
        <v>あ</v>
      </c>
      <c r="X77" s="85" t="str">
        <f t="shared" si="33"/>
        <v>い</v>
      </c>
      <c r="Y77" s="86">
        <f t="shared" si="34"/>
        <v>393216</v>
      </c>
      <c r="Z77" s="87" t="str">
        <f t="shared" si="35"/>
        <v/>
      </c>
      <c r="AA77" s="85">
        <f t="shared" si="36"/>
        <v>0</v>
      </c>
      <c r="AB77" s="84" t="str">
        <f t="shared" si="37"/>
        <v>あ</v>
      </c>
      <c r="AC77" s="85" t="str">
        <f t="shared" si="38"/>
        <v>っ</v>
      </c>
      <c r="AD77" s="86">
        <f t="shared" si="39"/>
        <v>163840</v>
      </c>
      <c r="AE77" s="87" t="str">
        <f t="shared" si="40"/>
        <v>ぢ</v>
      </c>
      <c r="AF77" s="85">
        <f t="shared" si="41"/>
        <v>1</v>
      </c>
      <c r="AG77" s="84" t="str">
        <f t="shared" si="42"/>
        <v>い</v>
      </c>
      <c r="AH77" s="85" t="str">
        <f t="shared" si="43"/>
        <v>っ</v>
      </c>
      <c r="AI77" s="86">
        <f t="shared" si="44"/>
        <v>294912</v>
      </c>
      <c r="AJ77" s="87" t="str">
        <f t="shared" si="45"/>
        <v/>
      </c>
      <c r="AK77" s="88">
        <f t="shared" si="46"/>
        <v>0</v>
      </c>
      <c r="AM77" s="183"/>
      <c r="AN77" s="165"/>
      <c r="AO77" s="165"/>
      <c r="AP77" s="165"/>
      <c r="AQ77" s="165"/>
      <c r="AR77" s="189" t="str">
        <f t="shared" si="47"/>
        <v>{"description": "あ, い &amp; っ → ……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g","modifiers":{"optional":["caps_lock"]}},"to":[{"key_code":"delete_or_backspace"},{"key_code":"delete_or_backspace"},{"key_code":"semicolon","modifiers":["option"]},{"key_code":"semicolon","modifiers":["option"]},{"key_code":"return_or_enter"},{"set_variable":{"name":"B_G","value":1}},{"set_variable":{"name":"unsettled","value":0}}],"to_after_key_up":[{"set_variable":{"name":"B_G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g","modifiers":{"optional":["caps_lock"]}},"to":[{"key_code":"delete_or_backspace"},{"key_code":"semicolon","modifiers":["option"]},{"key_code":"semicolon","modifiers":["option"]},{"key_code":"return_or_enter"},{"set_variable":{"name":"B_G","value":1}},{"set_variable":{"name":"unsettled","value":0}}],"to_after_key_up":[{"set_variable":{"name":"B_G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g","modifiers":{"optional":["caps_lock"]}},"to":[{"key_code":"semicolon","modifiers":["option"]},{"key_code":"semicolon","modifiers":["option"]},{"key_code":"return_or_enter"},{"set_variable":{"name":"B_G","value":1}},{"set_variable":{"name":"unsettled","value":0}}],"to_after_key_up":[{"set_variable":{"name":"B_G","value":0}}],"type":"basic"},</v>
      </c>
      <c r="AS77" s="166" t="str">
        <f t="shared" si="70"/>
        <v>{"conditions":[{"type":"variable_if","name":"unsettled","value":2},{"type":"variable_unless","name":"B_J","value":0},{"type":"variable_unless","name":"B_G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semicolon","modifiers":["option"]},{"key_code":"semicolon","modifiers":["option"]},{"key_code":"return_or_enter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G","value":0},{"input_sources":[{"language":"ja"}],"type":"input_source_if"},{"input_sources":[{"input_mode_id":"Roman$"}],"type":"input_source_unless"}],"from":{"key_code":"k","modifiers":{"optional":["caps_lock"]}},"to":[{"key_code":"delete_or_backspace"},{"key_code":"semicolon","modifiers":["option"]},{"key_code":"semicolon","modifiers":["option"]},{"key_code":"return_or_enter"},{"set_variable":{"name":"B_K","value":1}},{"set_variable":{"name":"unsettled","value":0}}],"to_after_key_up":[{"set_variable":{"name":"B_K","value":0}}],"type":"basic"},{"conditions":[{"type":"variable_unless","name":"B_J","value":0},{"type":"variable_unless","name":"B_G","value":0},{"input_sources":[{"language":"ja"}],"type":"input_source_if"},{"input_sources":[{"input_mode_id":"Roman$"}],"type":"input_source_unless"}],"from":{"key_code":"k","modifiers":{"optional":["caps_lock"]}},"to":[{"key_code":"semicolon","modifiers":["option"]},{"key_code":"semicolon","modifiers":["option"]},{"key_code":"return_or_enter"},{"set_variable":{"name":"B_K","value":1}},{"set_variable":{"name":"unsettled","value":0}}],"to_after_key_up":[{"set_variable":{"name":"B_K","value":0}}],"type":"basic"},</v>
      </c>
      <c r="AT77" s="166" t="str">
        <f t="shared" si="71"/>
        <v>{"conditions":[{"type":"variable_if","name":"unsettled","value":2},{"type":"variable_unless","name":"B_K","value":0},{"type":"variable_unless","name":"B_G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semicolon","modifiers":["option"]},{"key_code":"semicolon","modifiers":["option"]},{"key_code":"return_or_enter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G","value":0},{"input_sources":[{"language":"ja"}],"type":"input_source_if"},{"input_sources":[{"input_mode_id":"Roman$"}],"type":"input_source_unless"}],"from":{"key_code":"j","modifiers":{"optional":["caps_lock"]}},"to":[{"key_code":"delete_or_backspace"},{"key_code":"semicolon","modifiers":["option"]},{"key_code":"semicolon","modifiers":["option"]},{"key_code":"return_or_enter"},{"set_variable":{"name":"B_J","value":1}},{"set_variable":{"name":"unsettled","value":0}}],"to_after_key_up":[{"set_variable":{"name":"B_J","value":0}}],"type":"basic"},{"conditions":[{"type":"variable_unless","name":"B_K","value":0},{"type":"variable_unless","name":"B_G","value":0},{"input_sources":[{"language":"ja"}],"type":"input_source_if"},{"input_sources":[{"input_mode_id":"Roman$"}],"type":"input_source_unless"}],"from":{"key_code":"j","modifiers":{"optional":["caps_lock"]}},"to":[{"key_code":"semicolon","modifiers":["option"]},{"key_code":"semicolon","modifiers":["option"]},{"key_code":"return_or_enter"},{"set_variable":{"name":"B_J","value":1}},{"set_variable":{"name":"unsettled","value":0}}],"to_after_key_up":[{"set_variable":{"name":"B_J","value":0}}],"type":"basic"},</v>
      </c>
      <c r="AU77" s="166" t="str">
        <f t="shared" si="50"/>
        <v/>
      </c>
      <c r="AV77" s="166" t="str">
        <f t="shared" si="51"/>
        <v/>
      </c>
      <c r="AW77" s="166" t="str">
        <f t="shared" si="72"/>
        <v/>
      </c>
      <c r="AX77" s="166" t="str">
        <f t="shared" si="73"/>
        <v/>
      </c>
      <c r="AY77" s="166" t="str">
        <f t="shared" si="74"/>
        <v/>
      </c>
      <c r="AZ77" s="166" t="str">
        <f t="shared" si="75"/>
        <v/>
      </c>
      <c r="BA77" s="166" t="str">
        <f t="shared" si="56"/>
        <v/>
      </c>
      <c r="BB77" s="166" t="str">
        <f t="shared" si="76"/>
        <v/>
      </c>
      <c r="BC77" s="166" t="str">
        <f t="shared" si="58"/>
        <v/>
      </c>
      <c r="BD77" s="166" t="str">
        <f t="shared" si="77"/>
        <v/>
      </c>
      <c r="BE77" s="166" t="str">
        <f t="shared" si="60"/>
        <v/>
      </c>
      <c r="BF77" s="166" t="str">
        <f t="shared" si="78"/>
        <v/>
      </c>
      <c r="BG77" s="166" t="str">
        <f t="shared" si="62"/>
        <v/>
      </c>
      <c r="BH77" s="166" t="str">
        <f t="shared" si="63"/>
        <v/>
      </c>
      <c r="BI77" s="166" t="str">
        <f t="shared" si="64"/>
        <v/>
      </c>
      <c r="BJ77" s="166"/>
      <c r="BK77" s="190"/>
      <c r="BL77" s="189" t="str">
        <f t="shared" si="65"/>
        <v>{"description": "J, K &amp; G → ……","conditions":[{"type":"variable_if","name":"unsettled","value":2},{"type":"variable_unless","name":"B_J","value":0},{"type":"variable_unless","name":"B_K","value":0}],"from":{"key_code":"g","modifiers":{"optional":["caps_lock"]}},"to":[{"key_code":"delete_or_backspace"},{"key_code":"delete_or_backspace"},{"key_code":"semicolon","modifiers":["option"]},{"key_code":"semicolon","modifiers":["option"]},{"set_variable":{"name":"B_G","value":1}},{"set_variable":{"name":"unsettled","value":0}}],"to_after_key_up":[{"set_variable":{"name":"B_G","value":0}}],"type":"basic"},{"conditions":[{"type":"variable_unless","name":"unsettled","value":0},{"type":"variable_unless","name":"B_J","value":0},{"type":"variable_unless","name":"B_K","value":0}],"from":{"key_code":"g","modifiers":{"optional":["caps_lock"]}},"to":[{"key_code":"delete_or_backspace"},{"key_code":"semicolon","modifiers":["option"]},{"key_code":"semicolon","modifiers":["option"]},{"set_variable":{"name":"B_G","value":1}},{"set_variable":{"name":"unsettled","value":0}}],"to_after_key_up":[{"set_variable":{"name":"B_G","value":0}}],"type":"basic"},{"conditions":[{"type":"variable_unless","name":"B_J","value":0},{"type":"variable_unless","name":"B_K","value":0}],"from":{"key_code":"g","modifiers":{"optional":["caps_lock"]}},"to":[{"key_code":"semicolon","modifiers":["option"]},{"key_code":"semicolon","modifiers":["option"]},{"set_variable":{"name":"B_G","value":1}},{"set_variable":{"name":"unsettled","value":0}}],"to_after_key_up":[{"set_variable":{"name":"B_G","value":0}}],"type":"basic"},</v>
      </c>
      <c r="BM77" s="166" t="str">
        <f t="shared" si="79"/>
        <v>{"conditions":[{"type":"variable_if","name":"unsettled","value":2},{"type":"variable_unless","name":"B_J","value":0},{"type":"variable_unless","name":"B_G","value":0}],"from":{"key_code":"k","modifiers":{"optional":["caps_lock"]}},"to":[{"key_code":"delete_or_backspace"},{"key_code":"delete_or_backspace"},{"key_code":"semicolon","modifiers":["option"]},{"key_code":"semicolon","modifiers":["option"]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G","value":0}],"from":{"key_code":"k","modifiers":{"optional":["caps_lock"]}},"to":[{"key_code":"delete_or_backspace"},{"key_code":"semicolon","modifiers":["option"]},{"key_code":"semicolon","modifiers":["option"]},{"set_variable":{"name":"B_K","value":1}},{"set_variable":{"name":"unsettled","value":0}}],"to_after_key_up":[{"set_variable":{"name":"B_K","value":0}}],"type":"basic"},{"conditions":[{"type":"variable_unless","name":"B_J","value":0},{"type":"variable_unless","name":"B_G","value":0}],"from":{"key_code":"k","modifiers":{"optional":["caps_lock"]}},"to":[{"key_code":"semicolon","modifiers":["option"]},{"key_code":"semicolon","modifiers":["option"]},{"set_variable":{"name":"B_K","value":1}},{"set_variable":{"name":"unsettled","value":0}}],"to_after_key_up":[{"set_variable":{"name":"B_K","value":0}}],"type":"basic"},</v>
      </c>
      <c r="BN77" s="167" t="str">
        <f t="shared" si="80"/>
        <v>{"conditions":[{"type":"variable_if","name":"unsettled","value":2},{"type":"variable_unless","name":"B_K","value":0},{"type":"variable_unless","name":"B_G","value":0}],"from":{"key_code":"j","modifiers":{"optional":["caps_lock"]}},"to":[{"key_code":"delete_or_backspace"},{"key_code":"delete_or_backspace"},{"key_code":"semicolon","modifiers":["option"]},{"key_code":"semicolon","modifiers":["option"]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G","value":0}],"from":{"key_code":"j","modifiers":{"optional":["caps_lock"]}},"to":[{"key_code":"delete_or_backspace"},{"key_code":"semicolon","modifiers":["option"]},{"key_code":"semicolon","modifiers":["option"]},{"set_variable":{"name":"B_J","value":1}},{"set_variable":{"name":"unsettled","value":0}}],"to_after_key_up":[{"set_variable":{"name":"B_J","value":0}}],"type":"basic"},{"conditions":[{"type":"variable_unless","name":"B_K","value":0},{"type":"variable_unless","name":"B_G","value":0}],"from":{"key_code":"j","modifiers":{"optional":["caps_lock"]}},"to":[{"key_code":"semicolon","modifiers":["option"]},{"key_code":"semicolon","modifiers":["option"]},{"set_variable":{"name":"B_J","value":1}},{"set_variable":{"name":"unsettled","value":0}}],"to_after_key_up":[{"set_variable":{"name":"B_J","value":0}}],"type":"basic"},</v>
      </c>
      <c r="BO77" s="166" t="str">
        <f t="shared" si="68"/>
        <v/>
      </c>
      <c r="BP77" s="166" t="str">
        <f t="shared" si="81"/>
        <v/>
      </c>
      <c r="BQ77" s="190" t="str">
        <f>IF(AND($A77=1,$J77&lt;&gt;""),_xlfn.CONCAT(BQ$3,PROPER(_xlfn.XLOOKUP($L77,字面,QWERTY)),BQ$4,_xlfn.XLOOKUP($L77,字面,QWERTY),BQ$5,$U77,BQ$6,_xlfn.XLOOKUP($L77,字面,変数名),BQ$7,_xlfn.XLOOKUP($L77,字面,変数名),BQ$8,BQ$9,_xlfn.XLOOKUP($L77,字面,QWERTY),BQ$5,$U77,BQ$6,_xlfn.XLOOKUP($L77,字面,変数名),BQ$10,_xlfn.XLOOKUP($L77,字面,変数名),IF(ISBLANK($BQ78),BQ$11,BQ$8)),"")</f>
        <v/>
      </c>
      <c r="BR77" s="193"/>
    </row>
    <row r="78" spans="1:70" ht="63">
      <c r="A78" s="39">
        <f t="shared" si="23"/>
        <v>3</v>
      </c>
      <c r="B78" s="38" t="str">
        <f t="shared" si="24"/>
        <v>A</v>
      </c>
      <c r="C78" s="38">
        <f t="shared" si="25"/>
        <v>1</v>
      </c>
      <c r="D78" s="38">
        <f t="shared" si="26"/>
        <v>0</v>
      </c>
      <c r="E78" s="50">
        <f t="shared" si="27"/>
        <v>2490368</v>
      </c>
      <c r="F78" s="141">
        <f t="shared" si="28"/>
        <v>0</v>
      </c>
      <c r="G78" s="144">
        <v>197</v>
      </c>
      <c r="H78" s="3" t="s">
        <v>40</v>
      </c>
      <c r="I78" s="19"/>
      <c r="J78" s="5" t="s">
        <v>40</v>
      </c>
      <c r="K78" s="7"/>
      <c r="L78" s="22" t="s">
        <v>182</v>
      </c>
      <c r="M78" s="22" t="s">
        <v>183</v>
      </c>
      <c r="N78" s="204" t="s">
        <v>186</v>
      </c>
      <c r="O78" s="36"/>
      <c r="P78" s="9" t="s">
        <v>606</v>
      </c>
      <c r="Q78" s="10" t="s">
        <v>23</v>
      </c>
      <c r="R78" s="21" t="s">
        <v>623</v>
      </c>
      <c r="S78" s="34" t="str">
        <f t="shared" si="82"/>
        <v>{"key_code":"b","modifiers":["shift","option"]},{"key_code":"f"},{"key_code":"f"},{"key_code":"0"},{"key_code":"9"},{"key_code":"lang1"}</v>
      </c>
      <c r="T78" s="160" t="s">
        <v>996</v>
      </c>
      <c r="U78" s="34" t="str">
        <f t="shared" si="31"/>
        <v>{"key_code":"b","modifiers":["shift","option"]},{"key_code":"f"},{"key_code":"f"},{"key_code":"0"},{"key_code":"9"},{"key_code":"lang2"}</v>
      </c>
      <c r="W78" s="84" t="str">
        <f t="shared" si="32"/>
        <v>あ</v>
      </c>
      <c r="X78" s="85" t="str">
        <f t="shared" si="33"/>
        <v>い</v>
      </c>
      <c r="Y78" s="86">
        <f t="shared" si="34"/>
        <v>393216</v>
      </c>
      <c r="Z78" s="87" t="str">
        <f t="shared" si="35"/>
        <v/>
      </c>
      <c r="AA78" s="85">
        <f t="shared" si="36"/>
        <v>0</v>
      </c>
      <c r="AB78" s="84" t="str">
        <f t="shared" si="37"/>
        <v>あ</v>
      </c>
      <c r="AC78" s="85" t="str">
        <f t="shared" si="38"/>
        <v>ほ</v>
      </c>
      <c r="AD78" s="86">
        <f t="shared" si="39"/>
        <v>2228224</v>
      </c>
      <c r="AE78" s="87" t="str">
        <f t="shared" si="40"/>
        <v>ぼ</v>
      </c>
      <c r="AF78" s="85">
        <f t="shared" si="41"/>
        <v>1</v>
      </c>
      <c r="AG78" s="84" t="str">
        <f t="shared" si="42"/>
        <v>い</v>
      </c>
      <c r="AH78" s="85" t="str">
        <f t="shared" si="43"/>
        <v>ほ</v>
      </c>
      <c r="AI78" s="86">
        <f t="shared" si="44"/>
        <v>2359296</v>
      </c>
      <c r="AJ78" s="87" t="str">
        <f t="shared" si="45"/>
        <v/>
      </c>
      <c r="AK78" s="88">
        <f t="shared" si="46"/>
        <v>0</v>
      </c>
      <c r="AM78" s="183"/>
      <c r="AN78" s="165"/>
      <c r="AO78" s="165"/>
      <c r="AP78" s="165"/>
      <c r="AQ78" s="165"/>
      <c r="AR78" s="189" t="str">
        <f t="shared" si="47"/>
        <v>{"description": "あ, い &amp; ほ → ）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z","modifiers":{"optional":["caps_lock"]}},"to":[{"key_code":"delete_or_backspace"},{"key_code":"delete_or_backspace"},{"key_code":"b","modifiers":["shift","option"]},{"key_code":"f"},{"key_code":"f"},{"key_code":"0"},{"key_code":"9"},{"key_code":"lang1"},{"set_variable":{"name":"B_Z","value":1}},{"set_variable":{"name":"unsettled","value":0}}],"to_after_key_up":[{"set_variable":{"name":"B_Z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z","modifiers":{"optional":["caps_lock"]}},"to":[{"key_code":"delete_or_backspace"},{"key_code":"b","modifiers":["shift","option"]},{"key_code":"f"},{"key_code":"f"},{"key_code":"0"},{"key_code":"9"},{"key_code":"lang1"},{"set_variable":{"name":"B_Z","value":1}},{"set_variable":{"name":"unsettled","value":0}}],"to_after_key_up":[{"set_variable":{"name":"B_Z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z","modifiers":{"optional":["caps_lock"]}},"to":[{"key_code":"b","modifiers":["shift","option"]},{"key_code":"f"},{"key_code":"f"},{"key_code":"0"},{"key_code":"9"},{"key_code":"lang1"},{"set_variable":{"name":"B_Z","value":1}},{"set_variable":{"name":"unsettled","value":0}}],"to_after_key_up":[{"set_variable":{"name":"B_Z","value":0}}],"type":"basic"},</v>
      </c>
      <c r="AS78" s="166" t="str">
        <f t="shared" si="70"/>
        <v>{"conditions":[{"type":"variable_if","name":"unsettled","value":2},{"type":"variable_unless","name":"B_J","value":0},{"type":"variable_unless","name":"B_Z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b","modifiers":["shift","option"]},{"key_code":"f"},{"key_code":"f"},{"key_code":"0"},{"key_code":"9"},{"key_code":"lang1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Z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f"},{"key_code":"f"},{"key_code":"0"},{"key_code":"9"},{"key_code":"lang1"},{"set_variable":{"name":"B_K","value":1}},{"set_variable":{"name":"unsettled","value":0}}],"to_after_key_up":[{"set_variable":{"name":"B_K","value":0}}],"type":"basic"},{"conditions":[{"type":"variable_unless","name":"B_J","value":0},{"type":"variable_unless","name":"B_Z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f"},{"key_code":"f"},{"key_code":"0"},{"key_code":"9"},{"key_code":"lang1"},{"set_variable":{"name":"B_K","value":1}},{"set_variable":{"name":"unsettled","value":0}}],"to_after_key_up":[{"set_variable":{"name":"B_K","value":0}}],"type":"basic"},</v>
      </c>
      <c r="AT78" s="166" t="str">
        <f t="shared" si="71"/>
        <v>{"conditions":[{"type":"variable_if","name":"unsettled","value":2},{"type":"variable_unless","name":"B_K","value":0},{"type":"variable_unless","name":"B_Z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f"},{"key_code":"f"},{"key_code":"0"},{"key_code":"9"},{"key_code":"lang1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Z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f"},{"key_code":"f"},{"key_code":"0"},{"key_code":"9"},{"key_code":"lang1"},{"set_variable":{"name":"B_J","value":1}},{"set_variable":{"name":"unsettled","value":0}}],"to_after_key_up":[{"set_variable":{"name":"B_J","value":0}}],"type":"basic"},{"conditions":[{"type":"variable_unless","name":"B_K","value":0},{"type":"variable_unless","name":"B_Z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f"},{"key_code":"f"},{"key_code":"0"},{"key_code":"9"},{"key_code":"lang1"},{"set_variable":{"name":"B_J","value":1}},{"set_variable":{"name":"unsettled","value":0}}],"to_after_key_up":[{"set_variable":{"name":"B_J","value":0}}],"type":"basic"},</v>
      </c>
      <c r="AU78" s="166" t="str">
        <f t="shared" si="50"/>
        <v/>
      </c>
      <c r="AV78" s="166" t="str">
        <f t="shared" si="51"/>
        <v/>
      </c>
      <c r="AW78" s="166" t="str">
        <f t="shared" si="72"/>
        <v/>
      </c>
      <c r="AX78" s="166" t="str">
        <f t="shared" si="73"/>
        <v/>
      </c>
      <c r="AY78" s="166" t="str">
        <f t="shared" si="74"/>
        <v/>
      </c>
      <c r="AZ78" s="166" t="str">
        <f t="shared" si="75"/>
        <v/>
      </c>
      <c r="BA78" s="166" t="str">
        <f t="shared" si="56"/>
        <v/>
      </c>
      <c r="BB78" s="166" t="str">
        <f t="shared" si="76"/>
        <v/>
      </c>
      <c r="BC78" s="166" t="str">
        <f t="shared" si="58"/>
        <v/>
      </c>
      <c r="BD78" s="166" t="str">
        <f t="shared" si="77"/>
        <v/>
      </c>
      <c r="BE78" s="166" t="str">
        <f t="shared" si="60"/>
        <v/>
      </c>
      <c r="BF78" s="166" t="str">
        <f t="shared" si="78"/>
        <v/>
      </c>
      <c r="BG78" s="166" t="str">
        <f t="shared" si="62"/>
        <v/>
      </c>
      <c r="BH78" s="166" t="str">
        <f t="shared" si="63"/>
        <v/>
      </c>
      <c r="BI78" s="166" t="str">
        <f t="shared" si="64"/>
        <v/>
      </c>
      <c r="BJ78" s="166"/>
      <c r="BK78" s="190"/>
      <c r="BL78" s="189" t="str">
        <f t="shared" si="65"/>
        <v>{"description": "J, K &amp; Z → ）","conditions":[{"type":"variable_if","name":"unsettled","value":2},{"type":"variable_unless","name":"B_J","value":0},{"type":"variable_unless","name":"B_K","value":0}],"from":{"key_code":"z","modifiers":{"optional":["caps_lock"]}},"to":[{"key_code":"delete_or_backspace"},{"key_code":"delete_or_backspace"},{"key_code":"b","modifiers":["shift","option"]},{"key_code":"f"},{"key_code":"f"},{"key_code":"0"},{"key_code":"9"},{"key_code":"lang2"},{"set_variable":{"name":"B_Z","value":1}},{"set_variable":{"name":"unsettled","value":0}}],"to_after_key_up":[{"set_variable":{"name":"B_Z","value":0}}],"type":"basic"},{"conditions":[{"type":"variable_unless","name":"unsettled","value":0},{"type":"variable_unless","name":"B_J","value":0},{"type":"variable_unless","name":"B_K","value":0}],"from":{"key_code":"z","modifiers":{"optional":["caps_lock"]}},"to":[{"key_code":"delete_or_backspace"},{"key_code":"b","modifiers":["shift","option"]},{"key_code":"f"},{"key_code":"f"},{"key_code":"0"},{"key_code":"9"},{"key_code":"lang2"},{"set_variable":{"name":"B_Z","value":1}},{"set_variable":{"name":"unsettled","value":0}}],"to_after_key_up":[{"set_variable":{"name":"B_Z","value":0}}],"type":"basic"},{"conditions":[{"type":"variable_unless","name":"B_J","value":0},{"type":"variable_unless","name":"B_K","value":0}],"from":{"key_code":"z","modifiers":{"optional":["caps_lock"]}},"to":[{"key_code":"b","modifiers":["shift","option"]},{"key_code":"f"},{"key_code":"f"},{"key_code":"0"},{"key_code":"9"},{"key_code":"lang2"},{"set_variable":{"name":"B_Z","value":1}},{"set_variable":{"name":"unsettled","value":0}}],"to_after_key_up":[{"set_variable":{"name":"B_Z","value":0}}],"type":"basic"},</v>
      </c>
      <c r="BM78" s="166" t="str">
        <f t="shared" si="79"/>
        <v>{"conditions":[{"type":"variable_if","name":"unsettled","value":2},{"type":"variable_unless","name":"B_J","value":0},{"type":"variable_unless","name":"B_Z","value":0}],"from":{"key_code":"k","modifiers":{"optional":["caps_lock"]}},"to":[{"key_code":"delete_or_backspace"},{"key_code":"delete_or_backspace"},{"key_code":"b","modifiers":["shift","option"]},{"key_code":"f"},{"key_code":"f"},{"key_code":"0"},{"key_code":"9"},{"key_code":"lang2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Z","value":0}],"from":{"key_code":"k","modifiers":{"optional":["caps_lock"]}},"to":[{"key_code":"delete_or_backspace"},{"key_code":"b","modifiers":["shift","option"]},{"key_code":"f"},{"key_code":"f"},{"key_code":"0"},{"key_code":"9"},{"key_code":"lang2"},{"set_variable":{"name":"B_K","value":1}},{"set_variable":{"name":"unsettled","value":0}}],"to_after_key_up":[{"set_variable":{"name":"B_K","value":0}}],"type":"basic"},{"conditions":[{"type":"variable_unless","name":"B_J","value":0},{"type":"variable_unless","name":"B_Z","value":0}],"from":{"key_code":"k","modifiers":{"optional":["caps_lock"]}},"to":[{"key_code":"b","modifiers":["shift","option"]},{"key_code":"f"},{"key_code":"f"},{"key_code":"0"},{"key_code":"9"},{"key_code":"lang2"},{"set_variable":{"name":"B_K","value":1}},{"set_variable":{"name":"unsettled","value":0}}],"to_after_key_up":[{"set_variable":{"name":"B_K","value":0}}],"type":"basic"},</v>
      </c>
      <c r="BN78" s="167" t="str">
        <f t="shared" si="80"/>
        <v>{"conditions":[{"type":"variable_if","name":"unsettled","value":2},{"type":"variable_unless","name":"B_K","value":0},{"type":"variable_unless","name":"B_Z","value":0}],"from":{"key_code":"j","modifiers":{"optional":["caps_lock"]}},"to":[{"key_code":"delete_or_backspace"},{"key_code":"delete_or_backspace"},{"key_code":"b","modifiers":["shift","option"]},{"key_code":"f"},{"key_code":"f"},{"key_code":"0"},{"key_code":"9"},{"key_code":"lang2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Z","value":0}],"from":{"key_code":"j","modifiers":{"optional":["caps_lock"]}},"to":[{"key_code":"delete_or_backspace"},{"key_code":"b","modifiers":["shift","option"]},{"key_code":"f"},{"key_code":"f"},{"key_code":"0"},{"key_code":"9"},{"key_code":"lang2"},{"set_variable":{"name":"B_J","value":1}},{"set_variable":{"name":"unsettled","value":0}}],"to_after_key_up":[{"set_variable":{"name":"B_J","value":0}}],"type":"basic"},{"conditions":[{"type":"variable_unless","name":"B_K","value":0},{"type":"variable_unless","name":"B_Z","value":0}],"from":{"key_code":"j","modifiers":{"optional":["caps_lock"]}},"to":[{"key_code":"b","modifiers":["shift","option"]},{"key_code":"f"},{"key_code":"f"},{"key_code":"0"},{"key_code":"9"},{"key_code":"lang2"},{"set_variable":{"name":"B_J","value":1}},{"set_variable":{"name":"unsettled","value":0}}],"to_after_key_up":[{"set_variable":{"name":"B_J","value":0}}],"type":"basic"},</v>
      </c>
      <c r="BO78" s="166" t="str">
        <f t="shared" si="68"/>
        <v/>
      </c>
      <c r="BP78" s="166" t="str">
        <f t="shared" si="81"/>
        <v/>
      </c>
      <c r="BQ78" s="190" t="str">
        <f>IF(AND($A78=1,$J78&lt;&gt;""),_xlfn.CONCAT(BQ$3,PROPER(_xlfn.XLOOKUP($L78,字面,QWERTY)),BQ$4,_xlfn.XLOOKUP($L78,字面,QWERTY),BQ$5,$U78,BQ$6,_xlfn.XLOOKUP($L78,字面,変数名),BQ$7,_xlfn.XLOOKUP($L78,字面,変数名),BQ$8,BQ$9,_xlfn.XLOOKUP($L78,字面,QWERTY),BQ$5,$U78,BQ$6,_xlfn.XLOOKUP($L78,字面,変数名),BQ$10,_xlfn.XLOOKUP($L78,字面,変数名),IF(ISBLANK($BQ79),BQ$11,BQ$8)),"")</f>
        <v/>
      </c>
      <c r="BR78" s="193"/>
    </row>
    <row r="79" spans="1:70" ht="63">
      <c r="A79" s="39">
        <f t="shared" si="23"/>
        <v>3</v>
      </c>
      <c r="B79" s="38" t="str">
        <f t="shared" si="24"/>
        <v>A</v>
      </c>
      <c r="C79" s="38">
        <f t="shared" si="25"/>
        <v>1</v>
      </c>
      <c r="D79" s="38">
        <f t="shared" si="26"/>
        <v>0</v>
      </c>
      <c r="E79" s="50">
        <f t="shared" si="27"/>
        <v>4587520</v>
      </c>
      <c r="F79" s="141">
        <f t="shared" si="28"/>
        <v>0</v>
      </c>
      <c r="G79" s="144">
        <v>198</v>
      </c>
      <c r="H79" s="3" t="s">
        <v>40</v>
      </c>
      <c r="I79" s="19"/>
      <c r="J79" s="5" t="s">
        <v>40</v>
      </c>
      <c r="K79" s="7"/>
      <c r="L79" s="22" t="s">
        <v>182</v>
      </c>
      <c r="M79" s="22" t="s">
        <v>183</v>
      </c>
      <c r="N79" s="204" t="s">
        <v>177</v>
      </c>
      <c r="O79" s="36"/>
      <c r="P79" s="9" t="s">
        <v>605</v>
      </c>
      <c r="Q79" s="10" t="s">
        <v>22</v>
      </c>
      <c r="R79" s="21" t="s">
        <v>622</v>
      </c>
      <c r="S79" s="34" t="str">
        <f t="shared" si="82"/>
        <v>{"key_code":"b","modifiers":["shift","option"]},{"key_code":"3"},{"key_code":"0"},{"key_code":"0"},{"key_code":"b"},{"key_code":"lang1"}</v>
      </c>
      <c r="T79" s="160" t="s">
        <v>997</v>
      </c>
      <c r="U79" s="34" t="str">
        <f t="shared" si="31"/>
        <v>{"key_code":"b","modifiers":["shift","option"]},{"key_code":"3"},{"key_code":"0"},{"key_code":"0"},{"key_code":"b"},{"key_code":"lang2"}</v>
      </c>
      <c r="W79" s="84" t="str">
        <f t="shared" si="32"/>
        <v>あ</v>
      </c>
      <c r="X79" s="85" t="str">
        <f t="shared" si="33"/>
        <v>い</v>
      </c>
      <c r="Y79" s="86">
        <f t="shared" si="34"/>
        <v>393216</v>
      </c>
      <c r="Z79" s="87" t="str">
        <f t="shared" si="35"/>
        <v/>
      </c>
      <c r="AA79" s="85">
        <f t="shared" si="36"/>
        <v>0</v>
      </c>
      <c r="AB79" s="84" t="str">
        <f t="shared" si="37"/>
        <v>あ</v>
      </c>
      <c r="AC79" s="85" t="str">
        <f t="shared" si="38"/>
        <v>ひ</v>
      </c>
      <c r="AD79" s="86">
        <f t="shared" si="39"/>
        <v>4325376</v>
      </c>
      <c r="AE79" s="87" t="str">
        <f t="shared" si="40"/>
        <v>び</v>
      </c>
      <c r="AF79" s="85">
        <f t="shared" si="41"/>
        <v>1</v>
      </c>
      <c r="AG79" s="84" t="str">
        <f t="shared" si="42"/>
        <v>い</v>
      </c>
      <c r="AH79" s="85" t="str">
        <f t="shared" si="43"/>
        <v>ひ</v>
      </c>
      <c r="AI79" s="86">
        <f t="shared" si="44"/>
        <v>4456448</v>
      </c>
      <c r="AJ79" s="87" t="str">
        <f t="shared" si="45"/>
        <v/>
      </c>
      <c r="AK79" s="88">
        <f t="shared" si="46"/>
        <v>0</v>
      </c>
      <c r="AM79" s="183"/>
      <c r="AN79" s="165"/>
      <c r="AO79" s="165"/>
      <c r="AP79" s="165"/>
      <c r="AQ79" s="165"/>
      <c r="AR79" s="189" t="str">
        <f t="shared" si="47"/>
        <v>{"description": "あ, い &amp; ひ → 》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,"modifiers":["shift","option"]},{"key_code":"3"},{"key_code":"0"},{"key_code":"0"},{"key_code":"b"},{"key_code":"lang1"},{"set_variable":{"name":"B_X","value":1}},{"set_variable":{"name":"unsettled","value":0}}],"to_after_key_up":[{"set_variable":{"name":"B_X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x","modifiers":{"optional":["caps_lock"]}},"to":[{"key_code":"delete_or_backspace"},{"key_code":"b","modifiers":["shift","option"]},{"key_code":"3"},{"key_code":"0"},{"key_code":"0"},{"key_code":"b"},{"key_code":"lang1"},{"set_variable":{"name":"B_X","value":1}},{"set_variable":{"name":"unsettled","value":0}}],"to_after_key_up":[{"set_variable":{"name":"B_X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x","modifiers":{"optional":["caps_lock"]}},"to":[{"key_code":"b","modifiers":["shift","option"]},{"key_code":"3"},{"key_code":"0"},{"key_code":"0"},{"key_code":"b"},{"key_code":"lang1"},{"set_variable":{"name":"B_X","value":1}},{"set_variable":{"name":"unsettled","value":0}}],"to_after_key_up":[{"set_variable":{"name":"B_X","value":0}}],"type":"basic"},</v>
      </c>
      <c r="AS79" s="166" t="str">
        <f t="shared" si="70"/>
        <v>{"conditions":[{"type":"variable_if","name":"unsettled","value":2},{"type":"variable_unless","name":"B_J","value":0},{"type":"variable_unless","name":"B_X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b","modifiers":["shift","option"]},{"key_code":"3"},{"key_code":"0"},{"key_code":"0"},{"key_code":"b"},{"key_code":"lang1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X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0"},{"key_code":"b"},{"key_code":"lang1"},{"set_variable":{"name":"B_K","value":1}},{"set_variable":{"name":"unsettled","value":0}}],"to_after_key_up":[{"set_variable":{"name":"B_K","value":0}}],"type":"basic"},{"conditions":[{"type":"variable_unless","name":"B_J","value":0},{"type":"variable_unless","name":"B_X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0"},{"key_code":"b"},{"key_code":"lang1"},{"set_variable":{"name":"B_K","value":1}},{"set_variable":{"name":"unsettled","value":0}}],"to_after_key_up":[{"set_variable":{"name":"B_K","value":0}}],"type":"basic"},</v>
      </c>
      <c r="AT79" s="166" t="str">
        <f t="shared" si="71"/>
        <v>{"conditions":[{"type":"variable_if","name":"unsettled","value":2},{"type":"variable_unless","name":"B_K","value":0},{"type":"variable_unless","name":"B_X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0"},{"key_code":"b"},{"key_code":"lang1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X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0"},{"key_code":"b"},{"key_code":"lang1"},{"set_variable":{"name":"B_J","value":1}},{"set_variable":{"name":"unsettled","value":0}}],"to_after_key_up":[{"set_variable":{"name":"B_J","value":0}}],"type":"basic"},{"conditions":[{"type":"variable_unless","name":"B_K","value":0},{"type":"variable_unless","name":"B_X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0"},{"key_code":"b"},{"key_code":"lang1"},{"set_variable":{"name":"B_J","value":1}},{"set_variable":{"name":"unsettled","value":0}}],"to_after_key_up":[{"set_variable":{"name":"B_J","value":0}}],"type":"basic"},</v>
      </c>
      <c r="AU79" s="166" t="str">
        <f t="shared" si="50"/>
        <v/>
      </c>
      <c r="AV79" s="166" t="str">
        <f t="shared" si="51"/>
        <v/>
      </c>
      <c r="AW79" s="166" t="str">
        <f t="shared" si="72"/>
        <v/>
      </c>
      <c r="AX79" s="166" t="str">
        <f t="shared" si="73"/>
        <v/>
      </c>
      <c r="AY79" s="166" t="str">
        <f t="shared" si="74"/>
        <v/>
      </c>
      <c r="AZ79" s="166" t="str">
        <f t="shared" si="75"/>
        <v/>
      </c>
      <c r="BA79" s="166" t="str">
        <f t="shared" si="56"/>
        <v/>
      </c>
      <c r="BB79" s="166" t="str">
        <f t="shared" si="76"/>
        <v/>
      </c>
      <c r="BC79" s="166" t="str">
        <f t="shared" si="58"/>
        <v/>
      </c>
      <c r="BD79" s="166" t="str">
        <f t="shared" si="77"/>
        <v/>
      </c>
      <c r="BE79" s="166" t="str">
        <f t="shared" si="60"/>
        <v/>
      </c>
      <c r="BF79" s="166" t="str">
        <f t="shared" si="78"/>
        <v/>
      </c>
      <c r="BG79" s="166" t="str">
        <f t="shared" si="62"/>
        <v/>
      </c>
      <c r="BH79" s="166" t="str">
        <f t="shared" si="63"/>
        <v/>
      </c>
      <c r="BI79" s="166" t="str">
        <f t="shared" si="64"/>
        <v/>
      </c>
      <c r="BJ79" s="166"/>
      <c r="BK79" s="190"/>
      <c r="BL79" s="189" t="str">
        <f t="shared" si="65"/>
        <v>{"description": "J, K &amp; X → 》","conditions":[{"type":"variable_if","name":"unsettled","value":2},{"type":"variable_unless","name":"B_J","value":0},{"type":"variable_unless","name":"B_K","value":0}],"from":{"key_code":"x","modifiers":{"optional":["caps_lock"]}},"to":[{"key_code":"delete_or_backspace"},{"key_code":"delete_or_backspace"},{"key_code":"b","modifiers":["shift","option"]},{"key_code":"3"},{"key_code":"0"},{"key_code":"0"},{"key_code":"b"},{"key_code":"lang2"},{"set_variable":{"name":"B_X","value":1}},{"set_variable":{"name":"unsettled","value":0}}],"to_after_key_up":[{"set_variable":{"name":"B_X","value":0}}],"type":"basic"},{"conditions":[{"type":"variable_unless","name":"unsettled","value":0},{"type":"variable_unless","name":"B_J","value":0},{"type":"variable_unless","name":"B_K","value":0}],"from":{"key_code":"x","modifiers":{"optional":["caps_lock"]}},"to":[{"key_code":"delete_or_backspace"},{"key_code":"b","modifiers":["shift","option"]},{"key_code":"3"},{"key_code":"0"},{"key_code":"0"},{"key_code":"b"},{"key_code":"lang2"},{"set_variable":{"name":"B_X","value":1}},{"set_variable":{"name":"unsettled","value":0}}],"to_after_key_up":[{"set_variable":{"name":"B_X","value":0}}],"type":"basic"},{"conditions":[{"type":"variable_unless","name":"B_J","value":0},{"type":"variable_unless","name":"B_K","value":0}],"from":{"key_code":"x","modifiers":{"optional":["caps_lock"]}},"to":[{"key_code":"b","modifiers":["shift","option"]},{"key_code":"3"},{"key_code":"0"},{"key_code":"0"},{"key_code":"b"},{"key_code":"lang2"},{"set_variable":{"name":"B_X","value":1}},{"set_variable":{"name":"unsettled","value":0}}],"to_after_key_up":[{"set_variable":{"name":"B_X","value":0}}],"type":"basic"},</v>
      </c>
      <c r="BM79" s="166" t="str">
        <f t="shared" si="79"/>
        <v>{"conditions":[{"type":"variable_if","name":"unsettled","value":2},{"type":"variable_unless","name":"B_J","value":0},{"type":"variable_unless","name":"B_X","value":0}],"from":{"key_code":"k","modifiers":{"optional":["caps_lock"]}},"to":[{"key_code":"delete_or_backspace"},{"key_code":"delete_or_backspace"},{"key_code":"b","modifiers":["shift","option"]},{"key_code":"3"},{"key_code":"0"},{"key_code":"0"},{"key_code":"b"},{"key_code":"lang2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X","value":0}],"from":{"key_code":"k","modifiers":{"optional":["caps_lock"]}},"to":[{"key_code":"delete_or_backspace"},{"key_code":"b","modifiers":["shift","option"]},{"key_code":"3"},{"key_code":"0"},{"key_code":"0"},{"key_code":"b"},{"key_code":"lang2"},{"set_variable":{"name":"B_K","value":1}},{"set_variable":{"name":"unsettled","value":0}}],"to_after_key_up":[{"set_variable":{"name":"B_K","value":0}}],"type":"basic"},{"conditions":[{"type":"variable_unless","name":"B_J","value":0},{"type":"variable_unless","name":"B_X","value":0}],"from":{"key_code":"k","modifiers":{"optional":["caps_lock"]}},"to":[{"key_code":"b","modifiers":["shift","option"]},{"key_code":"3"},{"key_code":"0"},{"key_code":"0"},{"key_code":"b"},{"key_code":"lang2"},{"set_variable":{"name":"B_K","value":1}},{"set_variable":{"name":"unsettled","value":0}}],"to_after_key_up":[{"set_variable":{"name":"B_K","value":0}}],"type":"basic"},</v>
      </c>
      <c r="BN79" s="167" t="str">
        <f t="shared" si="80"/>
        <v>{"conditions":[{"type":"variable_if","name":"unsettled","value":2},{"type":"variable_unless","name":"B_K","value":0},{"type":"variable_unless","name":"B_X","value":0}],"from":{"key_code":"j","modifiers":{"optional":["caps_lock"]}},"to":[{"key_code":"delete_or_backspace"},{"key_code":"delete_or_backspace"},{"key_code":"b","modifiers":["shift","option"]},{"key_code":"3"},{"key_code":"0"},{"key_code":"0"},{"key_code":"b"},{"key_code":"lang2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X","value":0}],"from":{"key_code":"j","modifiers":{"optional":["caps_lock"]}},"to":[{"key_code":"delete_or_backspace"},{"key_code":"b","modifiers":["shift","option"]},{"key_code":"3"},{"key_code":"0"},{"key_code":"0"},{"key_code":"b"},{"key_code":"lang2"},{"set_variable":{"name":"B_J","value":1}},{"set_variable":{"name":"unsettled","value":0}}],"to_after_key_up":[{"set_variable":{"name":"B_J","value":0}}],"type":"basic"},{"conditions":[{"type":"variable_unless","name":"B_K","value":0},{"type":"variable_unless","name":"B_X","value":0}],"from":{"key_code":"j","modifiers":{"optional":["caps_lock"]}},"to":[{"key_code":"b","modifiers":["shift","option"]},{"key_code":"3"},{"key_code":"0"},{"key_code":"0"},{"key_code":"b"},{"key_code":"lang2"},{"set_variable":{"name":"B_J","value":1}},{"set_variable":{"name":"unsettled","value":0}}],"to_after_key_up":[{"set_variable":{"name":"B_J","value":0}}],"type":"basic"},</v>
      </c>
      <c r="BO79" s="166" t="str">
        <f t="shared" si="68"/>
        <v/>
      </c>
      <c r="BP79" s="166" t="str">
        <f t="shared" si="81"/>
        <v/>
      </c>
      <c r="BQ79" s="190" t="str">
        <f>IF(AND($A79=1,$J79&lt;&gt;""),_xlfn.CONCAT(BQ$3,PROPER(_xlfn.XLOOKUP($L79,字面,QWERTY)),BQ$4,_xlfn.XLOOKUP($L79,字面,QWERTY),BQ$5,$U79,BQ$6,_xlfn.XLOOKUP($L79,字面,変数名),BQ$7,_xlfn.XLOOKUP($L79,字面,変数名),BQ$8,BQ$9,_xlfn.XLOOKUP($L79,字面,QWERTY),BQ$5,$U79,BQ$6,_xlfn.XLOOKUP($L79,字面,変数名),BQ$10,_xlfn.XLOOKUP($L79,字面,変数名),IF(ISBLANK($BQ80),BQ$11,BQ$8)),"")</f>
        <v/>
      </c>
      <c r="BR79" s="193"/>
    </row>
    <row r="80" spans="1:70" ht="63">
      <c r="A80" s="39">
        <f t="shared" si="23"/>
        <v>3</v>
      </c>
      <c r="B80" s="38" t="str">
        <f t="shared" si="24"/>
        <v>A</v>
      </c>
      <c r="C80" s="38">
        <f t="shared" si="25"/>
        <v>1</v>
      </c>
      <c r="D80" s="38">
        <f t="shared" si="26"/>
        <v>0</v>
      </c>
      <c r="E80" s="50">
        <f t="shared" si="27"/>
        <v>8781824</v>
      </c>
      <c r="F80" s="141">
        <f t="shared" si="28"/>
        <v>0</v>
      </c>
      <c r="G80" s="144">
        <v>199</v>
      </c>
      <c r="H80" s="3" t="s">
        <v>40</v>
      </c>
      <c r="I80" s="19"/>
      <c r="J80" s="5" t="s">
        <v>40</v>
      </c>
      <c r="K80" s="7"/>
      <c r="L80" s="22" t="s">
        <v>182</v>
      </c>
      <c r="M80" s="22" t="s">
        <v>183</v>
      </c>
      <c r="N80" s="204" t="s">
        <v>188</v>
      </c>
      <c r="O80" s="36"/>
      <c r="P80" s="9" t="s">
        <v>603</v>
      </c>
      <c r="Q80" s="10" t="s">
        <v>20</v>
      </c>
      <c r="R80" s="21" t="s">
        <v>615</v>
      </c>
      <c r="S80" s="34" t="str">
        <f t="shared" si="82"/>
        <v>{"key_code":"b","modifiers":["shift","option"]},{"key_code":"3"},{"key_code":"0"},{"key_code":"0"},{"key_code":"d"},{"key_code":"lang1"}</v>
      </c>
      <c r="T80" s="160" t="s">
        <v>998</v>
      </c>
      <c r="U80" s="34" t="str">
        <f t="shared" si="31"/>
        <v>{"key_code":"b","modifiers":["shift","option"]},{"key_code":"3"},{"key_code":"0"},{"key_code":"0"},{"key_code":"d"},{"key_code":"lang2"}</v>
      </c>
      <c r="W80" s="84" t="str">
        <f t="shared" si="32"/>
        <v>あ</v>
      </c>
      <c r="X80" s="85" t="str">
        <f t="shared" si="33"/>
        <v>い</v>
      </c>
      <c r="Y80" s="86">
        <f t="shared" si="34"/>
        <v>393216</v>
      </c>
      <c r="Z80" s="87" t="str">
        <f t="shared" si="35"/>
        <v/>
      </c>
      <c r="AA80" s="85">
        <f t="shared" si="36"/>
        <v>0</v>
      </c>
      <c r="AB80" s="84" t="str">
        <f t="shared" si="37"/>
        <v>あ</v>
      </c>
      <c r="AC80" s="85" t="str">
        <f t="shared" si="38"/>
        <v>は</v>
      </c>
      <c r="AD80" s="86">
        <f t="shared" si="39"/>
        <v>8519680</v>
      </c>
      <c r="AE80" s="87" t="str">
        <f t="shared" si="40"/>
        <v>ば</v>
      </c>
      <c r="AF80" s="85">
        <f t="shared" si="41"/>
        <v>1</v>
      </c>
      <c r="AG80" s="84" t="str">
        <f t="shared" si="42"/>
        <v>い</v>
      </c>
      <c r="AH80" s="85" t="str">
        <f t="shared" si="43"/>
        <v>は</v>
      </c>
      <c r="AI80" s="86">
        <f t="shared" si="44"/>
        <v>8650752</v>
      </c>
      <c r="AJ80" s="87" t="str">
        <f t="shared" si="45"/>
        <v/>
      </c>
      <c r="AK80" s="88">
        <f t="shared" si="46"/>
        <v>0</v>
      </c>
      <c r="AM80" s="183"/>
      <c r="AN80" s="165"/>
      <c r="AO80" s="165"/>
      <c r="AP80" s="165"/>
      <c r="AQ80" s="165"/>
      <c r="AR80" s="189" t="str">
        <f t="shared" si="47"/>
        <v>{"description": "あ, い &amp; は → 」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c","modifiers":{"optional":["caps_lock"]}},"to":[{"key_code":"delete_or_backspace"},{"key_code":"delete_or_backspace"},{"key_code":"b","modifiers":["shift","option"]},{"key_code":"3"},{"key_code":"0"},{"key_code":"0"},{"key_code":"d"},{"key_code":"lang1"},{"set_variable":{"name":"B_C","value":1}},{"set_variable":{"name":"unsettled","value":0}}],"to_after_key_up":[{"set_variable":{"name":"B_C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c","modifiers":{"optional":["caps_lock"]}},"to":[{"key_code":"delete_or_backspace"},{"key_code":"b","modifiers":["shift","option"]},{"key_code":"3"},{"key_code":"0"},{"key_code":"0"},{"key_code":"d"},{"key_code":"lang1"},{"set_variable":{"name":"B_C","value":1}},{"set_variable":{"name":"unsettled","value":0}}],"to_after_key_up":[{"set_variable":{"name":"B_C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c","modifiers":{"optional":["caps_lock"]}},"to":[{"key_code":"b","modifiers":["shift","option"]},{"key_code":"3"},{"key_code":"0"},{"key_code":"0"},{"key_code":"d"},{"key_code":"lang1"},{"set_variable":{"name":"B_C","value":1}},{"set_variable":{"name":"unsettled","value":0}}],"to_after_key_up":[{"set_variable":{"name":"B_C","value":0}}],"type":"basic"},</v>
      </c>
      <c r="AS80" s="166" t="str">
        <f t="shared" si="70"/>
        <v>{"conditions":[{"type":"variable_if","name":"unsettled","value":2},{"type":"variable_unless","name":"B_J","value":0},{"type":"variable_unless","name":"B_C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b","modifiers":["shift","option"]},{"key_code":"3"},{"key_code":"0"},{"key_code":"0"},{"key_code":"d"},{"key_code":"lang1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C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3"},{"key_code":"0"},{"key_code":"0"},{"key_code":"d"},{"key_code":"lang1"},{"set_variable":{"name":"B_K","value":1}},{"set_variable":{"name":"unsettled","value":0}}],"to_after_key_up":[{"set_variable":{"name":"B_K","value":0}}],"type":"basic"},{"conditions":[{"type":"variable_unless","name":"B_J","value":0},{"type":"variable_unless","name":"B_C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3"},{"key_code":"0"},{"key_code":"0"},{"key_code":"d"},{"key_code":"lang1"},{"set_variable":{"name":"B_K","value":1}},{"set_variable":{"name":"unsettled","value":0}}],"to_after_key_up":[{"set_variable":{"name":"B_K","value":0}}],"type":"basic"},</v>
      </c>
      <c r="AT80" s="166" t="str">
        <f t="shared" si="71"/>
        <v>{"conditions":[{"type":"variable_if","name":"unsettled","value":2},{"type":"variable_unless","name":"B_K","value":0},{"type":"variable_unless","name":"B_C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3"},{"key_code":"0"},{"key_code":"0"},{"key_code":"d"},{"key_code":"lang1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C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3"},{"key_code":"0"},{"key_code":"0"},{"key_code":"d"},{"key_code":"lang1"},{"set_variable":{"name":"B_J","value":1}},{"set_variable":{"name":"unsettled","value":0}}],"to_after_key_up":[{"set_variable":{"name":"B_J","value":0}}],"type":"basic"},{"conditions":[{"type":"variable_unless","name":"B_K","value":0},{"type":"variable_unless","name":"B_C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3"},{"key_code":"0"},{"key_code":"0"},{"key_code":"d"},{"key_code":"lang1"},{"set_variable":{"name":"B_J","value":1}},{"set_variable":{"name":"unsettled","value":0}}],"to_after_key_up":[{"set_variable":{"name":"B_J","value":0}}],"type":"basic"},</v>
      </c>
      <c r="AU80" s="166" t="str">
        <f t="shared" si="50"/>
        <v/>
      </c>
      <c r="AV80" s="166" t="str">
        <f t="shared" si="51"/>
        <v/>
      </c>
      <c r="AW80" s="166" t="str">
        <f t="shared" si="72"/>
        <v/>
      </c>
      <c r="AX80" s="166" t="str">
        <f t="shared" si="73"/>
        <v/>
      </c>
      <c r="AY80" s="166" t="str">
        <f t="shared" si="74"/>
        <v/>
      </c>
      <c r="AZ80" s="166" t="str">
        <f t="shared" si="75"/>
        <v/>
      </c>
      <c r="BA80" s="166" t="str">
        <f t="shared" si="56"/>
        <v/>
      </c>
      <c r="BB80" s="166" t="str">
        <f t="shared" si="76"/>
        <v/>
      </c>
      <c r="BC80" s="166" t="str">
        <f t="shared" si="58"/>
        <v/>
      </c>
      <c r="BD80" s="166" t="str">
        <f t="shared" si="77"/>
        <v/>
      </c>
      <c r="BE80" s="166" t="str">
        <f t="shared" si="60"/>
        <v/>
      </c>
      <c r="BF80" s="166" t="str">
        <f t="shared" si="78"/>
        <v/>
      </c>
      <c r="BG80" s="166" t="str">
        <f t="shared" si="62"/>
        <v/>
      </c>
      <c r="BH80" s="166" t="str">
        <f t="shared" si="63"/>
        <v/>
      </c>
      <c r="BI80" s="166" t="str">
        <f t="shared" si="64"/>
        <v/>
      </c>
      <c r="BJ80" s="166"/>
      <c r="BK80" s="190"/>
      <c r="BL80" s="189" t="str">
        <f t="shared" si="65"/>
        <v>{"description": "J, K &amp; C → 」","conditions":[{"type":"variable_if","name":"unsettled","value":2},{"type":"variable_unless","name":"B_J","value":0},{"type":"variable_unless","name":"B_K","value":0}],"from":{"key_code":"c","modifiers":{"optional":["caps_lock"]}},"to":[{"key_code":"delete_or_backspace"},{"key_code":"delete_or_backspace"},{"key_code":"b","modifiers":["shift","option"]},{"key_code":"3"},{"key_code":"0"},{"key_code":"0"},{"key_code":"d"},{"key_code":"lang2"},{"set_variable":{"name":"B_C","value":1}},{"set_variable":{"name":"unsettled","value":0}}],"to_after_key_up":[{"set_variable":{"name":"B_C","value":0}}],"type":"basic"},{"conditions":[{"type":"variable_unless","name":"unsettled","value":0},{"type":"variable_unless","name":"B_J","value":0},{"type":"variable_unless","name":"B_K","value":0}],"from":{"key_code":"c","modifiers":{"optional":["caps_lock"]}},"to":[{"key_code":"delete_or_backspace"},{"key_code":"b","modifiers":["shift","option"]},{"key_code":"3"},{"key_code":"0"},{"key_code":"0"},{"key_code":"d"},{"key_code":"lang2"},{"set_variable":{"name":"B_C","value":1}},{"set_variable":{"name":"unsettled","value":0}}],"to_after_key_up":[{"set_variable":{"name":"B_C","value":0}}],"type":"basic"},{"conditions":[{"type":"variable_unless","name":"B_J","value":0},{"type":"variable_unless","name":"B_K","value":0}],"from":{"key_code":"c","modifiers":{"optional":["caps_lock"]}},"to":[{"key_code":"b","modifiers":["shift","option"]},{"key_code":"3"},{"key_code":"0"},{"key_code":"0"},{"key_code":"d"},{"key_code":"lang2"},{"set_variable":{"name":"B_C","value":1}},{"set_variable":{"name":"unsettled","value":0}}],"to_after_key_up":[{"set_variable":{"name":"B_C","value":0}}],"type":"basic"},</v>
      </c>
      <c r="BM80" s="166" t="str">
        <f t="shared" si="79"/>
        <v>{"conditions":[{"type":"variable_if","name":"unsettled","value":2},{"type":"variable_unless","name":"B_J","value":0},{"type":"variable_unless","name":"B_C","value":0}],"from":{"key_code":"k","modifiers":{"optional":["caps_lock"]}},"to":[{"key_code":"delete_or_backspace"},{"key_code":"delete_or_backspace"},{"key_code":"b","modifiers":["shift","option"]},{"key_code":"3"},{"key_code":"0"},{"key_code":"0"},{"key_code":"d"},{"key_code":"lang2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C","value":0}],"from":{"key_code":"k","modifiers":{"optional":["caps_lock"]}},"to":[{"key_code":"delete_or_backspace"},{"key_code":"b","modifiers":["shift","option"]},{"key_code":"3"},{"key_code":"0"},{"key_code":"0"},{"key_code":"d"},{"key_code":"lang2"},{"set_variable":{"name":"B_K","value":1}},{"set_variable":{"name":"unsettled","value":0}}],"to_after_key_up":[{"set_variable":{"name":"B_K","value":0}}],"type":"basic"},{"conditions":[{"type":"variable_unless","name":"B_J","value":0},{"type":"variable_unless","name":"B_C","value":0}],"from":{"key_code":"k","modifiers":{"optional":["caps_lock"]}},"to":[{"key_code":"b","modifiers":["shift","option"]},{"key_code":"3"},{"key_code":"0"},{"key_code":"0"},{"key_code":"d"},{"key_code":"lang2"},{"set_variable":{"name":"B_K","value":1}},{"set_variable":{"name":"unsettled","value":0}}],"to_after_key_up":[{"set_variable":{"name":"B_K","value":0}}],"type":"basic"},</v>
      </c>
      <c r="BN80" s="167" t="str">
        <f t="shared" si="80"/>
        <v>{"conditions":[{"type":"variable_if","name":"unsettled","value":2},{"type":"variable_unless","name":"B_K","value":0},{"type":"variable_unless","name":"B_C","value":0}],"from":{"key_code":"j","modifiers":{"optional":["caps_lock"]}},"to":[{"key_code":"delete_or_backspace"},{"key_code":"delete_or_backspace"},{"key_code":"b","modifiers":["shift","option"]},{"key_code":"3"},{"key_code":"0"},{"key_code":"0"},{"key_code":"d"},{"key_code":"lang2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C","value":0}],"from":{"key_code":"j","modifiers":{"optional":["caps_lock"]}},"to":[{"key_code":"delete_or_backspace"},{"key_code":"b","modifiers":["shift","option"]},{"key_code":"3"},{"key_code":"0"},{"key_code":"0"},{"key_code":"d"},{"key_code":"lang2"},{"set_variable":{"name":"B_J","value":1}},{"set_variable":{"name":"unsettled","value":0}}],"to_after_key_up":[{"set_variable":{"name":"B_J","value":0}}],"type":"basic"},{"conditions":[{"type":"variable_unless","name":"B_K","value":0},{"type":"variable_unless","name":"B_C","value":0}],"from":{"key_code":"j","modifiers":{"optional":["caps_lock"]}},"to":[{"key_code":"b","modifiers":["shift","option"]},{"key_code":"3"},{"key_code":"0"},{"key_code":"0"},{"key_code":"d"},{"key_code":"lang2"},{"set_variable":{"name":"B_J","value":1}},{"set_variable":{"name":"unsettled","value":0}}],"to_after_key_up":[{"set_variable":{"name":"B_J","value":0}}],"type":"basic"},</v>
      </c>
      <c r="BO80" s="166" t="str">
        <f t="shared" si="68"/>
        <v/>
      </c>
      <c r="BP80" s="166" t="str">
        <f t="shared" si="81"/>
        <v/>
      </c>
      <c r="BQ80" s="190" t="str">
        <f>IF(AND($A80=1,$J80&lt;&gt;""),_xlfn.CONCAT(BQ$3,PROPER(_xlfn.XLOOKUP($L80,字面,QWERTY)),BQ$4,_xlfn.XLOOKUP($L80,字面,QWERTY),BQ$5,$U80,BQ$6,_xlfn.XLOOKUP($L80,字面,変数名),BQ$7,_xlfn.XLOOKUP($L80,字面,変数名),BQ$8,BQ$9,_xlfn.XLOOKUP($L80,字面,QWERTY),BQ$5,$U80,BQ$6,_xlfn.XLOOKUP($L80,字面,変数名),BQ$10,_xlfn.XLOOKUP($L80,字面,変数名),IF(ISBLANK($BQ81),BQ$11,BQ$8)),"")</f>
        <v/>
      </c>
      <c r="BR80" s="193"/>
    </row>
    <row r="81" spans="1:70" ht="42">
      <c r="A81" s="39">
        <f t="shared" si="23"/>
        <v>3</v>
      </c>
      <c r="B81" s="38" t="str">
        <f t="shared" si="24"/>
        <v>A</v>
      </c>
      <c r="C81" s="38">
        <f t="shared" si="25"/>
        <v>1</v>
      </c>
      <c r="D81" s="38">
        <f t="shared" si="26"/>
        <v>0</v>
      </c>
      <c r="E81" s="50">
        <f t="shared" si="27"/>
        <v>17170432</v>
      </c>
      <c r="F81" s="141">
        <f t="shared" si="28"/>
        <v>0</v>
      </c>
      <c r="G81" s="144">
        <v>200</v>
      </c>
      <c r="H81" s="3" t="s">
        <v>40</v>
      </c>
      <c r="I81" s="19"/>
      <c r="J81" s="5" t="s">
        <v>40</v>
      </c>
      <c r="K81" s="7"/>
      <c r="L81" s="22" t="s">
        <v>182</v>
      </c>
      <c r="M81" s="22" t="s">
        <v>183</v>
      </c>
      <c r="N81" s="204" t="s">
        <v>189</v>
      </c>
      <c r="O81" s="36"/>
      <c r="P81" s="9" t="s">
        <v>592</v>
      </c>
      <c r="Q81" s="10" t="s">
        <v>5</v>
      </c>
      <c r="R81" s="21" t="s">
        <v>659</v>
      </c>
      <c r="S81" s="34" t="str">
        <f t="shared" si="82"/>
        <v>{"key_code":"1","modifiers":["shift"]},{"key_code":"return_or_enter"}</v>
      </c>
      <c r="T81" s="160" t="s">
        <v>999</v>
      </c>
      <c r="U81" s="34" t="str">
        <f t="shared" si="31"/>
        <v>{"key_code":"1","modifiers":["shift"]}</v>
      </c>
      <c r="W81" s="84" t="str">
        <f t="shared" si="32"/>
        <v>あ</v>
      </c>
      <c r="X81" s="85" t="str">
        <f t="shared" si="33"/>
        <v>い</v>
      </c>
      <c r="Y81" s="86">
        <f t="shared" si="34"/>
        <v>393216</v>
      </c>
      <c r="Z81" s="87" t="str">
        <f t="shared" si="35"/>
        <v/>
      </c>
      <c r="AA81" s="85">
        <f t="shared" si="36"/>
        <v>0</v>
      </c>
      <c r="AB81" s="84" t="str">
        <f t="shared" si="37"/>
        <v>あ</v>
      </c>
      <c r="AC81" s="85" t="str">
        <f t="shared" si="38"/>
        <v>こ</v>
      </c>
      <c r="AD81" s="86">
        <f t="shared" si="39"/>
        <v>16908288</v>
      </c>
      <c r="AE81" s="87" t="str">
        <f t="shared" si="40"/>
        <v>ご</v>
      </c>
      <c r="AF81" s="85">
        <f t="shared" si="41"/>
        <v>1</v>
      </c>
      <c r="AG81" s="84" t="str">
        <f t="shared" si="42"/>
        <v>い</v>
      </c>
      <c r="AH81" s="85" t="str">
        <f t="shared" si="43"/>
        <v>こ</v>
      </c>
      <c r="AI81" s="86">
        <f t="shared" si="44"/>
        <v>17039360</v>
      </c>
      <c r="AJ81" s="87" t="str">
        <f t="shared" si="45"/>
        <v/>
      </c>
      <c r="AK81" s="88">
        <f t="shared" si="46"/>
        <v>0</v>
      </c>
      <c r="AM81" s="183"/>
      <c r="AN81" s="165"/>
      <c r="AO81" s="165"/>
      <c r="AP81" s="165"/>
      <c r="AQ81" s="165"/>
      <c r="AR81" s="189" t="str">
        <f t="shared" si="47"/>
        <v>{"description": "あ, い &amp; こ → ！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1","modifiers":["shift"]},{"key_code":"return_or_enter"},{"set_variable":{"name":"B_V","value":1}},{"set_variable":{"name":"unsettled","value":0}}],"to_after_key_up":[{"set_variable":{"name":"B_V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v","modifiers":{"optional":["caps_lock"]}},"to":[{"key_code":"delete_or_backspace"},{"key_code":"1","modifiers":["shift"]},{"key_code":"return_or_enter"},{"set_variable":{"name":"B_V","value":1}},{"set_variable":{"name":"unsettled","value":0}}],"to_after_key_up":[{"set_variable":{"name":"B_V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v","modifiers":{"optional":["caps_lock"]}},"to":[{"key_code":"1","modifiers":["shift"]},{"key_code":"return_or_enter"},{"set_variable":{"name":"B_V","value":1}},{"set_variable":{"name":"unsettled","value":0}}],"to_after_key_up":[{"set_variable":{"name":"B_V","value":0}}],"type":"basic"},</v>
      </c>
      <c r="AS81" s="166" t="str">
        <f t="shared" si="70"/>
        <v>{"conditions":[{"type":"variable_if","name":"unsettled","value":2},{"type":"variable_unless","name":"B_J","value":0},{"type":"variable_unless","name":"B_V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1","modifiers":["shift"]},{"key_code":"return_or_enter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V","value":0},{"input_sources":[{"language":"ja"}],"type":"input_source_if"},{"input_sources":[{"input_mode_id":"Roman$"}],"type":"input_source_unless"}],"from":{"key_code":"k","modifiers":{"optional":["caps_lock"]}},"to":[{"key_code":"delete_or_backspace"},{"key_code":"1","modifiers":["shift"]},{"key_code":"return_or_enter"},{"set_variable":{"name":"B_K","value":1}},{"set_variable":{"name":"unsettled","value":0}}],"to_after_key_up":[{"set_variable":{"name":"B_K","value":0}}],"type":"basic"},{"conditions":[{"type":"variable_unless","name":"B_J","value":0},{"type":"variable_unless","name":"B_V","value":0},{"input_sources":[{"language":"ja"}],"type":"input_source_if"},{"input_sources":[{"input_mode_id":"Roman$"}],"type":"input_source_unless"}],"from":{"key_code":"k","modifiers":{"optional":["caps_lock"]}},"to":[{"key_code":"1","modifiers":["shift"]},{"key_code":"return_or_enter"},{"set_variable":{"name":"B_K","value":1}},{"set_variable":{"name":"unsettled","value":0}}],"to_after_key_up":[{"set_variable":{"name":"B_K","value":0}}],"type":"basic"},</v>
      </c>
      <c r="AT81" s="166" t="str">
        <f t="shared" si="71"/>
        <v>{"conditions":[{"type":"variable_if","name":"unsettled","value":2},{"type":"variable_unless","name":"B_K","value":0},{"type":"variable_unless","name":"B_V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1","modifiers":["shift"]},{"key_code":"return_or_enter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V","value":0},{"input_sources":[{"language":"ja"}],"type":"input_source_if"},{"input_sources":[{"input_mode_id":"Roman$"}],"type":"input_source_unless"}],"from":{"key_code":"j","modifiers":{"optional":["caps_lock"]}},"to":[{"key_code":"delete_or_backspace"},{"key_code":"1","modifiers":["shift"]},{"key_code":"return_or_enter"},{"set_variable":{"name":"B_J","value":1}},{"set_variable":{"name":"unsettled","value":0}}],"to_after_key_up":[{"set_variable":{"name":"B_J","value":0}}],"type":"basic"},{"conditions":[{"type":"variable_unless","name":"B_K","value":0},{"type":"variable_unless","name":"B_V","value":0},{"input_sources":[{"language":"ja"}],"type":"input_source_if"},{"input_sources":[{"input_mode_id":"Roman$"}],"type":"input_source_unless"}],"from":{"key_code":"j","modifiers":{"optional":["caps_lock"]}},"to":[{"key_code":"1","modifiers":["shift"]},{"key_code":"return_or_enter"},{"set_variable":{"name":"B_J","value":1}},{"set_variable":{"name":"unsettled","value":0}}],"to_after_key_up":[{"set_variable":{"name":"B_J","value":0}}],"type":"basic"},</v>
      </c>
      <c r="AU81" s="166" t="str">
        <f t="shared" si="50"/>
        <v/>
      </c>
      <c r="AV81" s="166" t="str">
        <f t="shared" si="51"/>
        <v/>
      </c>
      <c r="AW81" s="166" t="str">
        <f t="shared" si="72"/>
        <v/>
      </c>
      <c r="AX81" s="166" t="str">
        <f t="shared" si="73"/>
        <v/>
      </c>
      <c r="AY81" s="166" t="str">
        <f t="shared" si="74"/>
        <v/>
      </c>
      <c r="AZ81" s="166" t="str">
        <f t="shared" si="75"/>
        <v/>
      </c>
      <c r="BA81" s="166" t="str">
        <f t="shared" si="56"/>
        <v/>
      </c>
      <c r="BB81" s="166" t="str">
        <f t="shared" si="76"/>
        <v/>
      </c>
      <c r="BC81" s="166" t="str">
        <f t="shared" si="58"/>
        <v/>
      </c>
      <c r="BD81" s="166" t="str">
        <f t="shared" si="77"/>
        <v/>
      </c>
      <c r="BE81" s="166" t="str">
        <f t="shared" si="60"/>
        <v/>
      </c>
      <c r="BF81" s="166" t="str">
        <f t="shared" si="78"/>
        <v/>
      </c>
      <c r="BG81" s="166" t="str">
        <f t="shared" si="62"/>
        <v/>
      </c>
      <c r="BH81" s="166" t="str">
        <f t="shared" si="63"/>
        <v/>
      </c>
      <c r="BI81" s="166" t="str">
        <f t="shared" si="64"/>
        <v/>
      </c>
      <c r="BJ81" s="166"/>
      <c r="BK81" s="190"/>
      <c r="BL81" s="189" t="str">
        <f t="shared" si="65"/>
        <v>{"description": "J, K &amp; V → ！","conditions":[{"type":"variable_if","name":"unsettled","value":2},{"type":"variable_unless","name":"B_J","value":0},{"type":"variable_unless","name":"B_K","value":0}],"from":{"key_code":"v","modifiers":{"optional":["caps_lock"]}},"to":[{"key_code":"delete_or_backspace"},{"key_code":"delete_or_backspace"},{"key_code":"1","modifiers":["shift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J","value":0},{"type":"variable_unless","name":"B_K","value":0}],"from":{"key_code":"v","modifiers":{"optional":["caps_lock"]}},"to":[{"key_code":"delete_or_backspace"},{"key_code":"1","modifiers":["shift"]},{"set_variable":{"name":"B_V","value":1}},{"set_variable":{"name":"unsettled","value":0}}],"to_after_key_up":[{"set_variable":{"name":"B_V","value":0}}],"type":"basic"},{"conditions":[{"type":"variable_unless","name":"B_J","value":0},{"type":"variable_unless","name":"B_K","value":0}],"from":{"key_code":"v","modifiers":{"optional":["caps_lock"]}},"to":[{"key_code":"1","modifiers":["shift"]},{"set_variable":{"name":"B_V","value":1}},{"set_variable":{"name":"unsettled","value":0}}],"to_after_key_up":[{"set_variable":{"name":"B_V","value":0}}],"type":"basic"},</v>
      </c>
      <c r="BM81" s="166" t="str">
        <f t="shared" si="79"/>
        <v>{"conditions":[{"type":"variable_if","name":"unsettled","value":2},{"type":"variable_unless","name":"B_J","value":0},{"type":"variable_unless","name":"B_V","value":0}],"from":{"key_code":"k","modifiers":{"optional":["caps_lock"]}},"to":[{"key_code":"delete_or_backspace"},{"key_code":"delete_or_backspace"},{"key_code":"1","modifiers":["shift"]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V","value":0}],"from":{"key_code":"k","modifiers":{"optional":["caps_lock"]}},"to":[{"key_code":"delete_or_backspace"},{"key_code":"1","modifiers":["shift"]},{"set_variable":{"name":"B_K","value":1}},{"set_variable":{"name":"unsettled","value":0}}],"to_after_key_up":[{"set_variable":{"name":"B_K","value":0}}],"type":"basic"},{"conditions":[{"type":"variable_unless","name":"B_J","value":0},{"type":"variable_unless","name":"B_V","value":0}],"from":{"key_code":"k","modifiers":{"optional":["caps_lock"]}},"to":[{"key_code":"1","modifiers":["shift"]},{"set_variable":{"name":"B_K","value":1}},{"set_variable":{"name":"unsettled","value":0}}],"to_after_key_up":[{"set_variable":{"name":"B_K","value":0}}],"type":"basic"},</v>
      </c>
      <c r="BN81" s="167" t="str">
        <f t="shared" si="80"/>
        <v>{"conditions":[{"type":"variable_if","name":"unsettled","value":2},{"type":"variable_unless","name":"B_K","value":0},{"type":"variable_unless","name":"B_V","value":0}],"from":{"key_code":"j","modifiers":{"optional":["caps_lock"]}},"to":[{"key_code":"delete_or_backspace"},{"key_code":"delete_or_backspace"},{"key_code":"1","modifiers":["shift"]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V","value":0}],"from":{"key_code":"j","modifiers":{"optional":["caps_lock"]}},"to":[{"key_code":"delete_or_backspace"},{"key_code":"1","modifiers":["shift"]},{"set_variable":{"name":"B_J","value":1}},{"set_variable":{"name":"unsettled","value":0}}],"to_after_key_up":[{"set_variable":{"name":"B_J","value":0}}],"type":"basic"},{"conditions":[{"type":"variable_unless","name":"B_K","value":0},{"type":"variable_unless","name":"B_V","value":0}],"from":{"key_code":"j","modifiers":{"optional":["caps_lock"]}},"to":[{"key_code":"1","modifiers":["shift"]},{"set_variable":{"name":"B_J","value":1}},{"set_variable":{"name":"unsettled","value":0}}],"to_after_key_up":[{"set_variable":{"name":"B_J","value":0}}],"type":"basic"},</v>
      </c>
      <c r="BO81" s="166" t="str">
        <f t="shared" si="68"/>
        <v/>
      </c>
      <c r="BP81" s="166" t="str">
        <f t="shared" si="81"/>
        <v/>
      </c>
      <c r="BQ81" s="190" t="str">
        <f>IF(AND($A81=1,$J81&lt;&gt;""),_xlfn.CONCAT(BQ$3,PROPER(_xlfn.XLOOKUP($L81,字面,QWERTY)),BQ$4,_xlfn.XLOOKUP($L81,字面,QWERTY),BQ$5,$U81,BQ$6,_xlfn.XLOOKUP($L81,字面,変数名),BQ$7,_xlfn.XLOOKUP($L81,字面,変数名),BQ$8,BQ$9,_xlfn.XLOOKUP($L81,字面,QWERTY),BQ$5,$U81,BQ$6,_xlfn.XLOOKUP($L81,字面,変数名),BQ$10,_xlfn.XLOOKUP($L81,字面,変数名),IF(ISBLANK($BQ82),BQ$11,BQ$8)),"")</f>
        <v/>
      </c>
      <c r="BR81" s="193"/>
    </row>
    <row r="82" spans="1:70" ht="105">
      <c r="A82" s="39">
        <f t="shared" si="23"/>
        <v>3</v>
      </c>
      <c r="B82" s="38" t="str">
        <f t="shared" si="24"/>
        <v>A</v>
      </c>
      <c r="C82" s="38">
        <f t="shared" si="25"/>
        <v>1</v>
      </c>
      <c r="D82" s="38">
        <f t="shared" si="26"/>
        <v>0</v>
      </c>
      <c r="E82" s="50">
        <f t="shared" si="27"/>
        <v>33947648</v>
      </c>
      <c r="F82" s="141">
        <f t="shared" si="28"/>
        <v>0</v>
      </c>
      <c r="G82" s="144">
        <v>201</v>
      </c>
      <c r="H82" s="3" t="s">
        <v>40</v>
      </c>
      <c r="I82" s="19"/>
      <c r="J82" s="5" t="s">
        <v>40</v>
      </c>
      <c r="K82" s="7"/>
      <c r="L82" s="22" t="s">
        <v>182</v>
      </c>
      <c r="M82" s="22" t="s">
        <v>183</v>
      </c>
      <c r="N82" s="204" t="s">
        <v>190</v>
      </c>
      <c r="O82" s="36"/>
      <c r="P82" s="9" t="s">
        <v>597</v>
      </c>
      <c r="Q82" s="10" t="s">
        <v>11</v>
      </c>
      <c r="R82" s="21" t="s">
        <v>660</v>
      </c>
      <c r="S82" s="34" t="str">
        <f t="shared" si="82"/>
        <v>{"key_code":"b","modifiers":["shift","option"]},{"key_code":"2"},{"key_code":"5"},{"key_code":"0"},{"key_code":"0"},{"key_code":"2"},{"key_code":"5"},{"key_code":"0"},{"key_code":"0"},{"key_code":"lang1"}</v>
      </c>
      <c r="T82" s="160" t="s">
        <v>1000</v>
      </c>
      <c r="U82" s="34" t="str">
        <f t="shared" si="31"/>
        <v>{"key_code":"b","modifiers":["shift","option"]},{"key_code":"2"},{"key_code":"5"},{"key_code":"0"},{"key_code":"0"},{"key_code":"2"},{"key_code":"5"},{"key_code":"0"},{"key_code":"0"},{"key_code":"lang2"}</v>
      </c>
      <c r="W82" s="84" t="str">
        <f t="shared" si="32"/>
        <v>あ</v>
      </c>
      <c r="X82" s="85" t="str">
        <f t="shared" si="33"/>
        <v>い</v>
      </c>
      <c r="Y82" s="86">
        <f t="shared" si="34"/>
        <v>393216</v>
      </c>
      <c r="Z82" s="87" t="str">
        <f t="shared" si="35"/>
        <v/>
      </c>
      <c r="AA82" s="85">
        <f t="shared" si="36"/>
        <v>0</v>
      </c>
      <c r="AB82" s="84" t="str">
        <f t="shared" si="37"/>
        <v>あ</v>
      </c>
      <c r="AC82" s="85" t="str">
        <f t="shared" si="38"/>
        <v>そ</v>
      </c>
      <c r="AD82" s="86">
        <f t="shared" si="39"/>
        <v>33685504</v>
      </c>
      <c r="AE82" s="87" t="str">
        <f t="shared" si="40"/>
        <v>ぞ</v>
      </c>
      <c r="AF82" s="85">
        <f t="shared" si="41"/>
        <v>1</v>
      </c>
      <c r="AG82" s="84" t="str">
        <f t="shared" si="42"/>
        <v>い</v>
      </c>
      <c r="AH82" s="85" t="str">
        <f t="shared" si="43"/>
        <v>そ</v>
      </c>
      <c r="AI82" s="86">
        <f t="shared" si="44"/>
        <v>33816576</v>
      </c>
      <c r="AJ82" s="87" t="str">
        <f t="shared" si="45"/>
        <v/>
      </c>
      <c r="AK82" s="88">
        <f t="shared" si="46"/>
        <v>0</v>
      </c>
      <c r="AM82" s="183"/>
      <c r="AN82" s="165"/>
      <c r="AO82" s="165"/>
      <c r="AP82" s="165"/>
      <c r="AQ82" s="165"/>
      <c r="AR82" s="189" t="str">
        <f t="shared" si="47"/>
        <v>{"description": "あ, い &amp; そ → ──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b","modifiers":["shift","option"]},{"key_code":"2"},{"key_code":"5"},{"key_code":"0"},{"key_code":"0"},{"key_code":"2"},{"key_code":"5"},{"key_code":"0"},{"key_code":"0"},{"key_code":"lang1"},{"set_variable":{"name":"B_B","value":1}},{"set_variable":{"name":"unsettled","value":0}}],"to_after_key_up":[{"set_variable":{"name":"B_B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b","modifiers":{"optional":["caps_lock"]}},"to":[{"key_code":"delete_or_backspace"},{"key_code":"b","modifiers":["shift","option"]},{"key_code":"2"},{"key_code":"5"},{"key_code":"0"},{"key_code":"0"},{"key_code":"2"},{"key_code":"5"},{"key_code":"0"},{"key_code":"0"},{"key_code":"lang1"},{"set_variable":{"name":"B_B","value":1}},{"set_variable":{"name":"unsettled","value":0}}],"to_after_key_up":[{"set_variable":{"name":"B_B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b","modifiers":{"optional":["caps_lock"]}},"to":[{"key_code":"b","modifiers":["shift","option"]},{"key_code":"2"},{"key_code":"5"},{"key_code":"0"},{"key_code":"0"},{"key_code":"2"},{"key_code":"5"},{"key_code":"0"},{"key_code":"0"},{"key_code":"lang1"},{"set_variable":{"name":"B_B","value":1}},{"set_variable":{"name":"unsettled","value":0}}],"to_after_key_up":[{"set_variable":{"name":"B_B","value":0}}],"type":"basic"},</v>
      </c>
      <c r="AS82" s="166" t="str">
        <f t="shared" si="70"/>
        <v>{"conditions":[{"type":"variable_if","name":"unsettled","value":2},{"type":"variable_unless","name":"B_J","value":0},{"type":"variable_unless","name":"B_B","value":0},{"input_sources":[{"language":"ja"}],"type":"input_source_if"},{"input_sources":[{"input_mode_id":"Roman$"}],"type":"input_source_unless"}],"from":{"key_code":"k","modifiers":{"optional":["caps_lock"]}},"to":[{"key_code":"delete_or_backspace"},{"key_code":"delete_or_backspace"},{"key_code":"b","modifiers":["shift","option"]},{"key_code":"2"},{"key_code":"5"},{"key_code":"0"},{"key_code":"0"},{"key_code":"2"},{"key_code":"5"},{"key_code":"0"},{"key_code":"0"},{"key_code":"lang1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B","value":0},{"input_sources":[{"language":"ja"}],"type":"input_source_if"},{"input_sources":[{"input_mode_id":"Roman$"}],"type":"input_source_unless"}],"from":{"key_code":"k","modifiers":{"optional":["caps_lock"]}},"to":[{"key_code":"delete_or_backspace"},{"key_code":"b","modifiers":["shift","option"]},{"key_code":"2"},{"key_code":"5"},{"key_code":"0"},{"key_code":"0"},{"key_code":"2"},{"key_code":"5"},{"key_code":"0"},{"key_code":"0"},{"key_code":"lang1"},{"set_variable":{"name":"B_K","value":1}},{"set_variable":{"name":"unsettled","value":0}}],"to_after_key_up":[{"set_variable":{"name":"B_K","value":0}}],"type":"basic"},{"conditions":[{"type":"variable_unless","name":"B_J","value":0},{"type":"variable_unless","name":"B_B","value":0},{"input_sources":[{"language":"ja"}],"type":"input_source_if"},{"input_sources":[{"input_mode_id":"Roman$"}],"type":"input_source_unless"}],"from":{"key_code":"k","modifiers":{"optional":["caps_lock"]}},"to":[{"key_code":"b","modifiers":["shift","option"]},{"key_code":"2"},{"key_code":"5"},{"key_code":"0"},{"key_code":"0"},{"key_code":"2"},{"key_code":"5"},{"key_code":"0"},{"key_code":"0"},{"key_code":"lang1"},{"set_variable":{"name":"B_K","value":1}},{"set_variable":{"name":"unsettled","value":0}}],"to_after_key_up":[{"set_variable":{"name":"B_K","value":0}}],"type":"basic"},</v>
      </c>
      <c r="AT82" s="166" t="str">
        <f t="shared" si="71"/>
        <v>{"conditions":[{"type":"variable_if","name":"unsettled","value":2},{"type":"variable_unless","name":"B_K","value":0},{"type":"variable_unless","name":"B_B","value":0},{"input_sources":[{"language":"ja"}],"type":"input_source_if"},{"input_sources":[{"input_mode_id":"Roman$"}],"type":"input_source_unless"}],"from":{"key_code":"j","modifiers":{"optional":["caps_lock"]}},"to":[{"key_code":"delete_or_backspace"},{"key_code":"delete_or_backspace"},{"key_code":"b","modifiers":["shift","option"]},{"key_code":"2"},{"key_code":"5"},{"key_code":"0"},{"key_code":"0"},{"key_code":"2"},{"key_code":"5"},{"key_code":"0"},{"key_code":"0"},{"key_code":"lang1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B","value":0},{"input_sources":[{"language":"ja"}],"type":"input_source_if"},{"input_sources":[{"input_mode_id":"Roman$"}],"type":"input_source_unless"}],"from":{"key_code":"j","modifiers":{"optional":["caps_lock"]}},"to":[{"key_code":"delete_or_backspace"},{"key_code":"b","modifiers":["shift","option"]},{"key_code":"2"},{"key_code":"5"},{"key_code":"0"},{"key_code":"0"},{"key_code":"2"},{"key_code":"5"},{"key_code":"0"},{"key_code":"0"},{"key_code":"lang1"},{"set_variable":{"name":"B_J","value":1}},{"set_variable":{"name":"unsettled","value":0}}],"to_after_key_up":[{"set_variable":{"name":"B_J","value":0}}],"type":"basic"},{"conditions":[{"type":"variable_unless","name":"B_K","value":0},{"type":"variable_unless","name":"B_B","value":0},{"input_sources":[{"language":"ja"}],"type":"input_source_if"},{"input_sources":[{"input_mode_id":"Roman$"}],"type":"input_source_unless"}],"from":{"key_code":"j","modifiers":{"optional":["caps_lock"]}},"to":[{"key_code":"b","modifiers":["shift","option"]},{"key_code":"2"},{"key_code":"5"},{"key_code":"0"},{"key_code":"0"},{"key_code":"2"},{"key_code":"5"},{"key_code":"0"},{"key_code":"0"},{"key_code":"lang1"},{"set_variable":{"name":"B_J","value":1}},{"set_variable":{"name":"unsettled","value":0}}],"to_after_key_up":[{"set_variable":{"name":"B_J","value":0}}],"type":"basic"},</v>
      </c>
      <c r="AU82" s="166" t="str">
        <f t="shared" si="50"/>
        <v/>
      </c>
      <c r="AV82" s="166" t="str">
        <f t="shared" si="51"/>
        <v/>
      </c>
      <c r="AW82" s="166" t="str">
        <f t="shared" si="72"/>
        <v/>
      </c>
      <c r="AX82" s="166" t="str">
        <f t="shared" si="73"/>
        <v/>
      </c>
      <c r="AY82" s="166" t="str">
        <f t="shared" si="74"/>
        <v/>
      </c>
      <c r="AZ82" s="166" t="str">
        <f t="shared" si="75"/>
        <v/>
      </c>
      <c r="BA82" s="166" t="str">
        <f t="shared" si="56"/>
        <v/>
      </c>
      <c r="BB82" s="166" t="str">
        <f t="shared" si="76"/>
        <v/>
      </c>
      <c r="BC82" s="166" t="str">
        <f t="shared" si="58"/>
        <v/>
      </c>
      <c r="BD82" s="166" t="str">
        <f t="shared" si="77"/>
        <v/>
      </c>
      <c r="BE82" s="166" t="str">
        <f t="shared" si="60"/>
        <v/>
      </c>
      <c r="BF82" s="166" t="str">
        <f t="shared" si="78"/>
        <v/>
      </c>
      <c r="BG82" s="166" t="str">
        <f t="shared" si="62"/>
        <v/>
      </c>
      <c r="BH82" s="166" t="str">
        <f t="shared" si="63"/>
        <v/>
      </c>
      <c r="BI82" s="166" t="str">
        <f t="shared" si="64"/>
        <v/>
      </c>
      <c r="BJ82" s="166"/>
      <c r="BK82" s="190"/>
      <c r="BL82" s="189" t="str">
        <f t="shared" si="65"/>
        <v>{"description": "J, K &amp; B → ──","conditions":[{"type":"variable_if","name":"unsettled","value":2},{"type":"variable_unless","name":"B_J","value":0},{"type":"variable_unless","name":"B_K","value":0}],"from":{"key_code":"b","modifiers":{"optional":["caps_lock"]}},"to":[{"key_code":"delete_or_backspace"},{"key_code":"delete_or_backspace"},{"key_code":"b","modifiers":["shift","option"]},{"key_code":"2"},{"key_code":"5"},{"key_code":"0"},{"key_code":"0"},{"key_code":"2"},{"key_code":"5"},{"key_code":"0"},{"key_code":"0"},{"key_code":"lang2"},{"set_variable":{"name":"B_B","value":1}},{"set_variable":{"name":"unsettled","value":0}}],"to_after_key_up":[{"set_variable":{"name":"B_B","value":0}}],"type":"basic"},{"conditions":[{"type":"variable_unless","name":"unsettled","value":0},{"type":"variable_unless","name":"B_J","value":0},{"type":"variable_unless","name":"B_K","value":0}],"from":{"key_code":"b","modifiers":{"optional":["caps_lock"]}},"to":[{"key_code":"delete_or_backspace"},{"key_code":"b","modifiers":["shift","option"]},{"key_code":"2"},{"key_code":"5"},{"key_code":"0"},{"key_code":"0"},{"key_code":"2"},{"key_code":"5"},{"key_code":"0"},{"key_code":"0"},{"key_code":"lang2"},{"set_variable":{"name":"B_B","value":1}},{"set_variable":{"name":"unsettled","value":0}}],"to_after_key_up":[{"set_variable":{"name":"B_B","value":0}}],"type":"basic"},{"conditions":[{"type":"variable_unless","name":"B_J","value":0},{"type":"variable_unless","name":"B_K","value":0}],"from":{"key_code":"b","modifiers":{"optional":["caps_lock"]}},"to":[{"key_code":"b","modifiers":["shift","option"]},{"key_code":"2"},{"key_code":"5"},{"key_code":"0"},{"key_code":"0"},{"key_code":"2"},{"key_code":"5"},{"key_code":"0"},{"key_code":"0"},{"key_code":"lang2"},{"set_variable":{"name":"B_B","value":1}},{"set_variable":{"name":"unsettled","value":0}}],"to_after_key_up":[{"set_variable":{"name":"B_B","value":0}}],"type":"basic"},</v>
      </c>
      <c r="BM82" s="166" t="str">
        <f t="shared" si="79"/>
        <v>{"conditions":[{"type":"variable_if","name":"unsettled","value":2},{"type":"variable_unless","name":"B_J","value":0},{"type":"variable_unless","name":"B_B","value":0}],"from":{"key_code":"k","modifiers":{"optional":["caps_lock"]}},"to":[{"key_code":"delete_or_backspace"},{"key_code":"delete_or_backspace"},{"key_code":"b","modifiers":["shift","option"]},{"key_code":"2"},{"key_code":"5"},{"key_code":"0"},{"key_code":"0"},{"key_code":"2"},{"key_code":"5"},{"key_code":"0"},{"key_code":"0"},{"key_code":"lang2"},{"set_variable":{"name":"B_K","value":1}},{"set_variable":{"name":"unsettled","value":0}}],"to_after_key_up":[{"set_variable":{"name":"B_K","value":0}}],"type":"basic"},{"conditions":[{"type":"variable_unless","name":"unsettled","value":0},{"type":"variable_unless","name":"B_J","value":0},{"type":"variable_unless","name":"B_B","value":0}],"from":{"key_code":"k","modifiers":{"optional":["caps_lock"]}},"to":[{"key_code":"delete_or_backspace"},{"key_code":"b","modifiers":["shift","option"]},{"key_code":"2"},{"key_code":"5"},{"key_code":"0"},{"key_code":"0"},{"key_code":"2"},{"key_code":"5"},{"key_code":"0"},{"key_code":"0"},{"key_code":"lang2"},{"set_variable":{"name":"B_K","value":1}},{"set_variable":{"name":"unsettled","value":0}}],"to_after_key_up":[{"set_variable":{"name":"B_K","value":0}}],"type":"basic"},{"conditions":[{"type":"variable_unless","name":"B_J","value":0},{"type":"variable_unless","name":"B_B","value":0}],"from":{"key_code":"k","modifiers":{"optional":["caps_lock"]}},"to":[{"key_code":"b","modifiers":["shift","option"]},{"key_code":"2"},{"key_code":"5"},{"key_code":"0"},{"key_code":"0"},{"key_code":"2"},{"key_code":"5"},{"key_code":"0"},{"key_code":"0"},{"key_code":"lang2"},{"set_variable":{"name":"B_K","value":1}},{"set_variable":{"name":"unsettled","value":0}}],"to_after_key_up":[{"set_variable":{"name":"B_K","value":0}}],"type":"basic"},</v>
      </c>
      <c r="BN82" s="167" t="str">
        <f t="shared" si="80"/>
        <v>{"conditions":[{"type":"variable_if","name":"unsettled","value":2},{"type":"variable_unless","name":"B_K","value":0},{"type":"variable_unless","name":"B_B","value":0}],"from":{"key_code":"j","modifiers":{"optional":["caps_lock"]}},"to":[{"key_code":"delete_or_backspace"},{"key_code":"delete_or_backspace"},{"key_code":"b","modifiers":["shift","option"]},{"key_code":"2"},{"key_code":"5"},{"key_code":"0"},{"key_code":"0"},{"key_code":"2"},{"key_code":"5"},{"key_code":"0"},{"key_code":"0"},{"key_code":"lang2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B","value":0}],"from":{"key_code":"j","modifiers":{"optional":["caps_lock"]}},"to":[{"key_code":"delete_or_backspace"},{"key_code":"b","modifiers":["shift","option"]},{"key_code":"2"},{"key_code":"5"},{"key_code":"0"},{"key_code":"0"},{"key_code":"2"},{"key_code":"5"},{"key_code":"0"},{"key_code":"0"},{"key_code":"lang2"},{"set_variable":{"name":"B_J","value":1}},{"set_variable":{"name":"unsettled","value":0}}],"to_after_key_up":[{"set_variable":{"name":"B_J","value":0}}],"type":"basic"},{"conditions":[{"type":"variable_unless","name":"B_K","value":0},{"type":"variable_unless","name":"B_B","value":0}],"from":{"key_code":"j","modifiers":{"optional":["caps_lock"]}},"to":[{"key_code":"b","modifiers":["shift","option"]},{"key_code":"2"},{"key_code":"5"},{"key_code":"0"},{"key_code":"0"},{"key_code":"2"},{"key_code":"5"},{"key_code":"0"},{"key_code":"0"},{"key_code":"lang2"},{"set_variable":{"name":"B_J","value":1}},{"set_variable":{"name":"unsettled","value":0}}],"to_after_key_up":[{"set_variable":{"name":"B_J","value":0}}],"type":"basic"},</v>
      </c>
      <c r="BO82" s="166" t="str">
        <f t="shared" si="68"/>
        <v/>
      </c>
      <c r="BP82" s="166" t="str">
        <f t="shared" si="81"/>
        <v/>
      </c>
      <c r="BQ82" s="190" t="str">
        <f>IF(AND($A82=1,$J82&lt;&gt;""),_xlfn.CONCAT(BQ$3,PROPER(_xlfn.XLOOKUP($L82,字面,QWERTY)),BQ$4,_xlfn.XLOOKUP($L82,字面,QWERTY),BQ$5,$U82,BQ$6,_xlfn.XLOOKUP($L82,字面,変数名),BQ$7,_xlfn.XLOOKUP($L82,字面,変数名),BQ$8,BQ$9,_xlfn.XLOOKUP($L82,字面,QWERTY),BQ$5,$U82,BQ$6,_xlfn.XLOOKUP($L82,字面,変数名),BQ$10,_xlfn.XLOOKUP($L82,字面,変数名),IF(ISBLANK($BQ83),BQ$11,BQ$8)),"")</f>
        <v/>
      </c>
      <c r="BR82" s="193"/>
    </row>
    <row r="83" spans="1:70" ht="42">
      <c r="A83" s="39">
        <f t="shared" si="23"/>
        <v>3</v>
      </c>
      <c r="B83" s="38" t="str">
        <f t="shared" si="24"/>
        <v>A</v>
      </c>
      <c r="C83" s="38">
        <f t="shared" si="25"/>
        <v>1</v>
      </c>
      <c r="D83" s="38">
        <f t="shared" si="26"/>
        <v>0</v>
      </c>
      <c r="E83" s="50">
        <f t="shared" si="27"/>
        <v>24640</v>
      </c>
      <c r="F83" s="141">
        <f t="shared" si="28"/>
        <v>0</v>
      </c>
      <c r="G83" s="144">
        <v>202</v>
      </c>
      <c r="H83" s="3" t="s">
        <v>40</v>
      </c>
      <c r="I83" s="19"/>
      <c r="J83" s="5" t="s">
        <v>40</v>
      </c>
      <c r="K83" s="7"/>
      <c r="L83" s="22" t="s">
        <v>178</v>
      </c>
      <c r="M83" s="22" t="s">
        <v>179</v>
      </c>
      <c r="N83" s="204" t="s">
        <v>197</v>
      </c>
      <c r="O83" s="36"/>
      <c r="P83" s="9" t="s">
        <v>707</v>
      </c>
      <c r="Q83" s="10" t="s">
        <v>703</v>
      </c>
      <c r="R83" s="21" t="s">
        <v>704</v>
      </c>
      <c r="S83" s="34" t="str">
        <f t="shared" si="82"/>
        <v>{"key_code":"up_arrow","modifiers":["command"]}</v>
      </c>
      <c r="T83" s="160"/>
      <c r="U83" s="34" t="str">
        <f t="shared" si="31"/>
        <v>{"key_code":"up_arrow","modifiers":["command"]}</v>
      </c>
      <c r="W83" s="84" t="str">
        <f t="shared" si="32"/>
        <v>と</v>
      </c>
      <c r="X83" s="85" t="str">
        <f t="shared" si="33"/>
        <v>か</v>
      </c>
      <c r="Y83" s="86">
        <f t="shared" si="34"/>
        <v>24576</v>
      </c>
      <c r="Z83" s="87" t="str">
        <f t="shared" si="35"/>
        <v/>
      </c>
      <c r="AA83" s="85">
        <f t="shared" si="36"/>
        <v>0</v>
      </c>
      <c r="AB83" s="84" t="str">
        <f t="shared" si="37"/>
        <v>と</v>
      </c>
      <c r="AC83" s="85" t="str">
        <f t="shared" si="38"/>
        <v>右</v>
      </c>
      <c r="AD83" s="86">
        <f t="shared" si="39"/>
        <v>8256</v>
      </c>
      <c r="AE83" s="87" t="str">
        <f t="shared" si="40"/>
        <v/>
      </c>
      <c r="AF83" s="85">
        <f t="shared" si="41"/>
        <v>0</v>
      </c>
      <c r="AG83" s="84" t="str">
        <f t="shared" si="42"/>
        <v>か</v>
      </c>
      <c r="AH83" s="85" t="str">
        <f t="shared" si="43"/>
        <v>右</v>
      </c>
      <c r="AI83" s="86">
        <f t="shared" si="44"/>
        <v>16448</v>
      </c>
      <c r="AJ83" s="87" t="str">
        <f t="shared" si="45"/>
        <v/>
      </c>
      <c r="AK83" s="88">
        <f t="shared" si="46"/>
        <v>0</v>
      </c>
      <c r="AM83" s="183"/>
      <c r="AN83" s="165"/>
      <c r="AO83" s="165"/>
      <c r="AP83" s="165"/>
      <c r="AQ83" s="165"/>
      <c r="AR83" s="189" t="str">
        <f t="shared" si="47"/>
        <v>{"description": "と, か &amp; 右 → ▲Home","conditions":[{"type":"variable_if","name":"unsettled","value":2},{"type":"variable_unless","name":"B_D","value":0},{"type":"variable_unless","name":"B_F","value":0}],"from":{"key_code":"y","modifiers":{"optional":["caps_lock"]}},"to":[{"key_code":"delete_or_backspace"},{"key_code":"delete_or_backspace"},{"key_code":"up_arrow","modifiers":["command"]},{"set_variable":{"name":"B_Y","value":1}},{"set_variable":{"name":"unsettled","value":0}}],"to_after_key_up":[{"set_variable":{"name":"B_Y","value":0}}],"type":"basic"},{"conditions":[{"type":"variable_unless","name":"unsettled","value":0},{"type":"variable_unless","name":"B_D","value":0},{"type":"variable_unless","name":"B_F","value":0}],"from":{"key_code":"y","modifiers":{"optional":["caps_lock"]}},"to":[{"key_code":"delete_or_backspace"},{"key_code":"up_arrow","modifiers":["command"]},{"set_variable":{"name":"B_Y","value":1}},{"set_variable":{"name":"unsettled","value":0}}],"to_after_key_up":[{"set_variable":{"name":"B_Y","value":0}}],"type":"basic"},{"conditions":[{"type":"variable_unless","name":"B_D","value":0},{"type":"variable_unless","name":"B_F","value":0}],"from":{"key_code":"y","modifiers":{"optional":["caps_lock"]}},"to":[{"key_code":"up_arrow","modifiers":["command"]},{"set_variable":{"name":"B_Y","value":1}},{"set_variable":{"name":"unsettled","value":0}}],"to_after_key_up":[{"set_variable":{"name":"B_Y","value":0}}],"type":"basic"},</v>
      </c>
      <c r="AS83" s="166" t="str">
        <f t="shared" si="70"/>
        <v>{"conditions":[{"type":"variable_if","name":"unsettled","value":2},{"type":"variable_unless","name":"B_D","value":0},{"type":"variable_unless","name":"B_Y","value":0}],"from":{"key_code":"f","modifiers":{"optional":["caps_lock"]}},"to":[{"key_code":"delete_or_backspace"},{"key_code":"delete_or_backspace"},{"key_code":"up_arrow","modifiers":["command"]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Y","value":0}],"from":{"key_code":"f","modifiers":{"optional":["caps_lock"]}},"to":[{"key_code":"delete_or_backspace"},{"key_code":"up_arrow","modifiers":["command"]},{"set_variable":{"name":"B_F","value":1}},{"set_variable":{"name":"unsettled","value":0}}],"to_after_key_up":[{"set_variable":{"name":"B_F","value":0}}],"type":"basic"},{"conditions":[{"type":"variable_unless","name":"B_D","value":0},{"type":"variable_unless","name":"B_Y","value":0}],"from":{"key_code":"f","modifiers":{"optional":["caps_lock"]}},"to":[{"key_code":"up_arrow","modifiers":["command"]},{"set_variable":{"name":"B_F","value":1}},{"set_variable":{"name":"unsettled","value":0}}],"to_after_key_up":[{"set_variable":{"name":"B_F","value":0}}],"type":"basic"},</v>
      </c>
      <c r="AT83" s="166" t="str">
        <f t="shared" si="71"/>
        <v>{"conditions":[{"type":"variable_if","name":"unsettled","value":2},{"type":"variable_unless","name":"B_F","value":0},{"type":"variable_unless","name":"B_Y","value":0}],"from":{"key_code":"d","modifiers":{"optional":["caps_lock"]}},"to":[{"key_code":"delete_or_backspace"},{"key_code":"delete_or_backspace"},{"key_code":"up_arrow","modifiers":["command"]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Y","value":0}],"from":{"key_code":"d","modifiers":{"optional":["caps_lock"]}},"to":[{"key_code":"delete_or_backspace"},{"key_code":"up_arrow","modifiers":["command"]},{"set_variable":{"name":"B_D","value":1}},{"set_variable":{"name":"unsettled","value":0}}],"to_after_key_up":[{"set_variable":{"name":"B_D","value":0}}],"type":"basic"},{"conditions":[{"type":"variable_unless","name":"B_F","value":0},{"type":"variable_unless","name":"B_Y","value":0}],"from":{"key_code":"d","modifiers":{"optional":["caps_lock"]}},"to":[{"key_code":"up_arrow","modifiers":["command"]},{"set_variable":{"name":"B_D","value":1}},{"set_variable":{"name":"unsettled","value":0}}],"to_after_key_up":[{"set_variable":{"name":"B_D","value":0}}],"type":"basic"},</v>
      </c>
      <c r="AU83" s="166" t="str">
        <f t="shared" si="50"/>
        <v/>
      </c>
      <c r="AV83" s="166" t="str">
        <f t="shared" si="51"/>
        <v/>
      </c>
      <c r="AW83" s="166" t="str">
        <f t="shared" si="72"/>
        <v/>
      </c>
      <c r="AX83" s="166" t="str">
        <f t="shared" si="73"/>
        <v/>
      </c>
      <c r="AY83" s="166" t="str">
        <f t="shared" si="74"/>
        <v/>
      </c>
      <c r="AZ83" s="166" t="str">
        <f t="shared" si="75"/>
        <v/>
      </c>
      <c r="BA83" s="166" t="str">
        <f t="shared" si="56"/>
        <v/>
      </c>
      <c r="BB83" s="166" t="str">
        <f t="shared" si="76"/>
        <v/>
      </c>
      <c r="BC83" s="166" t="str">
        <f t="shared" si="58"/>
        <v/>
      </c>
      <c r="BD83" s="166" t="str">
        <f t="shared" si="77"/>
        <v/>
      </c>
      <c r="BE83" s="166" t="str">
        <f t="shared" si="60"/>
        <v/>
      </c>
      <c r="BF83" s="166" t="str">
        <f t="shared" si="78"/>
        <v/>
      </c>
      <c r="BG83" s="166" t="str">
        <f t="shared" si="62"/>
        <v/>
      </c>
      <c r="BH83" s="166" t="str">
        <f t="shared" si="63"/>
        <v/>
      </c>
      <c r="BI83" s="166" t="str">
        <f t="shared" si="64"/>
        <v/>
      </c>
      <c r="BJ83" s="166"/>
      <c r="BK83" s="190"/>
      <c r="BL83" s="189" t="str">
        <f t="shared" si="65"/>
        <v/>
      </c>
      <c r="BM83" s="166" t="str">
        <f t="shared" si="79"/>
        <v/>
      </c>
      <c r="BN83" s="167" t="str">
        <f t="shared" si="80"/>
        <v/>
      </c>
      <c r="BO83" s="166" t="str">
        <f t="shared" si="68"/>
        <v/>
      </c>
      <c r="BP83" s="166" t="str">
        <f t="shared" si="81"/>
        <v/>
      </c>
      <c r="BQ83" s="190" t="str">
        <f>IF(AND($A83=1,$J83&lt;&gt;""),_xlfn.CONCAT(BQ$3,PROPER(_xlfn.XLOOKUP($L83,字面,QWERTY)),BQ$4,_xlfn.XLOOKUP($L83,字面,QWERTY),BQ$5,$U83,BQ$6,_xlfn.XLOOKUP($L83,字面,変数名),BQ$7,_xlfn.XLOOKUP($L83,字面,変数名),BQ$8,BQ$9,_xlfn.XLOOKUP($L83,字面,QWERTY),BQ$5,$U83,BQ$6,_xlfn.XLOOKUP($L83,字面,変数名),BQ$10,_xlfn.XLOOKUP($L83,字面,変数名),IF(ISBLANK($BQ84),BQ$11,BQ$8)),"")</f>
        <v/>
      </c>
      <c r="BR83" s="193"/>
    </row>
    <row r="84" spans="1:70" ht="42">
      <c r="A84" s="39">
        <f t="shared" si="23"/>
        <v>3</v>
      </c>
      <c r="B84" s="38" t="str">
        <f t="shared" si="24"/>
        <v>A</v>
      </c>
      <c r="C84" s="38">
        <f t="shared" si="25"/>
        <v>1</v>
      </c>
      <c r="D84" s="38">
        <f t="shared" si="26"/>
        <v>0</v>
      </c>
      <c r="E84" s="50">
        <f t="shared" si="27"/>
        <v>24704</v>
      </c>
      <c r="F84" s="141">
        <f t="shared" si="28"/>
        <v>0</v>
      </c>
      <c r="G84" s="144">
        <v>203</v>
      </c>
      <c r="H84" s="3" t="s">
        <v>40</v>
      </c>
      <c r="I84" s="19"/>
      <c r="J84" s="5" t="s">
        <v>40</v>
      </c>
      <c r="K84" s="7"/>
      <c r="L84" s="22" t="s">
        <v>178</v>
      </c>
      <c r="M84" s="22" t="s">
        <v>179</v>
      </c>
      <c r="N84" s="204" t="s">
        <v>198</v>
      </c>
      <c r="O84" s="36"/>
      <c r="P84" s="9" t="s">
        <v>664</v>
      </c>
      <c r="Q84" s="10" t="s">
        <v>764</v>
      </c>
      <c r="R84" s="21" t="s">
        <v>765</v>
      </c>
      <c r="S84" s="34" t="str">
        <f t="shared" si="82"/>
        <v>{"key_code":"down_arrow","modifiers":["shift","command"]},{"key_code":"delete_or_backspace"}</v>
      </c>
      <c r="T84" s="160"/>
      <c r="U84" s="34" t="str">
        <f t="shared" si="31"/>
        <v>{"key_code":"down_arrow","modifiers":["shift","command"]},{"key_code":"delete_or_backspace"}</v>
      </c>
      <c r="W84" s="84" t="str">
        <f t="shared" si="32"/>
        <v>と</v>
      </c>
      <c r="X84" s="85" t="str">
        <f t="shared" si="33"/>
        <v>か</v>
      </c>
      <c r="Y84" s="86">
        <f t="shared" si="34"/>
        <v>24576</v>
      </c>
      <c r="Z84" s="87" t="str">
        <f t="shared" si="35"/>
        <v/>
      </c>
      <c r="AA84" s="85">
        <f t="shared" si="36"/>
        <v>0</v>
      </c>
      <c r="AB84" s="84" t="str">
        <f t="shared" si="37"/>
        <v>と</v>
      </c>
      <c r="AC84" s="85" t="str">
        <f t="shared" si="38"/>
        <v>BS</v>
      </c>
      <c r="AD84" s="86">
        <f t="shared" si="39"/>
        <v>8320</v>
      </c>
      <c r="AE84" s="87" t="str">
        <f t="shared" si="40"/>
        <v/>
      </c>
      <c r="AF84" s="85">
        <f t="shared" si="41"/>
        <v>0</v>
      </c>
      <c r="AG84" s="84" t="str">
        <f t="shared" si="42"/>
        <v>か</v>
      </c>
      <c r="AH84" s="85" t="str">
        <f t="shared" si="43"/>
        <v>BS</v>
      </c>
      <c r="AI84" s="86">
        <f t="shared" si="44"/>
        <v>16512</v>
      </c>
      <c r="AJ84" s="87" t="str">
        <f t="shared" si="45"/>
        <v>ざ</v>
      </c>
      <c r="AK84" s="88">
        <f t="shared" si="46"/>
        <v>1</v>
      </c>
      <c r="AM84" s="183"/>
      <c r="AN84" s="165"/>
      <c r="AO84" s="165"/>
      <c r="AP84" s="165"/>
      <c r="AQ84" s="165"/>
      <c r="AR84" s="189" t="str">
        <f t="shared" si="47"/>
        <v>{"description": "と, か &amp; BS → 末消","conditions":[{"type":"variable_if","name":"unsettled","value":2},{"type":"variable_unless","name":"B_D","value":0},{"type":"variable_unless","name":"B_F","value":0}],"from":{"key_code":"u","modifiers":{"optional":["caps_lock"]}},"to":[{"key_code":"delete_or_backspace"},{"key_code":"delete_or_backspace"},{"key_code":"down_arrow","modifiers":["shift","command"]},{"key_code":"delete_or_backspace"},{"set_variable":{"name":"B_U","value":1}},{"set_variable":{"name":"unsettled","value":0}}],"to_after_key_up":[{"set_variable":{"name":"B_U","value":0}}],"type":"basic"},{"conditions":[{"type":"variable_unless","name":"unsettled","value":0},{"type":"variable_unless","name":"B_D","value":0},{"type":"variable_unless","name":"B_F","value":0}],"from":{"key_code":"u","modifiers":{"optional":["caps_lock"]}},"to":[{"key_code":"delete_or_backspace"},{"key_code":"down_arrow","modifiers":["shift","command"]},{"key_code":"delete_or_backspace"},{"set_variable":{"name":"B_U","value":1}},{"set_variable":{"name":"unsettled","value":0}}],"to_after_key_up":[{"set_variable":{"name":"B_U","value":0}}],"type":"basic"},{"conditions":[{"type":"variable_unless","name":"B_D","value":0},{"type":"variable_unless","name":"B_F","value":0}],"from":{"key_code":"u","modifiers":{"optional":["caps_lock"]}},"to":[{"key_code":"down_arrow","modifiers":["shift","command"]},{"key_code":"delete_or_backspace"},{"set_variable":{"name":"B_U","value":1}},{"set_variable":{"name":"unsettled","value":0}}],"to_after_key_up":[{"set_variable":{"name":"B_U","value":0}}],"type":"basic"},</v>
      </c>
      <c r="AS84" s="166" t="str">
        <f t="shared" si="70"/>
        <v>{"conditions":[{"type":"variable_if","name":"unsettled","value":2},{"type":"variable_unless","name":"B_D","value":0},{"type":"variable_unless","name":"B_U","value":0}],"from":{"key_code":"f","modifiers":{"optional":["caps_lock"]}},"to":[{"key_code":"delete_or_backspace"},{"key_code":"delete_or_backspace"},{"key_code":"down_arrow","modifiers":["shift","command"]},{"key_code":"delete_or_backspace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U","value":0}],"from":{"key_code":"f","modifiers":{"optional":["caps_lock"]}},"to":[{"key_code":"delete_or_backspace"},{"key_code":"down_arrow","modifiers":["shift","command"]},{"key_code":"delete_or_backspace"},{"set_variable":{"name":"B_F","value":1}},{"set_variable":{"name":"unsettled","value":0}}],"to_after_key_up":[{"set_variable":{"name":"B_F","value":0}}],"type":"basic"},{"conditions":[{"type":"variable_unless","name":"B_D","value":0},{"type":"variable_unless","name":"B_U","value":0}],"from":{"key_code":"f","modifiers":{"optional":["caps_lock"]}},"to":[{"key_code":"down_arrow","modifiers":["shift","command"]},{"key_code":"delete_or_backspace"},{"set_variable":{"name":"B_F","value":1}},{"set_variable":{"name":"unsettled","value":0}}],"to_after_key_up":[{"set_variable":{"name":"B_F","value":0}}],"type":"basic"},</v>
      </c>
      <c r="AT84" s="166" t="str">
        <f t="shared" si="71"/>
        <v>{"conditions":[{"type":"variable_if","name":"unsettled","value":2},{"type":"variable_unless","name":"B_F","value":0},{"type":"variable_unless","name":"B_U","value":0}],"from":{"key_code":"d","modifiers":{"optional":["caps_lock"]}},"to":[{"key_code":"delete_or_backspace"},{"key_code":"delete_or_backspace"},{"key_code":"down_arrow","modifiers":["shift","command"]},{"key_code":"delete_or_backspace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U","value":0}],"from":{"key_code":"d","modifiers":{"optional":["caps_lock"]}},"to":[{"key_code":"delete_or_backspace"},{"key_code":"down_arrow","modifiers":["shift","command"]},{"key_code":"delete_or_backspace"},{"set_variable":{"name":"B_D","value":1}},{"set_variable":{"name":"unsettled","value":0}}],"to_after_key_up":[{"set_variable":{"name":"B_D","value":0}}],"type":"basic"},{"conditions":[{"type":"variable_unless","name":"B_F","value":0},{"type":"variable_unless","name":"B_U","value":0}],"from":{"key_code":"d","modifiers":{"optional":["caps_lock"]}},"to":[{"key_code":"down_arrow","modifiers":["shift","command"]},{"key_code":"delete_or_backspace"},{"set_variable":{"name":"B_D","value":1}},{"set_variable":{"name":"unsettled","value":0}}],"to_after_key_up":[{"set_variable":{"name":"B_D","value":0}}],"type":"basic"},</v>
      </c>
      <c r="AU84" s="166" t="str">
        <f t="shared" si="50"/>
        <v/>
      </c>
      <c r="AV84" s="166" t="str">
        <f t="shared" si="51"/>
        <v/>
      </c>
      <c r="AW84" s="166" t="str">
        <f t="shared" si="72"/>
        <v/>
      </c>
      <c r="AX84" s="166" t="str">
        <f t="shared" si="73"/>
        <v/>
      </c>
      <c r="AY84" s="166" t="str">
        <f t="shared" si="74"/>
        <v/>
      </c>
      <c r="AZ84" s="166" t="str">
        <f t="shared" si="75"/>
        <v/>
      </c>
      <c r="BA84" s="166" t="str">
        <f t="shared" si="56"/>
        <v/>
      </c>
      <c r="BB84" s="166" t="str">
        <f t="shared" si="76"/>
        <v/>
      </c>
      <c r="BC84" s="166" t="str">
        <f t="shared" si="58"/>
        <v/>
      </c>
      <c r="BD84" s="166" t="str">
        <f t="shared" si="77"/>
        <v/>
      </c>
      <c r="BE84" s="166" t="str">
        <f t="shared" si="60"/>
        <v/>
      </c>
      <c r="BF84" s="166" t="str">
        <f t="shared" si="78"/>
        <v/>
      </c>
      <c r="BG84" s="166" t="str">
        <f t="shared" si="62"/>
        <v/>
      </c>
      <c r="BH84" s="166" t="str">
        <f t="shared" si="63"/>
        <v/>
      </c>
      <c r="BI84" s="166" t="str">
        <f t="shared" si="64"/>
        <v/>
      </c>
      <c r="BJ84" s="166"/>
      <c r="BK84" s="190"/>
      <c r="BL84" s="189" t="str">
        <f t="shared" si="65"/>
        <v/>
      </c>
      <c r="BM84" s="166" t="str">
        <f t="shared" si="79"/>
        <v/>
      </c>
      <c r="BN84" s="167" t="str">
        <f t="shared" si="80"/>
        <v/>
      </c>
      <c r="BO84" s="166" t="str">
        <f t="shared" si="68"/>
        <v/>
      </c>
      <c r="BP84" s="166" t="str">
        <f t="shared" si="81"/>
        <v/>
      </c>
      <c r="BQ84" s="190" t="str">
        <f>IF(AND($A84=1,$J84&lt;&gt;""),_xlfn.CONCAT(BQ$3,PROPER(_xlfn.XLOOKUP($L84,字面,QWERTY)),BQ$4,_xlfn.XLOOKUP($L84,字面,QWERTY),BQ$5,$U84,BQ$6,_xlfn.XLOOKUP($L84,字面,変数名),BQ$7,_xlfn.XLOOKUP($L84,字面,変数名),BQ$8,BQ$9,_xlfn.XLOOKUP($L84,字面,QWERTY),BQ$5,$U84,BQ$6,_xlfn.XLOOKUP($L84,字面,変数名),BQ$10,_xlfn.XLOOKUP($L84,字面,変数名),IF(ISBLANK($BQ85),BQ$11,BQ$8)),"")</f>
        <v/>
      </c>
      <c r="BR84" s="193"/>
    </row>
    <row r="85" spans="1:70" ht="21">
      <c r="A85" s="39">
        <f t="shared" si="23"/>
        <v>3</v>
      </c>
      <c r="B85" s="38" t="str">
        <f t="shared" si="24"/>
        <v>A</v>
      </c>
      <c r="C85" s="38">
        <f t="shared" si="25"/>
        <v>1</v>
      </c>
      <c r="D85" s="38">
        <f t="shared" si="26"/>
        <v>0</v>
      </c>
      <c r="E85" s="50">
        <f t="shared" si="27"/>
        <v>24832</v>
      </c>
      <c r="F85" s="141">
        <f t="shared" si="28"/>
        <v>0</v>
      </c>
      <c r="G85" s="144">
        <v>204</v>
      </c>
      <c r="H85" s="3" t="s">
        <v>40</v>
      </c>
      <c r="I85" s="19"/>
      <c r="J85" s="5" t="s">
        <v>40</v>
      </c>
      <c r="K85" s="7"/>
      <c r="L85" s="22" t="s">
        <v>178</v>
      </c>
      <c r="M85" s="22" t="s">
        <v>179</v>
      </c>
      <c r="N85" s="204" t="s">
        <v>173</v>
      </c>
      <c r="O85" s="36"/>
      <c r="P85" s="9" t="s">
        <v>766</v>
      </c>
      <c r="Q85" s="10" t="s">
        <v>767</v>
      </c>
      <c r="R85" s="21" t="s">
        <v>768</v>
      </c>
      <c r="S85" s="34" t="str">
        <f t="shared" si="82"/>
        <v>{"key_code":"lang1"},{"key_code":"lang1"}</v>
      </c>
      <c r="T85" s="160"/>
      <c r="U85" s="34" t="str">
        <f t="shared" si="31"/>
        <v>{"key_code":"lang1"},{"key_code":"lang1"}</v>
      </c>
      <c r="W85" s="84" t="str">
        <f t="shared" si="32"/>
        <v>と</v>
      </c>
      <c r="X85" s="85" t="str">
        <f t="shared" si="33"/>
        <v>か</v>
      </c>
      <c r="Y85" s="86">
        <f t="shared" si="34"/>
        <v>24576</v>
      </c>
      <c r="Z85" s="87" t="str">
        <f t="shared" si="35"/>
        <v/>
      </c>
      <c r="AA85" s="85">
        <f t="shared" si="36"/>
        <v>0</v>
      </c>
      <c r="AB85" s="84" t="str">
        <f t="shared" si="37"/>
        <v>と</v>
      </c>
      <c r="AC85" s="85" t="str">
        <f t="shared" si="38"/>
        <v>る</v>
      </c>
      <c r="AD85" s="86">
        <f t="shared" si="39"/>
        <v>8448</v>
      </c>
      <c r="AE85" s="87" t="str">
        <f t="shared" si="40"/>
        <v>にょ</v>
      </c>
      <c r="AF85" s="85">
        <f t="shared" si="41"/>
        <v>2</v>
      </c>
      <c r="AG85" s="84" t="str">
        <f t="shared" si="42"/>
        <v>か</v>
      </c>
      <c r="AH85" s="85" t="str">
        <f t="shared" si="43"/>
        <v>る</v>
      </c>
      <c r="AI85" s="86">
        <f t="shared" si="44"/>
        <v>16640</v>
      </c>
      <c r="AJ85" s="87" t="str">
        <f t="shared" si="45"/>
        <v/>
      </c>
      <c r="AK85" s="88">
        <f t="shared" si="46"/>
        <v>0</v>
      </c>
      <c r="AM85" s="183"/>
      <c r="AN85" s="165"/>
      <c r="AO85" s="165"/>
      <c r="AP85" s="165"/>
      <c r="AQ85" s="165"/>
      <c r="AR85" s="189" t="str">
        <f t="shared" si="47"/>
        <v>{"description": "と, か &amp; る → 再変換","conditions":[{"type":"variable_if","name":"unsettled","value":2},{"type":"variable_unless","name":"B_D","value":0},{"type":"variable_unless","name":"B_F","value":0}],"from":{"key_code":"i","modifiers":{"optional":["caps_lock"]}},"to":[{"key_code":"delete_or_backspace"},{"key_code":"delete_or_backspace"},{"key_code":"lang1"},{"key_code":"lang1"},{"set_variable":{"name":"B_I","value":1}},{"set_variable":{"name":"unsettled","value":0}}],"to_after_key_up":[{"set_variable":{"name":"B_I","value":0}}],"type":"basic"},{"conditions":[{"type":"variable_unless","name":"unsettled","value":0},{"type":"variable_unless","name":"B_D","value":0},{"type":"variable_unless","name":"B_F","value":0}],"from":{"key_code":"i","modifiers":{"optional":["caps_lock"]}},"to":[{"key_code":"delete_or_backspace"},{"key_code":"lang1"},{"key_code":"lang1"},{"set_variable":{"name":"B_I","value":1}},{"set_variable":{"name":"unsettled","value":0}}],"to_after_key_up":[{"set_variable":{"name":"B_I","value":0}}],"type":"basic"},{"conditions":[{"type":"variable_unless","name":"B_D","value":0},{"type":"variable_unless","name":"B_F","value":0}],"from":{"key_code":"i","modifiers":{"optional":["caps_lock"]}},"to":[{"key_code":"lang1"},{"key_code":"lang1"},{"set_variable":{"name":"B_I","value":1}},{"set_variable":{"name":"unsettled","value":0}}],"to_after_key_up":[{"set_variable":{"name":"B_I","value":0}}],"type":"basic"},</v>
      </c>
      <c r="AS85" s="166" t="str">
        <f t="shared" si="70"/>
        <v>{"conditions":[{"type":"variable_if","name":"unsettled","value":2},{"type":"variable_unless","name":"B_D","value":0},{"type":"variable_unless","name":"B_I","value":0}],"from":{"key_code":"f","modifiers":{"optional":["caps_lock"]}},"to":[{"key_code":"delete_or_backspace"},{"key_code":"delete_or_backspace"},{"key_code":"lang1"},{"key_code":"lang1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I","value":0}],"from":{"key_code":"f","modifiers":{"optional":["caps_lock"]}},"to":[{"key_code":"delete_or_backspace"},{"key_code":"lang1"},{"key_code":"lang1"},{"set_variable":{"name":"B_F","value":1}},{"set_variable":{"name":"unsettled","value":0}}],"to_after_key_up":[{"set_variable":{"name":"B_F","value":0}}],"type":"basic"},{"conditions":[{"type":"variable_unless","name":"B_D","value":0},{"type":"variable_unless","name":"B_I","value":0}],"from":{"key_code":"f","modifiers":{"optional":["caps_lock"]}},"to":[{"key_code":"lang1"},{"key_code":"lang1"},{"set_variable":{"name":"B_F","value":1}},{"set_variable":{"name":"unsettled","value":0}}],"to_after_key_up":[{"set_variable":{"name":"B_F","value":0}}],"type":"basic"},</v>
      </c>
      <c r="AT85" s="166" t="str">
        <f t="shared" si="71"/>
        <v>{"conditions":[{"type":"variable_if","name":"unsettled","value":2},{"type":"variable_unless","name":"B_F","value":0},{"type":"variable_unless","name":"B_I","value":0}],"from":{"key_code":"d","modifiers":{"optional":["caps_lock"]}},"to":[{"key_code":"delete_or_backspace"},{"key_code":"delete_or_backspace"},{"key_code":"lang1"},{"key_code":"lang1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I","value":0}],"from":{"key_code":"d","modifiers":{"optional":["caps_lock"]}},"to":[{"key_code":"delete_or_backspace"},{"key_code":"lang1"},{"key_code":"lang1"},{"set_variable":{"name":"B_D","value":1}},{"set_variable":{"name":"unsettled","value":0}}],"to_after_key_up":[{"set_variable":{"name":"B_D","value":0}}],"type":"basic"},{"conditions":[{"type":"variable_unless","name":"B_F","value":0},{"type":"variable_unless","name":"B_I","value":0}],"from":{"key_code":"d","modifiers":{"optional":["caps_lock"]}},"to":[{"key_code":"lang1"},{"key_code":"lang1"},{"set_variable":{"name":"B_D","value":1}},{"set_variable":{"name":"unsettled","value":0}}],"to_after_key_up":[{"set_variable":{"name":"B_D","value":0}}],"type":"basic"},</v>
      </c>
      <c r="AU85" s="166" t="str">
        <f t="shared" si="50"/>
        <v/>
      </c>
      <c r="AV85" s="166" t="str">
        <f t="shared" si="51"/>
        <v/>
      </c>
      <c r="AW85" s="166" t="str">
        <f t="shared" si="72"/>
        <v/>
      </c>
      <c r="AX85" s="166" t="str">
        <f t="shared" si="73"/>
        <v/>
      </c>
      <c r="AY85" s="166" t="str">
        <f t="shared" si="74"/>
        <v/>
      </c>
      <c r="AZ85" s="166" t="str">
        <f t="shared" si="75"/>
        <v/>
      </c>
      <c r="BA85" s="166" t="str">
        <f t="shared" si="56"/>
        <v/>
      </c>
      <c r="BB85" s="166" t="str">
        <f t="shared" si="76"/>
        <v/>
      </c>
      <c r="BC85" s="166" t="str">
        <f t="shared" si="58"/>
        <v/>
      </c>
      <c r="BD85" s="166" t="str">
        <f t="shared" si="77"/>
        <v/>
      </c>
      <c r="BE85" s="166" t="str">
        <f t="shared" si="60"/>
        <v/>
      </c>
      <c r="BF85" s="166" t="str">
        <f t="shared" si="78"/>
        <v/>
      </c>
      <c r="BG85" s="166" t="str">
        <f t="shared" si="62"/>
        <v/>
      </c>
      <c r="BH85" s="166" t="str">
        <f t="shared" si="63"/>
        <v/>
      </c>
      <c r="BI85" s="166" t="str">
        <f t="shared" si="64"/>
        <v/>
      </c>
      <c r="BJ85" s="166"/>
      <c r="BK85" s="190"/>
      <c r="BL85" s="189" t="str">
        <f t="shared" si="65"/>
        <v/>
      </c>
      <c r="BM85" s="166" t="str">
        <f t="shared" si="79"/>
        <v/>
      </c>
      <c r="BN85" s="167" t="str">
        <f t="shared" si="80"/>
        <v/>
      </c>
      <c r="BO85" s="166" t="str">
        <f t="shared" si="68"/>
        <v/>
      </c>
      <c r="BP85" s="166" t="str">
        <f t="shared" si="81"/>
        <v/>
      </c>
      <c r="BQ85" s="190" t="str">
        <f>IF(AND($A85=1,$J85&lt;&gt;""),_xlfn.CONCAT(BQ$3,PROPER(_xlfn.XLOOKUP($L85,字面,QWERTY)),BQ$4,_xlfn.XLOOKUP($L85,字面,QWERTY),BQ$5,$U85,BQ$6,_xlfn.XLOOKUP($L85,字面,変数名),BQ$7,_xlfn.XLOOKUP($L85,字面,変数名),BQ$8,BQ$9,_xlfn.XLOOKUP($L85,字面,QWERTY),BQ$5,$U85,BQ$6,_xlfn.XLOOKUP($L85,字面,変数名),BQ$10,_xlfn.XLOOKUP($L85,字面,変数名),IF(ISBLANK($BQ86),BQ$11,BQ$8)),"")</f>
        <v/>
      </c>
      <c r="BR85" s="193"/>
    </row>
    <row r="86" spans="1:70" ht="21">
      <c r="A86" s="39">
        <f t="shared" ref="A86:A149" si="83">COUNTA(L86:N86)</f>
        <v>3</v>
      </c>
      <c r="B86" s="38" t="str">
        <f t="shared" ref="B86:B149" si="84">CHAR($B$18+C86+D86)</f>
        <v>A</v>
      </c>
      <c r="C86" s="38">
        <f t="shared" ref="C86:C149" si="85">IF(J86="",0,1)</f>
        <v>1</v>
      </c>
      <c r="D86" s="38">
        <f t="shared" ref="D86:D149" si="86">IF(K86="",0,2)</f>
        <v>0</v>
      </c>
      <c r="E86" s="50">
        <f t="shared" ref="E86:E149" si="87">_xlfn.BITOR(_xlfn.BITOR(_xlfn.BITLSHIFT(1,_xlfn.XLOOKUP(L86,字面,ビット)),_xlfn.BITLSHIFT(1,_xlfn.XLOOKUP(M86,字面,ビット))),_xlfn.BITLSHIFT(1,_xlfn.XLOOKUP(N86,字面,ビット)))</f>
        <v>25088</v>
      </c>
      <c r="F86" s="141">
        <f t="shared" ref="F86:F149" si="88">IF(OR(A86=3,AND(A86=2,COUNTIF(ビットパターンA,E86)+COUNTIF(ビットパターンB,E86)+COUNTIF(ビットパターンC,E86)=0)),0,LEN(O86))</f>
        <v>0</v>
      </c>
      <c r="G86" s="144">
        <v>205</v>
      </c>
      <c r="H86" s="3" t="s">
        <v>40</v>
      </c>
      <c r="I86" s="19"/>
      <c r="J86" s="5" t="s">
        <v>40</v>
      </c>
      <c r="K86" s="7"/>
      <c r="L86" s="22" t="s">
        <v>178</v>
      </c>
      <c r="M86" s="22" t="s">
        <v>179</v>
      </c>
      <c r="N86" s="204" t="s">
        <v>174</v>
      </c>
      <c r="O86" s="36"/>
      <c r="P86" s="9" t="s">
        <v>665</v>
      </c>
      <c r="Q86" s="10" t="s">
        <v>769</v>
      </c>
      <c r="R86" s="21" t="s">
        <v>770</v>
      </c>
      <c r="S86" s="34" t="str">
        <f t="shared" si="82"/>
        <v>{"key_code":"delete_forward"}</v>
      </c>
      <c r="T86" s="160"/>
      <c r="U86" s="34" t="str">
        <f t="shared" ref="U86:U149" si="89">IF(T86&lt;&gt;"",T86,IF(H86&lt;&gt;"",S86,IF(A86&lt;&gt;1,"",_xlfn.CONCAT(U$1,_xlfn.XLOOKUP(L86,字面,QWERTY,""),U$3))))</f>
        <v>{"key_code":"delete_forward"}</v>
      </c>
      <c r="W86" s="84" t="str">
        <f t="shared" ref="W86:W149" si="90">IF(AND($A86=3,$S86&lt;&gt;""),L86,"")</f>
        <v>と</v>
      </c>
      <c r="X86" s="85" t="str">
        <f t="shared" ref="X86:X149" si="91">IF(AND($A86=3,$S86&lt;&gt;""),M86,"")</f>
        <v>か</v>
      </c>
      <c r="Y86" s="86">
        <f t="shared" ref="Y86:Y149" si="92">IF(W86="","",_xlfn.BITOR(_xlfn.BITLSHIFT(1,_xlfn.XLOOKUP(W86,字面,ビット)),_xlfn.BITLSHIFT(1,_xlfn.XLOOKUP(X86,字面,ビット))))</f>
        <v>24576</v>
      </c>
      <c r="Z86" s="87" t="str">
        <f t="shared" ref="Z86:Z149" si="93">_xlfn.XLOOKUP(Y86,ビットパターン,出力文字,"")</f>
        <v/>
      </c>
      <c r="AA86" s="85">
        <f t="shared" ref="AA86:AA149" si="94">LEN(Z86)</f>
        <v>0</v>
      </c>
      <c r="AB86" s="84" t="str">
        <f t="shared" ref="AB86:AB149" si="95">IF(AND($A86=3,$S86&lt;&gt;""),L86,"")</f>
        <v>と</v>
      </c>
      <c r="AC86" s="85" t="str">
        <f t="shared" ref="AC86:AC149" si="96">IF(AND($A86=3,$S86&lt;&gt;""),N86,"")</f>
        <v>す</v>
      </c>
      <c r="AD86" s="86">
        <f t="shared" ref="AD86:AD149" si="97">IF(AB86="","",_xlfn.BITOR(_xlfn.BITLSHIFT(1,_xlfn.XLOOKUP(AB86,字面,ビット)),_xlfn.BITLSHIFT(1,_xlfn.XLOOKUP(AC86,字面,ビット))))</f>
        <v>8704</v>
      </c>
      <c r="AE86" s="87" t="str">
        <f t="shared" ref="AE86:AE149" si="98">_xlfn.XLOOKUP(AD86,ビットパターン,出力文字,"")</f>
        <v/>
      </c>
      <c r="AF86" s="85">
        <f t="shared" ref="AF86:AF149" si="99">LEN(AE86)</f>
        <v>0</v>
      </c>
      <c r="AG86" s="84" t="str">
        <f t="shared" ref="AG86:AG149" si="100">IF(AND($A86=3,$S86&lt;&gt;""),M86,"")</f>
        <v>か</v>
      </c>
      <c r="AH86" s="85" t="str">
        <f t="shared" ref="AH86:AH149" si="101">IF(AND($A86=3,$S86&lt;&gt;""),N86,"")</f>
        <v>す</v>
      </c>
      <c r="AI86" s="86">
        <f t="shared" ref="AI86:AI149" si="102">IF(AG86="","",_xlfn.BITOR(_xlfn.BITLSHIFT(1,_xlfn.XLOOKUP(AG86,字面,ビット)),_xlfn.BITLSHIFT(1,_xlfn.XLOOKUP(AH86,字面,ビット))))</f>
        <v>16896</v>
      </c>
      <c r="AJ86" s="87" t="str">
        <f t="shared" ref="AJ86:AJ149" si="103">_xlfn.XLOOKUP(AI86,ビットパターン,出力文字,"")</f>
        <v>ず</v>
      </c>
      <c r="AK86" s="88">
        <f t="shared" ref="AK86:AK149" si="104">LEN(AJ86)</f>
        <v>1</v>
      </c>
      <c r="AM86" s="183"/>
      <c r="AN86" s="165"/>
      <c r="AO86" s="165"/>
      <c r="AP86" s="165"/>
      <c r="AQ86" s="165"/>
      <c r="AR86" s="189" t="str">
        <f t="shared" si="47"/>
        <v>{"description": "と, か &amp; す → Del","conditions":[{"type":"variable_if","name":"unsettled","value":2},{"type":"variable_unless","name":"B_D","value":0},{"type":"variable_unless","name":"B_F","value":0}],"from":{"key_code":"o","modifiers":{"optional":["caps_lock"]}},"to":[{"key_code":"delete_or_backspace"},{"key_code":"delete_or_backspace"},{"key_code":"delete_forward"},{"set_variable":{"name":"B_O","value":1}},{"set_variable":{"name":"unsettled","value":0}}],"to_after_key_up":[{"set_variable":{"name":"B_O","value":0}}],"type":"basic"},{"conditions":[{"type":"variable_unless","name":"unsettled","value":0},{"type":"variable_unless","name":"B_D","value":0},{"type":"variable_unless","name":"B_F","value":0}],"from":{"key_code":"o","modifiers":{"optional":["caps_lock"]}},"to":[{"key_code":"delete_or_backspace"},{"key_code":"delete_forward"},{"set_variable":{"name":"B_O","value":1}},{"set_variable":{"name":"unsettled","value":0}}],"to_after_key_up":[{"set_variable":{"name":"B_O","value":0}}],"type":"basic"},{"conditions":[{"type":"variable_unless","name":"B_D","value":0},{"type":"variable_unless","name":"B_F","value":0}],"from":{"key_code":"o","modifiers":{"optional":["caps_lock"]}},"to":[{"key_code":"delete_forward"},{"set_variable":{"name":"B_O","value":1}},{"set_variable":{"name":"unsettled","value":0}}],"to_after_key_up":[{"set_variable":{"name":"B_O","value":0}}],"type":"basic"},</v>
      </c>
      <c r="AS86" s="166" t="str">
        <f t="shared" si="70"/>
        <v>{"conditions":[{"type":"variable_if","name":"unsettled","value":2},{"type":"variable_unless","name":"B_D","value":0},{"type":"variable_unless","name":"B_O","value":0}],"from":{"key_code":"f","modifiers":{"optional":["caps_lock"]}},"to":[{"key_code":"delete_or_backspace"},{"key_code":"delete_or_backspace"},{"key_code":"delete_forward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O","value":0}],"from":{"key_code":"f","modifiers":{"optional":["caps_lock"]}},"to":[{"key_code":"delete_or_backspace"},{"key_code":"delete_forward"},{"set_variable":{"name":"B_F","value":1}},{"set_variable":{"name":"unsettled","value":0}}],"to_after_key_up":[{"set_variable":{"name":"B_F","value":0}}],"type":"basic"},{"conditions":[{"type":"variable_unless","name":"B_D","value":0},{"type":"variable_unless","name":"B_O","value":0}],"from":{"key_code":"f","modifiers":{"optional":["caps_lock"]}},"to":[{"key_code":"delete_forward"},{"set_variable":{"name":"B_F","value":1}},{"set_variable":{"name":"unsettled","value":0}}],"to_after_key_up":[{"set_variable":{"name":"B_F","value":0}}],"type":"basic"},</v>
      </c>
      <c r="AT86" s="166" t="str">
        <f t="shared" si="71"/>
        <v>{"conditions":[{"type":"variable_if","name":"unsettled","value":2},{"type":"variable_unless","name":"B_F","value":0},{"type":"variable_unless","name":"B_O","value":0}],"from":{"key_code":"d","modifiers":{"optional":["caps_lock"]}},"to":[{"key_code":"delete_or_backspace"},{"key_code":"delete_or_backspace"},{"key_code":"delete_forward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O","value":0}],"from":{"key_code":"d","modifiers":{"optional":["caps_lock"]}},"to":[{"key_code":"delete_or_backspace"},{"key_code":"delete_forward"},{"set_variable":{"name":"B_D","value":1}},{"set_variable":{"name":"unsettled","value":0}}],"to_after_key_up":[{"set_variable":{"name":"B_D","value":0}}],"type":"basic"},{"conditions":[{"type":"variable_unless","name":"B_F","value":0},{"type":"variable_unless","name":"B_O","value":0}],"from":{"key_code":"d","modifiers":{"optional":["caps_lock"]}},"to":[{"key_code":"delete_forward"},{"set_variable":{"name":"B_D","value":1}},{"set_variable":{"name":"unsettled","value":0}}],"to_after_key_up":[{"set_variable":{"name":"B_D","value":0}}],"type":"basic"},</v>
      </c>
      <c r="AU86" s="166" t="str">
        <f t="shared" si="50"/>
        <v/>
      </c>
      <c r="AV86" s="166" t="str">
        <f t="shared" si="51"/>
        <v/>
      </c>
      <c r="AW86" s="166" t="str">
        <f t="shared" si="72"/>
        <v/>
      </c>
      <c r="AX86" s="166" t="str">
        <f t="shared" si="73"/>
        <v/>
      </c>
      <c r="AY86" s="166" t="str">
        <f t="shared" si="74"/>
        <v/>
      </c>
      <c r="AZ86" s="166" t="str">
        <f t="shared" si="75"/>
        <v/>
      </c>
      <c r="BA86" s="166" t="str">
        <f t="shared" si="56"/>
        <v/>
      </c>
      <c r="BB86" s="166" t="str">
        <f t="shared" si="76"/>
        <v/>
      </c>
      <c r="BC86" s="166" t="str">
        <f t="shared" si="58"/>
        <v/>
      </c>
      <c r="BD86" s="166" t="str">
        <f t="shared" si="77"/>
        <v/>
      </c>
      <c r="BE86" s="166" t="str">
        <f t="shared" si="60"/>
        <v/>
      </c>
      <c r="BF86" s="166" t="str">
        <f t="shared" si="78"/>
        <v/>
      </c>
      <c r="BG86" s="166" t="str">
        <f t="shared" si="62"/>
        <v/>
      </c>
      <c r="BH86" s="166" t="str">
        <f t="shared" si="63"/>
        <v/>
      </c>
      <c r="BI86" s="166" t="str">
        <f t="shared" si="64"/>
        <v/>
      </c>
      <c r="BJ86" s="166"/>
      <c r="BK86" s="190"/>
      <c r="BL86" s="189" t="str">
        <f t="shared" si="65"/>
        <v/>
      </c>
      <c r="BM86" s="166" t="str">
        <f t="shared" si="79"/>
        <v/>
      </c>
      <c r="BN86" s="167" t="str">
        <f t="shared" si="80"/>
        <v/>
      </c>
      <c r="BO86" s="166" t="str">
        <f t="shared" si="68"/>
        <v/>
      </c>
      <c r="BP86" s="166" t="str">
        <f t="shared" si="81"/>
        <v/>
      </c>
      <c r="BQ86" s="190" t="str">
        <f>IF(AND($A86=1,$J86&lt;&gt;""),_xlfn.CONCAT(BQ$3,PROPER(_xlfn.XLOOKUP($L86,字面,QWERTY)),BQ$4,_xlfn.XLOOKUP($L86,字面,QWERTY),BQ$5,$U86,BQ$6,_xlfn.XLOOKUP($L86,字面,変数名),BQ$7,_xlfn.XLOOKUP($L86,字面,変数名),BQ$8,BQ$9,_xlfn.XLOOKUP($L86,字面,QWERTY),BQ$5,$U86,BQ$6,_xlfn.XLOOKUP($L86,字面,変数名),BQ$10,_xlfn.XLOOKUP($L86,字面,変数名),IF(ISBLANK($BQ87),BQ$11,BQ$8)),"")</f>
        <v/>
      </c>
      <c r="BR86" s="193"/>
    </row>
    <row r="87" spans="1:70" ht="42">
      <c r="A87" s="39">
        <f t="shared" si="83"/>
        <v>3</v>
      </c>
      <c r="B87" s="38" t="str">
        <f t="shared" si="84"/>
        <v>A</v>
      </c>
      <c r="C87" s="38">
        <f t="shared" si="85"/>
        <v>1</v>
      </c>
      <c r="D87" s="38">
        <f t="shared" si="86"/>
        <v>0</v>
      </c>
      <c r="E87" s="50">
        <f t="shared" si="87"/>
        <v>25600</v>
      </c>
      <c r="F87" s="141">
        <f t="shared" si="88"/>
        <v>0</v>
      </c>
      <c r="G87" s="144">
        <v>206</v>
      </c>
      <c r="H87" s="3" t="s">
        <v>40</v>
      </c>
      <c r="I87" s="19"/>
      <c r="J87" s="5" t="s">
        <v>40</v>
      </c>
      <c r="K87" s="7"/>
      <c r="L87" s="22" t="s">
        <v>178</v>
      </c>
      <c r="M87" s="22" t="s">
        <v>179</v>
      </c>
      <c r="N87" s="204" t="s">
        <v>175</v>
      </c>
      <c r="O87" s="36"/>
      <c r="P87" s="9" t="s">
        <v>666</v>
      </c>
      <c r="Q87" s="10" t="s">
        <v>662</v>
      </c>
      <c r="R87" s="21" t="s">
        <v>771</v>
      </c>
      <c r="S87" s="34" t="str">
        <f t="shared" si="82"/>
        <v>{"key_code":"escape"},{"key_code":"escape"},{"key_code":"escape"}</v>
      </c>
      <c r="T87" s="160"/>
      <c r="U87" s="34" t="str">
        <f t="shared" si="89"/>
        <v>{"key_code":"escape"},{"key_code":"escape"},{"key_code":"escape"}</v>
      </c>
      <c r="W87" s="84" t="str">
        <f t="shared" si="90"/>
        <v>と</v>
      </c>
      <c r="X87" s="85" t="str">
        <f t="shared" si="91"/>
        <v>か</v>
      </c>
      <c r="Y87" s="86">
        <f t="shared" si="92"/>
        <v>24576</v>
      </c>
      <c r="Z87" s="87" t="str">
        <f t="shared" si="93"/>
        <v/>
      </c>
      <c r="AA87" s="85">
        <f t="shared" si="94"/>
        <v>0</v>
      </c>
      <c r="AB87" s="84" t="str">
        <f t="shared" si="95"/>
        <v>と</v>
      </c>
      <c r="AC87" s="85" t="str">
        <f t="shared" si="96"/>
        <v>へ</v>
      </c>
      <c r="AD87" s="86">
        <f t="shared" si="97"/>
        <v>9216</v>
      </c>
      <c r="AE87" s="87" t="str">
        <f t="shared" si="98"/>
        <v>にゅ</v>
      </c>
      <c r="AF87" s="85">
        <f t="shared" si="99"/>
        <v>2</v>
      </c>
      <c r="AG87" s="84" t="str">
        <f t="shared" si="100"/>
        <v>か</v>
      </c>
      <c r="AH87" s="85" t="str">
        <f t="shared" si="101"/>
        <v>へ</v>
      </c>
      <c r="AI87" s="86">
        <f t="shared" si="102"/>
        <v>17408</v>
      </c>
      <c r="AJ87" s="87" t="str">
        <f t="shared" si="103"/>
        <v>べ</v>
      </c>
      <c r="AK87" s="88">
        <f t="shared" si="104"/>
        <v>1</v>
      </c>
      <c r="AM87" s="183"/>
      <c r="AN87" s="165"/>
      <c r="AO87" s="165"/>
      <c r="AP87" s="165"/>
      <c r="AQ87" s="165"/>
      <c r="AR87" s="189" t="str">
        <f t="shared" si="47"/>
        <v>{"description": "と, か &amp; へ → 入力キャンセル","conditions":[{"type":"variable_if","name":"unsettled","value":2},{"type":"variable_unless","name":"B_D","value":0},{"type":"variable_unless","name":"B_F","value":0}],"from":{"key_code":"p","modifiers":{"optional":["caps_lock"]}},"to":[{"key_code":"delete_or_backspace"},{"key_code":"delete_or_backspace"},{"key_code":"escape"},{"key_code":"escape"},{"key_code":"escape"},{"set_variable":{"name":"B_P","value":1}},{"set_variable":{"name":"unsettled","value":0}}],"to_after_key_up":[{"set_variable":{"name":"B_P","value":0}}],"type":"basic"},{"conditions":[{"type":"variable_unless","name":"unsettled","value":0},{"type":"variable_unless","name":"B_D","value":0},{"type":"variable_unless","name":"B_F","value":0}],"from":{"key_code":"p","modifiers":{"optional":["caps_lock"]}},"to":[{"key_code":"delete_or_backspace"},{"key_code":"escape"},{"key_code":"escape"},{"key_code":"escape"},{"set_variable":{"name":"B_P","value":1}},{"set_variable":{"name":"unsettled","value":0}}],"to_after_key_up":[{"set_variable":{"name":"B_P","value":0}}],"type":"basic"},{"conditions":[{"type":"variable_unless","name":"B_D","value":0},{"type":"variable_unless","name":"B_F","value":0}],"from":{"key_code":"p","modifiers":{"optional":["caps_lock"]}},"to":[{"key_code":"escape"},{"key_code":"escape"},{"key_code":"escape"},{"set_variable":{"name":"B_P","value":1}},{"set_variable":{"name":"unsettled","value":0}}],"to_after_key_up":[{"set_variable":{"name":"B_P","value":0}}],"type":"basic"},</v>
      </c>
      <c r="AS87" s="166" t="str">
        <f t="shared" ref="AS87:AS150" si="105">IF(AND($A87=3,$B87="A",$S87&lt;&gt;""),_xlfn.CONCAT(AR$5,_xlfn.XLOOKUP($L87,字面,変数名),AR$6,_xlfn.XLOOKUP($N87,字面,変数名),IF($S87=$U87,AR$16,AR$7),_xlfn.XLOOKUP($M87,字面,QWERTY),AR$8,$S87,AR$9,_xlfn.XLOOKUP($M87,字面,変数名),AR$10,_xlfn.XLOOKUP($M87,字面,変数名),AR$11,AR$12,_xlfn.XLOOKUP($L87,字面,変数名),AR$6,_xlfn.XLOOKUP($N87,字面,変数名),IF($S87=$U87,AR$16,AR$7),_xlfn.XLOOKUP($M87,字面,QWERTY),AR$13,$S87,AR$9,_xlfn.XLOOKUP($M87,字面,変数名),AR$10,_xlfn.XLOOKUP($M87,字面,変数名),AR$11,AR$14,_xlfn.XLOOKUP($L87,字面,変数名),AR$6,_xlfn.XLOOKUP($N87,字面,変数名),IF($S87=$U87,AR$16,AR$7),_xlfn.XLOOKUP($M87,字面,QWERTY),AR$15,$S87,AR$9,_xlfn.XLOOKUP($M87,字面,変数名),AR$10,_xlfn.XLOOKUP($M87,字面,変数名),AR$11),"")</f>
        <v>{"conditions":[{"type":"variable_if","name":"unsettled","value":2},{"type":"variable_unless","name":"B_D","value":0},{"type":"variable_unless","name":"B_P","value":0}],"from":{"key_code":"f","modifiers":{"optional":["caps_lock"]}},"to":[{"key_code":"delete_or_backspace"},{"key_code":"delete_or_backspace"},{"key_code":"escape"},{"key_code":"escape"},{"key_code":"escape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P","value":0}],"from":{"key_code":"f","modifiers":{"optional":["caps_lock"]}},"to":[{"key_code":"delete_or_backspace"},{"key_code":"escape"},{"key_code":"escape"},{"key_code":"escape"},{"set_variable":{"name":"B_F","value":1}},{"set_variable":{"name":"unsettled","value":0}}],"to_after_key_up":[{"set_variable":{"name":"B_F","value":0}}],"type":"basic"},{"conditions":[{"type":"variable_unless","name":"B_D","value":0},{"type":"variable_unless","name":"B_P","value":0}],"from":{"key_code":"f","modifiers":{"optional":["caps_lock"]}},"to":[{"key_code":"escape"},{"key_code":"escape"},{"key_code":"escape"},{"set_variable":{"name":"B_F","value":1}},{"set_variable":{"name":"unsettled","value":0}}],"to_after_key_up":[{"set_variable":{"name":"B_F","value":0}}],"type":"basic"},</v>
      </c>
      <c r="AT87" s="166" t="str">
        <f t="shared" ref="AT87:AT150" si="106">IF(AND($A87=3,$B87="A",$S87&lt;&gt;""),_xlfn.CONCAT(AR$5,_xlfn.XLOOKUP($M87,字面,変数名),AR$6,_xlfn.XLOOKUP($N87,字面,変数名),IF($S87=$U87,AR$16,AR$7),_xlfn.XLOOKUP($L87,字面,QWERTY),AR$8,$S87,AR$9,_xlfn.XLOOKUP($L87,字面,変数名),AR$10,_xlfn.XLOOKUP($L87,字面,変数名),AR$11,AR$12,_xlfn.XLOOKUP($M87,字面,変数名),AR$6,_xlfn.XLOOKUP($N87,字面,変数名),IF($S87=$U87,AR$16,AR$7),_xlfn.XLOOKUP($L87,字面,QWERTY),AR$13,$S87,AR$9,_xlfn.XLOOKUP($L87,字面,変数名),AR$10,_xlfn.XLOOKUP($L87,字面,変数名),AR$11,AR$14,_xlfn.XLOOKUP($M87,字面,変数名),AR$6,_xlfn.XLOOKUP($N87,字面,変数名),IF($S87=$U87,AR$16,AR$7),_xlfn.XLOOKUP($L87,字面,QWERTY),AR$15,$S87,AR$9,_xlfn.XLOOKUP($L87,字面,変数名),AR$10,_xlfn.XLOOKUP($L87,字面,変数名),AR$11),"")</f>
        <v>{"conditions":[{"type":"variable_if","name":"unsettled","value":2},{"type":"variable_unless","name":"B_F","value":0},{"type":"variable_unless","name":"B_P","value":0}],"from":{"key_code":"d","modifiers":{"optional":["caps_lock"]}},"to":[{"key_code":"delete_or_backspace"},{"key_code":"delete_or_backspace"},{"key_code":"escape"},{"key_code":"escape"},{"key_code":"escape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P","value":0}],"from":{"key_code":"d","modifiers":{"optional":["caps_lock"]}},"to":[{"key_code":"delete_or_backspace"},{"key_code":"escape"},{"key_code":"escape"},{"key_code":"escape"},{"set_variable":{"name":"B_D","value":1}},{"set_variable":{"name":"unsettled","value":0}}],"to_after_key_up":[{"set_variable":{"name":"B_D","value":0}}],"type":"basic"},{"conditions":[{"type":"variable_unless","name":"B_F","value":0},{"type":"variable_unless","name":"B_P","value":0}],"from":{"key_code":"d","modifiers":{"optional":["caps_lock"]}},"to":[{"key_code":"escape"},{"key_code":"escape"},{"key_code":"escape"},{"set_variable":{"name":"B_D","value":1}},{"set_variable":{"name":"unsettled","value":0}}],"to_after_key_up":[{"set_variable":{"name":"B_D","value":0}}],"type":"basic"},</v>
      </c>
      <c r="AU87" s="166" t="str">
        <f t="shared" si="50"/>
        <v/>
      </c>
      <c r="AV87" s="166" t="str">
        <f t="shared" si="51"/>
        <v/>
      </c>
      <c r="AW87" s="166" t="str">
        <f t="shared" ref="AW87:AW150" si="107">IF(AND($A87=3,$B87="C",$AF87=1),_xlfn.CONCAT(AU$5,_xlfn.XLOOKUP($L87,字面,変数名),AU$6,_xlfn.XLOOKUP($N87,字面,変数名),AU$7,_xlfn.XLOOKUP($M87,字面,QWERTY),AU$8,$S87,AU$9,_xlfn.XLOOKUP($M87,字面,変数名),AU$10,_xlfn.XLOOKUP($M87,字面,変数名),AU$11,AU$12,_xlfn.XLOOKUP($L87,字面,変数名),AU$6,_xlfn.XLOOKUP($N87,字面,変数名),AU$7,_xlfn.XLOOKUP($M87,字面,QWERTY),AU$13,$S87,AU$9,_xlfn.XLOOKUP($M87,字面,変数名),AU$10,_xlfn.XLOOKUP($M87,字面,変数名),AU$11),"")</f>
        <v/>
      </c>
      <c r="AX87" s="166" t="str">
        <f t="shared" ref="AX87:AX150" si="108">IF(AND($A87=3,$B87="C",$AF87&lt;&gt;1),_xlfn.CONCAT(AV$5,_xlfn.XLOOKUP($L87,字面,変数名),AV$6,_xlfn.XLOOKUP($N87,字面,変数名),AV$7,_xlfn.XLOOKUP($M87,字面,QWERTY),AV$8,$S87,AV$9,_xlfn.XLOOKUP($M87,字面,変数名),AV$10,_xlfn.XLOOKUP($M87,字面,変数名),AV$11,AV$12,_xlfn.XLOOKUP($L87,字面,変数名),AV$6,_xlfn.XLOOKUP($N87,字面,変数名),AV$7,_xlfn.XLOOKUP($M87,字面,QWERTY),AV$13,$S87,AV$9,_xlfn.XLOOKUP($M87,字面,変数名),AV$10,_xlfn.XLOOKUP($M87,字面,変数名),AV$11,AV$14,_xlfn.XLOOKUP($L87,字面,変数名),AV$6,_xlfn.XLOOKUP($N87,字面,変数名),AV$7,_xlfn.XLOOKUP($M87,字面,QWERTY),AV$15,$S87,AV$9,_xlfn.XLOOKUP($M87,字面,変数名),AV$10,_xlfn.XLOOKUP($M87,字面,変数名),AV$11),"")</f>
        <v/>
      </c>
      <c r="AY87" s="166" t="str">
        <f t="shared" ref="AY87:AY150" si="109">IF(AND($A87=3,$B87="C",$AK87=1),_xlfn.CONCAT(AU$5,_xlfn.XLOOKUP($M87,字面,変数名),AU$6,_xlfn.XLOOKUP($N87,字面,変数名),AU$7,_xlfn.XLOOKUP($L87,字面,QWERTY),AU$8,$S87,AU$9,_xlfn.XLOOKUP($L87,字面,変数名),AU$10,_xlfn.XLOOKUP($L87,字面,変数名),AU$11,AU$12,_xlfn.XLOOKUP($M87,字面,変数名),AU$6,_xlfn.XLOOKUP($N87,字面,変数名),AU$7,_xlfn.XLOOKUP($L87,字面,QWERTY),AU$13,$S87,AU$9,_xlfn.XLOOKUP($L87,字面,変数名),AU$10,_xlfn.XLOOKUP($L87,字面,変数名),AU$11),"")</f>
        <v/>
      </c>
      <c r="AZ87" s="166" t="str">
        <f t="shared" ref="AZ87:AZ150" si="110">IF(AND($A87=3,$B87="C",$AK87&lt;&gt;1),_xlfn.CONCAT(AV$5,_xlfn.XLOOKUP($M87,字面,変数名),AV$6,_xlfn.XLOOKUP($N87,字面,変数名),AV$7,_xlfn.XLOOKUP($L87,字面,QWERTY),AV$8,$S87,AV$9,_xlfn.XLOOKUP($L87,字面,変数名),AV$10,_xlfn.XLOOKUP($L87,字面,変数名),AV$11,AV$12,_xlfn.XLOOKUP($M87,字面,変数名),AV$6,_xlfn.XLOOKUP($N87,字面,変数名),AV$7,_xlfn.XLOOKUP($L87,字面,QWERTY),AV$13,$S87,AV$9,_xlfn.XLOOKUP($L87,字面,変数名),AV$10,_xlfn.XLOOKUP($L87,字面,変数名),AV$11,AV$14,_xlfn.XLOOKUP($M87,字面,変数名),AV$6,_xlfn.XLOOKUP($N87,字面,変数名),AV$7,_xlfn.XLOOKUP($L87,字面,QWERTY),AV$15,$S87,AV$9,_xlfn.XLOOKUP($L87,字面,変数名),AV$10,_xlfn.XLOOKUP($L87,字面,変数名),AV$11),"")</f>
        <v/>
      </c>
      <c r="BA87" s="166" t="str">
        <f t="shared" si="56"/>
        <v/>
      </c>
      <c r="BB87" s="166" t="str">
        <f t="shared" ref="BB87:BB150" si="111">IF(AND($A87=2,$B87="A"),_xlfn.CONCAT(BA$5,_xlfn.XLOOKUP($M87,字面,変数名),IF($S87=$U87,BA$14,BA$6),_xlfn.XLOOKUP($L87,字面,QWERTY),BA$7,$S87,BA$8,_xlfn.XLOOKUP($L87,字面,変数名),BA$9,IF($F87=0,0,2),BA$10,_xlfn.XLOOKUP($L87,字面,変数名),BA$11,BA$12,_xlfn.XLOOKUP($M87,字面,変数名),IF($S87=$U87,BA$14,BA$6),_xlfn.XLOOKUP($L87,字面,QWERTY),BA$13,$S87,BA$8,_xlfn.XLOOKUP($L87,字面,変数名),BA$9,$F87,BA$10,_xlfn.XLOOKUP($L87,字面,変数名),BA$11),"")</f>
        <v/>
      </c>
      <c r="BC87" s="166" t="str">
        <f t="shared" si="58"/>
        <v/>
      </c>
      <c r="BD87" s="166" t="str">
        <f t="shared" ref="BD87:BD150" si="112">IF(AND($A87=2,$B87="B"),_xlfn.CONCAT(BC$5,_xlfn.XLOOKUP($M87,字面,変数名),BC$6,_xlfn.XLOOKUP($L87,字面,QWERTY),BC$7,$S87,BC$8,_xlfn.XLOOKUP($L87,字面,変数名),BC$9,IF($F87=0,0,2),BC$10,_xlfn.XLOOKUP($L87,字面,変数名),BC$11,BC$12,_xlfn.XLOOKUP($M87,字面,変数名),BC$6,_xlfn.XLOOKUP($L87,字面,QWERTY),BC$13,$S87,BC$8,_xlfn.XLOOKUP($L87,字面,変数名),BC$9,$F87,BC$10,_xlfn.XLOOKUP($L87,字面,変数名),BC$11,),"")</f>
        <v/>
      </c>
      <c r="BE87" s="166" t="str">
        <f t="shared" si="60"/>
        <v/>
      </c>
      <c r="BF87" s="166" t="str">
        <f t="shared" ref="BF87:BF150" si="113">IF(AND($A87=2,$B87="C"),_xlfn.CONCAT(BE$5,_xlfn.XLOOKUP($M87,字面,変数名),BE$6,_xlfn.XLOOKUP($L87,字面,QWERTY),BE$7,$S87,BE$8,_xlfn.XLOOKUP($L87,字面,変数名),BE$9,IF($F87=0,0,2),BE$10,_xlfn.XLOOKUP($L87,字面,変数名),BE$11,BE$12,_xlfn.XLOOKUP($M87,字面,変数名),BE$6,_xlfn.XLOOKUP($L87,字面,QWERTY),BE$13,$S87,BE$8,_xlfn.XLOOKUP($L87,字面,変数名),BE$9,$F87,BE$10,_xlfn.XLOOKUP($L87,字面,変数名),BE$11,),"")</f>
        <v/>
      </c>
      <c r="BG87" s="166" t="str">
        <f t="shared" si="62"/>
        <v/>
      </c>
      <c r="BH87" s="166" t="str">
        <f t="shared" si="63"/>
        <v/>
      </c>
      <c r="BI87" s="166" t="str">
        <f t="shared" si="64"/>
        <v/>
      </c>
      <c r="BJ87" s="166"/>
      <c r="BK87" s="190"/>
      <c r="BL87" s="189" t="str">
        <f t="shared" si="65"/>
        <v/>
      </c>
      <c r="BM87" s="166" t="str">
        <f t="shared" ref="BM87:BM150" si="114">IF(AND($A87=3,$H87&lt;&gt;"",$S87&lt;&gt;$U87),_xlfn.CONCAT(BL$5,_xlfn.XLOOKUP($L87,字面,変数名),BL$6,_xlfn.XLOOKUP($N87,字面,変数名),BL$7,_xlfn.XLOOKUP($M87,字面,QWERTY),BL$8,$U87,BL$9,_xlfn.XLOOKUP($M87,字面,変数名),BL$10,_xlfn.XLOOKUP($M87,字面,変数名),BL$11,BL$12,_xlfn.XLOOKUP($L87,字面,変数名),BL$6,_xlfn.XLOOKUP($N87,字面,変数名),BL$7,_xlfn.XLOOKUP($M87,字面,QWERTY),BL$13,$U87,BL$9,_xlfn.XLOOKUP($M87,字面,変数名),BL$10,_xlfn.XLOOKUP($M87,字面,変数名),BL$11,BL$14,_xlfn.XLOOKUP($L87,字面,変数名),BL$6,_xlfn.XLOOKUP($N87,字面,変数名),BL$7,_xlfn.XLOOKUP($M87,字面,QWERTY),BL$15,$U87,BL$9,_xlfn.XLOOKUP($M87,字面,変数名),BL$10,_xlfn.XLOOKUP($M87,字面,変数名),BL$11),"")</f>
        <v/>
      </c>
      <c r="BN87" s="167" t="str">
        <f t="shared" ref="BN87:BN150" si="115">IF(AND($A87=3,$H87&lt;&gt;"",$S87&lt;&gt;$U87),_xlfn.CONCAT(BL$5,_xlfn.XLOOKUP($M87,字面,変数名),BL$6,_xlfn.XLOOKUP($N87,字面,変数名),BL$7,_xlfn.XLOOKUP($L87,字面,QWERTY),BL$8,$U87,BL$9,_xlfn.XLOOKUP($L87,字面,変数名),BL$10,_xlfn.XLOOKUP($L87,字面,変数名),BL$11,BL$12,_xlfn.XLOOKUP($M87,字面,変数名),BL$6,_xlfn.XLOOKUP($N87,字面,変数名),BL$7,_xlfn.XLOOKUP($L87,字面,QWERTY),BL$13,$U87,BL$9,_xlfn.XLOOKUP($L87,字面,変数名),BL$10,_xlfn.XLOOKUP($L87,字面,変数名),BL$11,BL$14,_xlfn.XLOOKUP($M87,字面,変数名),BL$6,_xlfn.XLOOKUP($N87,字面,変数名),BL$7,_xlfn.XLOOKUP($L87,字面,QWERTY),BL$15,$U87,BL$9,_xlfn.XLOOKUP($L87,字面,変数名),BL$10,_xlfn.XLOOKUP($L87,字面,変数名),BL$11),"")</f>
        <v/>
      </c>
      <c r="BO87" s="166" t="str">
        <f t="shared" si="68"/>
        <v/>
      </c>
      <c r="BP87" s="166" t="str">
        <f t="shared" ref="BP87:BP150" si="116">IF(AND($A87=2,$H87&lt;&gt;"",$S87&lt;&gt;$U87),_xlfn.CONCAT(BO$5,_xlfn.XLOOKUP($M87,字面,変数名),BO$6,_xlfn.XLOOKUP($L87,字面,QWERTY),BO$7,$U87,BO$8,_xlfn.XLOOKUP($L87,字面,変数名),BO$9,IF($F87=0,0,2),BO$10,_xlfn.XLOOKUP($L87,字面,変数名),BO$11,BO$12,_xlfn.XLOOKUP($M87,字面,変数名),BO$6,_xlfn.XLOOKUP($L87,字面,QWERTY),BO$13,$U87,BO$8,_xlfn.XLOOKUP($L87,字面,変数名),BO$9,$F87,BO$10,_xlfn.XLOOKUP($L87,字面,変数名),BO$11),"")</f>
        <v/>
      </c>
      <c r="BQ87" s="190" t="str">
        <f>IF(AND($A87=1,$J87&lt;&gt;""),_xlfn.CONCAT(BQ$3,PROPER(_xlfn.XLOOKUP($L87,字面,QWERTY)),BQ$4,_xlfn.XLOOKUP($L87,字面,QWERTY),BQ$5,$U87,BQ$6,_xlfn.XLOOKUP($L87,字面,変数名),BQ$7,_xlfn.XLOOKUP($L87,字面,変数名),BQ$8,BQ$9,_xlfn.XLOOKUP($L87,字面,QWERTY),BQ$5,$U87,BQ$6,_xlfn.XLOOKUP($L87,字面,変数名),BQ$10,_xlfn.XLOOKUP($L87,字面,変数名),IF(ISBLANK($BQ88),BQ$11,BQ$8)),"")</f>
        <v/>
      </c>
      <c r="BR87" s="193"/>
    </row>
    <row r="88" spans="1:70" ht="63">
      <c r="A88" s="39">
        <f t="shared" si="83"/>
        <v>3</v>
      </c>
      <c r="B88" s="38" t="str">
        <f t="shared" si="84"/>
        <v>A</v>
      </c>
      <c r="C88" s="38">
        <f t="shared" si="85"/>
        <v>1</v>
      </c>
      <c r="D88" s="38">
        <f t="shared" si="86"/>
        <v>0</v>
      </c>
      <c r="E88" s="50">
        <f t="shared" si="87"/>
        <v>90112</v>
      </c>
      <c r="F88" s="141">
        <f t="shared" si="88"/>
        <v>0</v>
      </c>
      <c r="G88" s="144">
        <v>207</v>
      </c>
      <c r="H88" s="3" t="s">
        <v>40</v>
      </c>
      <c r="I88" s="19"/>
      <c r="J88" s="5" t="s">
        <v>40</v>
      </c>
      <c r="K88" s="7"/>
      <c r="L88" s="22" t="s">
        <v>178</v>
      </c>
      <c r="M88" s="22" t="s">
        <v>179</v>
      </c>
      <c r="N88" s="204" t="s">
        <v>181</v>
      </c>
      <c r="O88" s="36"/>
      <c r="P88" s="9" t="s">
        <v>708</v>
      </c>
      <c r="Q88" s="10" t="s">
        <v>772</v>
      </c>
      <c r="R88" s="21" t="s">
        <v>667</v>
      </c>
      <c r="S88" s="34" t="str">
        <f t="shared" si="82"/>
        <v>{"key_code":"return_or_enter"},{"key_code":"down_arrow","modifiers":["command"]}</v>
      </c>
      <c r="T88" s="160"/>
      <c r="U88" s="34" t="str">
        <f t="shared" si="89"/>
        <v>{"key_code":"return_or_enter"},{"key_code":"down_arrow","modifiers":["command"]}</v>
      </c>
      <c r="W88" s="84" t="str">
        <f t="shared" si="90"/>
        <v>と</v>
      </c>
      <c r="X88" s="85" t="str">
        <f t="shared" si="91"/>
        <v>か</v>
      </c>
      <c r="Y88" s="86">
        <f t="shared" si="92"/>
        <v>24576</v>
      </c>
      <c r="Z88" s="87" t="str">
        <f t="shared" si="93"/>
        <v/>
      </c>
      <c r="AA88" s="85">
        <f t="shared" si="94"/>
        <v>0</v>
      </c>
      <c r="AB88" s="84" t="str">
        <f t="shared" si="95"/>
        <v>と</v>
      </c>
      <c r="AC88" s="85" t="str">
        <f t="shared" si="96"/>
        <v>く</v>
      </c>
      <c r="AD88" s="86">
        <f t="shared" si="97"/>
        <v>73728</v>
      </c>
      <c r="AE88" s="87" t="str">
        <f t="shared" si="98"/>
        <v>にゃ</v>
      </c>
      <c r="AF88" s="85">
        <f t="shared" si="99"/>
        <v>2</v>
      </c>
      <c r="AG88" s="84" t="str">
        <f t="shared" si="100"/>
        <v>か</v>
      </c>
      <c r="AH88" s="85" t="str">
        <f t="shared" si="101"/>
        <v>く</v>
      </c>
      <c r="AI88" s="86">
        <f t="shared" si="102"/>
        <v>81920</v>
      </c>
      <c r="AJ88" s="87" t="str">
        <f t="shared" si="103"/>
        <v>ぐ</v>
      </c>
      <c r="AK88" s="88">
        <f t="shared" si="104"/>
        <v>1</v>
      </c>
      <c r="AM88" s="183"/>
      <c r="AN88" s="165"/>
      <c r="AO88" s="165"/>
      <c r="AP88" s="165"/>
      <c r="AQ88" s="165"/>
      <c r="AR88" s="189" t="str">
        <f t="shared" si="47"/>
        <v>{"description": "と, か &amp; く → 確定End▼","conditions":[{"type":"variable_if","name":"unsettled","value":2},{"type":"variable_unless","name":"B_D","value":0},{"type":"variable_unless","name":"B_F","value":0}],"from":{"key_code":"h","modifiers":{"optional":["caps_lock"]}},"to":[{"key_code":"delete_or_backspace"},{"key_code":"delete_or_backspace"},{"key_code":"return_or_enter"},{"key_code":"down_arrow","modifiers":["command"]},{"set_variable":{"name":"B_H","value":1}},{"set_variable":{"name":"unsettled","value":0}}],"to_after_key_up":[{"set_variable":{"name":"B_H","value":0}}],"type":"basic"},{"conditions":[{"type":"variable_unless","name":"unsettled","value":0},{"type":"variable_unless","name":"B_D","value":0},{"type":"variable_unless","name":"B_F","value":0}],"from":{"key_code":"h","modifiers":{"optional":["caps_lock"]}},"to":[{"key_code":"delete_or_backspace"},{"key_code":"return_or_enter"},{"key_code":"down_arrow","modifiers":["command"]},{"set_variable":{"name":"B_H","value":1}},{"set_variable":{"name":"unsettled","value":0}}],"to_after_key_up":[{"set_variable":{"name":"B_H","value":0}}],"type":"basic"},{"conditions":[{"type":"variable_unless","name":"B_D","value":0},{"type":"variable_unless","name":"B_F","value":0}],"from":{"key_code":"h","modifiers":{"optional":["caps_lock"]}},"to":[{"key_code":"return_or_enter"},{"key_code":"down_arrow","modifiers":["command"]},{"set_variable":{"name":"B_H","value":1}},{"set_variable":{"name":"unsettled","value":0}}],"to_after_key_up":[{"set_variable":{"name":"B_H","value":0}}],"type":"basic"},</v>
      </c>
      <c r="AS88" s="166" t="str">
        <f t="shared" si="105"/>
        <v>{"conditions":[{"type":"variable_if","name":"unsettled","value":2},{"type":"variable_unless","name":"B_D","value":0},{"type":"variable_unless","name":"B_H","value":0}],"from":{"key_code":"f","modifiers":{"optional":["caps_lock"]}},"to":[{"key_code":"delete_or_backspace"},{"key_code":"delete_or_backspace"},{"key_code":"return_or_enter"},{"key_code":"down_arrow","modifiers":["command"]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H","value":0}],"from":{"key_code":"f","modifiers":{"optional":["caps_lock"]}},"to":[{"key_code":"delete_or_backspace"},{"key_code":"return_or_enter"},{"key_code":"down_arrow","modifiers":["command"]},{"set_variable":{"name":"B_F","value":1}},{"set_variable":{"name":"unsettled","value":0}}],"to_after_key_up":[{"set_variable":{"name":"B_F","value":0}}],"type":"basic"},{"conditions":[{"type":"variable_unless","name":"B_D","value":0},{"type":"variable_unless","name":"B_H","value":0}],"from":{"key_code":"f","modifiers":{"optional":["caps_lock"]}},"to":[{"key_code":"return_or_enter"},{"key_code":"down_arrow","modifiers":["command"]},{"set_variable":{"name":"B_F","value":1}},{"set_variable":{"name":"unsettled","value":0}}],"to_after_key_up":[{"set_variable":{"name":"B_F","value":0}}],"type":"basic"},</v>
      </c>
      <c r="AT88" s="166" t="str">
        <f t="shared" si="106"/>
        <v>{"conditions":[{"type":"variable_if","name":"unsettled","value":2},{"type":"variable_unless","name":"B_F","value":0},{"type":"variable_unless","name":"B_H","value":0}],"from":{"key_code":"d","modifiers":{"optional":["caps_lock"]}},"to":[{"key_code":"delete_or_backspace"},{"key_code":"delete_or_backspace"},{"key_code":"return_or_enter"},{"key_code":"down_arrow","modifiers":["command"]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H","value":0}],"from":{"key_code":"d","modifiers":{"optional":["caps_lock"]}},"to":[{"key_code":"delete_or_backspace"},{"key_code":"return_or_enter"},{"key_code":"down_arrow","modifiers":["command"]},{"set_variable":{"name":"B_D","value":1}},{"set_variable":{"name":"unsettled","value":0}}],"to_after_key_up":[{"set_variable":{"name":"B_D","value":0}}],"type":"basic"},{"conditions":[{"type":"variable_unless","name":"B_F","value":0},{"type":"variable_unless","name":"B_H","value":0}],"from":{"key_code":"d","modifiers":{"optional":["caps_lock"]}},"to":[{"key_code":"return_or_enter"},{"key_code":"down_arrow","modifiers":["command"]},{"set_variable":{"name":"B_D","value":1}},{"set_variable":{"name":"unsettled","value":0}}],"to_after_key_up":[{"set_variable":{"name":"B_D","value":0}}],"type":"basic"},</v>
      </c>
      <c r="AU88" s="166" t="str">
        <f t="shared" si="50"/>
        <v/>
      </c>
      <c r="AV88" s="166" t="str">
        <f t="shared" si="51"/>
        <v/>
      </c>
      <c r="AW88" s="166" t="str">
        <f t="shared" si="107"/>
        <v/>
      </c>
      <c r="AX88" s="166" t="str">
        <f t="shared" si="108"/>
        <v/>
      </c>
      <c r="AY88" s="166" t="str">
        <f t="shared" si="109"/>
        <v/>
      </c>
      <c r="AZ88" s="166" t="str">
        <f t="shared" si="110"/>
        <v/>
      </c>
      <c r="BA88" s="166" t="str">
        <f t="shared" si="56"/>
        <v/>
      </c>
      <c r="BB88" s="166" t="str">
        <f t="shared" si="111"/>
        <v/>
      </c>
      <c r="BC88" s="166" t="str">
        <f t="shared" si="58"/>
        <v/>
      </c>
      <c r="BD88" s="166" t="str">
        <f t="shared" si="112"/>
        <v/>
      </c>
      <c r="BE88" s="166" t="str">
        <f t="shared" si="60"/>
        <v/>
      </c>
      <c r="BF88" s="166" t="str">
        <f t="shared" si="113"/>
        <v/>
      </c>
      <c r="BG88" s="166" t="str">
        <f t="shared" si="62"/>
        <v/>
      </c>
      <c r="BH88" s="166" t="str">
        <f t="shared" si="63"/>
        <v/>
      </c>
      <c r="BI88" s="166" t="str">
        <f t="shared" si="64"/>
        <v/>
      </c>
      <c r="BJ88" s="166"/>
      <c r="BK88" s="190"/>
      <c r="BL88" s="189" t="str">
        <f t="shared" si="65"/>
        <v/>
      </c>
      <c r="BM88" s="166" t="str">
        <f t="shared" si="114"/>
        <v/>
      </c>
      <c r="BN88" s="167" t="str">
        <f t="shared" si="115"/>
        <v/>
      </c>
      <c r="BO88" s="166" t="str">
        <f t="shared" si="68"/>
        <v/>
      </c>
      <c r="BP88" s="166" t="str">
        <f t="shared" si="116"/>
        <v/>
      </c>
      <c r="BQ88" s="190" t="str">
        <f>IF(AND($A88=1,$J88&lt;&gt;""),_xlfn.CONCAT(BQ$3,PROPER(_xlfn.XLOOKUP($L88,字面,QWERTY)),BQ$4,_xlfn.XLOOKUP($L88,字面,QWERTY),BQ$5,$U88,BQ$6,_xlfn.XLOOKUP($L88,字面,変数名),BQ$7,_xlfn.XLOOKUP($L88,字面,変数名),BQ$8,BQ$9,_xlfn.XLOOKUP($L88,字面,QWERTY),BQ$5,$U88,BQ$6,_xlfn.XLOOKUP($L88,字面,変数名),BQ$10,_xlfn.XLOOKUP($L88,字面,変数名),IF(ISBLANK($BQ89),BQ$11,BQ$8)),"")</f>
        <v/>
      </c>
      <c r="BR88" s="193"/>
    </row>
    <row r="89" spans="1:70" ht="21">
      <c r="A89" s="39">
        <f t="shared" si="83"/>
        <v>3</v>
      </c>
      <c r="B89" s="38" t="str">
        <f t="shared" si="84"/>
        <v>A</v>
      </c>
      <c r="C89" s="38">
        <f t="shared" si="85"/>
        <v>1</v>
      </c>
      <c r="D89" s="38">
        <f t="shared" si="86"/>
        <v>0</v>
      </c>
      <c r="E89" s="50">
        <f t="shared" si="87"/>
        <v>155648</v>
      </c>
      <c r="F89" s="141">
        <f t="shared" si="88"/>
        <v>0</v>
      </c>
      <c r="G89" s="144">
        <v>208</v>
      </c>
      <c r="H89" s="3" t="s">
        <v>40</v>
      </c>
      <c r="I89" s="19"/>
      <c r="J89" s="5" t="s">
        <v>40</v>
      </c>
      <c r="K89" s="7"/>
      <c r="L89" s="22" t="s">
        <v>178</v>
      </c>
      <c r="M89" s="22" t="s">
        <v>179</v>
      </c>
      <c r="N89" s="204" t="s">
        <v>182</v>
      </c>
      <c r="O89" s="36"/>
      <c r="P89" s="9" t="s">
        <v>669</v>
      </c>
      <c r="Q89" s="10" t="s">
        <v>668</v>
      </c>
      <c r="R89" s="21" t="s">
        <v>773</v>
      </c>
      <c r="S89" s="34" t="str">
        <f t="shared" si="82"/>
        <v>{"key_code":"up_arrow"}</v>
      </c>
      <c r="T89" s="160"/>
      <c r="U89" s="34" t="str">
        <f t="shared" si="89"/>
        <v>{"key_code":"up_arrow"}</v>
      </c>
      <c r="W89" s="84" t="str">
        <f t="shared" si="90"/>
        <v>と</v>
      </c>
      <c r="X89" s="85" t="str">
        <f t="shared" si="91"/>
        <v>か</v>
      </c>
      <c r="Y89" s="86">
        <f t="shared" si="92"/>
        <v>24576</v>
      </c>
      <c r="Z89" s="87" t="str">
        <f t="shared" si="93"/>
        <v/>
      </c>
      <c r="AA89" s="85">
        <f t="shared" si="94"/>
        <v>0</v>
      </c>
      <c r="AB89" s="84" t="str">
        <f t="shared" si="95"/>
        <v>と</v>
      </c>
      <c r="AC89" s="85" t="str">
        <f t="shared" si="96"/>
        <v>あ</v>
      </c>
      <c r="AD89" s="86">
        <f t="shared" si="97"/>
        <v>139264</v>
      </c>
      <c r="AE89" s="87" t="str">
        <f t="shared" si="98"/>
        <v>ど</v>
      </c>
      <c r="AF89" s="85">
        <f t="shared" si="99"/>
        <v>1</v>
      </c>
      <c r="AG89" s="84" t="str">
        <f t="shared" si="100"/>
        <v>か</v>
      </c>
      <c r="AH89" s="85" t="str">
        <f t="shared" si="101"/>
        <v>あ</v>
      </c>
      <c r="AI89" s="86">
        <f t="shared" si="102"/>
        <v>147456</v>
      </c>
      <c r="AJ89" s="87" t="str">
        <f t="shared" si="103"/>
        <v>が</v>
      </c>
      <c r="AK89" s="88">
        <f t="shared" si="104"/>
        <v>1</v>
      </c>
      <c r="AM89" s="183"/>
      <c r="AN89" s="165"/>
      <c r="AO89" s="165"/>
      <c r="AP89" s="165"/>
      <c r="AQ89" s="165"/>
      <c r="AR89" s="189" t="str">
        <f t="shared" si="47"/>
        <v>{"description": "と, か &amp; あ → ↑","conditions":[{"type":"variable_if","name":"unsettled","value":2},{"type":"variable_unless","name":"B_D","value":0},{"type":"variable_unless","name":"B_F","value":0}],"from":{"key_code":"j","modifiers":{"optional":["caps_lock"]}},"to":[{"key_code":"delete_or_backspace"},{"key_code":"delete_or_backspace"},{"key_code":"up_arrow"},{"set_variable":{"name":"B_J","value":1}},{"set_variable":{"name":"unsettled","value":0}}],"to_after_key_up":[{"set_variable":{"name":"B_J","value":0}}],"type":"basic"},{"conditions":[{"type":"variable_unless","name":"unsettled","value":0},{"type":"variable_unless","name":"B_D","value":0},{"type":"variable_unless","name":"B_F","value":0}],"from":{"key_code":"j","modifiers":{"optional":["caps_lock"]}},"to":[{"key_code":"delete_or_backspace"},{"key_code":"up_arrow"},{"set_variable":{"name":"B_J","value":1}},{"set_variable":{"name":"unsettled","value":0}}],"to_after_key_up":[{"set_variable":{"name":"B_J","value":0}}],"type":"basic"},{"conditions":[{"type":"variable_unless","name":"B_D","value":0},{"type":"variable_unless","name":"B_F","value":0}],"from":{"key_code":"j","modifiers":{"optional":["caps_lock"]}},"to":[{"key_code":"up_arrow"},{"set_variable":{"name":"B_J","value":1}},{"set_variable":{"name":"unsettled","value":0}}],"to_after_key_up":[{"set_variable":{"name":"B_J","value":0}}],"type":"basic"},</v>
      </c>
      <c r="AS89" s="166" t="str">
        <f t="shared" si="105"/>
        <v>{"conditions":[{"type":"variable_if","name":"unsettled","value":2},{"type":"variable_unless","name":"B_D","value":0},{"type":"variable_unless","name":"B_J","value":0}],"from":{"key_code":"f","modifiers":{"optional":["caps_lock"]}},"to":[{"key_code":"delete_or_backspace"},{"key_code":"delete_or_backspace"},{"key_code":"up_arrow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J","value":0}],"from":{"key_code":"f","modifiers":{"optional":["caps_lock"]}},"to":[{"key_code":"delete_or_backspace"},{"key_code":"up_arrow"},{"set_variable":{"name":"B_F","value":1}},{"set_variable":{"name":"unsettled","value":0}}],"to_after_key_up":[{"set_variable":{"name":"B_F","value":0}}],"type":"basic"},{"conditions":[{"type":"variable_unless","name":"B_D","value":0},{"type":"variable_unless","name":"B_J","value":0}],"from":{"key_code":"f","modifiers":{"optional":["caps_lock"]}},"to":[{"key_code":"up_arrow"},{"set_variable":{"name":"B_F","value":1}},{"set_variable":{"name":"unsettled","value":0}}],"to_after_key_up":[{"set_variable":{"name":"B_F","value":0}}],"type":"basic"},</v>
      </c>
      <c r="AT89" s="166" t="str">
        <f t="shared" si="106"/>
        <v>{"conditions":[{"type":"variable_if","name":"unsettled","value":2},{"type":"variable_unless","name":"B_F","value":0},{"type":"variable_unless","name":"B_J","value":0}],"from":{"key_code":"d","modifiers":{"optional":["caps_lock"]}},"to":[{"key_code":"delete_or_backspace"},{"key_code":"delete_or_backspace"},{"key_code":"up_arrow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J","value":0}],"from":{"key_code":"d","modifiers":{"optional":["caps_lock"]}},"to":[{"key_code":"delete_or_backspace"},{"key_code":"up_arrow"},{"set_variable":{"name":"B_D","value":1}},{"set_variable":{"name":"unsettled","value":0}}],"to_after_key_up":[{"set_variable":{"name":"B_D","value":0}}],"type":"basic"},{"conditions":[{"type":"variable_unless","name":"B_F","value":0},{"type":"variable_unless","name":"B_J","value":0}],"from":{"key_code":"d","modifiers":{"optional":["caps_lock"]}},"to":[{"key_code":"up_arrow"},{"set_variable":{"name":"B_D","value":1}},{"set_variable":{"name":"unsettled","value":0}}],"to_after_key_up":[{"set_variable":{"name":"B_D","value":0}}],"type":"basic"},</v>
      </c>
      <c r="AU89" s="166" t="str">
        <f t="shared" si="50"/>
        <v/>
      </c>
      <c r="AV89" s="166" t="str">
        <f t="shared" si="51"/>
        <v/>
      </c>
      <c r="AW89" s="166" t="str">
        <f t="shared" si="107"/>
        <v/>
      </c>
      <c r="AX89" s="166" t="str">
        <f t="shared" si="108"/>
        <v/>
      </c>
      <c r="AY89" s="166" t="str">
        <f t="shared" si="109"/>
        <v/>
      </c>
      <c r="AZ89" s="166" t="str">
        <f t="shared" si="110"/>
        <v/>
      </c>
      <c r="BA89" s="166" t="str">
        <f t="shared" si="56"/>
        <v/>
      </c>
      <c r="BB89" s="166" t="str">
        <f t="shared" si="111"/>
        <v/>
      </c>
      <c r="BC89" s="166" t="str">
        <f t="shared" si="58"/>
        <v/>
      </c>
      <c r="BD89" s="166" t="str">
        <f t="shared" si="112"/>
        <v/>
      </c>
      <c r="BE89" s="166" t="str">
        <f t="shared" si="60"/>
        <v/>
      </c>
      <c r="BF89" s="166" t="str">
        <f t="shared" si="113"/>
        <v/>
      </c>
      <c r="BG89" s="166" t="str">
        <f t="shared" si="62"/>
        <v/>
      </c>
      <c r="BH89" s="166" t="str">
        <f t="shared" si="63"/>
        <v/>
      </c>
      <c r="BI89" s="166" t="str">
        <f t="shared" si="64"/>
        <v/>
      </c>
      <c r="BJ89" s="166"/>
      <c r="BK89" s="190"/>
      <c r="BL89" s="189" t="str">
        <f t="shared" si="65"/>
        <v/>
      </c>
      <c r="BM89" s="166" t="str">
        <f t="shared" si="114"/>
        <v/>
      </c>
      <c r="BN89" s="167" t="str">
        <f t="shared" si="115"/>
        <v/>
      </c>
      <c r="BO89" s="166" t="str">
        <f t="shared" si="68"/>
        <v/>
      </c>
      <c r="BP89" s="166" t="str">
        <f t="shared" si="116"/>
        <v/>
      </c>
      <c r="BQ89" s="190" t="str">
        <f>IF(AND($A89=1,$J89&lt;&gt;""),_xlfn.CONCAT(BQ$3,PROPER(_xlfn.XLOOKUP($L89,字面,QWERTY)),BQ$4,_xlfn.XLOOKUP($L89,字面,QWERTY),BQ$5,$U89,BQ$6,_xlfn.XLOOKUP($L89,字面,変数名),BQ$7,_xlfn.XLOOKUP($L89,字面,変数名),BQ$8,BQ$9,_xlfn.XLOOKUP($L89,字面,QWERTY),BQ$5,$U89,BQ$6,_xlfn.XLOOKUP($L89,字面,変数名),BQ$10,_xlfn.XLOOKUP($L89,字面,変数名),IF(ISBLANK($BQ90),BQ$11,BQ$8)),"")</f>
        <v/>
      </c>
      <c r="BR89" s="193"/>
    </row>
    <row r="90" spans="1:70" ht="21">
      <c r="A90" s="39">
        <f t="shared" si="83"/>
        <v>3</v>
      </c>
      <c r="B90" s="38" t="str">
        <f t="shared" si="84"/>
        <v>A</v>
      </c>
      <c r="C90" s="38">
        <f t="shared" si="85"/>
        <v>1</v>
      </c>
      <c r="D90" s="38">
        <f t="shared" si="86"/>
        <v>0</v>
      </c>
      <c r="E90" s="50">
        <f t="shared" si="87"/>
        <v>286720</v>
      </c>
      <c r="F90" s="141">
        <f t="shared" si="88"/>
        <v>0</v>
      </c>
      <c r="G90" s="144">
        <v>209</v>
      </c>
      <c r="H90" s="3" t="s">
        <v>40</v>
      </c>
      <c r="I90" s="19"/>
      <c r="J90" s="5" t="s">
        <v>40</v>
      </c>
      <c r="K90" s="7"/>
      <c r="L90" s="22" t="s">
        <v>178</v>
      </c>
      <c r="M90" s="22" t="s">
        <v>179</v>
      </c>
      <c r="N90" s="204" t="s">
        <v>183</v>
      </c>
      <c r="O90" s="36"/>
      <c r="P90" s="9" t="s">
        <v>670</v>
      </c>
      <c r="Q90" s="10" t="s">
        <v>671</v>
      </c>
      <c r="R90" s="21" t="s">
        <v>774</v>
      </c>
      <c r="S90" s="34" t="str">
        <f t="shared" si="82"/>
        <v>{"key_code":"up_arrow","modifiers":["shift"]}</v>
      </c>
      <c r="T90" s="160"/>
      <c r="U90" s="34" t="str">
        <f t="shared" si="89"/>
        <v>{"key_code":"up_arrow","modifiers":["shift"]}</v>
      </c>
      <c r="W90" s="84" t="str">
        <f t="shared" si="90"/>
        <v>と</v>
      </c>
      <c r="X90" s="85" t="str">
        <f t="shared" si="91"/>
        <v>か</v>
      </c>
      <c r="Y90" s="86">
        <f t="shared" si="92"/>
        <v>24576</v>
      </c>
      <c r="Z90" s="87" t="str">
        <f t="shared" si="93"/>
        <v/>
      </c>
      <c r="AA90" s="85">
        <f t="shared" si="94"/>
        <v>0</v>
      </c>
      <c r="AB90" s="84" t="str">
        <f t="shared" si="95"/>
        <v>と</v>
      </c>
      <c r="AC90" s="85" t="str">
        <f t="shared" si="96"/>
        <v>い</v>
      </c>
      <c r="AD90" s="86">
        <f t="shared" si="97"/>
        <v>270336</v>
      </c>
      <c r="AE90" s="87" t="str">
        <f t="shared" si="98"/>
        <v/>
      </c>
      <c r="AF90" s="85">
        <f t="shared" si="99"/>
        <v>0</v>
      </c>
      <c r="AG90" s="84" t="str">
        <f t="shared" si="100"/>
        <v>か</v>
      </c>
      <c r="AH90" s="85" t="str">
        <f t="shared" si="101"/>
        <v>い</v>
      </c>
      <c r="AI90" s="86">
        <f t="shared" si="102"/>
        <v>278528</v>
      </c>
      <c r="AJ90" s="87" t="str">
        <f t="shared" si="103"/>
        <v/>
      </c>
      <c r="AK90" s="88">
        <f t="shared" si="104"/>
        <v>0</v>
      </c>
      <c r="AM90" s="183"/>
      <c r="AN90" s="165"/>
      <c r="AO90" s="165"/>
      <c r="AP90" s="165"/>
      <c r="AQ90" s="165"/>
      <c r="AR90" s="189" t="str">
        <f t="shared" si="47"/>
        <v>{"description": "と, か &amp; い → 選択↑","conditions":[{"type":"variable_if","name":"unsettled","value":2},{"type":"variable_unless","name":"B_D","value":0},{"type":"variable_unless","name":"B_F","value":0}],"from":{"key_code":"k","modifiers":{"optional":["caps_lock"]}},"to":[{"key_code":"delete_or_backspace"},{"key_code":"delete_or_backspace"},{"key_code":"up_arrow","modifiers":["shift"]},{"set_variable":{"name":"B_K","value":1}},{"set_variable":{"name":"unsettled","value":0}}],"to_after_key_up":[{"set_variable":{"name":"B_K","value":0}}],"type":"basic"},{"conditions":[{"type":"variable_unless","name":"unsettled","value":0},{"type":"variable_unless","name":"B_D","value":0},{"type":"variable_unless","name":"B_F","value":0}],"from":{"key_code":"k","modifiers":{"optional":["caps_lock"]}},"to":[{"key_code":"delete_or_backspace"},{"key_code":"up_arrow","modifiers":["shift"]},{"set_variable":{"name":"B_K","value":1}},{"set_variable":{"name":"unsettled","value":0}}],"to_after_key_up":[{"set_variable":{"name":"B_K","value":0}}],"type":"basic"},{"conditions":[{"type":"variable_unless","name":"B_D","value":0},{"type":"variable_unless","name":"B_F","value":0}],"from":{"key_code":"k","modifiers":{"optional":["caps_lock"]}},"to":[{"key_code":"up_arrow","modifiers":["shift"]},{"set_variable":{"name":"B_K","value":1}},{"set_variable":{"name":"unsettled","value":0}}],"to_after_key_up":[{"set_variable":{"name":"B_K","value":0}}],"type":"basic"},</v>
      </c>
      <c r="AS90" s="166" t="str">
        <f t="shared" si="105"/>
        <v>{"conditions":[{"type":"variable_if","name":"unsettled","value":2},{"type":"variable_unless","name":"B_D","value":0},{"type":"variable_unless","name":"B_K","value":0}],"from":{"key_code":"f","modifiers":{"optional":["caps_lock"]}},"to":[{"key_code":"delete_or_backspace"},{"key_code":"delete_or_backspace"},{"key_code":"up_arrow","modifiers":["shift"]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K","value":0}],"from":{"key_code":"f","modifiers":{"optional":["caps_lock"]}},"to":[{"key_code":"delete_or_backspace"},{"key_code":"up_arrow","modifiers":["shift"]},{"set_variable":{"name":"B_F","value":1}},{"set_variable":{"name":"unsettled","value":0}}],"to_after_key_up":[{"set_variable":{"name":"B_F","value":0}}],"type":"basic"},{"conditions":[{"type":"variable_unless","name":"B_D","value":0},{"type":"variable_unless","name":"B_K","value":0}],"from":{"key_code":"f","modifiers":{"optional":["caps_lock"]}},"to":[{"key_code":"up_arrow","modifiers":["shift"]},{"set_variable":{"name":"B_F","value":1}},{"set_variable":{"name":"unsettled","value":0}}],"to_after_key_up":[{"set_variable":{"name":"B_F","value":0}}],"type":"basic"},</v>
      </c>
      <c r="AT90" s="166" t="str">
        <f t="shared" si="106"/>
        <v>{"conditions":[{"type":"variable_if","name":"unsettled","value":2},{"type":"variable_unless","name":"B_F","value":0},{"type":"variable_unless","name":"B_K","value":0}],"from":{"key_code":"d","modifiers":{"optional":["caps_lock"]}},"to":[{"key_code":"delete_or_backspace"},{"key_code":"delete_or_backspace"},{"key_code":"up_arrow","modifiers":["shift"]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K","value":0}],"from":{"key_code":"d","modifiers":{"optional":["caps_lock"]}},"to":[{"key_code":"delete_or_backspace"},{"key_code":"up_arrow","modifiers":["shift"]},{"set_variable":{"name":"B_D","value":1}},{"set_variable":{"name":"unsettled","value":0}}],"to_after_key_up":[{"set_variable":{"name":"B_D","value":0}}],"type":"basic"},{"conditions":[{"type":"variable_unless","name":"B_F","value":0},{"type":"variable_unless","name":"B_K","value":0}],"from":{"key_code":"d","modifiers":{"optional":["caps_lock"]}},"to":[{"key_code":"up_arrow","modifiers":["shift"]},{"set_variable":{"name":"B_D","value":1}},{"set_variable":{"name":"unsettled","value":0}}],"to_after_key_up":[{"set_variable":{"name":"B_D","value":0}}],"type":"basic"},</v>
      </c>
      <c r="AU90" s="166" t="str">
        <f t="shared" si="50"/>
        <v/>
      </c>
      <c r="AV90" s="166" t="str">
        <f t="shared" si="51"/>
        <v/>
      </c>
      <c r="AW90" s="166" t="str">
        <f t="shared" si="107"/>
        <v/>
      </c>
      <c r="AX90" s="166" t="str">
        <f t="shared" si="108"/>
        <v/>
      </c>
      <c r="AY90" s="166" t="str">
        <f t="shared" si="109"/>
        <v/>
      </c>
      <c r="AZ90" s="166" t="str">
        <f t="shared" si="110"/>
        <v/>
      </c>
      <c r="BA90" s="166" t="str">
        <f t="shared" si="56"/>
        <v/>
      </c>
      <c r="BB90" s="166" t="str">
        <f t="shared" si="111"/>
        <v/>
      </c>
      <c r="BC90" s="166" t="str">
        <f t="shared" si="58"/>
        <v/>
      </c>
      <c r="BD90" s="166" t="str">
        <f t="shared" si="112"/>
        <v/>
      </c>
      <c r="BE90" s="166" t="str">
        <f t="shared" si="60"/>
        <v/>
      </c>
      <c r="BF90" s="166" t="str">
        <f t="shared" si="113"/>
        <v/>
      </c>
      <c r="BG90" s="166" t="str">
        <f t="shared" si="62"/>
        <v/>
      </c>
      <c r="BH90" s="166" t="str">
        <f t="shared" si="63"/>
        <v/>
      </c>
      <c r="BI90" s="166" t="str">
        <f t="shared" si="64"/>
        <v/>
      </c>
      <c r="BJ90" s="166"/>
      <c r="BK90" s="190"/>
      <c r="BL90" s="189" t="str">
        <f t="shared" si="65"/>
        <v/>
      </c>
      <c r="BM90" s="166" t="str">
        <f t="shared" si="114"/>
        <v/>
      </c>
      <c r="BN90" s="167" t="str">
        <f t="shared" si="115"/>
        <v/>
      </c>
      <c r="BO90" s="166" t="str">
        <f t="shared" si="68"/>
        <v/>
      </c>
      <c r="BP90" s="166" t="str">
        <f t="shared" si="116"/>
        <v/>
      </c>
      <c r="BQ90" s="190" t="str">
        <f>IF(AND($A90=1,$J90&lt;&gt;""),_xlfn.CONCAT(BQ$3,PROPER(_xlfn.XLOOKUP($L90,字面,QWERTY)),BQ$4,_xlfn.XLOOKUP($L90,字面,QWERTY),BQ$5,$U90,BQ$6,_xlfn.XLOOKUP($L90,字面,変数名),BQ$7,_xlfn.XLOOKUP($L90,字面,変数名),BQ$8,BQ$9,_xlfn.XLOOKUP($L90,字面,QWERTY),BQ$5,$U90,BQ$6,_xlfn.XLOOKUP($L90,字面,変数名),BQ$10,_xlfn.XLOOKUP($L90,字面,変数名),IF(ISBLANK($BQ91),BQ$11,BQ$8)),"")</f>
        <v/>
      </c>
      <c r="BR90" s="193"/>
    </row>
    <row r="91" spans="1:70" ht="63">
      <c r="A91" s="39">
        <f t="shared" si="83"/>
        <v>3</v>
      </c>
      <c r="B91" s="38" t="str">
        <f t="shared" si="84"/>
        <v>A</v>
      </c>
      <c r="C91" s="38">
        <f t="shared" si="85"/>
        <v>1</v>
      </c>
      <c r="D91" s="38">
        <f t="shared" si="86"/>
        <v>0</v>
      </c>
      <c r="E91" s="50">
        <f t="shared" si="87"/>
        <v>548864</v>
      </c>
      <c r="F91" s="141">
        <f t="shared" si="88"/>
        <v>0</v>
      </c>
      <c r="G91" s="144">
        <v>210</v>
      </c>
      <c r="H91" s="3" t="s">
        <v>40</v>
      </c>
      <c r="I91" s="19"/>
      <c r="J91" s="5" t="s">
        <v>40</v>
      </c>
      <c r="K91" s="7"/>
      <c r="L91" s="22" t="s">
        <v>178</v>
      </c>
      <c r="M91" s="22" t="s">
        <v>179</v>
      </c>
      <c r="N91" s="204" t="s">
        <v>184</v>
      </c>
      <c r="O91" s="36"/>
      <c r="P91" s="9" t="s">
        <v>672</v>
      </c>
      <c r="Q91" s="10" t="s">
        <v>680</v>
      </c>
      <c r="R91" s="21" t="s">
        <v>137</v>
      </c>
      <c r="S91" s="34" t="str">
        <f t="shared" si="82"/>
        <v>{"key_code":"up_arrow"},{"key_code":"up_arrow"},{"key_code":"up_arrow"},{"key_code":"up_arrow"},{"key_code":"up_arrow"}</v>
      </c>
      <c r="T91" s="160"/>
      <c r="U91" s="34" t="str">
        <f t="shared" si="89"/>
        <v>{"key_code":"up_arrow"},{"key_code":"up_arrow"},{"key_code":"up_arrow"},{"key_code":"up_arrow"},{"key_code":"up_arrow"}</v>
      </c>
      <c r="W91" s="84" t="str">
        <f t="shared" si="90"/>
        <v>と</v>
      </c>
      <c r="X91" s="85" t="str">
        <f t="shared" si="91"/>
        <v>か</v>
      </c>
      <c r="Y91" s="86">
        <f t="shared" si="92"/>
        <v>24576</v>
      </c>
      <c r="Z91" s="87" t="str">
        <f t="shared" si="93"/>
        <v/>
      </c>
      <c r="AA91" s="85">
        <f t="shared" si="94"/>
        <v>0</v>
      </c>
      <c r="AB91" s="84" t="str">
        <f t="shared" si="95"/>
        <v>と</v>
      </c>
      <c r="AC91" s="85" t="str">
        <f t="shared" si="96"/>
        <v>う</v>
      </c>
      <c r="AD91" s="86">
        <f t="shared" si="97"/>
        <v>532480</v>
      </c>
      <c r="AE91" s="87" t="str">
        <f t="shared" si="98"/>
        <v/>
      </c>
      <c r="AF91" s="85">
        <f t="shared" si="99"/>
        <v>0</v>
      </c>
      <c r="AG91" s="84" t="str">
        <f t="shared" si="100"/>
        <v>か</v>
      </c>
      <c r="AH91" s="85" t="str">
        <f t="shared" si="101"/>
        <v>う</v>
      </c>
      <c r="AI91" s="86">
        <f t="shared" si="102"/>
        <v>540672</v>
      </c>
      <c r="AJ91" s="87" t="str">
        <f t="shared" si="103"/>
        <v>ヴ</v>
      </c>
      <c r="AK91" s="88">
        <f t="shared" si="104"/>
        <v>1</v>
      </c>
      <c r="AM91" s="183"/>
      <c r="AN91" s="165"/>
      <c r="AO91" s="165"/>
      <c r="AP91" s="165"/>
      <c r="AQ91" s="165"/>
      <c r="AR91" s="189" t="str">
        <f t="shared" si="47"/>
        <v>{"description": "と, か &amp; う → 5↑","conditions":[{"type":"variable_if","name":"unsettled","value":2},{"type":"variable_unless","name":"B_D","value":0},{"type":"variable_unless","name":"B_F","value":0}],"from":{"key_code":"l","modifiers":{"optional":["caps_lock"]}},"to":[{"key_code":"delete_or_backspace"},{"key_code":"delete_or_backspace"},{"key_code":"up_arrow"},{"key_code":"up_arrow"},{"key_code":"up_arrow"},{"key_code":"up_arrow"},{"key_code":"up_arrow"},{"set_variable":{"name":"B_L","value":1}},{"set_variable":{"name":"unsettled","value":0}}],"to_after_key_up":[{"set_variable":{"name":"B_L","value":0}}],"type":"basic"},{"conditions":[{"type":"variable_unless","name":"unsettled","value":0},{"type":"variable_unless","name":"B_D","value":0},{"type":"variable_unless","name":"B_F","value":0}],"from":{"key_code":"l","modifiers":{"optional":["caps_lock"]}},"to":[{"key_code":"delete_or_backspace"},{"key_code":"up_arrow"},{"key_code":"up_arrow"},{"key_code":"up_arrow"},{"key_code":"up_arrow"},{"key_code":"up_arrow"},{"set_variable":{"name":"B_L","value":1}},{"set_variable":{"name":"unsettled","value":0}}],"to_after_key_up":[{"set_variable":{"name":"B_L","value":0}}],"type":"basic"},{"conditions":[{"type":"variable_unless","name":"B_D","value":0},{"type":"variable_unless","name":"B_F","value":0}],"from":{"key_code":"l","modifiers":{"optional":["caps_lock"]}},"to":[{"key_code":"up_arrow"},{"key_code":"up_arrow"},{"key_code":"up_arrow"},{"key_code":"up_arrow"},{"key_code":"up_arrow"},{"set_variable":{"name":"B_L","value":1}},{"set_variable":{"name":"unsettled","value":0}}],"to_after_key_up":[{"set_variable":{"name":"B_L","value":0}}],"type":"basic"},</v>
      </c>
      <c r="AS91" s="166" t="str">
        <f t="shared" si="105"/>
        <v>{"conditions":[{"type":"variable_if","name":"unsettled","value":2},{"type":"variable_unless","name":"B_D","value":0},{"type":"variable_unless","name":"B_L","value":0}],"from":{"key_code":"f","modifiers":{"optional":["caps_lock"]}},"to":[{"key_code":"delete_or_backspace"},{"key_code":"delete_or_backspace"},{"key_code":"up_arrow"},{"key_code":"up_arrow"},{"key_code":"up_arrow"},{"key_code":"up_arrow"},{"key_code":"up_arrow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L","value":0}],"from":{"key_code":"f","modifiers":{"optional":["caps_lock"]}},"to":[{"key_code":"delete_or_backspace"},{"key_code":"up_arrow"},{"key_code":"up_arrow"},{"key_code":"up_arrow"},{"key_code":"up_arrow"},{"key_code":"up_arrow"},{"set_variable":{"name":"B_F","value":1}},{"set_variable":{"name":"unsettled","value":0}}],"to_after_key_up":[{"set_variable":{"name":"B_F","value":0}}],"type":"basic"},{"conditions":[{"type":"variable_unless","name":"B_D","value":0},{"type":"variable_unless","name":"B_L","value":0}],"from":{"key_code":"f","modifiers":{"optional":["caps_lock"]}},"to":[{"key_code":"up_arrow"},{"key_code":"up_arrow"},{"key_code":"up_arrow"},{"key_code":"up_arrow"},{"key_code":"up_arrow"},{"set_variable":{"name":"B_F","value":1}},{"set_variable":{"name":"unsettled","value":0}}],"to_after_key_up":[{"set_variable":{"name":"B_F","value":0}}],"type":"basic"},</v>
      </c>
      <c r="AT91" s="166" t="str">
        <f t="shared" si="106"/>
        <v>{"conditions":[{"type":"variable_if","name":"unsettled","value":2},{"type":"variable_unless","name":"B_F","value":0},{"type":"variable_unless","name":"B_L","value":0}],"from":{"key_code":"d","modifiers":{"optional":["caps_lock"]}},"to":[{"key_code":"delete_or_backspace"},{"key_code":"delete_or_backspace"},{"key_code":"up_arrow"},{"key_code":"up_arrow"},{"key_code":"up_arrow"},{"key_code":"up_arrow"},{"key_code":"up_arrow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L","value":0}],"from":{"key_code":"d","modifiers":{"optional":["caps_lock"]}},"to":[{"key_code":"delete_or_backspace"},{"key_code":"up_arrow"},{"key_code":"up_arrow"},{"key_code":"up_arrow"},{"key_code":"up_arrow"},{"key_code":"up_arrow"},{"set_variable":{"name":"B_D","value":1}},{"set_variable":{"name":"unsettled","value":0}}],"to_after_key_up":[{"set_variable":{"name":"B_D","value":0}}],"type":"basic"},{"conditions":[{"type":"variable_unless","name":"B_F","value":0},{"type":"variable_unless","name":"B_L","value":0}],"from":{"key_code":"d","modifiers":{"optional":["caps_lock"]}},"to":[{"key_code":"up_arrow"},{"key_code":"up_arrow"},{"key_code":"up_arrow"},{"key_code":"up_arrow"},{"key_code":"up_arrow"},{"set_variable":{"name":"B_D","value":1}},{"set_variable":{"name":"unsettled","value":0}}],"to_after_key_up":[{"set_variable":{"name":"B_D","value":0}}],"type":"basic"},</v>
      </c>
      <c r="AU91" s="166" t="str">
        <f t="shared" si="50"/>
        <v/>
      </c>
      <c r="AV91" s="166" t="str">
        <f t="shared" si="51"/>
        <v/>
      </c>
      <c r="AW91" s="166" t="str">
        <f t="shared" si="107"/>
        <v/>
      </c>
      <c r="AX91" s="166" t="str">
        <f t="shared" si="108"/>
        <v/>
      </c>
      <c r="AY91" s="166" t="str">
        <f t="shared" si="109"/>
        <v/>
      </c>
      <c r="AZ91" s="166" t="str">
        <f t="shared" si="110"/>
        <v/>
      </c>
      <c r="BA91" s="166" t="str">
        <f t="shared" si="56"/>
        <v/>
      </c>
      <c r="BB91" s="166" t="str">
        <f t="shared" si="111"/>
        <v/>
      </c>
      <c r="BC91" s="166" t="str">
        <f t="shared" si="58"/>
        <v/>
      </c>
      <c r="BD91" s="166" t="str">
        <f t="shared" si="112"/>
        <v/>
      </c>
      <c r="BE91" s="166" t="str">
        <f t="shared" si="60"/>
        <v/>
      </c>
      <c r="BF91" s="166" t="str">
        <f t="shared" si="113"/>
        <v/>
      </c>
      <c r="BG91" s="166" t="str">
        <f t="shared" si="62"/>
        <v/>
      </c>
      <c r="BH91" s="166" t="str">
        <f t="shared" si="63"/>
        <v/>
      </c>
      <c r="BI91" s="166" t="str">
        <f t="shared" si="64"/>
        <v/>
      </c>
      <c r="BJ91" s="166"/>
      <c r="BK91" s="190"/>
      <c r="BL91" s="189" t="str">
        <f t="shared" si="65"/>
        <v/>
      </c>
      <c r="BM91" s="166" t="str">
        <f t="shared" si="114"/>
        <v/>
      </c>
      <c r="BN91" s="167" t="str">
        <f t="shared" si="115"/>
        <v/>
      </c>
      <c r="BO91" s="166" t="str">
        <f t="shared" si="68"/>
        <v/>
      </c>
      <c r="BP91" s="166" t="str">
        <f t="shared" si="116"/>
        <v/>
      </c>
      <c r="BQ91" s="190" t="str">
        <f>IF(AND($A91=1,$J91&lt;&gt;""),_xlfn.CONCAT(BQ$3,PROPER(_xlfn.XLOOKUP($L91,字面,QWERTY)),BQ$4,_xlfn.XLOOKUP($L91,字面,QWERTY),BQ$5,$U91,BQ$6,_xlfn.XLOOKUP($L91,字面,変数名),BQ$7,_xlfn.XLOOKUP($L91,字面,変数名),BQ$8,BQ$9,_xlfn.XLOOKUP($L91,字面,QWERTY),BQ$5,$U91,BQ$6,_xlfn.XLOOKUP($L91,字面,変数名),BQ$10,_xlfn.XLOOKUP($L91,字面,変数名),IF(ISBLANK($BQ92),BQ$11,BQ$8)),"")</f>
        <v/>
      </c>
      <c r="BR91" s="193"/>
    </row>
    <row r="92" spans="1:70" ht="21">
      <c r="A92" s="39">
        <f t="shared" si="83"/>
        <v>3</v>
      </c>
      <c r="B92" s="38" t="str">
        <f t="shared" si="84"/>
        <v>A</v>
      </c>
      <c r="C92" s="38">
        <f t="shared" si="85"/>
        <v>1</v>
      </c>
      <c r="D92" s="38">
        <f t="shared" si="86"/>
        <v>0</v>
      </c>
      <c r="E92" s="50">
        <f t="shared" si="87"/>
        <v>1073152</v>
      </c>
      <c r="F92" s="141">
        <f t="shared" si="88"/>
        <v>0</v>
      </c>
      <c r="G92" s="144">
        <v>211</v>
      </c>
      <c r="H92" s="3" t="s">
        <v>40</v>
      </c>
      <c r="I92" s="19"/>
      <c r="J92" s="5" t="s">
        <v>40</v>
      </c>
      <c r="K92" s="7"/>
      <c r="L92" s="22" t="s">
        <v>178</v>
      </c>
      <c r="M92" s="22" t="s">
        <v>179</v>
      </c>
      <c r="N92" s="204" t="s">
        <v>185</v>
      </c>
      <c r="O92" s="36"/>
      <c r="P92" s="9" t="s">
        <v>673</v>
      </c>
      <c r="Q92" s="10" t="s">
        <v>775</v>
      </c>
      <c r="R92" s="21" t="s">
        <v>136</v>
      </c>
      <c r="S92" s="34" t="str">
        <f t="shared" si="82"/>
        <v>{"key_code":"f7"}</v>
      </c>
      <c r="T92" s="160"/>
      <c r="U92" s="34" t="str">
        <f t="shared" si="89"/>
        <v>{"key_code":"f7"}</v>
      </c>
      <c r="W92" s="84" t="str">
        <f t="shared" si="90"/>
        <v>と</v>
      </c>
      <c r="X92" s="85" t="str">
        <f t="shared" si="91"/>
        <v>か</v>
      </c>
      <c r="Y92" s="86">
        <f t="shared" si="92"/>
        <v>24576</v>
      </c>
      <c r="Z92" s="87" t="str">
        <f t="shared" si="93"/>
        <v/>
      </c>
      <c r="AA92" s="85">
        <f t="shared" si="94"/>
        <v>0</v>
      </c>
      <c r="AB92" s="84" t="str">
        <f t="shared" si="95"/>
        <v>と</v>
      </c>
      <c r="AC92" s="85" t="str">
        <f t="shared" si="96"/>
        <v>ー</v>
      </c>
      <c r="AD92" s="86">
        <f t="shared" si="97"/>
        <v>1056768</v>
      </c>
      <c r="AE92" s="87" t="str">
        <f t="shared" si="98"/>
        <v/>
      </c>
      <c r="AF92" s="85">
        <f t="shared" si="99"/>
        <v>0</v>
      </c>
      <c r="AG92" s="84" t="str">
        <f t="shared" si="100"/>
        <v>か</v>
      </c>
      <c r="AH92" s="85" t="str">
        <f t="shared" si="101"/>
        <v>ー</v>
      </c>
      <c r="AI92" s="86">
        <f t="shared" si="102"/>
        <v>1064960</v>
      </c>
      <c r="AJ92" s="87" t="str">
        <f t="shared" si="103"/>
        <v>づ</v>
      </c>
      <c r="AK92" s="88">
        <f t="shared" si="104"/>
        <v>1</v>
      </c>
      <c r="AM92" s="183"/>
      <c r="AN92" s="165"/>
      <c r="AO92" s="165"/>
      <c r="AP92" s="165"/>
      <c r="AQ92" s="165"/>
      <c r="AR92" s="189" t="str">
        <f t="shared" si="47"/>
        <v>{"description": "と, か &amp; ー → カタカナ","conditions":[{"type":"variable_if","name":"unsettled","value":2},{"type":"variable_unless","name":"B_D","value":0},{"type":"variable_unless","name":"B_F","value":0}],"from":{"key_code":"semicolon","modifiers":{"optional":["caps_lock"]}},"to":[{"key_code":"delete_or_backspace"},{"key_code":"delete_or_backspace"},{"key_code":"f7"},{"set_variable":{"name":"B_SCLN","value":1}},{"set_variable":{"name":"unsettled","value":0}}],"to_after_key_up":[{"set_variable":{"name":"B_SCLN","value":0}}],"type":"basic"},{"conditions":[{"type":"variable_unless","name":"unsettled","value":0},{"type":"variable_unless","name":"B_D","value":0},{"type":"variable_unless","name":"B_F","value":0}],"from":{"key_code":"semicolon","modifiers":{"optional":["caps_lock"]}},"to":[{"key_code":"delete_or_backspace"},{"key_code":"f7"},{"set_variable":{"name":"B_SCLN","value":1}},{"set_variable":{"name":"unsettled","value":0}}],"to_after_key_up":[{"set_variable":{"name":"B_SCLN","value":0}}],"type":"basic"},{"conditions":[{"type":"variable_unless","name":"B_D","value":0},{"type":"variable_unless","name":"B_F","value":0}],"from":{"key_code":"semicolon","modifiers":{"optional":["caps_lock"]}},"to":[{"key_code":"f7"},{"set_variable":{"name":"B_SCLN","value":1}},{"set_variable":{"name":"unsettled","value":0}}],"to_after_key_up":[{"set_variable":{"name":"B_SCLN","value":0}}],"type":"basic"},</v>
      </c>
      <c r="AS92" s="166" t="str">
        <f t="shared" si="105"/>
        <v>{"conditions":[{"type":"variable_if","name":"unsettled","value":2},{"type":"variable_unless","name":"B_D","value":0},{"type":"variable_unless","name":"B_SCLN","value":0}],"from":{"key_code":"f","modifiers":{"optional":["caps_lock"]}},"to":[{"key_code":"delete_or_backspace"},{"key_code":"delete_or_backspace"},{"key_code":"f7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SCLN","value":0}],"from":{"key_code":"f","modifiers":{"optional":["caps_lock"]}},"to":[{"key_code":"delete_or_backspace"},{"key_code":"f7"},{"set_variable":{"name":"B_F","value":1}},{"set_variable":{"name":"unsettled","value":0}}],"to_after_key_up":[{"set_variable":{"name":"B_F","value":0}}],"type":"basic"},{"conditions":[{"type":"variable_unless","name":"B_D","value":0},{"type":"variable_unless","name":"B_SCLN","value":0}],"from":{"key_code":"f","modifiers":{"optional":["caps_lock"]}},"to":[{"key_code":"f7"},{"set_variable":{"name":"B_F","value":1}},{"set_variable":{"name":"unsettled","value":0}}],"to_after_key_up":[{"set_variable":{"name":"B_F","value":0}}],"type":"basic"},</v>
      </c>
      <c r="AT92" s="166" t="str">
        <f t="shared" si="106"/>
        <v>{"conditions":[{"type":"variable_if","name":"unsettled","value":2},{"type":"variable_unless","name":"B_F","value":0},{"type":"variable_unless","name":"B_SCLN","value":0}],"from":{"key_code":"d","modifiers":{"optional":["caps_lock"]}},"to":[{"key_code":"delete_or_backspace"},{"key_code":"delete_or_backspace"},{"key_code":"f7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SCLN","value":0}],"from":{"key_code":"d","modifiers":{"optional":["caps_lock"]}},"to":[{"key_code":"delete_or_backspace"},{"key_code":"f7"},{"set_variable":{"name":"B_D","value":1}},{"set_variable":{"name":"unsettled","value":0}}],"to_after_key_up":[{"set_variable":{"name":"B_D","value":0}}],"type":"basic"},{"conditions":[{"type":"variable_unless","name":"B_F","value":0},{"type":"variable_unless","name":"B_SCLN","value":0}],"from":{"key_code":"d","modifiers":{"optional":["caps_lock"]}},"to":[{"key_code":"f7"},{"set_variable":{"name":"B_D","value":1}},{"set_variable":{"name":"unsettled","value":0}}],"to_after_key_up":[{"set_variable":{"name":"B_D","value":0}}],"type":"basic"},</v>
      </c>
      <c r="AU92" s="166" t="str">
        <f t="shared" si="50"/>
        <v/>
      </c>
      <c r="AV92" s="166" t="str">
        <f t="shared" si="51"/>
        <v/>
      </c>
      <c r="AW92" s="166" t="str">
        <f t="shared" si="107"/>
        <v/>
      </c>
      <c r="AX92" s="166" t="str">
        <f t="shared" si="108"/>
        <v/>
      </c>
      <c r="AY92" s="166" t="str">
        <f t="shared" si="109"/>
        <v/>
      </c>
      <c r="AZ92" s="166" t="str">
        <f t="shared" si="110"/>
        <v/>
      </c>
      <c r="BA92" s="166" t="str">
        <f t="shared" si="56"/>
        <v/>
      </c>
      <c r="BB92" s="166" t="str">
        <f t="shared" si="111"/>
        <v/>
      </c>
      <c r="BC92" s="166" t="str">
        <f t="shared" si="58"/>
        <v/>
      </c>
      <c r="BD92" s="166" t="str">
        <f t="shared" si="112"/>
        <v/>
      </c>
      <c r="BE92" s="166" t="str">
        <f t="shared" si="60"/>
        <v/>
      </c>
      <c r="BF92" s="166" t="str">
        <f t="shared" si="113"/>
        <v/>
      </c>
      <c r="BG92" s="166" t="str">
        <f t="shared" si="62"/>
        <v/>
      </c>
      <c r="BH92" s="166" t="str">
        <f t="shared" si="63"/>
        <v/>
      </c>
      <c r="BI92" s="166" t="str">
        <f t="shared" si="64"/>
        <v/>
      </c>
      <c r="BJ92" s="166"/>
      <c r="BK92" s="190"/>
      <c r="BL92" s="189" t="str">
        <f t="shared" si="65"/>
        <v/>
      </c>
      <c r="BM92" s="166" t="str">
        <f t="shared" si="114"/>
        <v/>
      </c>
      <c r="BN92" s="167" t="str">
        <f t="shared" si="115"/>
        <v/>
      </c>
      <c r="BO92" s="166" t="str">
        <f t="shared" si="68"/>
        <v/>
      </c>
      <c r="BP92" s="166" t="str">
        <f t="shared" si="116"/>
        <v/>
      </c>
      <c r="BQ92" s="190" t="str">
        <f>IF(AND($A92=1,$J92&lt;&gt;""),_xlfn.CONCAT(BQ$3,PROPER(_xlfn.XLOOKUP($L92,字面,QWERTY)),BQ$4,_xlfn.XLOOKUP($L92,字面,QWERTY),BQ$5,$U92,BQ$6,_xlfn.XLOOKUP($L92,字面,変数名),BQ$7,_xlfn.XLOOKUP($L92,字面,変数名),BQ$8,BQ$9,_xlfn.XLOOKUP($L92,字面,QWERTY),BQ$5,$U92,BQ$6,_xlfn.XLOOKUP($L92,字面,変数名),BQ$10,_xlfn.XLOOKUP($L92,字面,変数名),IF(ISBLANK($BQ93),BQ$11,BQ$8)),"")</f>
        <v/>
      </c>
      <c r="BR92" s="193"/>
    </row>
    <row r="93" spans="1:70" ht="42">
      <c r="A93" s="39">
        <f t="shared" si="83"/>
        <v>3</v>
      </c>
      <c r="B93" s="38" t="str">
        <f t="shared" si="84"/>
        <v>A</v>
      </c>
      <c r="C93" s="38">
        <f t="shared" si="85"/>
        <v>1</v>
      </c>
      <c r="D93" s="38">
        <f t="shared" si="86"/>
        <v>0</v>
      </c>
      <c r="E93" s="50">
        <f t="shared" si="87"/>
        <v>67133440</v>
      </c>
      <c r="F93" s="141">
        <f t="shared" si="88"/>
        <v>0</v>
      </c>
      <c r="G93" s="144">
        <v>212</v>
      </c>
      <c r="H93" s="3" t="s">
        <v>40</v>
      </c>
      <c r="I93" s="19"/>
      <c r="J93" s="5" t="s">
        <v>40</v>
      </c>
      <c r="K93" s="7"/>
      <c r="L93" s="22" t="s">
        <v>178</v>
      </c>
      <c r="M93" s="22" t="s">
        <v>179</v>
      </c>
      <c r="N93" s="204" t="s">
        <v>191</v>
      </c>
      <c r="O93" s="36"/>
      <c r="P93" s="56" t="s">
        <v>709</v>
      </c>
      <c r="Q93" s="10" t="s">
        <v>776</v>
      </c>
      <c r="R93" s="21" t="s">
        <v>777</v>
      </c>
      <c r="S93" s="34" t="str">
        <f t="shared" si="82"/>
        <v>{"key_code":"down_arrow","modifiers":["command"]}</v>
      </c>
      <c r="T93" s="160"/>
      <c r="U93" s="34" t="str">
        <f t="shared" si="89"/>
        <v>{"key_code":"down_arrow","modifiers":["command"]}</v>
      </c>
      <c r="W93" s="84" t="str">
        <f t="shared" si="90"/>
        <v>と</v>
      </c>
      <c r="X93" s="85" t="str">
        <f t="shared" si="91"/>
        <v>か</v>
      </c>
      <c r="Y93" s="86">
        <f t="shared" si="92"/>
        <v>24576</v>
      </c>
      <c r="Z93" s="87" t="str">
        <f t="shared" si="93"/>
        <v/>
      </c>
      <c r="AA93" s="85">
        <f t="shared" si="94"/>
        <v>0</v>
      </c>
      <c r="AB93" s="84" t="str">
        <f t="shared" si="95"/>
        <v>と</v>
      </c>
      <c r="AC93" s="85" t="str">
        <f t="shared" si="96"/>
        <v>た</v>
      </c>
      <c r="AD93" s="86">
        <f t="shared" si="97"/>
        <v>67117056</v>
      </c>
      <c r="AE93" s="87" t="str">
        <f t="shared" si="98"/>
        <v/>
      </c>
      <c r="AF93" s="85">
        <f t="shared" si="99"/>
        <v>0</v>
      </c>
      <c r="AG93" s="84" t="str">
        <f t="shared" si="100"/>
        <v>か</v>
      </c>
      <c r="AH93" s="85" t="str">
        <f t="shared" si="101"/>
        <v>た</v>
      </c>
      <c r="AI93" s="86">
        <f t="shared" si="102"/>
        <v>67125248</v>
      </c>
      <c r="AJ93" s="87" t="str">
        <f t="shared" si="103"/>
        <v>だ</v>
      </c>
      <c r="AK93" s="88">
        <f t="shared" si="104"/>
        <v>1</v>
      </c>
      <c r="AM93" s="183"/>
      <c r="AN93" s="165"/>
      <c r="AO93" s="165"/>
      <c r="AP93" s="165"/>
      <c r="AQ93" s="165"/>
      <c r="AR93" s="189" t="str">
        <f t="shared" si="47"/>
        <v>{"description": "と, か &amp; た → End▼","conditions":[{"type":"variable_if","name":"unsettled","value":2},{"type":"variable_unless","name":"B_D","value":0},{"type":"variable_unless","name":"B_F","value":0}],"from":{"key_code":"n","modifiers":{"optional":["caps_lock"]}},"to":[{"key_code":"delete_or_backspace"},{"key_code":"delete_or_backspace"},{"key_code":"down_arrow","modifiers":["command"]},{"set_variable":{"name":"B_N","value":1}},{"set_variable":{"name":"unsettled","value":0}}],"to_after_key_up":[{"set_variable":{"name":"B_N","value":0}}],"type":"basic"},{"conditions":[{"type":"variable_unless","name":"unsettled","value":0},{"type":"variable_unless","name":"B_D","value":0},{"type":"variable_unless","name":"B_F","value":0}],"from":{"key_code":"n","modifiers":{"optional":["caps_lock"]}},"to":[{"key_code":"delete_or_backspace"},{"key_code":"down_arrow","modifiers":["command"]},{"set_variable":{"name":"B_N","value":1}},{"set_variable":{"name":"unsettled","value":0}}],"to_after_key_up":[{"set_variable":{"name":"B_N","value":0}}],"type":"basic"},{"conditions":[{"type":"variable_unless","name":"B_D","value":0},{"type":"variable_unless","name":"B_F","value":0}],"from":{"key_code":"n","modifiers":{"optional":["caps_lock"]}},"to":[{"key_code":"down_arrow","modifiers":["command"]},{"set_variable":{"name":"B_N","value":1}},{"set_variable":{"name":"unsettled","value":0}}],"to_after_key_up":[{"set_variable":{"name":"B_N","value":0}}],"type":"basic"},</v>
      </c>
      <c r="AS93" s="166" t="str">
        <f t="shared" si="105"/>
        <v>{"conditions":[{"type":"variable_if","name":"unsettled","value":2},{"type":"variable_unless","name":"B_D","value":0},{"type":"variable_unless","name":"B_N","value":0}],"from":{"key_code":"f","modifiers":{"optional":["caps_lock"]}},"to":[{"key_code":"delete_or_backspace"},{"key_code":"delete_or_backspace"},{"key_code":"down_arrow","modifiers":["command"]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N","value":0}],"from":{"key_code":"f","modifiers":{"optional":["caps_lock"]}},"to":[{"key_code":"delete_or_backspace"},{"key_code":"down_arrow","modifiers":["command"]},{"set_variable":{"name":"B_F","value":1}},{"set_variable":{"name":"unsettled","value":0}}],"to_after_key_up":[{"set_variable":{"name":"B_F","value":0}}],"type":"basic"},{"conditions":[{"type":"variable_unless","name":"B_D","value":0},{"type":"variable_unless","name":"B_N","value":0}],"from":{"key_code":"f","modifiers":{"optional":["caps_lock"]}},"to":[{"key_code":"down_arrow","modifiers":["command"]},{"set_variable":{"name":"B_F","value":1}},{"set_variable":{"name":"unsettled","value":0}}],"to_after_key_up":[{"set_variable":{"name":"B_F","value":0}}],"type":"basic"},</v>
      </c>
      <c r="AT93" s="166" t="str">
        <f t="shared" si="106"/>
        <v>{"conditions":[{"type":"variable_if","name":"unsettled","value":2},{"type":"variable_unless","name":"B_F","value":0},{"type":"variable_unless","name":"B_N","value":0}],"from":{"key_code":"d","modifiers":{"optional":["caps_lock"]}},"to":[{"key_code":"delete_or_backspace"},{"key_code":"delete_or_backspace"},{"key_code":"down_arrow","modifiers":["command"]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N","value":0}],"from":{"key_code":"d","modifiers":{"optional":["caps_lock"]}},"to":[{"key_code":"delete_or_backspace"},{"key_code":"down_arrow","modifiers":["command"]},{"set_variable":{"name":"B_D","value":1}},{"set_variable":{"name":"unsettled","value":0}}],"to_after_key_up":[{"set_variable":{"name":"B_D","value":0}}],"type":"basic"},{"conditions":[{"type":"variable_unless","name":"B_F","value":0},{"type":"variable_unless","name":"B_N","value":0}],"from":{"key_code":"d","modifiers":{"optional":["caps_lock"]}},"to":[{"key_code":"down_arrow","modifiers":["command"]},{"set_variable":{"name":"B_D","value":1}},{"set_variable":{"name":"unsettled","value":0}}],"to_after_key_up":[{"set_variable":{"name":"B_D","value":0}}],"type":"basic"},</v>
      </c>
      <c r="AU93" s="166" t="str">
        <f t="shared" si="50"/>
        <v/>
      </c>
      <c r="AV93" s="166" t="str">
        <f t="shared" si="51"/>
        <v/>
      </c>
      <c r="AW93" s="166" t="str">
        <f t="shared" si="107"/>
        <v/>
      </c>
      <c r="AX93" s="166" t="str">
        <f t="shared" si="108"/>
        <v/>
      </c>
      <c r="AY93" s="166" t="str">
        <f t="shared" si="109"/>
        <v/>
      </c>
      <c r="AZ93" s="166" t="str">
        <f t="shared" si="110"/>
        <v/>
      </c>
      <c r="BA93" s="166" t="str">
        <f t="shared" si="56"/>
        <v/>
      </c>
      <c r="BB93" s="166" t="str">
        <f t="shared" si="111"/>
        <v/>
      </c>
      <c r="BC93" s="166" t="str">
        <f t="shared" si="58"/>
        <v/>
      </c>
      <c r="BD93" s="166" t="str">
        <f t="shared" si="112"/>
        <v/>
      </c>
      <c r="BE93" s="166" t="str">
        <f t="shared" si="60"/>
        <v/>
      </c>
      <c r="BF93" s="166" t="str">
        <f t="shared" si="113"/>
        <v/>
      </c>
      <c r="BG93" s="166" t="str">
        <f t="shared" si="62"/>
        <v/>
      </c>
      <c r="BH93" s="166" t="str">
        <f t="shared" si="63"/>
        <v/>
      </c>
      <c r="BI93" s="166" t="str">
        <f t="shared" si="64"/>
        <v/>
      </c>
      <c r="BJ93" s="166"/>
      <c r="BK93" s="190"/>
      <c r="BL93" s="189" t="str">
        <f t="shared" si="65"/>
        <v/>
      </c>
      <c r="BM93" s="166" t="str">
        <f t="shared" si="114"/>
        <v/>
      </c>
      <c r="BN93" s="167" t="str">
        <f t="shared" si="115"/>
        <v/>
      </c>
      <c r="BO93" s="166" t="str">
        <f t="shared" si="68"/>
        <v/>
      </c>
      <c r="BP93" s="166" t="str">
        <f t="shared" si="116"/>
        <v/>
      </c>
      <c r="BQ93" s="190" t="str">
        <f>IF(AND($A93=1,$J93&lt;&gt;""),_xlfn.CONCAT(BQ$3,PROPER(_xlfn.XLOOKUP($L93,字面,QWERTY)),BQ$4,_xlfn.XLOOKUP($L93,字面,QWERTY),BQ$5,$U93,BQ$6,_xlfn.XLOOKUP($L93,字面,変数名),BQ$7,_xlfn.XLOOKUP($L93,字面,変数名),BQ$8,BQ$9,_xlfn.XLOOKUP($L93,字面,QWERTY),BQ$5,$U93,BQ$6,_xlfn.XLOOKUP($L93,字面,変数名),BQ$10,_xlfn.XLOOKUP($L93,字面,変数名),IF(ISBLANK($BQ94),BQ$11,BQ$8)),"")</f>
        <v/>
      </c>
      <c r="BR93" s="193"/>
    </row>
    <row r="94" spans="1:70" ht="21">
      <c r="A94" s="39">
        <f t="shared" si="83"/>
        <v>3</v>
      </c>
      <c r="B94" s="38" t="str">
        <f t="shared" si="84"/>
        <v>A</v>
      </c>
      <c r="C94" s="38">
        <f t="shared" si="85"/>
        <v>1</v>
      </c>
      <c r="D94" s="38">
        <f t="shared" si="86"/>
        <v>0</v>
      </c>
      <c r="E94" s="50">
        <f t="shared" si="87"/>
        <v>134242304</v>
      </c>
      <c r="F94" s="141">
        <f t="shared" si="88"/>
        <v>0</v>
      </c>
      <c r="G94" s="144">
        <v>213</v>
      </c>
      <c r="H94" s="3" t="s">
        <v>40</v>
      </c>
      <c r="I94" s="19"/>
      <c r="J94" s="5" t="s">
        <v>40</v>
      </c>
      <c r="K94" s="7"/>
      <c r="L94" s="22" t="s">
        <v>178</v>
      </c>
      <c r="M94" s="22" t="s">
        <v>179</v>
      </c>
      <c r="N94" s="204" t="s">
        <v>192</v>
      </c>
      <c r="O94" s="36"/>
      <c r="P94" s="9" t="s">
        <v>674</v>
      </c>
      <c r="Q94" s="10" t="s">
        <v>675</v>
      </c>
      <c r="R94" s="21" t="s">
        <v>778</v>
      </c>
      <c r="S94" s="34" t="str">
        <f t="shared" si="82"/>
        <v>{"key_code":"down_arrow"}</v>
      </c>
      <c r="T94" s="160"/>
      <c r="U94" s="34" t="str">
        <f t="shared" si="89"/>
        <v>{"key_code":"down_arrow"}</v>
      </c>
      <c r="W94" s="84" t="str">
        <f t="shared" si="90"/>
        <v>と</v>
      </c>
      <c r="X94" s="85" t="str">
        <f t="shared" si="91"/>
        <v>か</v>
      </c>
      <c r="Y94" s="86">
        <f t="shared" si="92"/>
        <v>24576</v>
      </c>
      <c r="Z94" s="87" t="str">
        <f t="shared" si="93"/>
        <v/>
      </c>
      <c r="AA94" s="85">
        <f t="shared" si="94"/>
        <v>0</v>
      </c>
      <c r="AB94" s="84" t="str">
        <f t="shared" si="95"/>
        <v>と</v>
      </c>
      <c r="AC94" s="85" t="str">
        <f t="shared" si="96"/>
        <v>な</v>
      </c>
      <c r="AD94" s="86">
        <f t="shared" si="97"/>
        <v>134225920</v>
      </c>
      <c r="AE94" s="87" t="str">
        <f t="shared" si="98"/>
        <v/>
      </c>
      <c r="AF94" s="85">
        <f t="shared" si="99"/>
        <v>0</v>
      </c>
      <c r="AG94" s="84" t="str">
        <f t="shared" si="100"/>
        <v>か</v>
      </c>
      <c r="AH94" s="85" t="str">
        <f t="shared" si="101"/>
        <v>な</v>
      </c>
      <c r="AI94" s="86">
        <f t="shared" si="102"/>
        <v>134234112</v>
      </c>
      <c r="AJ94" s="87" t="str">
        <f t="shared" si="103"/>
        <v/>
      </c>
      <c r="AK94" s="88">
        <f t="shared" si="104"/>
        <v>0</v>
      </c>
      <c r="AM94" s="183"/>
      <c r="AN94" s="165"/>
      <c r="AO94" s="165"/>
      <c r="AP94" s="165"/>
      <c r="AQ94" s="165"/>
      <c r="AR94" s="189" t="str">
        <f t="shared" si="47"/>
        <v>{"description": "と, か &amp; な → ↓","conditions":[{"type":"variable_if","name":"unsettled","value":2},{"type":"variable_unless","name":"B_D","value":0},{"type":"variable_unless","name":"B_F","value":0}],"from":{"key_code":"m","modifiers":{"optional":["caps_lock"]}},"to":[{"key_code":"delete_or_backspace"},{"key_code":"delete_or_backspace"},{"key_code":"down_arrow"},{"set_variable":{"name":"B_M","value":1}},{"set_variable":{"name":"unsettled","value":0}}],"to_after_key_up":[{"set_variable":{"name":"B_M","value":0}}],"type":"basic"},{"conditions":[{"type":"variable_unless","name":"unsettled","value":0},{"type":"variable_unless","name":"B_D","value":0},{"type":"variable_unless","name":"B_F","value":0}],"from":{"key_code":"m","modifiers":{"optional":["caps_lock"]}},"to":[{"key_code":"delete_or_backspace"},{"key_code":"down_arrow"},{"set_variable":{"name":"B_M","value":1}},{"set_variable":{"name":"unsettled","value":0}}],"to_after_key_up":[{"set_variable":{"name":"B_M","value":0}}],"type":"basic"},{"conditions":[{"type":"variable_unless","name":"B_D","value":0},{"type":"variable_unless","name":"B_F","value":0}],"from":{"key_code":"m","modifiers":{"optional":["caps_lock"]}},"to":[{"key_code":"down_arrow"},{"set_variable":{"name":"B_M","value":1}},{"set_variable":{"name":"unsettled","value":0}}],"to_after_key_up":[{"set_variable":{"name":"B_M","value":0}}],"type":"basic"},</v>
      </c>
      <c r="AS94" s="166" t="str">
        <f t="shared" si="105"/>
        <v>{"conditions":[{"type":"variable_if","name":"unsettled","value":2},{"type":"variable_unless","name":"B_D","value":0},{"type":"variable_unless","name":"B_M","value":0}],"from":{"key_code":"f","modifiers":{"optional":["caps_lock"]}},"to":[{"key_code":"delete_or_backspace"},{"key_code":"delete_or_backspace"},{"key_code":"down_arrow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M","value":0}],"from":{"key_code":"f","modifiers":{"optional":["caps_lock"]}},"to":[{"key_code":"delete_or_backspace"},{"key_code":"down_arrow"},{"set_variable":{"name":"B_F","value":1}},{"set_variable":{"name":"unsettled","value":0}}],"to_after_key_up":[{"set_variable":{"name":"B_F","value":0}}],"type":"basic"},{"conditions":[{"type":"variable_unless","name":"B_D","value":0},{"type":"variable_unless","name":"B_M","value":0}],"from":{"key_code":"f","modifiers":{"optional":["caps_lock"]}},"to":[{"key_code":"down_arrow"},{"set_variable":{"name":"B_F","value":1}},{"set_variable":{"name":"unsettled","value":0}}],"to_after_key_up":[{"set_variable":{"name":"B_F","value":0}}],"type":"basic"},</v>
      </c>
      <c r="AT94" s="166" t="str">
        <f t="shared" si="106"/>
        <v>{"conditions":[{"type":"variable_if","name":"unsettled","value":2},{"type":"variable_unless","name":"B_F","value":0},{"type":"variable_unless","name":"B_M","value":0}],"from":{"key_code":"d","modifiers":{"optional":["caps_lock"]}},"to":[{"key_code":"delete_or_backspace"},{"key_code":"delete_or_backspace"},{"key_code":"down_arrow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M","value":0}],"from":{"key_code":"d","modifiers":{"optional":["caps_lock"]}},"to":[{"key_code":"delete_or_backspace"},{"key_code":"down_arrow"},{"set_variable":{"name":"B_D","value":1}},{"set_variable":{"name":"unsettled","value":0}}],"to_after_key_up":[{"set_variable":{"name":"B_D","value":0}}],"type":"basic"},{"conditions":[{"type":"variable_unless","name":"B_F","value":0},{"type":"variable_unless","name":"B_M","value":0}],"from":{"key_code":"d","modifiers":{"optional":["caps_lock"]}},"to":[{"key_code":"down_arrow"},{"set_variable":{"name":"B_D","value":1}},{"set_variable":{"name":"unsettled","value":0}}],"to_after_key_up":[{"set_variable":{"name":"B_D","value":0}}],"type":"basic"},</v>
      </c>
      <c r="AU94" s="166" t="str">
        <f t="shared" si="50"/>
        <v/>
      </c>
      <c r="AV94" s="166" t="str">
        <f t="shared" si="51"/>
        <v/>
      </c>
      <c r="AW94" s="166" t="str">
        <f t="shared" si="107"/>
        <v/>
      </c>
      <c r="AX94" s="166" t="str">
        <f t="shared" si="108"/>
        <v/>
      </c>
      <c r="AY94" s="166" t="str">
        <f t="shared" si="109"/>
        <v/>
      </c>
      <c r="AZ94" s="166" t="str">
        <f t="shared" si="110"/>
        <v/>
      </c>
      <c r="BA94" s="166" t="str">
        <f t="shared" si="56"/>
        <v/>
      </c>
      <c r="BB94" s="166" t="str">
        <f t="shared" si="111"/>
        <v/>
      </c>
      <c r="BC94" s="166" t="str">
        <f t="shared" si="58"/>
        <v/>
      </c>
      <c r="BD94" s="166" t="str">
        <f t="shared" si="112"/>
        <v/>
      </c>
      <c r="BE94" s="166" t="str">
        <f t="shared" si="60"/>
        <v/>
      </c>
      <c r="BF94" s="166" t="str">
        <f t="shared" si="113"/>
        <v/>
      </c>
      <c r="BG94" s="166" t="str">
        <f t="shared" si="62"/>
        <v/>
      </c>
      <c r="BH94" s="166" t="str">
        <f t="shared" si="63"/>
        <v/>
      </c>
      <c r="BI94" s="166" t="str">
        <f t="shared" si="64"/>
        <v/>
      </c>
      <c r="BJ94" s="166"/>
      <c r="BK94" s="190"/>
      <c r="BL94" s="189" t="str">
        <f t="shared" si="65"/>
        <v/>
      </c>
      <c r="BM94" s="166" t="str">
        <f t="shared" si="114"/>
        <v/>
      </c>
      <c r="BN94" s="167" t="str">
        <f t="shared" si="115"/>
        <v/>
      </c>
      <c r="BO94" s="166" t="str">
        <f t="shared" si="68"/>
        <v/>
      </c>
      <c r="BP94" s="166" t="str">
        <f t="shared" si="116"/>
        <v/>
      </c>
      <c r="BQ94" s="190" t="str">
        <f>IF(AND($A94=1,$J94&lt;&gt;""),_xlfn.CONCAT(BQ$3,PROPER(_xlfn.XLOOKUP($L94,字面,QWERTY)),BQ$4,_xlfn.XLOOKUP($L94,字面,QWERTY),BQ$5,$U94,BQ$6,_xlfn.XLOOKUP($L94,字面,変数名),BQ$7,_xlfn.XLOOKUP($L94,字面,変数名),BQ$8,BQ$9,_xlfn.XLOOKUP($L94,字面,QWERTY),BQ$5,$U94,BQ$6,_xlfn.XLOOKUP($L94,字面,変数名),BQ$10,_xlfn.XLOOKUP($L94,字面,変数名),IF(ISBLANK($BQ95),BQ$11,BQ$8)),"")</f>
        <v/>
      </c>
      <c r="BR94" s="193"/>
    </row>
    <row r="95" spans="1:70" ht="21">
      <c r="A95" s="39">
        <f t="shared" si="83"/>
        <v>3</v>
      </c>
      <c r="B95" s="38" t="str">
        <f t="shared" si="84"/>
        <v>A</v>
      </c>
      <c r="C95" s="38">
        <f t="shared" si="85"/>
        <v>1</v>
      </c>
      <c r="D95" s="38">
        <f t="shared" si="86"/>
        <v>0</v>
      </c>
      <c r="E95" s="50">
        <f t="shared" si="87"/>
        <v>268460032</v>
      </c>
      <c r="F95" s="141">
        <f t="shared" si="88"/>
        <v>0</v>
      </c>
      <c r="G95" s="144">
        <v>214</v>
      </c>
      <c r="H95" s="3" t="s">
        <v>40</v>
      </c>
      <c r="I95" s="19"/>
      <c r="J95" s="5" t="s">
        <v>40</v>
      </c>
      <c r="K95" s="7"/>
      <c r="L95" s="22" t="s">
        <v>178</v>
      </c>
      <c r="M95" s="22" t="s">
        <v>179</v>
      </c>
      <c r="N95" s="204" t="s">
        <v>193</v>
      </c>
      <c r="O95" s="36"/>
      <c r="P95" s="9" t="s">
        <v>676</v>
      </c>
      <c r="Q95" s="10" t="s">
        <v>677</v>
      </c>
      <c r="R95" s="21" t="s">
        <v>731</v>
      </c>
      <c r="S95" s="34" t="str">
        <f t="shared" si="82"/>
        <v>{"key_code":"down_arrow","modifiers":["shift"]}</v>
      </c>
      <c r="T95" s="160"/>
      <c r="U95" s="34" t="str">
        <f t="shared" si="89"/>
        <v>{"key_code":"down_arrow","modifiers":["shift"]}</v>
      </c>
      <c r="W95" s="84" t="str">
        <f t="shared" si="90"/>
        <v>と</v>
      </c>
      <c r="X95" s="85" t="str">
        <f t="shared" si="91"/>
        <v>か</v>
      </c>
      <c r="Y95" s="86">
        <f t="shared" si="92"/>
        <v>24576</v>
      </c>
      <c r="Z95" s="87" t="str">
        <f t="shared" si="93"/>
        <v/>
      </c>
      <c r="AA95" s="85">
        <f t="shared" si="94"/>
        <v>0</v>
      </c>
      <c r="AB95" s="84" t="str">
        <f t="shared" si="95"/>
        <v>と</v>
      </c>
      <c r="AC95" s="85" t="str">
        <f t="shared" si="96"/>
        <v>ん</v>
      </c>
      <c r="AD95" s="86">
        <f t="shared" si="97"/>
        <v>268443648</v>
      </c>
      <c r="AE95" s="87" t="str">
        <f t="shared" si="98"/>
        <v/>
      </c>
      <c r="AF95" s="85">
        <f t="shared" si="99"/>
        <v>0</v>
      </c>
      <c r="AG95" s="84" t="str">
        <f t="shared" si="100"/>
        <v>か</v>
      </c>
      <c r="AH95" s="85" t="str">
        <f t="shared" si="101"/>
        <v>ん</v>
      </c>
      <c r="AI95" s="86">
        <f t="shared" si="102"/>
        <v>268451840</v>
      </c>
      <c r="AJ95" s="87" t="str">
        <f t="shared" si="103"/>
        <v/>
      </c>
      <c r="AK95" s="88">
        <f t="shared" si="104"/>
        <v>0</v>
      </c>
      <c r="AM95" s="183"/>
      <c r="AN95" s="165"/>
      <c r="AO95" s="165"/>
      <c r="AP95" s="165"/>
      <c r="AQ95" s="165"/>
      <c r="AR95" s="189" t="str">
        <f t="shared" si="47"/>
        <v>{"description": "と, か &amp; ん → 選択↓","conditions":[{"type":"variable_if","name":"unsettled","value":2},{"type":"variable_unless","name":"B_D","value":0},{"type":"variable_unless","name":"B_F","value":0}],"from":{"key_code":"comma","modifiers":{"optional":["caps_lock"]}},"to":[{"key_code":"delete_or_backspace"},{"key_code":"delete_or_backspace"},{"key_code":"down_arrow","modifiers":["shift"]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D","value":0},{"type":"variable_unless","name":"B_F","value":0}],"from":{"key_code":"comma","modifiers":{"optional":["caps_lock"]}},"to":[{"key_code":"delete_or_backspace"},{"key_code":"down_arrow","modifiers":["shift"]},{"set_variable":{"name":"B_COMM","value":1}},{"set_variable":{"name":"unsettled","value":0}}],"to_after_key_up":[{"set_variable":{"name":"B_COMM","value":0}}],"type":"basic"},{"conditions":[{"type":"variable_unless","name":"B_D","value":0},{"type":"variable_unless","name":"B_F","value":0}],"from":{"key_code":"comma","modifiers":{"optional":["caps_lock"]}},"to":[{"key_code":"down_arrow","modifiers":["shift"]},{"set_variable":{"name":"B_COMM","value":1}},{"set_variable":{"name":"unsettled","value":0}}],"to_after_key_up":[{"set_variable":{"name":"B_COMM","value":0}}],"type":"basic"},</v>
      </c>
      <c r="AS95" s="166" t="str">
        <f t="shared" si="105"/>
        <v>{"conditions":[{"type":"variable_if","name":"unsettled","value":2},{"type":"variable_unless","name":"B_D","value":0},{"type":"variable_unless","name":"B_COMM","value":0}],"from":{"key_code":"f","modifiers":{"optional":["caps_lock"]}},"to":[{"key_code":"delete_or_backspace"},{"key_code":"delete_or_backspace"},{"key_code":"down_arrow","modifiers":["shift"]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COMM","value":0}],"from":{"key_code":"f","modifiers":{"optional":["caps_lock"]}},"to":[{"key_code":"delete_or_backspace"},{"key_code":"down_arrow","modifiers":["shift"]},{"set_variable":{"name":"B_F","value":1}},{"set_variable":{"name":"unsettled","value":0}}],"to_after_key_up":[{"set_variable":{"name":"B_F","value":0}}],"type":"basic"},{"conditions":[{"type":"variable_unless","name":"B_D","value":0},{"type":"variable_unless","name":"B_COMM","value":0}],"from":{"key_code":"f","modifiers":{"optional":["caps_lock"]}},"to":[{"key_code":"down_arrow","modifiers":["shift"]},{"set_variable":{"name":"B_F","value":1}},{"set_variable":{"name":"unsettled","value":0}}],"to_after_key_up":[{"set_variable":{"name":"B_F","value":0}}],"type":"basic"},</v>
      </c>
      <c r="AT95" s="166" t="str">
        <f t="shared" si="106"/>
        <v>{"conditions":[{"type":"variable_if","name":"unsettled","value":2},{"type":"variable_unless","name":"B_F","value":0},{"type":"variable_unless","name":"B_COMM","value":0}],"from":{"key_code":"d","modifiers":{"optional":["caps_lock"]}},"to":[{"key_code":"delete_or_backspace"},{"key_code":"delete_or_backspace"},{"key_code":"down_arrow","modifiers":["shift"]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COMM","value":0}],"from":{"key_code":"d","modifiers":{"optional":["caps_lock"]}},"to":[{"key_code":"delete_or_backspace"},{"key_code":"down_arrow","modifiers":["shift"]},{"set_variable":{"name":"B_D","value":1}},{"set_variable":{"name":"unsettled","value":0}}],"to_after_key_up":[{"set_variable":{"name":"B_D","value":0}}],"type":"basic"},{"conditions":[{"type":"variable_unless","name":"B_F","value":0},{"type":"variable_unless","name":"B_COMM","value":0}],"from":{"key_code":"d","modifiers":{"optional":["caps_lock"]}},"to":[{"key_code":"down_arrow","modifiers":["shift"]},{"set_variable":{"name":"B_D","value":1}},{"set_variable":{"name":"unsettled","value":0}}],"to_after_key_up":[{"set_variable":{"name":"B_D","value":0}}],"type":"basic"},</v>
      </c>
      <c r="AU95" s="166" t="str">
        <f t="shared" si="50"/>
        <v/>
      </c>
      <c r="AV95" s="166" t="str">
        <f t="shared" si="51"/>
        <v/>
      </c>
      <c r="AW95" s="166" t="str">
        <f t="shared" si="107"/>
        <v/>
      </c>
      <c r="AX95" s="166" t="str">
        <f t="shared" si="108"/>
        <v/>
      </c>
      <c r="AY95" s="166" t="str">
        <f t="shared" si="109"/>
        <v/>
      </c>
      <c r="AZ95" s="166" t="str">
        <f t="shared" si="110"/>
        <v/>
      </c>
      <c r="BA95" s="166" t="str">
        <f t="shared" si="56"/>
        <v/>
      </c>
      <c r="BB95" s="166" t="str">
        <f t="shared" si="111"/>
        <v/>
      </c>
      <c r="BC95" s="166" t="str">
        <f t="shared" si="58"/>
        <v/>
      </c>
      <c r="BD95" s="166" t="str">
        <f t="shared" si="112"/>
        <v/>
      </c>
      <c r="BE95" s="166" t="str">
        <f t="shared" si="60"/>
        <v/>
      </c>
      <c r="BF95" s="166" t="str">
        <f t="shared" si="113"/>
        <v/>
      </c>
      <c r="BG95" s="166" t="str">
        <f t="shared" si="62"/>
        <v/>
      </c>
      <c r="BH95" s="166" t="str">
        <f t="shared" si="63"/>
        <v/>
      </c>
      <c r="BI95" s="166" t="str">
        <f t="shared" si="64"/>
        <v/>
      </c>
      <c r="BJ95" s="166"/>
      <c r="BK95" s="190"/>
      <c r="BL95" s="189" t="str">
        <f t="shared" si="65"/>
        <v/>
      </c>
      <c r="BM95" s="166" t="str">
        <f t="shared" si="114"/>
        <v/>
      </c>
      <c r="BN95" s="167" t="str">
        <f t="shared" si="115"/>
        <v/>
      </c>
      <c r="BO95" s="166" t="str">
        <f t="shared" si="68"/>
        <v/>
      </c>
      <c r="BP95" s="166" t="str">
        <f t="shared" si="116"/>
        <v/>
      </c>
      <c r="BQ95" s="190" t="str">
        <f>IF(AND($A95=1,$J95&lt;&gt;""),_xlfn.CONCAT(BQ$3,PROPER(_xlfn.XLOOKUP($L95,字面,QWERTY)),BQ$4,_xlfn.XLOOKUP($L95,字面,QWERTY),BQ$5,$U95,BQ$6,_xlfn.XLOOKUP($L95,字面,変数名),BQ$7,_xlfn.XLOOKUP($L95,字面,変数名),BQ$8,BQ$9,_xlfn.XLOOKUP($L95,字面,QWERTY),BQ$5,$U95,BQ$6,_xlfn.XLOOKUP($L95,字面,変数名),BQ$10,_xlfn.XLOOKUP($L95,字面,変数名),IF(ISBLANK($BQ96),BQ$11,BQ$8)),"")</f>
        <v/>
      </c>
      <c r="BR95" s="193"/>
    </row>
    <row r="96" spans="1:70" ht="63">
      <c r="A96" s="39">
        <f t="shared" si="83"/>
        <v>3</v>
      </c>
      <c r="B96" s="38" t="str">
        <f t="shared" si="84"/>
        <v>A</v>
      </c>
      <c r="C96" s="38">
        <f t="shared" si="85"/>
        <v>1</v>
      </c>
      <c r="D96" s="38">
        <f t="shared" si="86"/>
        <v>0</v>
      </c>
      <c r="E96" s="50">
        <f t="shared" si="87"/>
        <v>536895488</v>
      </c>
      <c r="F96" s="141">
        <f t="shared" si="88"/>
        <v>0</v>
      </c>
      <c r="G96" s="144">
        <v>215</v>
      </c>
      <c r="H96" s="3" t="s">
        <v>40</v>
      </c>
      <c r="I96" s="19"/>
      <c r="J96" s="5" t="s">
        <v>40</v>
      </c>
      <c r="K96" s="7"/>
      <c r="L96" s="22" t="s">
        <v>178</v>
      </c>
      <c r="M96" s="22" t="s">
        <v>179</v>
      </c>
      <c r="N96" s="204" t="s">
        <v>194</v>
      </c>
      <c r="O96" s="36"/>
      <c r="P96" s="9" t="s">
        <v>678</v>
      </c>
      <c r="Q96" s="10" t="s">
        <v>679</v>
      </c>
      <c r="R96" s="21" t="s">
        <v>779</v>
      </c>
      <c r="S96" s="34" t="str">
        <f t="shared" si="82"/>
        <v>{"key_code":"down_arrow"},{"key_code":"down_arrow"},{"key_code":"down_arrow"},{"key_code":"down_arrow"},{"key_code":"down_arrow"}</v>
      </c>
      <c r="T96" s="160"/>
      <c r="U96" s="34" t="str">
        <f t="shared" si="89"/>
        <v>{"key_code":"down_arrow"},{"key_code":"down_arrow"},{"key_code":"down_arrow"},{"key_code":"down_arrow"},{"key_code":"down_arrow"}</v>
      </c>
      <c r="W96" s="84" t="str">
        <f t="shared" si="90"/>
        <v>と</v>
      </c>
      <c r="X96" s="85" t="str">
        <f t="shared" si="91"/>
        <v>か</v>
      </c>
      <c r="Y96" s="86">
        <f t="shared" si="92"/>
        <v>24576</v>
      </c>
      <c r="Z96" s="87" t="str">
        <f t="shared" si="93"/>
        <v/>
      </c>
      <c r="AA96" s="85">
        <f t="shared" si="94"/>
        <v>0</v>
      </c>
      <c r="AB96" s="84" t="str">
        <f t="shared" si="95"/>
        <v>と</v>
      </c>
      <c r="AC96" s="85" t="str">
        <f t="shared" si="96"/>
        <v>ら</v>
      </c>
      <c r="AD96" s="86">
        <f t="shared" si="97"/>
        <v>536879104</v>
      </c>
      <c r="AE96" s="87" t="str">
        <f t="shared" si="98"/>
        <v/>
      </c>
      <c r="AF96" s="85">
        <f t="shared" si="99"/>
        <v>0</v>
      </c>
      <c r="AG96" s="84" t="str">
        <f t="shared" si="100"/>
        <v>か</v>
      </c>
      <c r="AH96" s="85" t="str">
        <f t="shared" si="101"/>
        <v>ら</v>
      </c>
      <c r="AI96" s="86">
        <f t="shared" si="102"/>
        <v>536887296</v>
      </c>
      <c r="AJ96" s="87" t="str">
        <f t="shared" si="103"/>
        <v>ぶ</v>
      </c>
      <c r="AK96" s="88">
        <f t="shared" si="104"/>
        <v>1</v>
      </c>
      <c r="AM96" s="183"/>
      <c r="AN96" s="165"/>
      <c r="AO96" s="165"/>
      <c r="AP96" s="165"/>
      <c r="AQ96" s="165"/>
      <c r="AR96" s="189" t="str">
        <f t="shared" si="47"/>
        <v>{"description": "と, か &amp; ら → 5↓","conditions":[{"type":"variable_if","name":"unsettled","value":2},{"type":"variable_unless","name":"B_D","value":0},{"type":"variable_unless","name":"B_F","value":0}],"from":{"key_code":"period","modifiers":{"optional":["caps_lock"]}},"to":[{"key_code":"delete_or_backspace"},{"key_code":"delete_or_backspace"},{"key_code":"down_arrow"},{"key_code":"down_arrow"},{"key_code":"down_arrow"},{"key_code":"down_arrow"},{"key_code":"down_arrow"},{"set_variable":{"name":"B_DOT","value":1}},{"set_variable":{"name":"unsettled","value":0}}],"to_after_key_up":[{"set_variable":{"name":"B_DOT","value":0}}],"type":"basic"},{"conditions":[{"type":"variable_unless","name":"unsettled","value":0},{"type":"variable_unless","name":"B_D","value":0},{"type":"variable_unless","name":"B_F","value":0}],"from":{"key_code":"period","modifiers":{"optional":["caps_lock"]}},"to":[{"key_code":"delete_or_backspace"},{"key_code":"down_arrow"},{"key_code":"down_arrow"},{"key_code":"down_arrow"},{"key_code":"down_arrow"},{"key_code":"down_arrow"},{"set_variable":{"name":"B_DOT","value":1}},{"set_variable":{"name":"unsettled","value":0}}],"to_after_key_up":[{"set_variable":{"name":"B_DOT","value":0}}],"type":"basic"},{"conditions":[{"type":"variable_unless","name":"B_D","value":0},{"type":"variable_unless","name":"B_F","value":0}],"from":{"key_code":"period","modifiers":{"optional":["caps_lock"]}},"to":[{"key_code":"down_arrow"},{"key_code":"down_arrow"},{"key_code":"down_arrow"},{"key_code":"down_arrow"},{"key_code":"down_arrow"},{"set_variable":{"name":"B_DOT","value":1}},{"set_variable":{"name":"unsettled","value":0}}],"to_after_key_up":[{"set_variable":{"name":"B_DOT","value":0}}],"type":"basic"},</v>
      </c>
      <c r="AS96" s="166" t="str">
        <f t="shared" si="105"/>
        <v>{"conditions":[{"type":"variable_if","name":"unsettled","value":2},{"type":"variable_unless","name":"B_D","value":0},{"type":"variable_unless","name":"B_DOT","value":0}],"from":{"key_code":"f","modifiers":{"optional":["caps_lock"]}},"to":[{"key_code":"delete_or_backspace"},{"key_code":"delete_or_backspace"},{"key_code":"down_arrow"},{"key_code":"down_arrow"},{"key_code":"down_arrow"},{"key_code":"down_arrow"},{"key_code":"down_arrow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DOT","value":0}],"from":{"key_code":"f","modifiers":{"optional":["caps_lock"]}},"to":[{"key_code":"delete_or_backspace"},{"key_code":"down_arrow"},{"key_code":"down_arrow"},{"key_code":"down_arrow"},{"key_code":"down_arrow"},{"key_code":"down_arrow"},{"set_variable":{"name":"B_F","value":1}},{"set_variable":{"name":"unsettled","value":0}}],"to_after_key_up":[{"set_variable":{"name":"B_F","value":0}}],"type":"basic"},{"conditions":[{"type":"variable_unless","name":"B_D","value":0},{"type":"variable_unless","name":"B_DOT","value":0}],"from":{"key_code":"f","modifiers":{"optional":["caps_lock"]}},"to":[{"key_code":"down_arrow"},{"key_code":"down_arrow"},{"key_code":"down_arrow"},{"key_code":"down_arrow"},{"key_code":"down_arrow"},{"set_variable":{"name":"B_F","value":1}},{"set_variable":{"name":"unsettled","value":0}}],"to_after_key_up":[{"set_variable":{"name":"B_F","value":0}}],"type":"basic"},</v>
      </c>
      <c r="AT96" s="166" t="str">
        <f t="shared" si="106"/>
        <v>{"conditions":[{"type":"variable_if","name":"unsettled","value":2},{"type":"variable_unless","name":"B_F","value":0},{"type":"variable_unless","name":"B_DOT","value":0}],"from":{"key_code":"d","modifiers":{"optional":["caps_lock"]}},"to":[{"key_code":"delete_or_backspace"},{"key_code":"delete_or_backspace"},{"key_code":"down_arrow"},{"key_code":"down_arrow"},{"key_code":"down_arrow"},{"key_code":"down_arrow"},{"key_code":"down_arrow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DOT","value":0}],"from":{"key_code":"d","modifiers":{"optional":["caps_lock"]}},"to":[{"key_code":"delete_or_backspace"},{"key_code":"down_arrow"},{"key_code":"down_arrow"},{"key_code":"down_arrow"},{"key_code":"down_arrow"},{"key_code":"down_arrow"},{"set_variable":{"name":"B_D","value":1}},{"set_variable":{"name":"unsettled","value":0}}],"to_after_key_up":[{"set_variable":{"name":"B_D","value":0}}],"type":"basic"},{"conditions":[{"type":"variable_unless","name":"B_F","value":0},{"type":"variable_unless","name":"B_DOT","value":0}],"from":{"key_code":"d","modifiers":{"optional":["caps_lock"]}},"to":[{"key_code":"down_arrow"},{"key_code":"down_arrow"},{"key_code":"down_arrow"},{"key_code":"down_arrow"},{"key_code":"down_arrow"},{"set_variable":{"name":"B_D","value":1}},{"set_variable":{"name":"unsettled","value":0}}],"to_after_key_up":[{"set_variable":{"name":"B_D","value":0}}],"type":"basic"},</v>
      </c>
      <c r="AU96" s="166" t="str">
        <f t="shared" si="50"/>
        <v/>
      </c>
      <c r="AV96" s="166" t="str">
        <f t="shared" si="51"/>
        <v/>
      </c>
      <c r="AW96" s="166" t="str">
        <f t="shared" si="107"/>
        <v/>
      </c>
      <c r="AX96" s="166" t="str">
        <f t="shared" si="108"/>
        <v/>
      </c>
      <c r="AY96" s="166" t="str">
        <f t="shared" si="109"/>
        <v/>
      </c>
      <c r="AZ96" s="166" t="str">
        <f t="shared" si="110"/>
        <v/>
      </c>
      <c r="BA96" s="166" t="str">
        <f t="shared" si="56"/>
        <v/>
      </c>
      <c r="BB96" s="166" t="str">
        <f t="shared" si="111"/>
        <v/>
      </c>
      <c r="BC96" s="166" t="str">
        <f t="shared" si="58"/>
        <v/>
      </c>
      <c r="BD96" s="166" t="str">
        <f t="shared" si="112"/>
        <v/>
      </c>
      <c r="BE96" s="166" t="str">
        <f t="shared" si="60"/>
        <v/>
      </c>
      <c r="BF96" s="166" t="str">
        <f t="shared" si="113"/>
        <v/>
      </c>
      <c r="BG96" s="166" t="str">
        <f t="shared" si="62"/>
        <v/>
      </c>
      <c r="BH96" s="166" t="str">
        <f t="shared" si="63"/>
        <v/>
      </c>
      <c r="BI96" s="166" t="str">
        <f t="shared" si="64"/>
        <v/>
      </c>
      <c r="BJ96" s="166"/>
      <c r="BK96" s="190"/>
      <c r="BL96" s="189" t="str">
        <f t="shared" si="65"/>
        <v/>
      </c>
      <c r="BM96" s="166" t="str">
        <f t="shared" si="114"/>
        <v/>
      </c>
      <c r="BN96" s="167" t="str">
        <f t="shared" si="115"/>
        <v/>
      </c>
      <c r="BO96" s="166" t="str">
        <f t="shared" si="68"/>
        <v/>
      </c>
      <c r="BP96" s="166" t="str">
        <f t="shared" si="116"/>
        <v/>
      </c>
      <c r="BQ96" s="190" t="str">
        <f>IF(AND($A96=1,$J96&lt;&gt;""),_xlfn.CONCAT(BQ$3,PROPER(_xlfn.XLOOKUP($L96,字面,QWERTY)),BQ$4,_xlfn.XLOOKUP($L96,字面,QWERTY),BQ$5,$U96,BQ$6,_xlfn.XLOOKUP($L96,字面,変数名),BQ$7,_xlfn.XLOOKUP($L96,字面,変数名),BQ$8,BQ$9,_xlfn.XLOOKUP($L96,字面,QWERTY),BQ$5,$U96,BQ$6,_xlfn.XLOOKUP($L96,字面,変数名),BQ$10,_xlfn.XLOOKUP($L96,字面,変数名),IF(ISBLANK($BQ97),BQ$11,BQ$8)),"")</f>
        <v/>
      </c>
      <c r="BR96" s="193"/>
    </row>
    <row r="97" spans="1:70" ht="21">
      <c r="A97" s="39">
        <f t="shared" si="83"/>
        <v>3</v>
      </c>
      <c r="B97" s="38" t="str">
        <f t="shared" si="84"/>
        <v>A</v>
      </c>
      <c r="C97" s="38">
        <f t="shared" si="85"/>
        <v>1</v>
      </c>
      <c r="D97" s="38">
        <f t="shared" si="86"/>
        <v>0</v>
      </c>
      <c r="E97" s="50">
        <f t="shared" si="87"/>
        <v>1073766400</v>
      </c>
      <c r="F97" s="141">
        <f t="shared" si="88"/>
        <v>0</v>
      </c>
      <c r="G97" s="144">
        <v>216</v>
      </c>
      <c r="H97" s="3" t="s">
        <v>40</v>
      </c>
      <c r="I97" s="19"/>
      <c r="J97" s="5" t="s">
        <v>40</v>
      </c>
      <c r="K97" s="7"/>
      <c r="L97" s="22" t="s">
        <v>178</v>
      </c>
      <c r="M97" s="22" t="s">
        <v>179</v>
      </c>
      <c r="N97" s="204" t="s">
        <v>195</v>
      </c>
      <c r="O97" s="36"/>
      <c r="P97" s="9" t="s">
        <v>681</v>
      </c>
      <c r="Q97" s="10" t="s">
        <v>780</v>
      </c>
      <c r="R97" s="21" t="s">
        <v>781</v>
      </c>
      <c r="S97" s="34" t="str">
        <f t="shared" si="82"/>
        <v>{"key_code":"f6"}</v>
      </c>
      <c r="T97" s="160"/>
      <c r="U97" s="34" t="str">
        <f t="shared" si="89"/>
        <v>{"key_code":"f6"}</v>
      </c>
      <c r="W97" s="84" t="str">
        <f t="shared" si="90"/>
        <v>と</v>
      </c>
      <c r="X97" s="85" t="str">
        <f t="shared" si="91"/>
        <v>か</v>
      </c>
      <c r="Y97" s="86">
        <f t="shared" si="92"/>
        <v>24576</v>
      </c>
      <c r="Z97" s="87" t="str">
        <f t="shared" si="93"/>
        <v/>
      </c>
      <c r="AA97" s="85">
        <f t="shared" si="94"/>
        <v>0</v>
      </c>
      <c r="AB97" s="84" t="str">
        <f t="shared" si="95"/>
        <v>と</v>
      </c>
      <c r="AC97" s="85" t="str">
        <f t="shared" si="96"/>
        <v>れ</v>
      </c>
      <c r="AD97" s="86">
        <f t="shared" si="97"/>
        <v>1073750016</v>
      </c>
      <c r="AE97" s="87" t="str">
        <f t="shared" si="98"/>
        <v/>
      </c>
      <c r="AF97" s="85">
        <f t="shared" si="99"/>
        <v>0</v>
      </c>
      <c r="AG97" s="84" t="str">
        <f t="shared" si="100"/>
        <v>か</v>
      </c>
      <c r="AH97" s="85" t="str">
        <f t="shared" si="101"/>
        <v>れ</v>
      </c>
      <c r="AI97" s="86">
        <f t="shared" si="102"/>
        <v>1073758208</v>
      </c>
      <c r="AJ97" s="87" t="str">
        <f t="shared" si="103"/>
        <v/>
      </c>
      <c r="AK97" s="88">
        <f t="shared" si="104"/>
        <v>0</v>
      </c>
      <c r="AM97" s="183"/>
      <c r="AN97" s="165"/>
      <c r="AO97" s="165"/>
      <c r="AP97" s="165"/>
      <c r="AQ97" s="165"/>
      <c r="AR97" s="189" t="str">
        <f t="shared" si="47"/>
        <v>{"description": "と, か &amp; れ → ひらがな","conditions":[{"type":"variable_if","name":"unsettled","value":2},{"type":"variable_unless","name":"B_D","value":0},{"type":"variable_unless","name":"B_F","value":0}],"from":{"key_code":"slash","modifiers":{"optional":["caps_lock"]}},"to":[{"key_code":"delete_or_backspace"},{"key_code":"delete_or_backspace"},{"key_code":"f6"},{"set_variable":{"name":"B_SLSH","value":1}},{"set_variable":{"name":"unsettled","value":0}}],"to_after_key_up":[{"set_variable":{"name":"B_SLSH","value":0}}],"type":"basic"},{"conditions":[{"type":"variable_unless","name":"unsettled","value":0},{"type":"variable_unless","name":"B_D","value":0},{"type":"variable_unless","name":"B_F","value":0}],"from":{"key_code":"slash","modifiers":{"optional":["caps_lock"]}},"to":[{"key_code":"delete_or_backspace"},{"key_code":"f6"},{"set_variable":{"name":"B_SLSH","value":1}},{"set_variable":{"name":"unsettled","value":0}}],"to_after_key_up":[{"set_variable":{"name":"B_SLSH","value":0}}],"type":"basic"},{"conditions":[{"type":"variable_unless","name":"B_D","value":0},{"type":"variable_unless","name":"B_F","value":0}],"from":{"key_code":"slash","modifiers":{"optional":["caps_lock"]}},"to":[{"key_code":"f6"},{"set_variable":{"name":"B_SLSH","value":1}},{"set_variable":{"name":"unsettled","value":0}}],"to_after_key_up":[{"set_variable":{"name":"B_SLSH","value":0}}],"type":"basic"},</v>
      </c>
      <c r="AS97" s="166" t="str">
        <f t="shared" si="105"/>
        <v>{"conditions":[{"type":"variable_if","name":"unsettled","value":2},{"type":"variable_unless","name":"B_D","value":0},{"type":"variable_unless","name":"B_SLSH","value":0}],"from":{"key_code":"f","modifiers":{"optional":["caps_lock"]}},"to":[{"key_code":"delete_or_backspace"},{"key_code":"delete_or_backspace"},{"key_code":"f6"},{"set_variable":{"name":"B_F","value":1}},{"set_variable":{"name":"unsettled","value":0}}],"to_after_key_up":[{"set_variable":{"name":"B_F","value":0}}],"type":"basic"},{"conditions":[{"type":"variable_unless","name":"unsettled","value":0},{"type":"variable_unless","name":"B_D","value":0},{"type":"variable_unless","name":"B_SLSH","value":0}],"from":{"key_code":"f","modifiers":{"optional":["caps_lock"]}},"to":[{"key_code":"delete_or_backspace"},{"key_code":"f6"},{"set_variable":{"name":"B_F","value":1}},{"set_variable":{"name":"unsettled","value":0}}],"to_after_key_up":[{"set_variable":{"name":"B_F","value":0}}],"type":"basic"},{"conditions":[{"type":"variable_unless","name":"B_D","value":0},{"type":"variable_unless","name":"B_SLSH","value":0}],"from":{"key_code":"f","modifiers":{"optional":["caps_lock"]}},"to":[{"key_code":"f6"},{"set_variable":{"name":"B_F","value":1}},{"set_variable":{"name":"unsettled","value":0}}],"to_after_key_up":[{"set_variable":{"name":"B_F","value":0}}],"type":"basic"},</v>
      </c>
      <c r="AT97" s="166" t="str">
        <f t="shared" si="106"/>
        <v>{"conditions":[{"type":"variable_if","name":"unsettled","value":2},{"type":"variable_unless","name":"B_F","value":0},{"type":"variable_unless","name":"B_SLSH","value":0}],"from":{"key_code":"d","modifiers":{"optional":["caps_lock"]}},"to":[{"key_code":"delete_or_backspace"},{"key_code":"delete_or_backspace"},{"key_code":"f6"},{"set_variable":{"name":"B_D","value":1}},{"set_variable":{"name":"unsettled","value":0}}],"to_after_key_up":[{"set_variable":{"name":"B_D","value":0}}],"type":"basic"},{"conditions":[{"type":"variable_unless","name":"unsettled","value":0},{"type":"variable_unless","name":"B_F","value":0},{"type":"variable_unless","name":"B_SLSH","value":0}],"from":{"key_code":"d","modifiers":{"optional":["caps_lock"]}},"to":[{"key_code":"delete_or_backspace"},{"key_code":"f6"},{"set_variable":{"name":"B_D","value":1}},{"set_variable":{"name":"unsettled","value":0}}],"to_after_key_up":[{"set_variable":{"name":"B_D","value":0}}],"type":"basic"},{"conditions":[{"type":"variable_unless","name":"B_F","value":0},{"type":"variable_unless","name":"B_SLSH","value":0}],"from":{"key_code":"d","modifiers":{"optional":["caps_lock"]}},"to":[{"key_code":"f6"},{"set_variable":{"name":"B_D","value":1}},{"set_variable":{"name":"unsettled","value":0}}],"to_after_key_up":[{"set_variable":{"name":"B_D","value":0}}],"type":"basic"},</v>
      </c>
      <c r="AU97" s="166" t="str">
        <f t="shared" si="50"/>
        <v/>
      </c>
      <c r="AV97" s="166" t="str">
        <f t="shared" si="51"/>
        <v/>
      </c>
      <c r="AW97" s="166" t="str">
        <f t="shared" si="107"/>
        <v/>
      </c>
      <c r="AX97" s="166" t="str">
        <f t="shared" si="108"/>
        <v/>
      </c>
      <c r="AY97" s="166" t="str">
        <f t="shared" si="109"/>
        <v/>
      </c>
      <c r="AZ97" s="166" t="str">
        <f t="shared" si="110"/>
        <v/>
      </c>
      <c r="BA97" s="166" t="str">
        <f t="shared" si="56"/>
        <v/>
      </c>
      <c r="BB97" s="166" t="str">
        <f t="shared" si="111"/>
        <v/>
      </c>
      <c r="BC97" s="166" t="str">
        <f t="shared" si="58"/>
        <v/>
      </c>
      <c r="BD97" s="166" t="str">
        <f t="shared" si="112"/>
        <v/>
      </c>
      <c r="BE97" s="166" t="str">
        <f t="shared" si="60"/>
        <v/>
      </c>
      <c r="BF97" s="166" t="str">
        <f t="shared" si="113"/>
        <v/>
      </c>
      <c r="BG97" s="166" t="str">
        <f t="shared" si="62"/>
        <v/>
      </c>
      <c r="BH97" s="166" t="str">
        <f t="shared" si="63"/>
        <v/>
      </c>
      <c r="BI97" s="166" t="str">
        <f t="shared" si="64"/>
        <v/>
      </c>
      <c r="BJ97" s="166"/>
      <c r="BK97" s="190"/>
      <c r="BL97" s="189" t="str">
        <f t="shared" si="65"/>
        <v/>
      </c>
      <c r="BM97" s="166" t="str">
        <f t="shared" si="114"/>
        <v/>
      </c>
      <c r="BN97" s="167" t="str">
        <f t="shared" si="115"/>
        <v/>
      </c>
      <c r="BO97" s="166" t="str">
        <f t="shared" si="68"/>
        <v/>
      </c>
      <c r="BP97" s="166" t="str">
        <f t="shared" si="116"/>
        <v/>
      </c>
      <c r="BQ97" s="190" t="str">
        <f>IF(AND($A97=1,$J97&lt;&gt;""),_xlfn.CONCAT(BQ$3,PROPER(_xlfn.XLOOKUP($L97,字面,QWERTY)),BQ$4,_xlfn.XLOOKUP($L97,字面,QWERTY),BQ$5,$U97,BQ$6,_xlfn.XLOOKUP($L97,字面,変数名),BQ$7,_xlfn.XLOOKUP($L97,字面,変数名),BQ$8,BQ$9,_xlfn.XLOOKUP($L97,字面,QWERTY),BQ$5,$U97,BQ$6,_xlfn.XLOOKUP($L97,字面,変数名),BQ$10,_xlfn.XLOOKUP($L97,字面,変数名),IF(ISBLANK($BQ98),BQ$11,BQ$8)),"")</f>
        <v/>
      </c>
      <c r="BR97" s="193"/>
    </row>
    <row r="98" spans="1:70" ht="294">
      <c r="A98" s="39">
        <f t="shared" si="83"/>
        <v>3</v>
      </c>
      <c r="B98" s="38" t="str">
        <f t="shared" si="84"/>
        <v>A</v>
      </c>
      <c r="C98" s="38">
        <f t="shared" si="85"/>
        <v>1</v>
      </c>
      <c r="D98" s="38">
        <f t="shared" si="86"/>
        <v>0</v>
      </c>
      <c r="E98" s="50">
        <f t="shared" si="87"/>
        <v>402653186</v>
      </c>
      <c r="F98" s="141">
        <f t="shared" si="88"/>
        <v>0</v>
      </c>
      <c r="G98" s="144">
        <v>217</v>
      </c>
      <c r="H98" s="3" t="s">
        <v>40</v>
      </c>
      <c r="I98" s="19"/>
      <c r="J98" s="5" t="s">
        <v>40</v>
      </c>
      <c r="K98" s="7"/>
      <c r="L98" s="22" t="s">
        <v>192</v>
      </c>
      <c r="M98" s="22" t="s">
        <v>193</v>
      </c>
      <c r="N98" s="204" t="s">
        <v>199</v>
      </c>
      <c r="O98" s="36"/>
      <c r="P98" s="9" t="s">
        <v>710</v>
      </c>
      <c r="Q98" s="10" t="s">
        <v>682</v>
      </c>
      <c r="R98" s="21" t="s">
        <v>683</v>
      </c>
      <c r="S98" s="34" t="str">
        <f t="shared" si="82"/>
        <v>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</v>
      </c>
      <c r="T98" s="160" t="s">
        <v>1001</v>
      </c>
      <c r="U98" s="34" t="str">
        <f t="shared" si="89"/>
        <v>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</v>
      </c>
      <c r="W98" s="84" t="str">
        <f t="shared" si="90"/>
        <v>な</v>
      </c>
      <c r="X98" s="85" t="str">
        <f t="shared" si="91"/>
        <v>ん</v>
      </c>
      <c r="Y98" s="86">
        <f t="shared" si="92"/>
        <v>402653184</v>
      </c>
      <c r="Z98" s="87" t="str">
        <f t="shared" si="93"/>
        <v/>
      </c>
      <c r="AA98" s="85">
        <f t="shared" si="94"/>
        <v>0</v>
      </c>
      <c r="AB98" s="84" t="str">
        <f t="shared" si="95"/>
        <v>な</v>
      </c>
      <c r="AC98" s="85" t="str">
        <f t="shared" si="96"/>
        <v>小</v>
      </c>
      <c r="AD98" s="86">
        <f t="shared" si="97"/>
        <v>134217730</v>
      </c>
      <c r="AE98" s="87" t="str">
        <f t="shared" si="98"/>
        <v/>
      </c>
      <c r="AF98" s="85">
        <f t="shared" si="99"/>
        <v>0</v>
      </c>
      <c r="AG98" s="84" t="str">
        <f t="shared" si="100"/>
        <v>ん</v>
      </c>
      <c r="AH98" s="85" t="str">
        <f t="shared" si="101"/>
        <v>小</v>
      </c>
      <c r="AI98" s="86">
        <f t="shared" si="102"/>
        <v>268435458</v>
      </c>
      <c r="AJ98" s="87" t="str">
        <f t="shared" si="103"/>
        <v/>
      </c>
      <c r="AK98" s="88">
        <f t="shared" si="104"/>
        <v>0</v>
      </c>
      <c r="AM98" s="183"/>
      <c r="AN98" s="165"/>
      <c r="AO98" s="165"/>
      <c r="AP98" s="165"/>
      <c r="AQ98" s="165"/>
      <c r="AR98" s="189" t="str">
        <f t="shared" si="47"/>
        <v>{"description": "な, ん &amp; 小 → x   x   x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q","modifiers":{"optional":["caps_lock"]}},"to":[{"key_code":"delete_or_backspace"},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Q","value":1}},{"set_variable":{"name":"unsettled","value":0}}],"to_after_key_up":[{"set_variable":{"name":"B_Q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q","modifiers":{"optional":["caps_lock"]}},"to":[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Q","value":1}},{"set_variable":{"name":"unsettled","value":0}}],"to_after_key_up":[{"set_variable":{"name":"B_Q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q","modifiers":{"optional":["caps_lock"]}},"to":[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Q","value":1}},{"set_variable":{"name":"unsettled","value":0}}],"to_after_key_up":[{"set_variable":{"name":"B_Q","value":0}}],"type":"basic"},</v>
      </c>
      <c r="AS98" s="166" t="str">
        <f t="shared" si="105"/>
        <v>{"conditions":[{"type":"variable_if","name":"unsettled","value":2},{"type":"variable_unless","name":"B_M","value":0},{"type":"variable_unless","name":"B_Q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Q","value":0},{"input_sources":[{"language":"ja"}],"type":"input_source_if"},{"input_sources":[{"input_mode_id":"Roman$"}],"type":"input_source_unless"}],"from":{"key_code":"comma","modifiers":{"optional":["caps_lock"]}},"to":[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COMM","value":1}},{"set_variable":{"name":"unsettled","value":0}}],"to_after_key_up":[{"set_variable":{"name":"B_COMM","value":0}}],"type":"basic"},{"conditions":[{"type":"variable_unless","name":"B_M","value":0},{"type":"variable_unless","name":"B_Q","value":0},{"input_sources":[{"language":"ja"}],"type":"input_source_if"},{"input_sources":[{"input_mode_id":"Roman$"}],"type":"input_source_unless"}],"from":{"key_code":"comma","modifiers":{"optional":["caps_lock"]}},"to":[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COMM","value":1}},{"set_variable":{"name":"unsettled","value":0}}],"to_after_key_up":[{"set_variable":{"name":"B_COMM","value":0}}],"type":"basic"},</v>
      </c>
      <c r="AT98" s="166" t="str">
        <f t="shared" si="106"/>
        <v>{"conditions":[{"type":"variable_if","name":"unsettled","value":2},{"type":"variable_unless","name":"B_COMM","value":0},{"type":"variable_unless","name":"B_Q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Q","value":0},{"input_sources":[{"language":"ja"}],"type":"input_source_if"},{"input_sources":[{"input_mode_id":"Roman$"}],"type":"input_source_unless"}],"from":{"key_code":"m","modifiers":{"optional":["caps_lock"]}},"to":[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M","value":1}},{"set_variable":{"name":"unsettled","value":0}}],"to_after_key_up":[{"set_variable":{"name":"B_M","value":0}}],"type":"basic"},{"conditions":[{"type":"variable_unless","name":"B_COMM","value":0},{"type":"variable_unless","name":"B_Q","value":0},{"input_sources":[{"language":"ja"}],"type":"input_source_if"},{"input_sources":[{"input_mode_id":"Roman$"}],"type":"input_source_unless"}],"from":{"key_code":"m","modifiers":{"optional":["caps_lock"]}},"to":[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return_or_enter"},{"set_variable":{"name":"B_M","value":1}},{"set_variable":{"name":"unsettled","value":0}}],"to_after_key_up":[{"set_variable":{"name":"B_M","value":0}}],"type":"basic"},</v>
      </c>
      <c r="AU98" s="166" t="str">
        <f t="shared" si="50"/>
        <v/>
      </c>
      <c r="AV98" s="166" t="str">
        <f t="shared" si="51"/>
        <v/>
      </c>
      <c r="AW98" s="166" t="str">
        <f t="shared" si="107"/>
        <v/>
      </c>
      <c r="AX98" s="166" t="str">
        <f t="shared" si="108"/>
        <v/>
      </c>
      <c r="AY98" s="166" t="str">
        <f t="shared" si="109"/>
        <v/>
      </c>
      <c r="AZ98" s="166" t="str">
        <f t="shared" si="110"/>
        <v/>
      </c>
      <c r="BA98" s="166" t="str">
        <f t="shared" si="56"/>
        <v/>
      </c>
      <c r="BB98" s="166" t="str">
        <f t="shared" si="111"/>
        <v/>
      </c>
      <c r="BC98" s="166" t="str">
        <f t="shared" si="58"/>
        <v/>
      </c>
      <c r="BD98" s="166" t="str">
        <f t="shared" si="112"/>
        <v/>
      </c>
      <c r="BE98" s="166" t="str">
        <f t="shared" si="60"/>
        <v/>
      </c>
      <c r="BF98" s="166" t="str">
        <f t="shared" si="113"/>
        <v/>
      </c>
      <c r="BG98" s="166" t="str">
        <f t="shared" si="62"/>
        <v/>
      </c>
      <c r="BH98" s="166" t="str">
        <f t="shared" si="63"/>
        <v/>
      </c>
      <c r="BI98" s="166" t="str">
        <f t="shared" si="64"/>
        <v/>
      </c>
      <c r="BJ98" s="166"/>
      <c r="BK98" s="190"/>
      <c r="BL98" s="189" t="str">
        <f t="shared" si="65"/>
        <v>{"description": "M, Comma &amp; Q → x   x   x","conditions":[{"type":"variable_if","name":"unsettled","value":2},{"type":"variable_unless","name":"B_M","value":0},{"type":"variable_unless","name":"B_COMM","value":0}],"from":{"key_code":"q","modifiers":{"optional":["caps_lock"]}},"to":[{"key_code":"delete_or_backspace"},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Q","value":1}},{"set_variable":{"name":"unsettled","value":0}}],"to_after_key_up":[{"set_variable":{"name":"B_Q","value":0}}],"type":"basic"},{"conditions":[{"type":"variable_unless","name":"unsettled","value":0},{"type":"variable_unless","name":"B_M","value":0},{"type":"variable_unless","name":"B_COMM","value":0}],"from":{"key_code":"q","modifiers":{"optional":["caps_lock"]}},"to":[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Q","value":1}},{"set_variable":{"name":"unsettled","value":0}}],"to_after_key_up":[{"set_variable":{"name":"B_Q","value":0}}],"type":"basic"},{"conditions":[{"type":"variable_unless","name":"B_M","value":0},{"type":"variable_unless","name":"B_COMM","value":0}],"from":{"key_code":"q","modifiers":{"optional":["caps_lock"]}},"to":[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Q","value":1}},{"set_variable":{"name":"unsettled","value":0}}],"to_after_key_up":[{"set_variable":{"name":"B_Q","value":0}}],"type":"basic"},</v>
      </c>
      <c r="BM98" s="166" t="str">
        <f t="shared" si="114"/>
        <v>{"conditions":[{"type":"variable_if","name":"unsettled","value":2},{"type":"variable_unless","name":"B_M","value":0},{"type":"variable_unless","name":"B_Q","value":0}],"from":{"key_code":"comma","modifiers":{"optional":["caps_lock"]}},"to":[{"key_code":"delete_or_backspace"},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Q","value":0}],"from":{"key_code":"comma","modifiers":{"optional":["caps_lock"]}},"to":[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COMM","value":1}},{"set_variable":{"name":"unsettled","value":0}}],"to_after_key_up":[{"set_variable":{"name":"B_COMM","value":0}}],"type":"basic"},{"conditions":[{"type":"variable_unless","name":"B_M","value":0},{"type":"variable_unless","name":"B_Q","value":0}],"from":{"key_code":"comma","modifiers":{"optional":["caps_lock"]}},"to":[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COMM","value":1}},{"set_variable":{"name":"unsettled","value":0}}],"to_after_key_up":[{"set_variable":{"name":"B_COMM","value":0}}],"type":"basic"},</v>
      </c>
      <c r="BN98" s="167" t="str">
        <f t="shared" si="115"/>
        <v>{"conditions":[{"type":"variable_if","name":"unsettled","value":2},{"type":"variable_unless","name":"B_COMM","value":0},{"type":"variable_unless","name":"B_Q","value":0}],"from":{"key_code":"m","modifiers":{"optional":["caps_lock"]}},"to":[{"key_code":"delete_or_backspace"},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Q","value":0}],"from":{"key_code":"m","modifiers":{"optional":["caps_lock"]}},"to":[{"key_code":"delete_or_backspace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M","value":1}},{"set_variable":{"name":"unsettled","value":0}}],"to_after_key_up":[{"set_variable":{"name":"B_M","value":0}}],"type":"basic"},{"conditions":[{"type":"variable_unless","name":"B_COMM","value":0},{"type":"variable_unless","name":"B_Q","value":0}],"from":{"key_code":"m","modifiers":{"optional":["caps_lock"]}},"to":[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1"},{"key_code":"spacebar"},{"key_code":"spacebar"},{"key_code":"spacebar"},{"key_code":"b","modifiers":["shift","option"]},{"key_code":"0"},{"key_code":"0"},{"key_code":"d"},{"key_code":"7"},{"key_code":"lang2"},{"key_code":"return_or_enter"},{"set_variable":{"name":"B_M","value":1}},{"set_variable":{"name":"unsettled","value":0}}],"to_after_key_up":[{"set_variable":{"name":"B_M","value":0}}],"type":"basic"},</v>
      </c>
      <c r="BO98" s="166" t="str">
        <f t="shared" si="68"/>
        <v/>
      </c>
      <c r="BP98" s="166" t="str">
        <f t="shared" si="116"/>
        <v/>
      </c>
      <c r="BQ98" s="190" t="str">
        <f>IF(AND($A98=1,$J98&lt;&gt;""),_xlfn.CONCAT(BQ$3,PROPER(_xlfn.XLOOKUP($L98,字面,QWERTY)),BQ$4,_xlfn.XLOOKUP($L98,字面,QWERTY),BQ$5,$U98,BQ$6,_xlfn.XLOOKUP($L98,字面,変数名),BQ$7,_xlfn.XLOOKUP($L98,字面,変数名),BQ$8,BQ$9,_xlfn.XLOOKUP($L98,字面,QWERTY),BQ$5,$U98,BQ$6,_xlfn.XLOOKUP($L98,字面,変数名),BQ$10,_xlfn.XLOOKUP($L98,字面,変数名),IF(ISBLANK($BQ99),BQ$11,BQ$8)),"")</f>
        <v/>
      </c>
      <c r="BR98" s="193"/>
    </row>
    <row r="99" spans="1:70" ht="168">
      <c r="A99" s="39">
        <f t="shared" si="83"/>
        <v>3</v>
      </c>
      <c r="B99" s="38" t="str">
        <f t="shared" si="84"/>
        <v>A</v>
      </c>
      <c r="C99" s="38">
        <f t="shared" si="85"/>
        <v>1</v>
      </c>
      <c r="D99" s="38">
        <f t="shared" si="86"/>
        <v>0</v>
      </c>
      <c r="E99" s="50">
        <f t="shared" si="87"/>
        <v>402653188</v>
      </c>
      <c r="F99" s="141">
        <f t="shared" si="88"/>
        <v>0</v>
      </c>
      <c r="G99" s="144">
        <v>218</v>
      </c>
      <c r="H99" s="3" t="s">
        <v>40</v>
      </c>
      <c r="I99" s="19"/>
      <c r="J99" s="5" t="s">
        <v>40</v>
      </c>
      <c r="K99" s="7"/>
      <c r="L99" s="22" t="s">
        <v>192</v>
      </c>
      <c r="M99" s="22" t="s">
        <v>193</v>
      </c>
      <c r="N99" s="204" t="s">
        <v>170</v>
      </c>
      <c r="O99" s="36"/>
      <c r="P99" s="9" t="s">
        <v>685</v>
      </c>
      <c r="Q99" s="10" t="s">
        <v>686</v>
      </c>
      <c r="R99" s="21" t="s">
        <v>684</v>
      </c>
      <c r="S99" s="34" t="str">
        <f t="shared" si="82"/>
        <v>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</v>
      </c>
      <c r="T99" s="160" t="s">
        <v>1002</v>
      </c>
      <c r="U99" s="34" t="str">
        <f t="shared" si="89"/>
        <v>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</v>
      </c>
      <c r="W99" s="84" t="str">
        <f t="shared" si="90"/>
        <v>な</v>
      </c>
      <c r="X99" s="85" t="str">
        <f t="shared" si="91"/>
        <v>ん</v>
      </c>
      <c r="Y99" s="86">
        <f t="shared" si="92"/>
        <v>402653184</v>
      </c>
      <c r="Z99" s="87" t="str">
        <f t="shared" si="93"/>
        <v/>
      </c>
      <c r="AA99" s="85">
        <f t="shared" si="94"/>
        <v>0</v>
      </c>
      <c r="AB99" s="84" t="str">
        <f t="shared" si="95"/>
        <v>な</v>
      </c>
      <c r="AC99" s="85" t="str">
        <f t="shared" si="96"/>
        <v>き</v>
      </c>
      <c r="AD99" s="86">
        <f t="shared" si="97"/>
        <v>134217732</v>
      </c>
      <c r="AE99" s="87" t="str">
        <f t="shared" si="98"/>
        <v/>
      </c>
      <c r="AF99" s="85">
        <f t="shared" si="99"/>
        <v>0</v>
      </c>
      <c r="AG99" s="84" t="str">
        <f t="shared" si="100"/>
        <v>ん</v>
      </c>
      <c r="AH99" s="85" t="str">
        <f t="shared" si="101"/>
        <v>き</v>
      </c>
      <c r="AI99" s="86">
        <f t="shared" si="102"/>
        <v>268435460</v>
      </c>
      <c r="AJ99" s="87" t="str">
        <f t="shared" si="103"/>
        <v/>
      </c>
      <c r="AK99" s="88">
        <f t="shared" si="104"/>
        <v>0</v>
      </c>
      <c r="AM99" s="183"/>
      <c r="AN99" s="165"/>
      <c r="AO99" s="165"/>
      <c r="AP99" s="165"/>
      <c r="AQ99" s="165"/>
      <c r="AR99" s="189" t="str">
        <f t="shared" si="47"/>
        <v>{"description": "な, ん &amp; き → ルビマクロ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w","modifiers":{"optional":["caps_lock"]}},"to":[{"key_code":"delete_or_backspace"},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W","value":1}},{"set_variable":{"name":"unsettled","value":0}}],"to_after_key_up":[{"set_variable":{"name":"B_W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w","modifiers":{"optional":["caps_lock"]}},"to":[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W","value":1}},{"set_variable":{"name":"unsettled","value":0}}],"to_after_key_up":[{"set_variable":{"name":"B_W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w","modifiers":{"optional":["caps_lock"]}},"to":[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W","value":1}},{"set_variable":{"name":"unsettled","value":0}}],"to_after_key_up":[{"set_variable":{"name":"B_W","value":0}}],"type":"basic"},</v>
      </c>
      <c r="AS99" s="166" t="str">
        <f t="shared" si="105"/>
        <v>{"conditions":[{"type":"variable_if","name":"unsettled","value":2},{"type":"variable_unless","name":"B_M","value":0},{"type":"variable_unless","name":"B_W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W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COMM","value":1}},{"set_variable":{"name":"unsettled","value":0}}],"to_after_key_up":[{"set_variable":{"name":"B_COMM","value":0}}],"type":"basic"},{"conditions":[{"type":"variable_unless","name":"B_M","value":0},{"type":"variable_unless","name":"B_W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COMM","value":1}},{"set_variable":{"name":"unsettled","value":0}}],"to_after_key_up":[{"set_variable":{"name":"B_COMM","value":0}}],"type":"basic"},</v>
      </c>
      <c r="AT99" s="166" t="str">
        <f t="shared" si="106"/>
        <v>{"conditions":[{"type":"variable_if","name":"unsettled","value":2},{"type":"variable_unless","name":"B_COMM","value":0},{"type":"variable_unless","name":"B_W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W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M","value":1}},{"set_variable":{"name":"unsettled","value":0}}],"to_after_key_up":[{"set_variable":{"name":"B_M","value":0}}],"type":"basic"},{"conditions":[{"type":"variable_unless","name":"B_COMM","value":0},{"type":"variable_unless","name":"B_W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1"},{"key_code":"up_arrow"},{"set_variable":{"name":"B_M","value":1}},{"set_variable":{"name":"unsettled","value":0}}],"to_after_key_up":[{"set_variable":{"name":"B_M","value":0}}],"type":"basic"},</v>
      </c>
      <c r="AU99" s="166" t="str">
        <f t="shared" si="50"/>
        <v/>
      </c>
      <c r="AV99" s="166" t="str">
        <f t="shared" si="51"/>
        <v/>
      </c>
      <c r="AW99" s="166" t="str">
        <f t="shared" si="107"/>
        <v/>
      </c>
      <c r="AX99" s="166" t="str">
        <f t="shared" si="108"/>
        <v/>
      </c>
      <c r="AY99" s="166" t="str">
        <f t="shared" si="109"/>
        <v/>
      </c>
      <c r="AZ99" s="166" t="str">
        <f t="shared" si="110"/>
        <v/>
      </c>
      <c r="BA99" s="166" t="str">
        <f t="shared" si="56"/>
        <v/>
      </c>
      <c r="BB99" s="166" t="str">
        <f t="shared" si="111"/>
        <v/>
      </c>
      <c r="BC99" s="166" t="str">
        <f t="shared" si="58"/>
        <v/>
      </c>
      <c r="BD99" s="166" t="str">
        <f t="shared" si="112"/>
        <v/>
      </c>
      <c r="BE99" s="166" t="str">
        <f t="shared" si="60"/>
        <v/>
      </c>
      <c r="BF99" s="166" t="str">
        <f t="shared" si="113"/>
        <v/>
      </c>
      <c r="BG99" s="166" t="str">
        <f t="shared" si="62"/>
        <v/>
      </c>
      <c r="BH99" s="166" t="str">
        <f t="shared" si="63"/>
        <v/>
      </c>
      <c r="BI99" s="166" t="str">
        <f t="shared" si="64"/>
        <v/>
      </c>
      <c r="BJ99" s="166"/>
      <c r="BK99" s="190"/>
      <c r="BL99" s="189" t="str">
        <f t="shared" si="65"/>
        <v>{"description": "M, Comma &amp; W → ルビマクロ","conditions":[{"type":"variable_if","name":"unsettled","value":2},{"type":"variable_unless","name":"B_M","value":0},{"type":"variable_unless","name":"B_COMM","value":0}],"from":{"key_code":"w","modifiers":{"optional":["caps_lock"]}},"to":[{"key_code":"delete_or_backspace"},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W","value":1}},{"set_variable":{"name":"unsettled","value":0}}],"to_after_key_up":[{"set_variable":{"name":"B_W","value":0}}],"type":"basic"},{"conditions":[{"type":"variable_unless","name":"unsettled","value":0},{"type":"variable_unless","name":"B_M","value":0},{"type":"variable_unless","name":"B_COMM","value":0}],"from":{"key_code":"w","modifiers":{"optional":["caps_lock"]}},"to":[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W","value":1}},{"set_variable":{"name":"unsettled","value":0}}],"to_after_key_up":[{"set_variable":{"name":"B_W","value":0}}],"type":"basic"},{"conditions":[{"type":"variable_unless","name":"B_M","value":0},{"type":"variable_unless","name":"B_COMM","value":0}],"from":{"key_code":"w","modifiers":{"optional":["caps_lock"]}},"to":[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W","value":1}},{"set_variable":{"name":"unsettled","value":0}}],"to_after_key_up":[{"set_variable":{"name":"B_W","value":0}}],"type":"basic"},</v>
      </c>
      <c r="BM99" s="166" t="str">
        <f t="shared" si="114"/>
        <v>{"conditions":[{"type":"variable_if","name":"unsettled","value":2},{"type":"variable_unless","name":"B_M","value":0},{"type":"variable_unless","name":"B_W","value":0}],"from":{"key_code":"comma","modifiers":{"optional":["caps_lock"]}},"to":[{"key_code":"delete_or_backspace"},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W","value":0}],"from":{"key_code":"comma","modifiers":{"optional":["caps_lock"]}},"to":[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COMM","value":1}},{"set_variable":{"name":"unsettled","value":0}}],"to_after_key_up":[{"set_variable":{"name":"B_COMM","value":0}}],"type":"basic"},{"conditions":[{"type":"variable_unless","name":"B_M","value":0},{"type":"variable_unless","name":"B_W","value":0}],"from":{"key_code":"comma","modifiers":{"optional":["caps_lock"]}},"to":[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COMM","value":1}},{"set_variable":{"name":"unsettled","value":0}}],"to_after_key_up":[{"set_variable":{"name":"B_COMM","value":0}}],"type":"basic"},</v>
      </c>
      <c r="BN99" s="167" t="str">
        <f t="shared" si="115"/>
        <v>{"conditions":[{"type":"variable_if","name":"unsettled","value":2},{"type":"variable_unless","name":"B_COMM","value":0},{"type":"variable_unless","name":"B_W","value":0}],"from":{"key_code":"m","modifiers":{"optional":["caps_lock"]}},"to":[{"key_code":"delete_or_backspace"},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W","value":0}],"from":{"key_code":"m","modifiers":{"optional":["caps_lock"]}},"to":[{"key_code":"delete_or_backspace"},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M","value":1}},{"set_variable":{"name":"unsettled","value":0}}],"to_after_key_up":[{"set_variable":{"name":"B_M","value":0}}],"type":"basic"},{"conditions":[{"type":"variable_unless","name":"B_COMM","value":0},{"type":"variable_unless","name":"B_W","value":0}],"from":{"key_code":"m","modifiers":{"optional":["caps_lock"]}},"to":[{"key_code":"b","modifiers":["shift","option"]},{"key_code":"0"},{"key_code":"0"},{"key_code":"7"},{"key_code":"c"},{"key_code":"return_or_enter"},{"key_code":"down_arrow","modifiers":["command"]},{"key_code":"3"},{"key_code":"0"},{"key_code":"0"},{"key_code":"a"},{"key_code":"3"},{"key_code":"0"},{"key_code":"0"},{"key_code":"b"},{"key_code":"lang2"},{"key_code":"up_arrow"},{"set_variable":{"name":"B_M","value":1}},{"set_variable":{"name":"unsettled","value":0}}],"to_after_key_up":[{"set_variable":{"name":"B_M","value":0}}],"type":"basic"},</v>
      </c>
      <c r="BO99" s="166" t="str">
        <f t="shared" si="68"/>
        <v/>
      </c>
      <c r="BP99" s="166" t="str">
        <f t="shared" si="116"/>
        <v/>
      </c>
      <c r="BQ99" s="190" t="str">
        <f>IF(AND($A99=1,$J99&lt;&gt;""),_xlfn.CONCAT(BQ$3,PROPER(_xlfn.XLOOKUP($L99,字面,QWERTY)),BQ$4,_xlfn.XLOOKUP($L99,字面,QWERTY),BQ$5,$U99,BQ$6,_xlfn.XLOOKUP($L99,字面,変数名),BQ$7,_xlfn.XLOOKUP($L99,字面,変数名),BQ$8,BQ$9,_xlfn.XLOOKUP($L99,字面,QWERTY),BQ$5,$U99,BQ$6,_xlfn.XLOOKUP($L99,字面,変数名),BQ$10,_xlfn.XLOOKUP($L99,字面,変数名),IF(ISBLANK($BQ100),BQ$11,BQ$8)),"")</f>
        <v/>
      </c>
      <c r="BR99" s="193"/>
    </row>
    <row r="100" spans="1:70" ht="84">
      <c r="A100" s="39">
        <f t="shared" si="83"/>
        <v>3</v>
      </c>
      <c r="B100" s="38" t="str">
        <f t="shared" si="84"/>
        <v>A</v>
      </c>
      <c r="C100" s="38">
        <f t="shared" si="85"/>
        <v>1</v>
      </c>
      <c r="D100" s="38">
        <f t="shared" si="86"/>
        <v>0</v>
      </c>
      <c r="E100" s="50">
        <f t="shared" si="87"/>
        <v>402653192</v>
      </c>
      <c r="F100" s="141">
        <f t="shared" si="88"/>
        <v>0</v>
      </c>
      <c r="G100" s="144">
        <v>219</v>
      </c>
      <c r="H100" s="3" t="s">
        <v>40</v>
      </c>
      <c r="I100" s="19"/>
      <c r="J100" s="5" t="s">
        <v>40</v>
      </c>
      <c r="K100" s="7"/>
      <c r="L100" s="22" t="s">
        <v>192</v>
      </c>
      <c r="M100" s="22" t="s">
        <v>193</v>
      </c>
      <c r="N100" s="204" t="s">
        <v>171</v>
      </c>
      <c r="O100" s="36"/>
      <c r="P100" s="9" t="s">
        <v>689</v>
      </c>
      <c r="Q100" s="10" t="s">
        <v>687</v>
      </c>
      <c r="R100" s="21" t="s">
        <v>688</v>
      </c>
      <c r="S100" s="34" t="str">
        <f t="shared" si="82"/>
        <v>{"key_code":"up_arrow","modifiers":["command"]},{"key_code":"return_or_enter"},{"key_code":"spacebar"},{"key_code":"down_arrow","modifiers":["command"]}</v>
      </c>
      <c r="T100" s="160"/>
      <c r="U100" s="34" t="str">
        <f t="shared" si="89"/>
        <v>{"key_code":"up_arrow","modifiers":["command"]},{"key_code":"return_or_enter"},{"key_code":"spacebar"},{"key_code":"down_arrow","modifiers":["command"]}</v>
      </c>
      <c r="W100" s="84" t="str">
        <f t="shared" si="90"/>
        <v>な</v>
      </c>
      <c r="X100" s="85" t="str">
        <f t="shared" si="91"/>
        <v>ん</v>
      </c>
      <c r="Y100" s="86">
        <f t="shared" si="92"/>
        <v>402653184</v>
      </c>
      <c r="Z100" s="87" t="str">
        <f t="shared" si="93"/>
        <v/>
      </c>
      <c r="AA100" s="85">
        <f t="shared" si="94"/>
        <v>0</v>
      </c>
      <c r="AB100" s="84" t="str">
        <f t="shared" si="95"/>
        <v>な</v>
      </c>
      <c r="AC100" s="85" t="str">
        <f t="shared" si="96"/>
        <v>て</v>
      </c>
      <c r="AD100" s="86">
        <f t="shared" si="97"/>
        <v>134217736</v>
      </c>
      <c r="AE100" s="87" t="str">
        <f t="shared" si="98"/>
        <v/>
      </c>
      <c r="AF100" s="85">
        <f t="shared" si="99"/>
        <v>0</v>
      </c>
      <c r="AG100" s="84" t="str">
        <f t="shared" si="100"/>
        <v>ん</v>
      </c>
      <c r="AH100" s="85" t="str">
        <f t="shared" si="101"/>
        <v>て</v>
      </c>
      <c r="AI100" s="86">
        <f t="shared" si="102"/>
        <v>268435464</v>
      </c>
      <c r="AJ100" s="87" t="str">
        <f t="shared" si="103"/>
        <v/>
      </c>
      <c r="AK100" s="88">
        <f t="shared" si="104"/>
        <v>0</v>
      </c>
      <c r="AM100" s="183"/>
      <c r="AN100" s="165"/>
      <c r="AO100" s="165"/>
      <c r="AP100" s="165"/>
      <c r="AQ100" s="165"/>
      <c r="AR100" s="189" t="str">
        <f t="shared" si="47"/>
        <v>{"description": "な, ん &amp; て → 台マクロ","conditions":[{"type":"variable_if","name":"unsettled","value":2},{"type":"variable_unless","name":"B_M","value":0},{"type":"variable_unless","name":"B_COMM","value":0}],"from":{"key_code":"e","modifiers":{"optional":["caps_lock"]}},"to":[{"key_code":"delete_or_backspace"},{"key_code":"delete_or_backspace"},{"key_code":"up_arrow","modifiers":["command"]},{"key_code":"return_or_enter"},{"key_code":"spacebar"},{"key_code":"down_arrow","modifiers":["command"]},{"set_variable":{"name":"B_E","value":1}},{"set_variable":{"name":"unsettled","value":0}}],"to_after_key_up":[{"set_variable":{"name":"B_E","value":0}}],"type":"basic"},{"conditions":[{"type":"variable_unless","name":"unsettled","value":0},{"type":"variable_unless","name":"B_M","value":0},{"type":"variable_unless","name":"B_COMM","value":0}],"from":{"key_code":"e","modifiers":{"optional":["caps_lock"]}},"to":[{"key_code":"delete_or_backspace"},{"key_code":"up_arrow","modifiers":["command"]},{"key_code":"return_or_enter"},{"key_code":"spacebar"},{"key_code":"down_arrow","modifiers":["command"]},{"set_variable":{"name":"B_E","value":1}},{"set_variable":{"name":"unsettled","value":0}}],"to_after_key_up":[{"set_variable":{"name":"B_E","value":0}}],"type":"basic"},{"conditions":[{"type":"variable_unless","name":"B_M","value":0},{"type":"variable_unless","name":"B_COMM","value":0}],"from":{"key_code":"e","modifiers":{"optional":["caps_lock"]}},"to":[{"key_code":"up_arrow","modifiers":["command"]},{"key_code":"return_or_enter"},{"key_code":"spacebar"},{"key_code":"down_arrow","modifiers":["command"]},{"set_variable":{"name":"B_E","value":1}},{"set_variable":{"name":"unsettled","value":0}}],"to_after_key_up":[{"set_variable":{"name":"B_E","value":0}}],"type":"basic"},</v>
      </c>
      <c r="AS100" s="166" t="str">
        <f t="shared" si="105"/>
        <v>{"conditions":[{"type":"variable_if","name":"unsettled","value":2},{"type":"variable_unless","name":"B_M","value":0},{"type":"variable_unless","name":"B_E","value":0}],"from":{"key_code":"comma","modifiers":{"optional":["caps_lock"]}},"to":[{"key_code":"delete_or_backspace"},{"key_code":"delete_or_backspace"},{"key_code":"up_arrow","modifiers":["command"]},{"key_code":"return_or_enter"},{"key_code":"spacebar"},{"key_code":"down_arrow","modifiers":["command"]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E","value":0}],"from":{"key_code":"comma","modifiers":{"optional":["caps_lock"]}},"to":[{"key_code":"delete_or_backspace"},{"key_code":"up_arrow","modifiers":["command"]},{"key_code":"return_or_enter"},{"key_code":"spacebar"},{"key_code":"down_arrow","modifiers":["command"]},{"set_variable":{"name":"B_COMM","value":1}},{"set_variable":{"name":"unsettled","value":0}}],"to_after_key_up":[{"set_variable":{"name":"B_COMM","value":0}}],"type":"basic"},{"conditions":[{"type":"variable_unless","name":"B_M","value":0},{"type":"variable_unless","name":"B_E","value":0}],"from":{"key_code":"comma","modifiers":{"optional":["caps_lock"]}},"to":[{"key_code":"up_arrow","modifiers":["command"]},{"key_code":"return_or_enter"},{"key_code":"spacebar"},{"key_code":"down_arrow","modifiers":["command"]},{"set_variable":{"name":"B_COMM","value":1}},{"set_variable":{"name":"unsettled","value":0}}],"to_after_key_up":[{"set_variable":{"name":"B_COMM","value":0}}],"type":"basic"},</v>
      </c>
      <c r="AT100" s="166" t="str">
        <f t="shared" si="106"/>
        <v>{"conditions":[{"type":"variable_if","name":"unsettled","value":2},{"type":"variable_unless","name":"B_COMM","value":0},{"type":"variable_unless","name":"B_E","value":0}],"from":{"key_code":"m","modifiers":{"optional":["caps_lock"]}},"to":[{"key_code":"delete_or_backspace"},{"key_code":"delete_or_backspace"},{"key_code":"up_arrow","modifiers":["command"]},{"key_code":"return_or_enter"},{"key_code":"spacebar"},{"key_code":"down_arrow","modifiers":["command"]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E","value":0}],"from":{"key_code":"m","modifiers":{"optional":["caps_lock"]}},"to":[{"key_code":"delete_or_backspace"},{"key_code":"up_arrow","modifiers":["command"]},{"key_code":"return_or_enter"},{"key_code":"spacebar"},{"key_code":"down_arrow","modifiers":["command"]},{"set_variable":{"name":"B_M","value":1}},{"set_variable":{"name":"unsettled","value":0}}],"to_after_key_up":[{"set_variable":{"name":"B_M","value":0}}],"type":"basic"},{"conditions":[{"type":"variable_unless","name":"B_COMM","value":0},{"type":"variable_unless","name":"B_E","value":0}],"from":{"key_code":"m","modifiers":{"optional":["caps_lock"]}},"to":[{"key_code":"up_arrow","modifiers":["command"]},{"key_code":"return_or_enter"},{"key_code":"spacebar"},{"key_code":"down_arrow","modifiers":["command"]},{"set_variable":{"name":"B_M","value":1}},{"set_variable":{"name":"unsettled","value":0}}],"to_after_key_up":[{"set_variable":{"name":"B_M","value":0}}],"type":"basic"},</v>
      </c>
      <c r="AU100" s="166" t="str">
        <f t="shared" si="50"/>
        <v/>
      </c>
      <c r="AV100" s="166" t="str">
        <f t="shared" si="51"/>
        <v/>
      </c>
      <c r="AW100" s="166" t="str">
        <f t="shared" si="107"/>
        <v/>
      </c>
      <c r="AX100" s="166" t="str">
        <f t="shared" si="108"/>
        <v/>
      </c>
      <c r="AY100" s="166" t="str">
        <f t="shared" si="109"/>
        <v/>
      </c>
      <c r="AZ100" s="166" t="str">
        <f t="shared" si="110"/>
        <v/>
      </c>
      <c r="BA100" s="166" t="str">
        <f t="shared" si="56"/>
        <v/>
      </c>
      <c r="BB100" s="166" t="str">
        <f t="shared" si="111"/>
        <v/>
      </c>
      <c r="BC100" s="166" t="str">
        <f t="shared" si="58"/>
        <v/>
      </c>
      <c r="BD100" s="166" t="str">
        <f t="shared" si="112"/>
        <v/>
      </c>
      <c r="BE100" s="166" t="str">
        <f t="shared" si="60"/>
        <v/>
      </c>
      <c r="BF100" s="166" t="str">
        <f t="shared" si="113"/>
        <v/>
      </c>
      <c r="BG100" s="166" t="str">
        <f t="shared" si="62"/>
        <v/>
      </c>
      <c r="BH100" s="166" t="str">
        <f t="shared" si="63"/>
        <v/>
      </c>
      <c r="BI100" s="166" t="str">
        <f t="shared" si="64"/>
        <v/>
      </c>
      <c r="BJ100" s="166"/>
      <c r="BK100" s="190"/>
      <c r="BL100" s="189" t="str">
        <f t="shared" si="65"/>
        <v/>
      </c>
      <c r="BM100" s="166" t="str">
        <f t="shared" si="114"/>
        <v/>
      </c>
      <c r="BN100" s="167" t="str">
        <f t="shared" si="115"/>
        <v/>
      </c>
      <c r="BO100" s="166" t="str">
        <f t="shared" si="68"/>
        <v/>
      </c>
      <c r="BP100" s="166" t="str">
        <f t="shared" si="116"/>
        <v/>
      </c>
      <c r="BQ100" s="190" t="str">
        <f>IF(AND($A100=1,$J100&lt;&gt;""),_xlfn.CONCAT(BQ$3,PROPER(_xlfn.XLOOKUP($L100,字面,QWERTY)),BQ$4,_xlfn.XLOOKUP($L100,字面,QWERTY),BQ$5,$U100,BQ$6,_xlfn.XLOOKUP($L100,字面,変数名),BQ$7,_xlfn.XLOOKUP($L100,字面,変数名),BQ$8,BQ$9,_xlfn.XLOOKUP($L100,字面,QWERTY),BQ$5,$U100,BQ$6,_xlfn.XLOOKUP($L100,字面,変数名),BQ$10,_xlfn.XLOOKUP($L100,字面,変数名),IF(ISBLANK($BQ101),BQ$11,BQ$8)),"")</f>
        <v/>
      </c>
      <c r="BR100" s="193"/>
    </row>
    <row r="101" spans="1:70" ht="105">
      <c r="A101" s="39">
        <f t="shared" si="83"/>
        <v>3</v>
      </c>
      <c r="B101" s="38" t="str">
        <f t="shared" si="84"/>
        <v>A</v>
      </c>
      <c r="C101" s="38">
        <f t="shared" si="85"/>
        <v>1</v>
      </c>
      <c r="D101" s="38">
        <f t="shared" si="86"/>
        <v>0</v>
      </c>
      <c r="E101" s="50">
        <f t="shared" si="87"/>
        <v>402653200</v>
      </c>
      <c r="F101" s="141">
        <f t="shared" si="88"/>
        <v>0</v>
      </c>
      <c r="G101" s="144">
        <v>220</v>
      </c>
      <c r="H101" s="3" t="s">
        <v>40</v>
      </c>
      <c r="I101" s="19"/>
      <c r="J101" s="5" t="s">
        <v>40</v>
      </c>
      <c r="K101" s="7"/>
      <c r="L101" s="22" t="s">
        <v>192</v>
      </c>
      <c r="M101" s="22" t="s">
        <v>193</v>
      </c>
      <c r="N101" s="204" t="s">
        <v>172</v>
      </c>
      <c r="O101" s="36"/>
      <c r="P101" s="9" t="s">
        <v>690</v>
      </c>
      <c r="Q101" s="10" t="s">
        <v>7</v>
      </c>
      <c r="R101" s="21" t="s">
        <v>691</v>
      </c>
      <c r="S101" s="34" t="str">
        <f t="shared" si="82"/>
        <v>{"key_code":"up_arrow","modifiers":["command"]},{"key_code":"return_or_enter"},{"key_code":"spacebar"},{"key_code":"spacebar"},{"key_code":"spacebar"},{"key_code":"down_arrow","modifiers":["command"]}</v>
      </c>
      <c r="T101" s="160"/>
      <c r="U101" s="34" t="str">
        <f t="shared" si="89"/>
        <v>{"key_code":"up_arrow","modifiers":["command"]},{"key_code":"return_or_enter"},{"key_code":"spacebar"},{"key_code":"spacebar"},{"key_code":"spacebar"},{"key_code":"down_arrow","modifiers":["command"]}</v>
      </c>
      <c r="W101" s="84" t="str">
        <f t="shared" si="90"/>
        <v>な</v>
      </c>
      <c r="X101" s="85" t="str">
        <f t="shared" si="91"/>
        <v>ん</v>
      </c>
      <c r="Y101" s="86">
        <f t="shared" si="92"/>
        <v>402653184</v>
      </c>
      <c r="Z101" s="87" t="str">
        <f t="shared" si="93"/>
        <v/>
      </c>
      <c r="AA101" s="85">
        <f t="shared" si="94"/>
        <v>0</v>
      </c>
      <c r="AB101" s="84" t="str">
        <f t="shared" si="95"/>
        <v>な</v>
      </c>
      <c r="AC101" s="85" t="str">
        <f t="shared" si="96"/>
        <v>し</v>
      </c>
      <c r="AD101" s="86">
        <f t="shared" si="97"/>
        <v>134217744</v>
      </c>
      <c r="AE101" s="87" t="str">
        <f t="shared" si="98"/>
        <v/>
      </c>
      <c r="AF101" s="85">
        <f t="shared" si="99"/>
        <v>0</v>
      </c>
      <c r="AG101" s="84" t="str">
        <f t="shared" si="100"/>
        <v>ん</v>
      </c>
      <c r="AH101" s="85" t="str">
        <f t="shared" si="101"/>
        <v>し</v>
      </c>
      <c r="AI101" s="86">
        <f t="shared" si="102"/>
        <v>268435472</v>
      </c>
      <c r="AJ101" s="87" t="str">
        <f t="shared" si="103"/>
        <v/>
      </c>
      <c r="AK101" s="88">
        <f t="shared" si="104"/>
        <v>0</v>
      </c>
      <c r="AM101" s="183"/>
      <c r="AN101" s="165"/>
      <c r="AO101" s="165"/>
      <c r="AP101" s="165"/>
      <c r="AQ101" s="165"/>
      <c r="AR101" s="189" t="str">
        <f t="shared" si="47"/>
        <v>{"description": "な, ん &amp; し → トマクロ","conditions":[{"type":"variable_if","name":"unsettled","value":2},{"type":"variable_unless","name":"B_M","value":0},{"type":"variable_unless","name":"B_COMM","value":0}],"from":{"key_code":"r","modifiers":{"optional":["caps_lock"]}},"to":[{"key_code":"delete_or_backspace"},{"key_code":"delete_or_backspace"},{"key_code":"up_arrow","modifiers":["command"]},{"key_code":"return_or_enter"},{"key_code":"spacebar"},{"key_code":"spacebar"},{"key_code":"spacebar"},{"key_code":"down_arrow","modifiers":["command"]},{"set_variable":{"name":"B_R","value":1}},{"set_variable":{"name":"unsettled","value":0}}],"to_after_key_up":[{"set_variable":{"name":"B_R","value":0}}],"type":"basic"},{"conditions":[{"type":"variable_unless","name":"unsettled","value":0},{"type":"variable_unless","name":"B_M","value":0},{"type":"variable_unless","name":"B_COMM","value":0}],"from":{"key_code":"r","modifiers":{"optional":["caps_lock"]}},"to":[{"key_code":"delete_or_backspace"},{"key_code":"up_arrow","modifiers":["command"]},{"key_code":"return_or_enter"},{"key_code":"spacebar"},{"key_code":"spacebar"},{"key_code":"spacebar"},{"key_code":"down_arrow","modifiers":["command"]},{"set_variable":{"name":"B_R","value":1}},{"set_variable":{"name":"unsettled","value":0}}],"to_after_key_up":[{"set_variable":{"name":"B_R","value":0}}],"type":"basic"},{"conditions":[{"type":"variable_unless","name":"B_M","value":0},{"type":"variable_unless","name":"B_COMM","value":0}],"from":{"key_code":"r","modifiers":{"optional":["caps_lock"]}},"to":[{"key_code":"up_arrow","modifiers":["command"]},{"key_code":"return_or_enter"},{"key_code":"spacebar"},{"key_code":"spacebar"},{"key_code":"spacebar"},{"key_code":"down_arrow","modifiers":["command"]},{"set_variable":{"name":"B_R","value":1}},{"set_variable":{"name":"unsettled","value":0}}],"to_after_key_up":[{"set_variable":{"name":"B_R","value":0}}],"type":"basic"},</v>
      </c>
      <c r="AS101" s="166" t="str">
        <f t="shared" si="105"/>
        <v>{"conditions":[{"type":"variable_if","name":"unsettled","value":2},{"type":"variable_unless","name":"B_M","value":0},{"type":"variable_unless","name":"B_R","value":0}],"from":{"key_code":"comma","modifiers":{"optional":["caps_lock"]}},"to":[{"key_code":"delete_or_backspace"},{"key_code":"delete_or_backspace"},{"key_code":"up_arrow","modifiers":["command"]},{"key_code":"return_or_enter"},{"key_code":"spacebar"},{"key_code":"spacebar"},{"key_code":"spacebar"},{"key_code":"down_arrow","modifiers":["command"]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R","value":0}],"from":{"key_code":"comma","modifiers":{"optional":["caps_lock"]}},"to":[{"key_code":"delete_or_backspace"},{"key_code":"up_arrow","modifiers":["command"]},{"key_code":"return_or_enter"},{"key_code":"spacebar"},{"key_code":"spacebar"},{"key_code":"spacebar"},{"key_code":"down_arrow","modifiers":["command"]},{"set_variable":{"name":"B_COMM","value":1}},{"set_variable":{"name":"unsettled","value":0}}],"to_after_key_up":[{"set_variable":{"name":"B_COMM","value":0}}],"type":"basic"},{"conditions":[{"type":"variable_unless","name":"B_M","value":0},{"type":"variable_unless","name":"B_R","value":0}],"from":{"key_code":"comma","modifiers":{"optional":["caps_lock"]}},"to":[{"key_code":"up_arrow","modifiers":["command"]},{"key_code":"return_or_enter"},{"key_code":"spacebar"},{"key_code":"spacebar"},{"key_code":"spacebar"},{"key_code":"down_arrow","modifiers":["command"]},{"set_variable":{"name":"B_COMM","value":1}},{"set_variable":{"name":"unsettled","value":0}}],"to_after_key_up":[{"set_variable":{"name":"B_COMM","value":0}}],"type":"basic"},</v>
      </c>
      <c r="AT101" s="166" t="str">
        <f t="shared" si="106"/>
        <v>{"conditions":[{"type":"variable_if","name":"unsettled","value":2},{"type":"variable_unless","name":"B_COMM","value":0},{"type":"variable_unless","name":"B_R","value":0}],"from":{"key_code":"m","modifiers":{"optional":["caps_lock"]}},"to":[{"key_code":"delete_or_backspace"},{"key_code":"delete_or_backspace"},{"key_code":"up_arrow","modifiers":["command"]},{"key_code":"return_or_enter"},{"key_code":"spacebar"},{"key_code":"spacebar"},{"key_code":"spacebar"},{"key_code":"down_arrow","modifiers":["command"]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R","value":0}],"from":{"key_code":"m","modifiers":{"optional":["caps_lock"]}},"to":[{"key_code":"delete_or_backspace"},{"key_code":"up_arrow","modifiers":["command"]},{"key_code":"return_or_enter"},{"key_code":"spacebar"},{"key_code":"spacebar"},{"key_code":"spacebar"},{"key_code":"down_arrow","modifiers":["command"]},{"set_variable":{"name":"B_M","value":1}},{"set_variable":{"name":"unsettled","value":0}}],"to_after_key_up":[{"set_variable":{"name":"B_M","value":0}}],"type":"basic"},{"conditions":[{"type":"variable_unless","name":"B_COMM","value":0},{"type":"variable_unless","name":"B_R","value":0}],"from":{"key_code":"m","modifiers":{"optional":["caps_lock"]}},"to":[{"key_code":"up_arrow","modifiers":["command"]},{"key_code":"return_or_enter"},{"key_code":"spacebar"},{"key_code":"spacebar"},{"key_code":"spacebar"},{"key_code":"down_arrow","modifiers":["command"]},{"set_variable":{"name":"B_M","value":1}},{"set_variable":{"name":"unsettled","value":0}}],"to_after_key_up":[{"set_variable":{"name":"B_M","value":0}}],"type":"basic"},</v>
      </c>
      <c r="AU101" s="166" t="str">
        <f t="shared" si="50"/>
        <v/>
      </c>
      <c r="AV101" s="166" t="str">
        <f t="shared" si="51"/>
        <v/>
      </c>
      <c r="AW101" s="166" t="str">
        <f t="shared" si="107"/>
        <v/>
      </c>
      <c r="AX101" s="166" t="str">
        <f t="shared" si="108"/>
        <v/>
      </c>
      <c r="AY101" s="166" t="str">
        <f t="shared" si="109"/>
        <v/>
      </c>
      <c r="AZ101" s="166" t="str">
        <f t="shared" si="110"/>
        <v/>
      </c>
      <c r="BA101" s="166" t="str">
        <f t="shared" si="56"/>
        <v/>
      </c>
      <c r="BB101" s="166" t="str">
        <f t="shared" si="111"/>
        <v/>
      </c>
      <c r="BC101" s="166" t="str">
        <f t="shared" si="58"/>
        <v/>
      </c>
      <c r="BD101" s="166" t="str">
        <f t="shared" si="112"/>
        <v/>
      </c>
      <c r="BE101" s="166" t="str">
        <f t="shared" si="60"/>
        <v/>
      </c>
      <c r="BF101" s="166" t="str">
        <f t="shared" si="113"/>
        <v/>
      </c>
      <c r="BG101" s="166" t="str">
        <f t="shared" si="62"/>
        <v/>
      </c>
      <c r="BH101" s="166" t="str">
        <f t="shared" si="63"/>
        <v/>
      </c>
      <c r="BI101" s="166" t="str">
        <f t="shared" si="64"/>
        <v/>
      </c>
      <c r="BJ101" s="166"/>
      <c r="BK101" s="190"/>
      <c r="BL101" s="189" t="str">
        <f t="shared" si="65"/>
        <v/>
      </c>
      <c r="BM101" s="166" t="str">
        <f t="shared" si="114"/>
        <v/>
      </c>
      <c r="BN101" s="167" t="str">
        <f t="shared" si="115"/>
        <v/>
      </c>
      <c r="BO101" s="166" t="str">
        <f t="shared" si="68"/>
        <v/>
      </c>
      <c r="BP101" s="166" t="str">
        <f t="shared" si="116"/>
        <v/>
      </c>
      <c r="BQ101" s="190" t="str">
        <f>IF(AND($A101=1,$J101&lt;&gt;""),_xlfn.CONCAT(BQ$3,PROPER(_xlfn.XLOOKUP($L101,字面,QWERTY)),BQ$4,_xlfn.XLOOKUP($L101,字面,QWERTY),BQ$5,$U101,BQ$6,_xlfn.XLOOKUP($L101,字面,変数名),BQ$7,_xlfn.XLOOKUP($L101,字面,変数名),BQ$8,BQ$9,_xlfn.XLOOKUP($L101,字面,QWERTY),BQ$5,$U101,BQ$6,_xlfn.XLOOKUP($L101,字面,変数名),BQ$10,_xlfn.XLOOKUP($L101,字面,変数名),IF(ISBLANK($BQ102),BQ$11,BQ$8)),"")</f>
        <v/>
      </c>
      <c r="BR101" s="193"/>
    </row>
    <row r="102" spans="1:70" ht="63">
      <c r="A102" s="39">
        <f t="shared" si="83"/>
        <v>3</v>
      </c>
      <c r="B102" s="38" t="str">
        <f t="shared" si="84"/>
        <v>A</v>
      </c>
      <c r="C102" s="38">
        <f t="shared" si="85"/>
        <v>1</v>
      </c>
      <c r="D102" s="38">
        <f t="shared" si="86"/>
        <v>0</v>
      </c>
      <c r="E102" s="50">
        <f t="shared" si="87"/>
        <v>402653216</v>
      </c>
      <c r="F102" s="141">
        <f t="shared" si="88"/>
        <v>0</v>
      </c>
      <c r="G102" s="144">
        <v>221</v>
      </c>
      <c r="H102" s="3" t="s">
        <v>40</v>
      </c>
      <c r="I102" s="19"/>
      <c r="J102" s="5" t="s">
        <v>40</v>
      </c>
      <c r="K102" s="7"/>
      <c r="L102" s="22" t="s">
        <v>192</v>
      </c>
      <c r="M102" s="22" t="s">
        <v>193</v>
      </c>
      <c r="N102" s="204" t="s">
        <v>196</v>
      </c>
      <c r="O102" s="36"/>
      <c r="P102" s="9" t="s">
        <v>589</v>
      </c>
      <c r="Q102" s="10" t="s">
        <v>692</v>
      </c>
      <c r="R102" s="21" t="s">
        <v>610</v>
      </c>
      <c r="S102" s="34" t="str">
        <f t="shared" si="82"/>
        <v>{"key_code":"b","modifiers":["shift","option"]},{"key_code":"2"},{"key_code":"5"},{"key_code":"c"},{"key_code":"b"},{"key_code":"lang1"}</v>
      </c>
      <c r="T102" s="160" t="s">
        <v>1003</v>
      </c>
      <c r="U102" s="34" t="str">
        <f t="shared" si="89"/>
        <v>{"key_code":"b","modifiers":["shift","option"]},{"key_code":"2"},{"key_code":"5"},{"key_code":"c"},{"key_code":"b"},{"key_code":"lang2"}</v>
      </c>
      <c r="W102" s="84" t="str">
        <f t="shared" si="90"/>
        <v>な</v>
      </c>
      <c r="X102" s="85" t="str">
        <f t="shared" si="91"/>
        <v>ん</v>
      </c>
      <c r="Y102" s="86">
        <f t="shared" si="92"/>
        <v>402653184</v>
      </c>
      <c r="Z102" s="87" t="str">
        <f t="shared" si="93"/>
        <v/>
      </c>
      <c r="AA102" s="85">
        <f t="shared" si="94"/>
        <v>0</v>
      </c>
      <c r="AB102" s="84" t="str">
        <f t="shared" si="95"/>
        <v>な</v>
      </c>
      <c r="AC102" s="85" t="str">
        <f t="shared" si="96"/>
        <v>左</v>
      </c>
      <c r="AD102" s="86">
        <f t="shared" si="97"/>
        <v>134217760</v>
      </c>
      <c r="AE102" s="87" t="str">
        <f t="shared" si="98"/>
        <v/>
      </c>
      <c r="AF102" s="85">
        <f t="shared" si="99"/>
        <v>0</v>
      </c>
      <c r="AG102" s="84" t="str">
        <f t="shared" si="100"/>
        <v>ん</v>
      </c>
      <c r="AH102" s="85" t="str">
        <f t="shared" si="101"/>
        <v>左</v>
      </c>
      <c r="AI102" s="86">
        <f t="shared" si="102"/>
        <v>268435488</v>
      </c>
      <c r="AJ102" s="87" t="str">
        <f t="shared" si="103"/>
        <v/>
      </c>
      <c r="AK102" s="88">
        <f t="shared" si="104"/>
        <v>0</v>
      </c>
      <c r="AM102" s="183"/>
      <c r="AN102" s="165"/>
      <c r="AO102" s="165"/>
      <c r="AP102" s="165"/>
      <c r="AQ102" s="165"/>
      <c r="AR102" s="189" t="str">
        <f t="shared" si="47"/>
        <v>{"description": "な, ん &amp; 左 → ○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t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B_T","value":1}},{"set_variable":{"name":"unsettled","value":0}}],"to_after_key_up":[{"set_variable":{"name":"B_T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t","modifiers":{"optional":["caps_lock"]}},"to":[{"key_code":"delete_or_backspace"},{"key_code":"b","modifiers":["shift","option"]},{"key_code":"2"},{"key_code":"5"},{"key_code":"c"},{"key_code":"b"},{"key_code":"lang1"},{"set_variable":{"name":"B_T","value":1}},{"set_variable":{"name":"unsettled","value":0}}],"to_after_key_up":[{"set_variable":{"name":"B_T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t","modifiers":{"optional":["caps_lock"]}},"to":[{"key_code":"b","modifiers":["shift","option"]},{"key_code":"2"},{"key_code":"5"},{"key_code":"c"},{"key_code":"b"},{"key_code":"lang1"},{"set_variable":{"name":"B_T","value":1}},{"set_variable":{"name":"unsettled","value":0}}],"to_after_key_up":[{"set_variable":{"name":"B_T","value":0}}],"type":"basic"},</v>
      </c>
      <c r="AS102" s="166" t="str">
        <f t="shared" si="105"/>
        <v>{"conditions":[{"type":"variable_if","name":"unsettled","value":2},{"type":"variable_unless","name":"B_M","value":0},{"type":"variable_unless","name":"B_T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T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2"},{"key_code":"5"},{"key_code":"c"},{"key_code":"b"},{"key_code":"lang1"},{"set_variable":{"name":"B_COMM","value":1}},{"set_variable":{"name":"unsettled","value":0}}],"to_after_key_up":[{"set_variable":{"name":"B_COMM","value":0}}],"type":"basic"},{"conditions":[{"type":"variable_unless","name":"B_M","value":0},{"type":"variable_unless","name":"B_T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2"},{"key_code":"5"},{"key_code":"c"},{"key_code":"b"},{"key_code":"lang1"},{"set_variable":{"name":"B_COMM","value":1}},{"set_variable":{"name":"unsettled","value":0}}],"to_after_key_up":[{"set_variable":{"name":"B_COMM","value":0}}],"type":"basic"},</v>
      </c>
      <c r="AT102" s="166" t="str">
        <f t="shared" si="106"/>
        <v>{"conditions":[{"type":"variable_if","name":"unsettled","value":2},{"type":"variable_unless","name":"B_COMM","value":0},{"type":"variable_unless","name":"B_T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2"},{"key_code":"5"},{"key_code":"c"},{"key_code":"b"},{"key_code":"lang1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T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2"},{"key_code":"5"},{"key_code":"c"},{"key_code":"b"},{"key_code":"lang1"},{"set_variable":{"name":"B_M","value":1}},{"set_variable":{"name":"unsettled","value":0}}],"to_after_key_up":[{"set_variable":{"name":"B_M","value":0}}],"type":"basic"},{"conditions":[{"type":"variable_unless","name":"B_COMM","value":0},{"type":"variable_unless","name":"B_T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2"},{"key_code":"5"},{"key_code":"c"},{"key_code":"b"},{"key_code":"lang1"},{"set_variable":{"name":"B_M","value":1}},{"set_variable":{"name":"unsettled","value":0}}],"to_after_key_up":[{"set_variable":{"name":"B_M","value":0}}],"type":"basic"},</v>
      </c>
      <c r="AU102" s="166" t="str">
        <f t="shared" si="50"/>
        <v/>
      </c>
      <c r="AV102" s="166" t="str">
        <f t="shared" si="51"/>
        <v/>
      </c>
      <c r="AW102" s="166" t="str">
        <f t="shared" si="107"/>
        <v/>
      </c>
      <c r="AX102" s="166" t="str">
        <f t="shared" si="108"/>
        <v/>
      </c>
      <c r="AY102" s="166" t="str">
        <f t="shared" si="109"/>
        <v/>
      </c>
      <c r="AZ102" s="166" t="str">
        <f t="shared" si="110"/>
        <v/>
      </c>
      <c r="BA102" s="166" t="str">
        <f t="shared" si="56"/>
        <v/>
      </c>
      <c r="BB102" s="166" t="str">
        <f t="shared" si="111"/>
        <v/>
      </c>
      <c r="BC102" s="166" t="str">
        <f t="shared" si="58"/>
        <v/>
      </c>
      <c r="BD102" s="166" t="str">
        <f t="shared" si="112"/>
        <v/>
      </c>
      <c r="BE102" s="166" t="str">
        <f t="shared" si="60"/>
        <v/>
      </c>
      <c r="BF102" s="166" t="str">
        <f t="shared" si="113"/>
        <v/>
      </c>
      <c r="BG102" s="166" t="str">
        <f t="shared" si="62"/>
        <v/>
      </c>
      <c r="BH102" s="166" t="str">
        <f t="shared" si="63"/>
        <v/>
      </c>
      <c r="BI102" s="166" t="str">
        <f t="shared" si="64"/>
        <v/>
      </c>
      <c r="BJ102" s="166"/>
      <c r="BK102" s="190"/>
      <c r="BL102" s="189" t="str">
        <f t="shared" si="65"/>
        <v>{"description": "M, Comma &amp; T → ○","conditions":[{"type":"variable_if","name":"unsettled","value":2},{"type":"variable_unless","name":"B_M","value":0},{"type":"variable_unless","name":"B_COMM","value":0}],"from":{"key_code":"t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B_T","value":1}},{"set_variable":{"name":"unsettled","value":0}}],"to_after_key_up":[{"set_variable":{"name":"B_T","value":0}}],"type":"basic"},{"conditions":[{"type":"variable_unless","name":"unsettled","value":0},{"type":"variable_unless","name":"B_M","value":0},{"type":"variable_unless","name":"B_COMM","value":0}],"from":{"key_code":"t","modifiers":{"optional":["caps_lock"]}},"to":[{"key_code":"delete_or_backspace"},{"key_code":"b","modifiers":["shift","option"]},{"key_code":"2"},{"key_code":"5"},{"key_code":"c"},{"key_code":"b"},{"key_code":"lang2"},{"set_variable":{"name":"B_T","value":1}},{"set_variable":{"name":"unsettled","value":0}}],"to_after_key_up":[{"set_variable":{"name":"B_T","value":0}}],"type":"basic"},{"conditions":[{"type":"variable_unless","name":"B_M","value":0},{"type":"variable_unless","name":"B_COMM","value":0}],"from":{"key_code":"t","modifiers":{"optional":["caps_lock"]}},"to":[{"key_code":"b","modifiers":["shift","option"]},{"key_code":"2"},{"key_code":"5"},{"key_code":"c"},{"key_code":"b"},{"key_code":"lang2"},{"set_variable":{"name":"B_T","value":1}},{"set_variable":{"name":"unsettled","value":0}}],"to_after_key_up":[{"set_variable":{"name":"B_T","value":0}}],"type":"basic"},</v>
      </c>
      <c r="BM102" s="166" t="str">
        <f t="shared" si="114"/>
        <v>{"conditions":[{"type":"variable_if","name":"unsettled","value":2},{"type":"variable_unless","name":"B_M","value":0},{"type":"variable_unless","name":"B_T","value":0}],"from":{"key_code":"comma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T","value":0}],"from":{"key_code":"comma","modifiers":{"optional":["caps_lock"]}},"to":[{"key_code":"delete_or_backspace"},{"key_code":"b","modifiers":["shift","option"]},{"key_code":"2"},{"key_code":"5"},{"key_code":"c"},{"key_code":"b"},{"key_code":"lang2"},{"set_variable":{"name":"B_COMM","value":1}},{"set_variable":{"name":"unsettled","value":0}}],"to_after_key_up":[{"set_variable":{"name":"B_COMM","value":0}}],"type":"basic"},{"conditions":[{"type":"variable_unless","name":"B_M","value":0},{"type":"variable_unless","name":"B_T","value":0}],"from":{"key_code":"comma","modifiers":{"optional":["caps_lock"]}},"to":[{"key_code":"b","modifiers":["shift","option"]},{"key_code":"2"},{"key_code":"5"},{"key_code":"c"},{"key_code":"b"},{"key_code":"lang2"},{"set_variable":{"name":"B_COMM","value":1}},{"set_variable":{"name":"unsettled","value":0}}],"to_after_key_up":[{"set_variable":{"name":"B_COMM","value":0}}],"type":"basic"},</v>
      </c>
      <c r="BN102" s="167" t="str">
        <f t="shared" si="115"/>
        <v>{"conditions":[{"type":"variable_if","name":"unsettled","value":2},{"type":"variable_unless","name":"B_COMM","value":0},{"type":"variable_unless","name":"B_T","value":0}],"from":{"key_code":"m","modifiers":{"optional":["caps_lock"]}},"to":[{"key_code":"delete_or_backspace"},{"key_code":"delete_or_backspace"},{"key_code":"b","modifiers":["shift","option"]},{"key_code":"2"},{"key_code":"5"},{"key_code":"c"},{"key_code":"b"},{"key_code":"lang2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T","value":0}],"from":{"key_code":"m","modifiers":{"optional":["caps_lock"]}},"to":[{"key_code":"delete_or_backspace"},{"key_code":"b","modifiers":["shift","option"]},{"key_code":"2"},{"key_code":"5"},{"key_code":"c"},{"key_code":"b"},{"key_code":"lang2"},{"set_variable":{"name":"B_M","value":1}},{"set_variable":{"name":"unsettled","value":0}}],"to_after_key_up":[{"set_variable":{"name":"B_M","value":0}}],"type":"basic"},{"conditions":[{"type":"variable_unless","name":"B_COMM","value":0},{"type":"variable_unless","name":"B_T","value":0}],"from":{"key_code":"m","modifiers":{"optional":["caps_lock"]}},"to":[{"key_code":"b","modifiers":["shift","option"]},{"key_code":"2"},{"key_code":"5"},{"key_code":"c"},{"key_code":"b"},{"key_code":"lang2"},{"set_variable":{"name":"B_M","value":1}},{"set_variable":{"name":"unsettled","value":0}}],"to_after_key_up":[{"set_variable":{"name":"B_M","value":0}}],"type":"basic"},</v>
      </c>
      <c r="BO102" s="166" t="str">
        <f t="shared" si="68"/>
        <v/>
      </c>
      <c r="BP102" s="166" t="str">
        <f t="shared" si="116"/>
        <v/>
      </c>
      <c r="BQ102" s="190" t="str">
        <f>IF(AND($A102=1,$J102&lt;&gt;""),_xlfn.CONCAT(BQ$3,PROPER(_xlfn.XLOOKUP($L102,字面,QWERTY)),BQ$4,_xlfn.XLOOKUP($L102,字面,QWERTY),BQ$5,$U102,BQ$6,_xlfn.XLOOKUP($L102,字面,変数名),BQ$7,_xlfn.XLOOKUP($L102,字面,変数名),BQ$8,BQ$9,_xlfn.XLOOKUP($L102,字面,QWERTY),BQ$5,$U102,BQ$6,_xlfn.XLOOKUP($L102,字面,変数名),BQ$10,_xlfn.XLOOKUP($L102,字面,変数名),IF(ISBLANK($BQ103),BQ$11,BQ$8)),"")</f>
        <v/>
      </c>
      <c r="BR102" s="193"/>
    </row>
    <row r="103" spans="1:70" ht="63">
      <c r="A103" s="39">
        <f t="shared" si="83"/>
        <v>3</v>
      </c>
      <c r="B103" s="38" t="str">
        <f t="shared" si="84"/>
        <v>A</v>
      </c>
      <c r="C103" s="38">
        <f t="shared" si="85"/>
        <v>1</v>
      </c>
      <c r="D103" s="38">
        <f t="shared" si="86"/>
        <v>0</v>
      </c>
      <c r="E103" s="50">
        <f t="shared" si="87"/>
        <v>402655232</v>
      </c>
      <c r="F103" s="141">
        <f t="shared" si="88"/>
        <v>0</v>
      </c>
      <c r="G103" s="144">
        <v>222</v>
      </c>
      <c r="H103" s="3" t="s">
        <v>40</v>
      </c>
      <c r="I103" s="19"/>
      <c r="J103" s="5" t="s">
        <v>40</v>
      </c>
      <c r="K103" s="7"/>
      <c r="L103" s="22" t="s">
        <v>192</v>
      </c>
      <c r="M103" s="22" t="s">
        <v>193</v>
      </c>
      <c r="N103" s="204" t="s">
        <v>176</v>
      </c>
      <c r="O103" s="36"/>
      <c r="P103" s="9" t="s">
        <v>590</v>
      </c>
      <c r="Q103" s="10" t="s">
        <v>694</v>
      </c>
      <c r="R103" s="21" t="s">
        <v>611</v>
      </c>
      <c r="S103" s="34" t="str">
        <f t="shared" si="82"/>
        <v>{"key_code":"b","modifiers":["shift","option"]},{"key_code":"3"},{"key_code":"0"},{"key_code":"1"},{"key_code":"0"},{"key_code":"lang1"}</v>
      </c>
      <c r="T103" s="160" t="s">
        <v>1004</v>
      </c>
      <c r="U103" s="34" t="str">
        <f t="shared" si="89"/>
        <v>{"key_code":"b","modifiers":["shift","option"]},{"key_code":"3"},{"key_code":"0"},{"key_code":"1"},{"key_code":"0"},{"key_code":"lang2"}</v>
      </c>
      <c r="W103" s="84" t="str">
        <f t="shared" si="90"/>
        <v>な</v>
      </c>
      <c r="X103" s="85" t="str">
        <f t="shared" si="91"/>
        <v>ん</v>
      </c>
      <c r="Y103" s="86">
        <f t="shared" si="92"/>
        <v>402653184</v>
      </c>
      <c r="Z103" s="87" t="str">
        <f t="shared" si="93"/>
        <v/>
      </c>
      <c r="AA103" s="85">
        <f t="shared" si="94"/>
        <v>0</v>
      </c>
      <c r="AB103" s="84" t="str">
        <f t="shared" si="95"/>
        <v>な</v>
      </c>
      <c r="AC103" s="85" t="str">
        <f t="shared" si="96"/>
        <v>ろ</v>
      </c>
      <c r="AD103" s="86">
        <f t="shared" si="97"/>
        <v>134219776</v>
      </c>
      <c r="AE103" s="87" t="str">
        <f t="shared" si="98"/>
        <v/>
      </c>
      <c r="AF103" s="85">
        <f t="shared" si="99"/>
        <v>0</v>
      </c>
      <c r="AG103" s="84" t="str">
        <f t="shared" si="100"/>
        <v>ん</v>
      </c>
      <c r="AH103" s="85" t="str">
        <f t="shared" si="101"/>
        <v>ろ</v>
      </c>
      <c r="AI103" s="86">
        <f t="shared" si="102"/>
        <v>268437504</v>
      </c>
      <c r="AJ103" s="87" t="str">
        <f t="shared" si="103"/>
        <v/>
      </c>
      <c r="AK103" s="88">
        <f t="shared" si="104"/>
        <v>0</v>
      </c>
      <c r="AM103" s="183"/>
      <c r="AN103" s="165"/>
      <c r="AO103" s="165"/>
      <c r="AP103" s="165"/>
      <c r="AQ103" s="165"/>
      <c r="AR103" s="189" t="str">
        <f t="shared" ref="AR103:AR166" si="117">IF(AND($A103=3,$B103="A",$S103&lt;&gt;""),_xlfn.CONCAT(AR$3,$L103,", ",$M103," &amp; ",$N103," → ",CLEAN($P103),AR$4,_xlfn.XLOOKUP($L103,字面,変数名),AR$6,_xlfn.XLOOKUP($M103,字面,変数名),IF($S103=$U103,AR$16,AR$7),_xlfn.XLOOKUP($N103,字面,QWERTY),AR$8,$S103,AR$9,_xlfn.XLOOKUP($N103,字面,変数名),AR$10,_xlfn.XLOOKUP($N103,字面,変数名),AR$11,AR$12,_xlfn.XLOOKUP($L103,字面,変数名),AR$6,_xlfn.XLOOKUP($M103,字面,変数名),IF($S103=$U103,AR$16,AR$7),_xlfn.XLOOKUP($N103,字面,QWERTY),AR$13,$S103,AR$9,_xlfn.XLOOKUP($N103,字面,変数名),AR$10,_xlfn.XLOOKUP($N103,字面,変数名),AR$11,AR$14,_xlfn.XLOOKUP($L103,字面,変数名),AR$6,_xlfn.XLOOKUP($M103,字面,変数名),IF($S103=$U103,AR$16,AR$7),_xlfn.XLOOKUP($N103,字面,QWERTY),AR$15,$S103,AR$9,_xlfn.XLOOKUP($N103,字面,変数名),AR$10,_xlfn.XLOOKUP($N103,字面,変数名),AR$11),"")</f>
        <v>{"description": "な, ん &amp; ろ → 【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a","modifiers":{"optional":["caps_lock"]}},"to":[{"key_code":"delete_or_backspace"},{"key_code":"delete_or_backspace"},{"key_code":"b","modifiers":["shift","option"]},{"key_code":"3"},{"key_code":"0"},{"key_code":"1"},{"key_code":"0"},{"key_code":"lang1"},{"set_variable":{"name":"B_A","value":1}},{"set_variable":{"name":"unsettled","value":0}}],"to_after_key_up":[{"set_variable":{"name":"B_A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a","modifiers":{"optional":["caps_lock"]}},"to":[{"key_code":"delete_or_backspace"},{"key_code":"b","modifiers":["shift","option"]},{"key_code":"3"},{"key_code":"0"},{"key_code":"1"},{"key_code":"0"},{"key_code":"lang1"},{"set_variable":{"name":"B_A","value":1}},{"set_variable":{"name":"unsettled","value":0}}],"to_after_key_up":[{"set_variable":{"name":"B_A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a","modifiers":{"optional":["caps_lock"]}},"to":[{"key_code":"b","modifiers":["shift","option"]},{"key_code":"3"},{"key_code":"0"},{"key_code":"1"},{"key_code":"0"},{"key_code":"lang1"},{"set_variable":{"name":"B_A","value":1}},{"set_variable":{"name":"unsettled","value":0}}],"to_after_key_up":[{"set_variable":{"name":"B_A","value":0}}],"type":"basic"},</v>
      </c>
      <c r="AS103" s="166" t="str">
        <f t="shared" si="105"/>
        <v>{"conditions":[{"type":"variable_if","name":"unsettled","value":2},{"type":"variable_unless","name":"B_M","value":0},{"type":"variable_unless","name":"B_A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1"},{"key_code":"0"},{"key_code":"lang1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A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1"},{"key_code":"0"},{"key_code":"lang1"},{"set_variable":{"name":"B_COMM","value":1}},{"set_variable":{"name":"unsettled","value":0}}],"to_after_key_up":[{"set_variable":{"name":"B_COMM","value":0}}],"type":"basic"},{"conditions":[{"type":"variable_unless","name":"B_M","value":0},{"type":"variable_unless","name":"B_A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1"},{"key_code":"0"},{"key_code":"lang1"},{"set_variable":{"name":"B_COMM","value":1}},{"set_variable":{"name":"unsettled","value":0}}],"to_after_key_up":[{"set_variable":{"name":"B_COMM","value":0}}],"type":"basic"},</v>
      </c>
      <c r="AT103" s="166" t="str">
        <f t="shared" si="106"/>
        <v>{"conditions":[{"type":"variable_if","name":"unsettled","value":2},{"type":"variable_unless","name":"B_COMM","value":0},{"type":"variable_unless","name":"B_A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1"},{"key_code":"0"},{"key_code":"lang1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A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1"},{"key_code":"0"},{"key_code":"lang1"},{"set_variable":{"name":"B_M","value":1}},{"set_variable":{"name":"unsettled","value":0}}],"to_after_key_up":[{"set_variable":{"name":"B_M","value":0}}],"type":"basic"},{"conditions":[{"type":"variable_unless","name":"B_COMM","value":0},{"type":"variable_unless","name":"B_A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1"},{"key_code":"0"},{"key_code":"lang1"},{"set_variable":{"name":"B_M","value":1}},{"set_variable":{"name":"unsettled","value":0}}],"to_after_key_up":[{"set_variable":{"name":"B_M","value":0}}],"type":"basic"},</v>
      </c>
      <c r="AU103" s="166" t="str">
        <f t="shared" ref="AU103:AU166" si="118">IF(AND($A103=3,$B103="C",$AA103=1),_xlfn.CONCAT(AU$3,$L103,", ",$M103," &amp; ",$N103," → ",CLEAN($O103),AU$4,_xlfn.XLOOKUP($L103,字面,変数名),AU$6,_xlfn.XLOOKUP($M103,字面,変数名),AU$7,_xlfn.XLOOKUP($N103,字面,QWERTY),AU$8,$S103,AU$9,_xlfn.XLOOKUP($N103,字面,変数名),AU$10,_xlfn.XLOOKUP($N103,字面,変数名),AU$11,AU$12,_xlfn.XLOOKUP($L103,字面,変数名),AU$6,_xlfn.XLOOKUP($M103,字面,変数名),AU$7,_xlfn.XLOOKUP($N103,字面,QWERTY),AU$13,$S103,AU$9,_xlfn.XLOOKUP($N103,字面,変数名),AU$10,_xlfn.XLOOKUP($N103,字面,変数名),AU$11),"")</f>
        <v/>
      </c>
      <c r="AV103" s="166" t="str">
        <f t="shared" ref="AV103:AV166" si="119">IF(AND($A103=3,$B103="C",$AA103&lt;&gt;1),_xlfn.CONCAT(AV$3,$L103,", ",$M103," &amp; ",$N103," → ",CLEAN($O103),AV$4,_xlfn.XLOOKUP($L103,字面,変数名),AV$6,_xlfn.XLOOKUP($M103,字面,変数名),AV$7,_xlfn.XLOOKUP($N103,字面,QWERTY),AV$8,$S103,AV$9,_xlfn.XLOOKUP($N103,字面,変数名),AV$10,_xlfn.XLOOKUP($N103,字面,変数名),AV$11,AV$12,_xlfn.XLOOKUP($L103,字面,変数名),AV$6,_xlfn.XLOOKUP($M103,字面,変数名),AV$7,_xlfn.XLOOKUP($N103,字面,QWERTY),AV$13,$S103,AV$9,_xlfn.XLOOKUP($N103,字面,変数名),AV$10,_xlfn.XLOOKUP($N103,字面,変数名),AV$11,AV$14,_xlfn.XLOOKUP($L103,字面,変数名),AV$6,_xlfn.XLOOKUP($M103,字面,変数名),AV$7,_xlfn.XLOOKUP($N103,字面,QWERTY),AV$15,$S103,AV$9,_xlfn.XLOOKUP($N103,字面,変数名),AV$10,_xlfn.XLOOKUP($N103,字面,変数名),AV$11),"")</f>
        <v/>
      </c>
      <c r="AW103" s="166" t="str">
        <f t="shared" si="107"/>
        <v/>
      </c>
      <c r="AX103" s="166" t="str">
        <f t="shared" si="108"/>
        <v/>
      </c>
      <c r="AY103" s="166" t="str">
        <f t="shared" si="109"/>
        <v/>
      </c>
      <c r="AZ103" s="166" t="str">
        <f t="shared" si="110"/>
        <v/>
      </c>
      <c r="BA103" s="166" t="str">
        <f t="shared" ref="BA103:BA166" si="120">IF(AND($A103=2,$B103="A"),_xlfn.CONCAT(BA$3,$L103," &amp; ",$M103," → ",IF($O103="",CLEAN($P103),$O103),BA$4,_xlfn.XLOOKUP($L103,字面,変数名),IF($S103=$U103,BA$14,BA$6),_xlfn.XLOOKUP($M103,字面,QWERTY),BA$7,$S103,BA$8,_xlfn.XLOOKUP($M103,字面,変数名),BA$9,IF($F103=0,0,2),BA$10,_xlfn.XLOOKUP($M103,字面,変数名),BA$11,BA$12,_xlfn.XLOOKUP($L103,字面,変数名),IF($S103=$U103,BA$14,BA$6),_xlfn.XLOOKUP($M103,字面,QWERTY),BA$13,$S103,BA$8,_xlfn.XLOOKUP($M103,字面,変数名),BA$9,$F103,BA$10,_xlfn.XLOOKUP($M103,字面,変数名),BA$11),"")</f>
        <v/>
      </c>
      <c r="BB103" s="166" t="str">
        <f t="shared" si="111"/>
        <v/>
      </c>
      <c r="BC103" s="166" t="str">
        <f t="shared" ref="BC103:BC166" si="121">IF(AND($A103=2,$B103="B"),_xlfn.CONCAT(BC$3,$L103," &amp; ",$M103," → ",$O103,BC$4,_xlfn.XLOOKUP($L103,字面,変数名),BC$6,_xlfn.XLOOKUP($M103,字面,QWERTY),BC$7,$S103,BC$8,_xlfn.XLOOKUP($M103,字面,変数名),BC$9,IF($F103=0,0,2),BC$10,_xlfn.XLOOKUP($M103,字面,変数名),BC$11,BC$12,_xlfn.XLOOKUP($L103,字面,変数名),BC$6,_xlfn.XLOOKUP($M103,字面,QWERTY),BC$13,$S103,BC$8,_xlfn.XLOOKUP($M103,字面,変数名),BC$9,$F103,BC$10,_xlfn.XLOOKUP($M103,字面,変数名),BC$11,),"")</f>
        <v/>
      </c>
      <c r="BD103" s="166" t="str">
        <f t="shared" si="112"/>
        <v/>
      </c>
      <c r="BE103" s="166" t="str">
        <f t="shared" ref="BE103:BE166" si="122">IF(AND($A103=2,$B103="C"),_xlfn.CONCAT(BE$3,$L103," &amp; ",$M103," → ",$O103,BE$4,_xlfn.XLOOKUP($L103,字面,変数名),BE$6,_xlfn.XLOOKUP($M103,字面,QWERTY),BE$7,$S103,BE$8,_xlfn.XLOOKUP($M103,字面,変数名),BE$9,IF($F103=0,0,2),BE$10,_xlfn.XLOOKUP($M103,字面,変数名),BE$11,BE$12,_xlfn.XLOOKUP($L103,字面,変数名),BE$6,_xlfn.XLOOKUP($M103,字面,QWERTY),BE$13,$S103,BE$8,_xlfn.XLOOKUP($M103,字面,変数名),BE$9,$F103,BE$10,_xlfn.XLOOKUP($M103,字面,変数名),BE$11,),"")</f>
        <v/>
      </c>
      <c r="BF103" s="166" t="str">
        <f t="shared" si="113"/>
        <v/>
      </c>
      <c r="BG103" s="166" t="str">
        <f t="shared" ref="BG103:BG166" si="123">IF(AND($A103=1,$B103="A"),_xlfn.CONCAT(BG$3,$L103,BG$4,_xlfn.XLOOKUP($L103,字面,QWERTY),BG$5,$S103,BG$6,_xlfn.XLOOKUP($L103,字面,変数名),BG$7,IF($F103=0,0,2),BG$8,_xlfn.XLOOKUP($L103,字面,変数名),BG$9,BG$10,_xlfn.XLOOKUP($L103,字面,QWERTY),BG$5,$S103,BG$6,_xlfn.XLOOKUP($L103,字面,変数名),BG$7,$F103,BG$11,_xlfn.XLOOKUP($L103,字面,変数名),BG$9),"")</f>
        <v/>
      </c>
      <c r="BH103" s="166" t="str">
        <f t="shared" ref="BH103:BH166" si="124">IF(AND($A103=1,$B103="B"),_xlfn.CONCAT(BH$3,$L103,BH$4,_xlfn.XLOOKUP($L103,字面,QWERTY),BH$5,$S103,BH$6,_xlfn.XLOOKUP($L103,字面,変数名),BH$7,IF($F103=0,0,2),BH$8,_xlfn.XLOOKUP($L103,字面,変数名),BH$9,BH$10,_xlfn.XLOOKUP($L103,字面,QWERTY),BH$5,$S103,BH$6,_xlfn.XLOOKUP($L103,字面,変数名),BH$7,$F103,BH$11,_xlfn.XLOOKUP($L103,字面,変数名),BH$9),"")</f>
        <v/>
      </c>
      <c r="BI103" s="166" t="str">
        <f t="shared" ref="BI103:BI166" si="125">IF(AND($A103=1,$B103="C"),_xlfn.CONCAT(BI$3,$L103,BI$4,_xlfn.XLOOKUP($L103,字面,QWERTY),BI$5,$S103,BI$6,_xlfn.XLOOKUP($L103,字面,変数名),BI$7,IF($F103=0,0,2),BI$8,_xlfn.XLOOKUP($L103,字面,変数名),BI$9,BI$10,_xlfn.XLOOKUP($L103,字面,QWERTY),BI$5,$S103,BI$6,_xlfn.XLOOKUP($L103,字面,変数名),BI$7,$F103,BI$11,_xlfn.XLOOKUP($L103,字面,変数名),BI$9),"")</f>
        <v/>
      </c>
      <c r="BJ103" s="166"/>
      <c r="BK103" s="190"/>
      <c r="BL103" s="189" t="str">
        <f t="shared" ref="BL103:BL166" si="126">IF(AND($A103=3,$H103&lt;&gt;"",$S103&lt;&gt;$U103),_xlfn.CONCAT(BL$3,PROPER(_xlfn.XLOOKUP($L103,字面,QWERTY)),", ",PROPER(_xlfn.XLOOKUP($M103,字面,QWERTY))," &amp; ",PROPER(_xlfn.XLOOKUP($N103,字面,QWERTY))," → ",CLEAN($P103),BL$4,_xlfn.XLOOKUP($L103,字面,変数名),BL$6,_xlfn.XLOOKUP($M103,字面,変数名),BL$7,_xlfn.XLOOKUP($N103,字面,QWERTY),BL$8,$U103,BL$9,_xlfn.XLOOKUP($N103,字面,変数名),BL$10,_xlfn.XLOOKUP($N103,字面,変数名),BL$11,BL$12,_xlfn.XLOOKUP($L103,字面,変数名),BL$6,_xlfn.XLOOKUP($M103,字面,変数名),BL$7,_xlfn.XLOOKUP($N103,字面,QWERTY),BL$13,$U103,BL$9,_xlfn.XLOOKUP($N103,字面,変数名),BL$10,_xlfn.XLOOKUP($N103,字面,変数名),BL$11,BL$14,_xlfn.XLOOKUP($L103,字面,変数名),BL$6,_xlfn.XLOOKUP($M103,字面,変数名),BL$7,_xlfn.XLOOKUP($N103,字面,QWERTY),BL$15,$U103,BL$9,_xlfn.XLOOKUP($N103,字面,変数名),BL$10,_xlfn.XLOOKUP($N103,字面,変数名),BL$11),"")</f>
        <v>{"description": "M, Comma &amp; A → 【","conditions":[{"type":"variable_if","name":"unsettled","value":2},{"type":"variable_unless","name":"B_M","value":0},{"type":"variable_unless","name":"B_COMM","value":0}],"from":{"key_code":"a","modifiers":{"optional":["caps_lock"]}},"to":[{"key_code":"delete_or_backspace"},{"key_code":"delete_or_backspace"},{"key_code":"b","modifiers":["shift","option"]},{"key_code":"3"},{"key_code":"0"},{"key_code":"1"},{"key_code":"0"},{"key_code":"lang2"},{"set_variable":{"name":"B_A","value":1}},{"set_variable":{"name":"unsettled","value":0}}],"to_after_key_up":[{"set_variable":{"name":"B_A","value":0}}],"type":"basic"},{"conditions":[{"type":"variable_unless","name":"unsettled","value":0},{"type":"variable_unless","name":"B_M","value":0},{"type":"variable_unless","name":"B_COMM","value":0}],"from":{"key_code":"a","modifiers":{"optional":["caps_lock"]}},"to":[{"key_code":"delete_or_backspace"},{"key_code":"b","modifiers":["shift","option"]},{"key_code":"3"},{"key_code":"0"},{"key_code":"1"},{"key_code":"0"},{"key_code":"lang2"},{"set_variable":{"name":"B_A","value":1}},{"set_variable":{"name":"unsettled","value":0}}],"to_after_key_up":[{"set_variable":{"name":"B_A","value":0}}],"type":"basic"},{"conditions":[{"type":"variable_unless","name":"B_M","value":0},{"type":"variable_unless","name":"B_COMM","value":0}],"from":{"key_code":"a","modifiers":{"optional":["caps_lock"]}},"to":[{"key_code":"b","modifiers":["shift","option"]},{"key_code":"3"},{"key_code":"0"},{"key_code":"1"},{"key_code":"0"},{"key_code":"lang2"},{"set_variable":{"name":"B_A","value":1}},{"set_variable":{"name":"unsettled","value":0}}],"to_after_key_up":[{"set_variable":{"name":"B_A","value":0}}],"type":"basic"},</v>
      </c>
      <c r="BM103" s="166" t="str">
        <f t="shared" si="114"/>
        <v>{"conditions":[{"type":"variable_if","name":"unsettled","value":2},{"type":"variable_unless","name":"B_M","value":0},{"type":"variable_unless","name":"B_A","value":0}],"from":{"key_code":"comma","modifiers":{"optional":["caps_lock"]}},"to":[{"key_code":"delete_or_backspace"},{"key_code":"delete_or_backspace"},{"key_code":"b","modifiers":["shift","option"]},{"key_code":"3"},{"key_code":"0"},{"key_code":"1"},{"key_code":"0"},{"key_code":"lang2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A","value":0}],"from":{"key_code":"comma","modifiers":{"optional":["caps_lock"]}},"to":[{"key_code":"delete_or_backspace"},{"key_code":"b","modifiers":["shift","option"]},{"key_code":"3"},{"key_code":"0"},{"key_code":"1"},{"key_code":"0"},{"key_code":"lang2"},{"set_variable":{"name":"B_COMM","value":1}},{"set_variable":{"name":"unsettled","value":0}}],"to_after_key_up":[{"set_variable":{"name":"B_COMM","value":0}}],"type":"basic"},{"conditions":[{"type":"variable_unless","name":"B_M","value":0},{"type":"variable_unless","name":"B_A","value":0}],"from":{"key_code":"comma","modifiers":{"optional":["caps_lock"]}},"to":[{"key_code":"b","modifiers":["shift","option"]},{"key_code":"3"},{"key_code":"0"},{"key_code":"1"},{"key_code":"0"},{"key_code":"lang2"},{"set_variable":{"name":"B_COMM","value":1}},{"set_variable":{"name":"unsettled","value":0}}],"to_after_key_up":[{"set_variable":{"name":"B_COMM","value":0}}],"type":"basic"},</v>
      </c>
      <c r="BN103" s="167" t="str">
        <f t="shared" si="115"/>
        <v>{"conditions":[{"type":"variable_if","name":"unsettled","value":2},{"type":"variable_unless","name":"B_COMM","value":0},{"type":"variable_unless","name":"B_A","value":0}],"from":{"key_code":"m","modifiers":{"optional":["caps_lock"]}},"to":[{"key_code":"delete_or_backspace"},{"key_code":"delete_or_backspace"},{"key_code":"b","modifiers":["shift","option"]},{"key_code":"3"},{"key_code":"0"},{"key_code":"1"},{"key_code":"0"},{"key_code":"lang2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A","value":0}],"from":{"key_code":"m","modifiers":{"optional":["caps_lock"]}},"to":[{"key_code":"delete_or_backspace"},{"key_code":"b","modifiers":["shift","option"]},{"key_code":"3"},{"key_code":"0"},{"key_code":"1"},{"key_code":"0"},{"key_code":"lang2"},{"set_variable":{"name":"B_M","value":1}},{"set_variable":{"name":"unsettled","value":0}}],"to_after_key_up":[{"set_variable":{"name":"B_M","value":0}}],"type":"basic"},{"conditions":[{"type":"variable_unless","name":"B_COMM","value":0},{"type":"variable_unless","name":"B_A","value":0}],"from":{"key_code":"m","modifiers":{"optional":["caps_lock"]}},"to":[{"key_code":"b","modifiers":["shift","option"]},{"key_code":"3"},{"key_code":"0"},{"key_code":"1"},{"key_code":"0"},{"key_code":"lang2"},{"set_variable":{"name":"B_M","value":1}},{"set_variable":{"name":"unsettled","value":0}}],"to_after_key_up":[{"set_variable":{"name":"B_M","value":0}}],"type":"basic"},</v>
      </c>
      <c r="BO103" s="166" t="str">
        <f t="shared" ref="BO103:BO166" si="127">IF(AND($A103=2,$H103&lt;&gt;"",$S103&lt;&gt;$U103),_xlfn.CONCAT(BO$3,PROPER(_xlfn.XLOOKUP($L103,字面,QWERTY))," &amp; ",PROPER(_xlfn.XLOOKUP($M103,字面,QWERTY))," → ",IF($O103="",CLEAN($P103),$O103),BO$4,_xlfn.XLOOKUP($L103,字面,変数名),BO$6,_xlfn.XLOOKUP($M103,字面,QWERTY),BO$7,$U103,BO$8,_xlfn.XLOOKUP($M103,字面,変数名),BO$9,IF($F103=0,0,2),BO$10,_xlfn.XLOOKUP($M103,字面,変数名),BO$11,BO$12,_xlfn.XLOOKUP($L103,字面,変数名),BO$6,_xlfn.XLOOKUP($M103,字面,QWERTY),BO$13,$U103,BO$8,_xlfn.XLOOKUP($M103,字面,変数名),BO$9,$F103,BO$10,_xlfn.XLOOKUP($M103,字面,変数名),BO$11),"")</f>
        <v/>
      </c>
      <c r="BP103" s="166" t="str">
        <f t="shared" si="116"/>
        <v/>
      </c>
      <c r="BQ103" s="190" t="str">
        <f>IF(AND($A103=1,$J103&lt;&gt;""),_xlfn.CONCAT(BQ$3,PROPER(_xlfn.XLOOKUP($L103,字面,QWERTY)),BQ$4,_xlfn.XLOOKUP($L103,字面,QWERTY),BQ$5,$U103,BQ$6,_xlfn.XLOOKUP($L103,字面,変数名),BQ$7,_xlfn.XLOOKUP($L103,字面,変数名),BQ$8,BQ$9,_xlfn.XLOOKUP($L103,字面,QWERTY),BQ$5,$U103,BQ$6,_xlfn.XLOOKUP($L103,字面,変数名),BQ$10,_xlfn.XLOOKUP($L103,字面,変数名),IF(ISBLANK($BQ104),BQ$11,BQ$8)),"")</f>
        <v/>
      </c>
      <c r="BR103" s="193"/>
    </row>
    <row r="104" spans="1:70" ht="63">
      <c r="A104" s="39">
        <f t="shared" si="83"/>
        <v>3</v>
      </c>
      <c r="B104" s="38" t="str">
        <f t="shared" si="84"/>
        <v>A</v>
      </c>
      <c r="C104" s="38">
        <f t="shared" si="85"/>
        <v>1</v>
      </c>
      <c r="D104" s="38">
        <f t="shared" si="86"/>
        <v>0</v>
      </c>
      <c r="E104" s="50">
        <f t="shared" si="87"/>
        <v>402657280</v>
      </c>
      <c r="F104" s="141">
        <f t="shared" si="88"/>
        <v>0</v>
      </c>
      <c r="G104" s="144">
        <v>223</v>
      </c>
      <c r="H104" s="3" t="s">
        <v>40</v>
      </c>
      <c r="I104" s="19"/>
      <c r="J104" s="5" t="s">
        <v>40</v>
      </c>
      <c r="K104" s="7"/>
      <c r="L104" s="22" t="s">
        <v>192</v>
      </c>
      <c r="M104" s="22" t="s">
        <v>193</v>
      </c>
      <c r="N104" s="204" t="s">
        <v>187</v>
      </c>
      <c r="O104" s="36"/>
      <c r="P104" s="9" t="s">
        <v>591</v>
      </c>
      <c r="Q104" s="10" t="s">
        <v>4</v>
      </c>
      <c r="R104" s="21" t="s">
        <v>612</v>
      </c>
      <c r="S104" s="34" t="str">
        <f t="shared" si="82"/>
        <v>{"key_code":"b","modifiers":["shift","option"]},{"key_code":"3"},{"key_code":"0"},{"key_code":"0"},{"key_code":"8"},{"key_code":"lang1"}</v>
      </c>
      <c r="T104" s="160" t="s">
        <v>1005</v>
      </c>
      <c r="U104" s="34" t="str">
        <f t="shared" si="89"/>
        <v>{"key_code":"b","modifiers":["shift","option"]},{"key_code":"3"},{"key_code":"0"},{"key_code":"0"},{"key_code":"8"},{"key_code":"lang2"}</v>
      </c>
      <c r="W104" s="84" t="str">
        <f t="shared" si="90"/>
        <v>な</v>
      </c>
      <c r="X104" s="85" t="str">
        <f t="shared" si="91"/>
        <v>ん</v>
      </c>
      <c r="Y104" s="86">
        <f t="shared" si="92"/>
        <v>402653184</v>
      </c>
      <c r="Z104" s="87" t="str">
        <f t="shared" si="93"/>
        <v/>
      </c>
      <c r="AA104" s="85">
        <f t="shared" si="94"/>
        <v>0</v>
      </c>
      <c r="AB104" s="84" t="str">
        <f t="shared" si="95"/>
        <v>な</v>
      </c>
      <c r="AC104" s="85" t="str">
        <f t="shared" si="96"/>
        <v>け</v>
      </c>
      <c r="AD104" s="86">
        <f t="shared" si="97"/>
        <v>134221824</v>
      </c>
      <c r="AE104" s="87" t="str">
        <f t="shared" si="98"/>
        <v/>
      </c>
      <c r="AF104" s="85">
        <f t="shared" si="99"/>
        <v>0</v>
      </c>
      <c r="AG104" s="84" t="str">
        <f t="shared" si="100"/>
        <v>ん</v>
      </c>
      <c r="AH104" s="85" t="str">
        <f t="shared" si="101"/>
        <v>け</v>
      </c>
      <c r="AI104" s="86">
        <f t="shared" si="102"/>
        <v>268439552</v>
      </c>
      <c r="AJ104" s="87" t="str">
        <f t="shared" si="103"/>
        <v/>
      </c>
      <c r="AK104" s="88">
        <f t="shared" si="104"/>
        <v>0</v>
      </c>
      <c r="AM104" s="183"/>
      <c r="AN104" s="165"/>
      <c r="AO104" s="165"/>
      <c r="AP104" s="165"/>
      <c r="AQ104" s="165"/>
      <c r="AR104" s="189" t="str">
        <f t="shared" si="117"/>
        <v>{"description": "な, ん &amp; け → 〈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s","modifiers":{"optional":["caps_lock"]}},"to":[{"key_code":"delete_or_backspace"},{"key_code":"delete_or_backspace"},{"key_code":"b","modifiers":["shift","option"]},{"key_code":"3"},{"key_code":"0"},{"key_code":"0"},{"key_code":"8"},{"key_code":"lang1"},{"set_variable":{"name":"B_S","value":1}},{"set_variable":{"name":"unsettled","value":0}}],"to_after_key_up":[{"set_variable":{"name":"B_S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s","modifiers":{"optional":["caps_lock"]}},"to":[{"key_code":"delete_or_backspace"},{"key_code":"b","modifiers":["shift","option"]},{"key_code":"3"},{"key_code":"0"},{"key_code":"0"},{"key_code":"8"},{"key_code":"lang1"},{"set_variable":{"name":"B_S","value":1}},{"set_variable":{"name":"unsettled","value":0}}],"to_after_key_up":[{"set_variable":{"name":"B_S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s","modifiers":{"optional":["caps_lock"]}},"to":[{"key_code":"b","modifiers":["shift","option"]},{"key_code":"3"},{"key_code":"0"},{"key_code":"0"},{"key_code":"8"},{"key_code":"lang1"},{"set_variable":{"name":"B_S","value":1}},{"set_variable":{"name":"unsettled","value":0}}],"to_after_key_up":[{"set_variable":{"name":"B_S","value":0}}],"type":"basic"},</v>
      </c>
      <c r="AS104" s="166" t="str">
        <f t="shared" si="105"/>
        <v>{"conditions":[{"type":"variable_if","name":"unsettled","value":2},{"type":"variable_unless","name":"B_M","value":0},{"type":"variable_unless","name":"B_S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0"},{"key_code":"8"},{"key_code":"lang1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S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0"},{"key_code":"8"},{"key_code":"lang1"},{"set_variable":{"name":"B_COMM","value":1}},{"set_variable":{"name":"unsettled","value":0}}],"to_after_key_up":[{"set_variable":{"name":"B_COMM","value":0}}],"type":"basic"},{"conditions":[{"type":"variable_unless","name":"B_M","value":0},{"type":"variable_unless","name":"B_S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0"},{"key_code":"8"},{"key_code":"lang1"},{"set_variable":{"name":"B_COMM","value":1}},{"set_variable":{"name":"unsettled","value":0}}],"to_after_key_up":[{"set_variable":{"name":"B_COMM","value":0}}],"type":"basic"},</v>
      </c>
      <c r="AT104" s="166" t="str">
        <f t="shared" si="106"/>
        <v>{"conditions":[{"type":"variable_if","name":"unsettled","value":2},{"type":"variable_unless","name":"B_COMM","value":0},{"type":"variable_unless","name":"B_S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0"},{"key_code":"8"},{"key_code":"lang1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S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0"},{"key_code":"8"},{"key_code":"lang1"},{"set_variable":{"name":"B_M","value":1}},{"set_variable":{"name":"unsettled","value":0}}],"to_after_key_up":[{"set_variable":{"name":"B_M","value":0}}],"type":"basic"},{"conditions":[{"type":"variable_unless","name":"B_COMM","value":0},{"type":"variable_unless","name":"B_S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0"},{"key_code":"8"},{"key_code":"lang1"},{"set_variable":{"name":"B_M","value":1}},{"set_variable":{"name":"unsettled","value":0}}],"to_after_key_up":[{"set_variable":{"name":"B_M","value":0}}],"type":"basic"},</v>
      </c>
      <c r="AU104" s="166" t="str">
        <f t="shared" si="118"/>
        <v/>
      </c>
      <c r="AV104" s="166" t="str">
        <f t="shared" si="119"/>
        <v/>
      </c>
      <c r="AW104" s="166" t="str">
        <f t="shared" si="107"/>
        <v/>
      </c>
      <c r="AX104" s="166" t="str">
        <f t="shared" si="108"/>
        <v/>
      </c>
      <c r="AY104" s="166" t="str">
        <f t="shared" si="109"/>
        <v/>
      </c>
      <c r="AZ104" s="166" t="str">
        <f t="shared" si="110"/>
        <v/>
      </c>
      <c r="BA104" s="166" t="str">
        <f t="shared" si="120"/>
        <v/>
      </c>
      <c r="BB104" s="166" t="str">
        <f t="shared" si="111"/>
        <v/>
      </c>
      <c r="BC104" s="166" t="str">
        <f t="shared" si="121"/>
        <v/>
      </c>
      <c r="BD104" s="166" t="str">
        <f t="shared" si="112"/>
        <v/>
      </c>
      <c r="BE104" s="166" t="str">
        <f t="shared" si="122"/>
        <v/>
      </c>
      <c r="BF104" s="166" t="str">
        <f t="shared" si="113"/>
        <v/>
      </c>
      <c r="BG104" s="166" t="str">
        <f t="shared" si="123"/>
        <v/>
      </c>
      <c r="BH104" s="166" t="str">
        <f t="shared" si="124"/>
        <v/>
      </c>
      <c r="BI104" s="166" t="str">
        <f t="shared" si="125"/>
        <v/>
      </c>
      <c r="BJ104" s="166"/>
      <c r="BK104" s="190"/>
      <c r="BL104" s="189" t="str">
        <f t="shared" si="126"/>
        <v>{"description": "M, Comma &amp; S → 〈","conditions":[{"type":"variable_if","name":"unsettled","value":2},{"type":"variable_unless","name":"B_M","value":0},{"type":"variable_unless","name":"B_COMM","value":0}],"from":{"key_code":"s","modifiers":{"optional":["caps_lock"]}},"to":[{"key_code":"delete_or_backspace"},{"key_code":"delete_or_backspace"},{"key_code":"b","modifiers":["shift","option"]},{"key_code":"3"},{"key_code":"0"},{"key_code":"0"},{"key_code":"8"},{"key_code":"lang2"},{"set_variable":{"name":"B_S","value":1}},{"set_variable":{"name":"unsettled","value":0}}],"to_after_key_up":[{"set_variable":{"name":"B_S","value":0}}],"type":"basic"},{"conditions":[{"type":"variable_unless","name":"unsettled","value":0},{"type":"variable_unless","name":"B_M","value":0},{"type":"variable_unless","name":"B_COMM","value":0}],"from":{"key_code":"s","modifiers":{"optional":["caps_lock"]}},"to":[{"key_code":"delete_or_backspace"},{"key_code":"b","modifiers":["shift","option"]},{"key_code":"3"},{"key_code":"0"},{"key_code":"0"},{"key_code":"8"},{"key_code":"lang2"},{"set_variable":{"name":"B_S","value":1}},{"set_variable":{"name":"unsettled","value":0}}],"to_after_key_up":[{"set_variable":{"name":"B_S","value":0}}],"type":"basic"},{"conditions":[{"type":"variable_unless","name":"B_M","value":0},{"type":"variable_unless","name":"B_COMM","value":0}],"from":{"key_code":"s","modifiers":{"optional":["caps_lock"]}},"to":[{"key_code":"b","modifiers":["shift","option"]},{"key_code":"3"},{"key_code":"0"},{"key_code":"0"},{"key_code":"8"},{"key_code":"lang2"},{"set_variable":{"name":"B_S","value":1}},{"set_variable":{"name":"unsettled","value":0}}],"to_after_key_up":[{"set_variable":{"name":"B_S","value":0}}],"type":"basic"},</v>
      </c>
      <c r="BM104" s="166" t="str">
        <f t="shared" si="114"/>
        <v>{"conditions":[{"type":"variable_if","name":"unsettled","value":2},{"type":"variable_unless","name":"B_M","value":0},{"type":"variable_unless","name":"B_S","value":0}],"from":{"key_code":"comma","modifiers":{"optional":["caps_lock"]}},"to":[{"key_code":"delete_or_backspace"},{"key_code":"delete_or_backspace"},{"key_code":"b","modifiers":["shift","option"]},{"key_code":"3"},{"key_code":"0"},{"key_code":"0"},{"key_code":"8"},{"key_code":"lang2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S","value":0}],"from":{"key_code":"comma","modifiers":{"optional":["caps_lock"]}},"to":[{"key_code":"delete_or_backspace"},{"key_code":"b","modifiers":["shift","option"]},{"key_code":"3"},{"key_code":"0"},{"key_code":"0"},{"key_code":"8"},{"key_code":"lang2"},{"set_variable":{"name":"B_COMM","value":1}},{"set_variable":{"name":"unsettled","value":0}}],"to_after_key_up":[{"set_variable":{"name":"B_COMM","value":0}}],"type":"basic"},{"conditions":[{"type":"variable_unless","name":"B_M","value":0},{"type":"variable_unless","name":"B_S","value":0}],"from":{"key_code":"comma","modifiers":{"optional":["caps_lock"]}},"to":[{"key_code":"b","modifiers":["shift","option"]},{"key_code":"3"},{"key_code":"0"},{"key_code":"0"},{"key_code":"8"},{"key_code":"lang2"},{"set_variable":{"name":"B_COMM","value":1}},{"set_variable":{"name":"unsettled","value":0}}],"to_after_key_up":[{"set_variable":{"name":"B_COMM","value":0}}],"type":"basic"},</v>
      </c>
      <c r="BN104" s="167" t="str">
        <f t="shared" si="115"/>
        <v>{"conditions":[{"type":"variable_if","name":"unsettled","value":2},{"type":"variable_unless","name":"B_COMM","value":0},{"type":"variable_unless","name":"B_S","value":0}],"from":{"key_code":"m","modifiers":{"optional":["caps_lock"]}},"to":[{"key_code":"delete_or_backspace"},{"key_code":"delete_or_backspace"},{"key_code":"b","modifiers":["shift","option"]},{"key_code":"3"},{"key_code":"0"},{"key_code":"0"},{"key_code":"8"},{"key_code":"lang2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S","value":0}],"from":{"key_code":"m","modifiers":{"optional":["caps_lock"]}},"to":[{"key_code":"delete_or_backspace"},{"key_code":"b","modifiers":["shift","option"]},{"key_code":"3"},{"key_code":"0"},{"key_code":"0"},{"key_code":"8"},{"key_code":"lang2"},{"set_variable":{"name":"B_M","value":1}},{"set_variable":{"name":"unsettled","value":0}}],"to_after_key_up":[{"set_variable":{"name":"B_M","value":0}}],"type":"basic"},{"conditions":[{"type":"variable_unless","name":"B_COMM","value":0},{"type":"variable_unless","name":"B_S","value":0}],"from":{"key_code":"m","modifiers":{"optional":["caps_lock"]}},"to":[{"key_code":"b","modifiers":["shift","option"]},{"key_code":"3"},{"key_code":"0"},{"key_code":"0"},{"key_code":"8"},{"key_code":"lang2"},{"set_variable":{"name":"B_M","value":1}},{"set_variable":{"name":"unsettled","value":0}}],"to_after_key_up":[{"set_variable":{"name":"B_M","value":0}}],"type":"basic"},</v>
      </c>
      <c r="BO104" s="166" t="str">
        <f t="shared" si="127"/>
        <v/>
      </c>
      <c r="BP104" s="166" t="str">
        <f t="shared" si="116"/>
        <v/>
      </c>
      <c r="BQ104" s="190" t="str">
        <f>IF(AND($A104=1,$J104&lt;&gt;""),_xlfn.CONCAT(BQ$3,PROPER(_xlfn.XLOOKUP($L104,字面,QWERTY)),BQ$4,_xlfn.XLOOKUP($L104,字面,QWERTY),BQ$5,$U104,BQ$6,_xlfn.XLOOKUP($L104,字面,変数名),BQ$7,_xlfn.XLOOKUP($L104,字面,変数名),BQ$8,BQ$9,_xlfn.XLOOKUP($L104,字面,QWERTY),BQ$5,$U104,BQ$6,_xlfn.XLOOKUP($L104,字面,変数名),BQ$10,_xlfn.XLOOKUP($L104,字面,変数名),IF(ISBLANK($BQ105),BQ$11,BQ$8)),"")</f>
        <v/>
      </c>
      <c r="BR104" s="193"/>
    </row>
    <row r="105" spans="1:70" ht="63">
      <c r="A105" s="39">
        <f t="shared" si="83"/>
        <v>3</v>
      </c>
      <c r="B105" s="38" t="str">
        <f t="shared" si="84"/>
        <v>A</v>
      </c>
      <c r="C105" s="38">
        <f t="shared" si="85"/>
        <v>1</v>
      </c>
      <c r="D105" s="38">
        <f t="shared" si="86"/>
        <v>0</v>
      </c>
      <c r="E105" s="50">
        <f t="shared" si="87"/>
        <v>402661376</v>
      </c>
      <c r="F105" s="141">
        <f t="shared" si="88"/>
        <v>0</v>
      </c>
      <c r="G105" s="144">
        <v>224</v>
      </c>
      <c r="H105" s="3" t="s">
        <v>40</v>
      </c>
      <c r="I105" s="19"/>
      <c r="J105" s="5" t="s">
        <v>40</v>
      </c>
      <c r="K105" s="7"/>
      <c r="L105" s="22" t="s">
        <v>192</v>
      </c>
      <c r="M105" s="22" t="s">
        <v>193</v>
      </c>
      <c r="N105" s="204" t="s">
        <v>178</v>
      </c>
      <c r="O105" s="36"/>
      <c r="P105" s="9" t="s">
        <v>600</v>
      </c>
      <c r="Q105" s="10" t="s">
        <v>16</v>
      </c>
      <c r="R105" s="21" t="s">
        <v>618</v>
      </c>
      <c r="S105" s="34" t="str">
        <f t="shared" si="82"/>
        <v>{"key_code":"b","modifiers":["shift","option"]},{"key_code":"3"},{"key_code":"0"},{"key_code":"0"},{"key_code":"e"},{"key_code":"lang1"}</v>
      </c>
      <c r="T105" s="160" t="s">
        <v>1006</v>
      </c>
      <c r="U105" s="34" t="str">
        <f t="shared" si="89"/>
        <v>{"key_code":"b","modifiers":["shift","option"]},{"key_code":"3"},{"key_code":"0"},{"key_code":"0"},{"key_code":"e"},{"key_code":"lang2"}</v>
      </c>
      <c r="W105" s="84" t="str">
        <f t="shared" si="90"/>
        <v>な</v>
      </c>
      <c r="X105" s="85" t="str">
        <f t="shared" si="91"/>
        <v>ん</v>
      </c>
      <c r="Y105" s="86">
        <f t="shared" si="92"/>
        <v>402653184</v>
      </c>
      <c r="Z105" s="87" t="str">
        <f t="shared" si="93"/>
        <v/>
      </c>
      <c r="AA105" s="85">
        <f t="shared" si="94"/>
        <v>0</v>
      </c>
      <c r="AB105" s="84" t="str">
        <f t="shared" si="95"/>
        <v>な</v>
      </c>
      <c r="AC105" s="85" t="str">
        <f t="shared" si="96"/>
        <v>と</v>
      </c>
      <c r="AD105" s="86">
        <f t="shared" si="97"/>
        <v>134225920</v>
      </c>
      <c r="AE105" s="87" t="str">
        <f t="shared" si="98"/>
        <v/>
      </c>
      <c r="AF105" s="85">
        <f t="shared" si="99"/>
        <v>0</v>
      </c>
      <c r="AG105" s="84" t="str">
        <f t="shared" si="100"/>
        <v>ん</v>
      </c>
      <c r="AH105" s="85" t="str">
        <f t="shared" si="101"/>
        <v>と</v>
      </c>
      <c r="AI105" s="86">
        <f t="shared" si="102"/>
        <v>268443648</v>
      </c>
      <c r="AJ105" s="87" t="str">
        <f t="shared" si="103"/>
        <v/>
      </c>
      <c r="AK105" s="88">
        <f t="shared" si="104"/>
        <v>0</v>
      </c>
      <c r="AM105" s="183"/>
      <c r="AN105" s="165"/>
      <c r="AO105" s="165"/>
      <c r="AP105" s="165"/>
      <c r="AQ105" s="165"/>
      <c r="AR105" s="189" t="str">
        <f t="shared" si="117"/>
        <v>{"description": "な, ん &amp; と → 『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d","modifiers":{"optional":["caps_lock"]}},"to":[{"key_code":"delete_or_backspace"},{"key_code":"delete_or_backspace"},{"key_code":"b","modifiers":["shift","option"]},{"key_code":"3"},{"key_code":"0"},{"key_code":"0"},{"key_code":"e"},{"key_code":"lang1"},{"set_variable":{"name":"B_D","value":1}},{"set_variable":{"name":"unsettled","value":0}}],"to_after_key_up":[{"set_variable":{"name":"B_D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d","modifiers":{"optional":["caps_lock"]}},"to":[{"key_code":"delete_or_backspace"},{"key_code":"b","modifiers":["shift","option"]},{"key_code":"3"},{"key_code":"0"},{"key_code":"0"},{"key_code":"e"},{"key_code":"lang1"},{"set_variable":{"name":"B_D","value":1}},{"set_variable":{"name":"unsettled","value":0}}],"to_after_key_up":[{"set_variable":{"name":"B_D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d","modifiers":{"optional":["caps_lock"]}},"to":[{"key_code":"b","modifiers":["shift","option"]},{"key_code":"3"},{"key_code":"0"},{"key_code":"0"},{"key_code":"e"},{"key_code":"lang1"},{"set_variable":{"name":"B_D","value":1}},{"set_variable":{"name":"unsettled","value":0}}],"to_after_key_up":[{"set_variable":{"name":"B_D","value":0}}],"type":"basic"},</v>
      </c>
      <c r="AS105" s="166" t="str">
        <f t="shared" si="105"/>
        <v>{"conditions":[{"type":"variable_if","name":"unsettled","value":2},{"type":"variable_unless","name":"B_M","value":0},{"type":"variable_unless","name":"B_D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0"},{"key_code":"e"},{"key_code":"lang1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D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0"},{"key_code":"e"},{"key_code":"lang1"},{"set_variable":{"name":"B_COMM","value":1}},{"set_variable":{"name":"unsettled","value":0}}],"to_after_key_up":[{"set_variable":{"name":"B_COMM","value":0}}],"type":"basic"},{"conditions":[{"type":"variable_unless","name":"B_M","value":0},{"type":"variable_unless","name":"B_D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0"},{"key_code":"e"},{"key_code":"lang1"},{"set_variable":{"name":"B_COMM","value":1}},{"set_variable":{"name":"unsettled","value":0}}],"to_after_key_up":[{"set_variable":{"name":"B_COMM","value":0}}],"type":"basic"},</v>
      </c>
      <c r="AT105" s="166" t="str">
        <f t="shared" si="106"/>
        <v>{"conditions":[{"type":"variable_if","name":"unsettled","value":2},{"type":"variable_unless","name":"B_COMM","value":0},{"type":"variable_unless","name":"B_D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0"},{"key_code":"e"},{"key_code":"lang1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D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0"},{"key_code":"e"},{"key_code":"lang1"},{"set_variable":{"name":"B_M","value":1}},{"set_variable":{"name":"unsettled","value":0}}],"to_after_key_up":[{"set_variable":{"name":"B_M","value":0}}],"type":"basic"},{"conditions":[{"type":"variable_unless","name":"B_COMM","value":0},{"type":"variable_unless","name":"B_D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0"},{"key_code":"e"},{"key_code":"lang1"},{"set_variable":{"name":"B_M","value":1}},{"set_variable":{"name":"unsettled","value":0}}],"to_after_key_up":[{"set_variable":{"name":"B_M","value":0}}],"type":"basic"},</v>
      </c>
      <c r="AU105" s="166" t="str">
        <f t="shared" si="118"/>
        <v/>
      </c>
      <c r="AV105" s="166" t="str">
        <f t="shared" si="119"/>
        <v/>
      </c>
      <c r="AW105" s="166" t="str">
        <f t="shared" si="107"/>
        <v/>
      </c>
      <c r="AX105" s="166" t="str">
        <f t="shared" si="108"/>
        <v/>
      </c>
      <c r="AY105" s="166" t="str">
        <f t="shared" si="109"/>
        <v/>
      </c>
      <c r="AZ105" s="166" t="str">
        <f t="shared" si="110"/>
        <v/>
      </c>
      <c r="BA105" s="166" t="str">
        <f t="shared" si="120"/>
        <v/>
      </c>
      <c r="BB105" s="166" t="str">
        <f t="shared" si="111"/>
        <v/>
      </c>
      <c r="BC105" s="166" t="str">
        <f t="shared" si="121"/>
        <v/>
      </c>
      <c r="BD105" s="166" t="str">
        <f t="shared" si="112"/>
        <v/>
      </c>
      <c r="BE105" s="166" t="str">
        <f t="shared" si="122"/>
        <v/>
      </c>
      <c r="BF105" s="166" t="str">
        <f t="shared" si="113"/>
        <v/>
      </c>
      <c r="BG105" s="166" t="str">
        <f t="shared" si="123"/>
        <v/>
      </c>
      <c r="BH105" s="166" t="str">
        <f t="shared" si="124"/>
        <v/>
      </c>
      <c r="BI105" s="166" t="str">
        <f t="shared" si="125"/>
        <v/>
      </c>
      <c r="BJ105" s="166"/>
      <c r="BK105" s="190"/>
      <c r="BL105" s="189" t="str">
        <f t="shared" si="126"/>
        <v>{"description": "M, Comma &amp; D → 『","conditions":[{"type":"variable_if","name":"unsettled","value":2},{"type":"variable_unless","name":"B_M","value":0},{"type":"variable_unless","name":"B_COMM","value":0}],"from":{"key_code":"d","modifiers":{"optional":["caps_lock"]}},"to":[{"key_code":"delete_or_backspace"},{"key_code":"delete_or_backspace"},{"key_code":"b","modifiers":["shift","option"]},{"key_code":"3"},{"key_code":"0"},{"key_code":"0"},{"key_code":"e"},{"key_code":"lang2"},{"set_variable":{"name":"B_D","value":1}},{"set_variable":{"name":"unsettled","value":0}}],"to_after_key_up":[{"set_variable":{"name":"B_D","value":0}}],"type":"basic"},{"conditions":[{"type":"variable_unless","name":"unsettled","value":0},{"type":"variable_unless","name":"B_M","value":0},{"type":"variable_unless","name":"B_COMM","value":0}],"from":{"key_code":"d","modifiers":{"optional":["caps_lock"]}},"to":[{"key_code":"delete_or_backspace"},{"key_code":"b","modifiers":["shift","option"]},{"key_code":"3"},{"key_code":"0"},{"key_code":"0"},{"key_code":"e"},{"key_code":"lang2"},{"set_variable":{"name":"B_D","value":1}},{"set_variable":{"name":"unsettled","value":0}}],"to_after_key_up":[{"set_variable":{"name":"B_D","value":0}}],"type":"basic"},{"conditions":[{"type":"variable_unless","name":"B_M","value":0},{"type":"variable_unless","name":"B_COMM","value":0}],"from":{"key_code":"d","modifiers":{"optional":["caps_lock"]}},"to":[{"key_code":"b","modifiers":["shift","option"]},{"key_code":"3"},{"key_code":"0"},{"key_code":"0"},{"key_code":"e"},{"key_code":"lang2"},{"set_variable":{"name":"B_D","value":1}},{"set_variable":{"name":"unsettled","value":0}}],"to_after_key_up":[{"set_variable":{"name":"B_D","value":0}}],"type":"basic"},</v>
      </c>
      <c r="BM105" s="166" t="str">
        <f t="shared" si="114"/>
        <v>{"conditions":[{"type":"variable_if","name":"unsettled","value":2},{"type":"variable_unless","name":"B_M","value":0},{"type":"variable_unless","name":"B_D","value":0}],"from":{"key_code":"comma","modifiers":{"optional":["caps_lock"]}},"to":[{"key_code":"delete_or_backspace"},{"key_code":"delete_or_backspace"},{"key_code":"b","modifiers":["shift","option"]},{"key_code":"3"},{"key_code":"0"},{"key_code":"0"},{"key_code":"e"},{"key_code":"lang2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D","value":0}],"from":{"key_code":"comma","modifiers":{"optional":["caps_lock"]}},"to":[{"key_code":"delete_or_backspace"},{"key_code":"b","modifiers":["shift","option"]},{"key_code":"3"},{"key_code":"0"},{"key_code":"0"},{"key_code":"e"},{"key_code":"lang2"},{"set_variable":{"name":"B_COMM","value":1}},{"set_variable":{"name":"unsettled","value":0}}],"to_after_key_up":[{"set_variable":{"name":"B_COMM","value":0}}],"type":"basic"},{"conditions":[{"type":"variable_unless","name":"B_M","value":0},{"type":"variable_unless","name":"B_D","value":0}],"from":{"key_code":"comma","modifiers":{"optional":["caps_lock"]}},"to":[{"key_code":"b","modifiers":["shift","option"]},{"key_code":"3"},{"key_code":"0"},{"key_code":"0"},{"key_code":"e"},{"key_code":"lang2"},{"set_variable":{"name":"B_COMM","value":1}},{"set_variable":{"name":"unsettled","value":0}}],"to_after_key_up":[{"set_variable":{"name":"B_COMM","value":0}}],"type":"basic"},</v>
      </c>
      <c r="BN105" s="167" t="str">
        <f t="shared" si="115"/>
        <v>{"conditions":[{"type":"variable_if","name":"unsettled","value":2},{"type":"variable_unless","name":"B_COMM","value":0},{"type":"variable_unless","name":"B_D","value":0}],"from":{"key_code":"m","modifiers":{"optional":["caps_lock"]}},"to":[{"key_code":"delete_or_backspace"},{"key_code":"delete_or_backspace"},{"key_code":"b","modifiers":["shift","option"]},{"key_code":"3"},{"key_code":"0"},{"key_code":"0"},{"key_code":"e"},{"key_code":"lang2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D","value":0}],"from":{"key_code":"m","modifiers":{"optional":["caps_lock"]}},"to":[{"key_code":"delete_or_backspace"},{"key_code":"b","modifiers":["shift","option"]},{"key_code":"3"},{"key_code":"0"},{"key_code":"0"},{"key_code":"e"},{"key_code":"lang2"},{"set_variable":{"name":"B_M","value":1}},{"set_variable":{"name":"unsettled","value":0}}],"to_after_key_up":[{"set_variable":{"name":"B_M","value":0}}],"type":"basic"},{"conditions":[{"type":"variable_unless","name":"B_COMM","value":0},{"type":"variable_unless","name":"B_D","value":0}],"from":{"key_code":"m","modifiers":{"optional":["caps_lock"]}},"to":[{"key_code":"b","modifiers":["shift","option"]},{"key_code":"3"},{"key_code":"0"},{"key_code":"0"},{"key_code":"e"},{"key_code":"lang2"},{"set_variable":{"name":"B_M","value":1}},{"set_variable":{"name":"unsettled","value":0}}],"to_after_key_up":[{"set_variable":{"name":"B_M","value":0}}],"type":"basic"},</v>
      </c>
      <c r="BO105" s="166" t="str">
        <f t="shared" si="127"/>
        <v/>
      </c>
      <c r="BP105" s="166" t="str">
        <f t="shared" si="116"/>
        <v/>
      </c>
      <c r="BQ105" s="190" t="str">
        <f>IF(AND($A105=1,$J105&lt;&gt;""),_xlfn.CONCAT(BQ$3,PROPER(_xlfn.XLOOKUP($L105,字面,QWERTY)),BQ$4,_xlfn.XLOOKUP($L105,字面,QWERTY),BQ$5,$U105,BQ$6,_xlfn.XLOOKUP($L105,字面,変数名),BQ$7,_xlfn.XLOOKUP($L105,字面,変数名),BQ$8,BQ$9,_xlfn.XLOOKUP($L105,字面,QWERTY),BQ$5,$U105,BQ$6,_xlfn.XLOOKUP($L105,字面,変数名),BQ$10,_xlfn.XLOOKUP($L105,字面,変数名),IF(ISBLANK($BQ106),BQ$11,BQ$8)),"")</f>
        <v/>
      </c>
      <c r="BR105" s="193"/>
    </row>
    <row r="106" spans="1:70" ht="126">
      <c r="A106" s="39">
        <f t="shared" si="83"/>
        <v>3</v>
      </c>
      <c r="B106" s="38" t="str">
        <f t="shared" si="84"/>
        <v>A</v>
      </c>
      <c r="C106" s="38">
        <f t="shared" si="85"/>
        <v>1</v>
      </c>
      <c r="D106" s="38">
        <f t="shared" si="86"/>
        <v>0</v>
      </c>
      <c r="E106" s="50">
        <f t="shared" si="87"/>
        <v>402669568</v>
      </c>
      <c r="F106" s="141">
        <f t="shared" si="88"/>
        <v>0</v>
      </c>
      <c r="G106" s="144">
        <v>225</v>
      </c>
      <c r="H106" s="3" t="s">
        <v>40</v>
      </c>
      <c r="I106" s="19"/>
      <c r="J106" s="5" t="s">
        <v>40</v>
      </c>
      <c r="K106" s="7"/>
      <c r="L106" s="22" t="s">
        <v>192</v>
      </c>
      <c r="M106" s="22" t="s">
        <v>193</v>
      </c>
      <c r="N106" s="204" t="s">
        <v>179</v>
      </c>
      <c r="O106" s="36"/>
      <c r="P106" s="9" t="s">
        <v>696</v>
      </c>
      <c r="Q106" s="10" t="s">
        <v>14</v>
      </c>
      <c r="R106" s="21" t="s">
        <v>695</v>
      </c>
      <c r="S106" s="34" t="str">
        <f t="shared" si="82"/>
        <v>{"key_code":"b","modifiers":["shift","option"]},{"key_code":"3"},{"key_code":"0"},{"key_code":"0"},{"key_code":"d"},{"key_code":"return_or_enter"},{"key_code":"return_or_enter"},{"key_code":"3"},{"key_code":"0"},{"key_code":"0"},{"key_code":"c"},{"key_code":"lang1"}</v>
      </c>
      <c r="T106" s="160" t="s">
        <v>1007</v>
      </c>
      <c r="U106" s="34" t="str">
        <f t="shared" si="89"/>
        <v>{"key_code":"b","modifiers":["shift","option"]},{"key_code":"3"},{"key_code":"0"},{"key_code":"0"},{"key_code":"d"},{"key_code":"return_or_enter"},{"key_code":"return_or_enter"},{"key_code":"3"},{"key_code":"0"},{"key_code":"0"},{"key_code":"c"},{"key_code":"lang2"}</v>
      </c>
      <c r="W106" s="84" t="str">
        <f t="shared" si="90"/>
        <v>な</v>
      </c>
      <c r="X106" s="85" t="str">
        <f t="shared" si="91"/>
        <v>ん</v>
      </c>
      <c r="Y106" s="86">
        <f t="shared" si="92"/>
        <v>402653184</v>
      </c>
      <c r="Z106" s="87" t="str">
        <f t="shared" si="93"/>
        <v/>
      </c>
      <c r="AA106" s="85">
        <f t="shared" si="94"/>
        <v>0</v>
      </c>
      <c r="AB106" s="84" t="str">
        <f t="shared" si="95"/>
        <v>な</v>
      </c>
      <c r="AC106" s="85" t="str">
        <f t="shared" si="96"/>
        <v>か</v>
      </c>
      <c r="AD106" s="86">
        <f t="shared" si="97"/>
        <v>134234112</v>
      </c>
      <c r="AE106" s="87" t="str">
        <f t="shared" si="98"/>
        <v/>
      </c>
      <c r="AF106" s="85">
        <f t="shared" si="99"/>
        <v>0</v>
      </c>
      <c r="AG106" s="84" t="str">
        <f t="shared" si="100"/>
        <v>ん</v>
      </c>
      <c r="AH106" s="85" t="str">
        <f t="shared" si="101"/>
        <v>か</v>
      </c>
      <c r="AI106" s="86">
        <f t="shared" si="102"/>
        <v>268451840</v>
      </c>
      <c r="AJ106" s="87" t="str">
        <f t="shared" si="103"/>
        <v/>
      </c>
      <c r="AK106" s="88">
        <f t="shared" si="104"/>
        <v>0</v>
      </c>
      <c r="AM106" s="183"/>
      <c r="AN106" s="165"/>
      <c r="AO106" s="165"/>
      <c r="AP106" s="165"/>
      <c r="AQ106" s="165"/>
      <c r="AR106" s="189" t="str">
        <f t="shared" si="117"/>
        <v>{"description": "な, ん &amp; か → 」「マクロ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f","modifiers":{"optional":["caps_lock"]}},"to":[{"key_code":"delete_or_backspace"},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F","value":1}},{"set_variable":{"name":"unsettled","value":0}}],"to_after_key_up":[{"set_variable":{"name":"B_F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f","modifiers":{"optional":["caps_lock"]}},"to":[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F","value":1}},{"set_variable":{"name":"unsettled","value":0}}],"to_after_key_up":[{"set_variable":{"name":"B_F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f","modifiers":{"optional":["caps_lock"]}},"to":[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F","value":1}},{"set_variable":{"name":"unsettled","value":0}}],"to_after_key_up":[{"set_variable":{"name":"B_F","value":0}}],"type":"basic"},</v>
      </c>
      <c r="AS106" s="166" t="str">
        <f t="shared" si="105"/>
        <v>{"conditions":[{"type":"variable_if","name":"unsettled","value":2},{"type":"variable_unless","name":"B_M","value":0},{"type":"variable_unless","name":"B_F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F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COMM","value":1}},{"set_variable":{"name":"unsettled","value":0}}],"to_after_key_up":[{"set_variable":{"name":"B_COMM","value":0}}],"type":"basic"},{"conditions":[{"type":"variable_unless","name":"B_M","value":0},{"type":"variable_unless","name":"B_F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COMM","value":1}},{"set_variable":{"name":"unsettled","value":0}}],"to_after_key_up":[{"set_variable":{"name":"B_COMM","value":0}}],"type":"basic"},</v>
      </c>
      <c r="AT106" s="166" t="str">
        <f t="shared" si="106"/>
        <v>{"conditions":[{"type":"variable_if","name":"unsettled","value":2},{"type":"variable_unless","name":"B_COMM","value":0},{"type":"variable_unless","name":"B_F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F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M","value":1}},{"set_variable":{"name":"unsettled","value":0}}],"to_after_key_up":[{"set_variable":{"name":"B_M","value":0}}],"type":"basic"},{"conditions":[{"type":"variable_unless","name":"B_COMM","value":0},{"type":"variable_unless","name":"B_F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0"},{"key_code":"d"},{"key_code":"return_or_enter"},{"key_code":"return_or_enter"},{"key_code":"3"},{"key_code":"0"},{"key_code":"0"},{"key_code":"c"},{"key_code":"lang1"},{"set_variable":{"name":"B_M","value":1}},{"set_variable":{"name":"unsettled","value":0}}],"to_after_key_up":[{"set_variable":{"name":"B_M","value":0}}],"type":"basic"},</v>
      </c>
      <c r="AU106" s="166" t="str">
        <f t="shared" si="118"/>
        <v/>
      </c>
      <c r="AV106" s="166" t="str">
        <f t="shared" si="119"/>
        <v/>
      </c>
      <c r="AW106" s="166" t="str">
        <f t="shared" si="107"/>
        <v/>
      </c>
      <c r="AX106" s="166" t="str">
        <f t="shared" si="108"/>
        <v/>
      </c>
      <c r="AY106" s="166" t="str">
        <f t="shared" si="109"/>
        <v/>
      </c>
      <c r="AZ106" s="166" t="str">
        <f t="shared" si="110"/>
        <v/>
      </c>
      <c r="BA106" s="166" t="str">
        <f t="shared" si="120"/>
        <v/>
      </c>
      <c r="BB106" s="166" t="str">
        <f t="shared" si="111"/>
        <v/>
      </c>
      <c r="BC106" s="166" t="str">
        <f t="shared" si="121"/>
        <v/>
      </c>
      <c r="BD106" s="166" t="str">
        <f t="shared" si="112"/>
        <v/>
      </c>
      <c r="BE106" s="166" t="str">
        <f t="shared" si="122"/>
        <v/>
      </c>
      <c r="BF106" s="166" t="str">
        <f t="shared" si="113"/>
        <v/>
      </c>
      <c r="BG106" s="166" t="str">
        <f t="shared" si="123"/>
        <v/>
      </c>
      <c r="BH106" s="166" t="str">
        <f t="shared" si="124"/>
        <v/>
      </c>
      <c r="BI106" s="166" t="str">
        <f t="shared" si="125"/>
        <v/>
      </c>
      <c r="BJ106" s="166"/>
      <c r="BK106" s="190"/>
      <c r="BL106" s="189" t="str">
        <f t="shared" si="126"/>
        <v>{"description": "M, Comma &amp; F → 」「マクロ","conditions":[{"type":"variable_if","name":"unsettled","value":2},{"type":"variable_unless","name":"B_M","value":0},{"type":"variable_unless","name":"B_COMM","value":0}],"from":{"key_code":"f","modifiers":{"optional":["caps_lock"]}},"to":[{"key_code":"delete_or_backspace"},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F","value":1}},{"set_variable":{"name":"unsettled","value":0}}],"to_after_key_up":[{"set_variable":{"name":"B_F","value":0}}],"type":"basic"},{"conditions":[{"type":"variable_unless","name":"unsettled","value":0},{"type":"variable_unless","name":"B_M","value":0},{"type":"variable_unless","name":"B_COMM","value":0}],"from":{"key_code":"f","modifiers":{"optional":["caps_lock"]}},"to":[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F","value":1}},{"set_variable":{"name":"unsettled","value":0}}],"to_after_key_up":[{"set_variable":{"name":"B_F","value":0}}],"type":"basic"},{"conditions":[{"type":"variable_unless","name":"B_M","value":0},{"type":"variable_unless","name":"B_COMM","value":0}],"from":{"key_code":"f","modifiers":{"optional":["caps_lock"]}},"to":[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F","value":1}},{"set_variable":{"name":"unsettled","value":0}}],"to_after_key_up":[{"set_variable":{"name":"B_F","value":0}}],"type":"basic"},</v>
      </c>
      <c r="BM106" s="166" t="str">
        <f t="shared" si="114"/>
        <v>{"conditions":[{"type":"variable_if","name":"unsettled","value":2},{"type":"variable_unless","name":"B_M","value":0},{"type":"variable_unless","name":"B_F","value":0}],"from":{"key_code":"comma","modifiers":{"optional":["caps_lock"]}},"to":[{"key_code":"delete_or_backspace"},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F","value":0}],"from":{"key_code":"comma","modifiers":{"optional":["caps_lock"]}},"to":[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COMM","value":1}},{"set_variable":{"name":"unsettled","value":0}}],"to_after_key_up":[{"set_variable":{"name":"B_COMM","value":0}}],"type":"basic"},{"conditions":[{"type":"variable_unless","name":"B_M","value":0},{"type":"variable_unless","name":"B_F","value":0}],"from":{"key_code":"comma","modifiers":{"optional":["caps_lock"]}},"to":[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COMM","value":1}},{"set_variable":{"name":"unsettled","value":0}}],"to_after_key_up":[{"set_variable":{"name":"B_COMM","value":0}}],"type":"basic"},</v>
      </c>
      <c r="BN106" s="167" t="str">
        <f t="shared" si="115"/>
        <v>{"conditions":[{"type":"variable_if","name":"unsettled","value":2},{"type":"variable_unless","name":"B_COMM","value":0},{"type":"variable_unless","name":"B_F","value":0}],"from":{"key_code":"m","modifiers":{"optional":["caps_lock"]}},"to":[{"key_code":"delete_or_backspace"},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F","value":0}],"from":{"key_code":"m","modifiers":{"optional":["caps_lock"]}},"to":[{"key_code":"delete_or_backspace"},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M","value":1}},{"set_variable":{"name":"unsettled","value":0}}],"to_after_key_up":[{"set_variable":{"name":"B_M","value":0}}],"type":"basic"},{"conditions":[{"type":"variable_unless","name":"B_COMM","value":0},{"type":"variable_unless","name":"B_F","value":0}],"from":{"key_code":"m","modifiers":{"optional":["caps_lock"]}},"to":[{"key_code":"b","modifiers":["shift","option"]},{"key_code":"3"},{"key_code":"0"},{"key_code":"0"},{"key_code":"d"},{"key_code":"return_or_enter"},{"key_code":"return_or_enter"},{"key_code":"3"},{"key_code":"0"},{"key_code":"0"},{"key_code":"c"},{"key_code":"lang2"},{"set_variable":{"name":"B_M","value":1}},{"set_variable":{"name":"unsettled","value":0}}],"to_after_key_up":[{"set_variable":{"name":"B_M","value":0}}],"type":"basic"},</v>
      </c>
      <c r="BO106" s="166" t="str">
        <f t="shared" si="127"/>
        <v/>
      </c>
      <c r="BP106" s="166" t="str">
        <f t="shared" si="116"/>
        <v/>
      </c>
      <c r="BQ106" s="190" t="str">
        <f>IF(AND($A106=1,$J106&lt;&gt;""),_xlfn.CONCAT(BQ$3,PROPER(_xlfn.XLOOKUP($L106,字面,QWERTY)),BQ$4,_xlfn.XLOOKUP($L106,字面,QWERTY),BQ$5,$U106,BQ$6,_xlfn.XLOOKUP($L106,字面,変数名),BQ$7,_xlfn.XLOOKUP($L106,字面,変数名),BQ$8,BQ$9,_xlfn.XLOOKUP($L106,字面,QWERTY),BQ$5,$U106,BQ$6,_xlfn.XLOOKUP($L106,字面,変数名),BQ$10,_xlfn.XLOOKUP($L106,字面,変数名),IF(ISBLANK($BQ107),BQ$11,BQ$8)),"")</f>
        <v/>
      </c>
      <c r="BR106" s="193"/>
    </row>
    <row r="107" spans="1:70" ht="42">
      <c r="A107" s="39">
        <f t="shared" si="83"/>
        <v>3</v>
      </c>
      <c r="B107" s="38" t="str">
        <f t="shared" si="84"/>
        <v>A</v>
      </c>
      <c r="C107" s="38">
        <f t="shared" si="85"/>
        <v>1</v>
      </c>
      <c r="D107" s="38">
        <f t="shared" si="86"/>
        <v>0</v>
      </c>
      <c r="E107" s="50">
        <f t="shared" si="87"/>
        <v>402685952</v>
      </c>
      <c r="F107" s="141">
        <f t="shared" si="88"/>
        <v>0</v>
      </c>
      <c r="G107" s="144">
        <v>226</v>
      </c>
      <c r="H107" s="3" t="s">
        <v>40</v>
      </c>
      <c r="I107" s="19"/>
      <c r="J107" s="5" t="s">
        <v>40</v>
      </c>
      <c r="K107" s="7"/>
      <c r="L107" s="22" t="s">
        <v>192</v>
      </c>
      <c r="M107" s="22" t="s">
        <v>193</v>
      </c>
      <c r="N107" s="204" t="s">
        <v>180</v>
      </c>
      <c r="O107" s="36"/>
      <c r="P107" s="9" t="s">
        <v>698</v>
      </c>
      <c r="Q107" s="10" t="s">
        <v>12</v>
      </c>
      <c r="R107" s="21" t="s">
        <v>697</v>
      </c>
      <c r="S107" s="34" t="str">
        <f t="shared" si="82"/>
        <v>{"key_code":"spacebar"},{"key_code":"spacebar"},{"key_code":"spacebar"}</v>
      </c>
      <c r="T107" s="160"/>
      <c r="U107" s="34" t="str">
        <f t="shared" si="89"/>
        <v>{"key_code":"spacebar"},{"key_code":"spacebar"},{"key_code":"spacebar"}</v>
      </c>
      <c r="W107" s="84" t="str">
        <f t="shared" si="90"/>
        <v>な</v>
      </c>
      <c r="X107" s="85" t="str">
        <f t="shared" si="91"/>
        <v>ん</v>
      </c>
      <c r="Y107" s="86">
        <f t="shared" si="92"/>
        <v>402653184</v>
      </c>
      <c r="Z107" s="87" t="str">
        <f t="shared" si="93"/>
        <v/>
      </c>
      <c r="AA107" s="85">
        <f t="shared" si="94"/>
        <v>0</v>
      </c>
      <c r="AB107" s="84" t="str">
        <f t="shared" si="95"/>
        <v>な</v>
      </c>
      <c r="AC107" s="85" t="str">
        <f t="shared" si="96"/>
        <v>っ</v>
      </c>
      <c r="AD107" s="86">
        <f t="shared" si="97"/>
        <v>134250496</v>
      </c>
      <c r="AE107" s="87" t="str">
        <f t="shared" si="98"/>
        <v/>
      </c>
      <c r="AF107" s="85">
        <f t="shared" si="99"/>
        <v>0</v>
      </c>
      <c r="AG107" s="84" t="str">
        <f t="shared" si="100"/>
        <v>ん</v>
      </c>
      <c r="AH107" s="85" t="str">
        <f t="shared" si="101"/>
        <v>っ</v>
      </c>
      <c r="AI107" s="86">
        <f t="shared" si="102"/>
        <v>268468224</v>
      </c>
      <c r="AJ107" s="87" t="str">
        <f t="shared" si="103"/>
        <v/>
      </c>
      <c r="AK107" s="88">
        <f t="shared" si="104"/>
        <v>0</v>
      </c>
      <c r="AM107" s="183"/>
      <c r="AN107" s="165"/>
      <c r="AO107" s="165"/>
      <c r="AP107" s="165"/>
      <c r="AQ107" s="165"/>
      <c r="AR107" s="189" t="str">
        <f t="shared" si="117"/>
        <v>{"description": "な, ん &amp; っ → □□□","conditions":[{"type":"variable_if","name":"unsettled","value":2},{"type":"variable_unless","name":"B_M","value":0},{"type":"variable_unless","name":"B_COMM","value":0}],"from":{"key_code":"g","modifiers":{"optional":["caps_lock"]}},"to":[{"key_code":"delete_or_backspace"},{"key_code":"delete_or_backspace"},{"key_code":"spacebar"},{"key_code":"spacebar"},{"key_code":"spacebar"},{"set_variable":{"name":"B_G","value":1}},{"set_variable":{"name":"unsettled","value":0}}],"to_after_key_up":[{"set_variable":{"name":"B_G","value":0}}],"type":"basic"},{"conditions":[{"type":"variable_unless","name":"unsettled","value":0},{"type":"variable_unless","name":"B_M","value":0},{"type":"variable_unless","name":"B_COMM","value":0}],"from":{"key_code":"g","modifiers":{"optional":["caps_lock"]}},"to":[{"key_code":"delete_or_backspace"},{"key_code":"spacebar"},{"key_code":"spacebar"},{"key_code":"spacebar"},{"set_variable":{"name":"B_G","value":1}},{"set_variable":{"name":"unsettled","value":0}}],"to_after_key_up":[{"set_variable":{"name":"B_G","value":0}}],"type":"basic"},{"conditions":[{"type":"variable_unless","name":"B_M","value":0},{"type":"variable_unless","name":"B_COMM","value":0}],"from":{"key_code":"g","modifiers":{"optional":["caps_lock"]}},"to":[{"key_code":"spacebar"},{"key_code":"spacebar"},{"key_code":"spacebar"},{"set_variable":{"name":"B_G","value":1}},{"set_variable":{"name":"unsettled","value":0}}],"to_after_key_up":[{"set_variable":{"name":"B_G","value":0}}],"type":"basic"},</v>
      </c>
      <c r="AS107" s="166" t="str">
        <f t="shared" si="105"/>
        <v>{"conditions":[{"type":"variable_if","name":"unsettled","value":2},{"type":"variable_unless","name":"B_M","value":0},{"type":"variable_unless","name":"B_G","value":0}],"from":{"key_code":"comma","modifiers":{"optional":["caps_lock"]}},"to":[{"key_code":"delete_or_backspace"},{"key_code":"delete_or_backspace"},{"key_code":"spacebar"},{"key_code":"spacebar"},{"key_code":"spacebar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G","value":0}],"from":{"key_code":"comma","modifiers":{"optional":["caps_lock"]}},"to":[{"key_code":"delete_or_backspace"},{"key_code":"spacebar"},{"key_code":"spacebar"},{"key_code":"spacebar"},{"set_variable":{"name":"B_COMM","value":1}},{"set_variable":{"name":"unsettled","value":0}}],"to_after_key_up":[{"set_variable":{"name":"B_COMM","value":0}}],"type":"basic"},{"conditions":[{"type":"variable_unless","name":"B_M","value":0},{"type":"variable_unless","name":"B_G","value":0}],"from":{"key_code":"comma","modifiers":{"optional":["caps_lock"]}},"to":[{"key_code":"spacebar"},{"key_code":"spacebar"},{"key_code":"spacebar"},{"set_variable":{"name":"B_COMM","value":1}},{"set_variable":{"name":"unsettled","value":0}}],"to_after_key_up":[{"set_variable":{"name":"B_COMM","value":0}}],"type":"basic"},</v>
      </c>
      <c r="AT107" s="166" t="str">
        <f t="shared" si="106"/>
        <v>{"conditions":[{"type":"variable_if","name":"unsettled","value":2},{"type":"variable_unless","name":"B_COMM","value":0},{"type":"variable_unless","name":"B_G","value":0}],"from":{"key_code":"m","modifiers":{"optional":["caps_lock"]}},"to":[{"key_code":"delete_or_backspace"},{"key_code":"delete_or_backspace"},{"key_code":"spacebar"},{"key_code":"spacebar"},{"key_code":"spacebar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G","value":0}],"from":{"key_code":"m","modifiers":{"optional":["caps_lock"]}},"to":[{"key_code":"delete_or_backspace"},{"key_code":"spacebar"},{"key_code":"spacebar"},{"key_code":"spacebar"},{"set_variable":{"name":"B_M","value":1}},{"set_variable":{"name":"unsettled","value":0}}],"to_after_key_up":[{"set_variable":{"name":"B_M","value":0}}],"type":"basic"},{"conditions":[{"type":"variable_unless","name":"B_COMM","value":0},{"type":"variable_unless","name":"B_G","value":0}],"from":{"key_code":"m","modifiers":{"optional":["caps_lock"]}},"to":[{"key_code":"spacebar"},{"key_code":"spacebar"},{"key_code":"spacebar"},{"set_variable":{"name":"B_M","value":1}},{"set_variable":{"name":"unsettled","value":0}}],"to_after_key_up":[{"set_variable":{"name":"B_M","value":0}}],"type":"basic"},</v>
      </c>
      <c r="AU107" s="166" t="str">
        <f t="shared" si="118"/>
        <v/>
      </c>
      <c r="AV107" s="166" t="str">
        <f t="shared" si="119"/>
        <v/>
      </c>
      <c r="AW107" s="166" t="str">
        <f t="shared" si="107"/>
        <v/>
      </c>
      <c r="AX107" s="166" t="str">
        <f t="shared" si="108"/>
        <v/>
      </c>
      <c r="AY107" s="166" t="str">
        <f t="shared" si="109"/>
        <v/>
      </c>
      <c r="AZ107" s="166" t="str">
        <f t="shared" si="110"/>
        <v/>
      </c>
      <c r="BA107" s="166" t="str">
        <f t="shared" si="120"/>
        <v/>
      </c>
      <c r="BB107" s="166" t="str">
        <f t="shared" si="111"/>
        <v/>
      </c>
      <c r="BC107" s="166" t="str">
        <f t="shared" si="121"/>
        <v/>
      </c>
      <c r="BD107" s="166" t="str">
        <f t="shared" si="112"/>
        <v/>
      </c>
      <c r="BE107" s="166" t="str">
        <f t="shared" si="122"/>
        <v/>
      </c>
      <c r="BF107" s="166" t="str">
        <f t="shared" si="113"/>
        <v/>
      </c>
      <c r="BG107" s="166" t="str">
        <f t="shared" si="123"/>
        <v/>
      </c>
      <c r="BH107" s="166" t="str">
        <f t="shared" si="124"/>
        <v/>
      </c>
      <c r="BI107" s="166" t="str">
        <f t="shared" si="125"/>
        <v/>
      </c>
      <c r="BJ107" s="166"/>
      <c r="BK107" s="190"/>
      <c r="BL107" s="189" t="str">
        <f t="shared" si="126"/>
        <v/>
      </c>
      <c r="BM107" s="166" t="str">
        <f t="shared" si="114"/>
        <v/>
      </c>
      <c r="BN107" s="167" t="str">
        <f t="shared" si="115"/>
        <v/>
      </c>
      <c r="BO107" s="166" t="str">
        <f t="shared" si="127"/>
        <v/>
      </c>
      <c r="BP107" s="166" t="str">
        <f t="shared" si="116"/>
        <v/>
      </c>
      <c r="BQ107" s="190" t="str">
        <f>IF(AND($A107=1,$J107&lt;&gt;""),_xlfn.CONCAT(BQ$3,PROPER(_xlfn.XLOOKUP($L107,字面,QWERTY)),BQ$4,_xlfn.XLOOKUP($L107,字面,QWERTY),BQ$5,$U107,BQ$6,_xlfn.XLOOKUP($L107,字面,変数名),BQ$7,_xlfn.XLOOKUP($L107,字面,変数名),BQ$8,BQ$9,_xlfn.XLOOKUP($L107,字面,QWERTY),BQ$5,$U107,BQ$6,_xlfn.XLOOKUP($L107,字面,変数名),BQ$10,_xlfn.XLOOKUP($L107,字面,変数名),IF(ISBLANK($BQ108),BQ$11,BQ$8)),"")</f>
        <v/>
      </c>
      <c r="BR107" s="193"/>
    </row>
    <row r="108" spans="1:70" ht="63">
      <c r="A108" s="39">
        <f t="shared" si="83"/>
        <v>3</v>
      </c>
      <c r="B108" s="38" t="str">
        <f t="shared" si="84"/>
        <v>A</v>
      </c>
      <c r="C108" s="38">
        <f t="shared" si="85"/>
        <v>1</v>
      </c>
      <c r="D108" s="38">
        <f t="shared" si="86"/>
        <v>0</v>
      </c>
      <c r="E108" s="50">
        <f t="shared" si="87"/>
        <v>404750336</v>
      </c>
      <c r="F108" s="141">
        <f t="shared" si="88"/>
        <v>0</v>
      </c>
      <c r="G108" s="144">
        <v>227</v>
      </c>
      <c r="H108" s="3" t="s">
        <v>40</v>
      </c>
      <c r="I108" s="19"/>
      <c r="J108" s="5" t="s">
        <v>40</v>
      </c>
      <c r="K108" s="7"/>
      <c r="L108" s="22" t="s">
        <v>192</v>
      </c>
      <c r="M108" s="22" t="s">
        <v>193</v>
      </c>
      <c r="N108" s="204" t="s">
        <v>186</v>
      </c>
      <c r="O108" s="36"/>
      <c r="P108" s="9" t="s">
        <v>594</v>
      </c>
      <c r="Q108" s="10" t="s">
        <v>8</v>
      </c>
      <c r="R108" s="21" t="s">
        <v>613</v>
      </c>
      <c r="S108" s="34" t="str">
        <f t="shared" si="82"/>
        <v>{"key_code":"b","modifiers":["shift","option"]},{"key_code":"3"},{"key_code":"0"},{"key_code":"1"},{"key_code":"1"},{"key_code":"lang1"}</v>
      </c>
      <c r="T108" s="160" t="s">
        <v>1008</v>
      </c>
      <c r="U108" s="34" t="str">
        <f t="shared" si="89"/>
        <v>{"key_code":"b","modifiers":["shift","option"]},{"key_code":"3"},{"key_code":"0"},{"key_code":"1"},{"key_code":"1"},{"key_code":"lang2"}</v>
      </c>
      <c r="W108" s="84" t="str">
        <f t="shared" si="90"/>
        <v>な</v>
      </c>
      <c r="X108" s="85" t="str">
        <f t="shared" si="91"/>
        <v>ん</v>
      </c>
      <c r="Y108" s="86">
        <f t="shared" si="92"/>
        <v>402653184</v>
      </c>
      <c r="Z108" s="87" t="str">
        <f t="shared" si="93"/>
        <v/>
      </c>
      <c r="AA108" s="85">
        <f t="shared" si="94"/>
        <v>0</v>
      </c>
      <c r="AB108" s="84" t="str">
        <f t="shared" si="95"/>
        <v>な</v>
      </c>
      <c r="AC108" s="85" t="str">
        <f t="shared" si="96"/>
        <v>ほ</v>
      </c>
      <c r="AD108" s="86">
        <f t="shared" si="97"/>
        <v>136314880</v>
      </c>
      <c r="AE108" s="87" t="str">
        <f t="shared" si="98"/>
        <v>ぽ</v>
      </c>
      <c r="AF108" s="85">
        <f t="shared" si="99"/>
        <v>1</v>
      </c>
      <c r="AG108" s="84" t="str">
        <f t="shared" si="100"/>
        <v>ん</v>
      </c>
      <c r="AH108" s="85" t="str">
        <f t="shared" si="101"/>
        <v>ほ</v>
      </c>
      <c r="AI108" s="86">
        <f t="shared" si="102"/>
        <v>270532608</v>
      </c>
      <c r="AJ108" s="87" t="str">
        <f t="shared" si="103"/>
        <v/>
      </c>
      <c r="AK108" s="88">
        <f t="shared" si="104"/>
        <v>0</v>
      </c>
      <c r="AM108" s="183"/>
      <c r="AN108" s="165"/>
      <c r="AO108" s="165"/>
      <c r="AP108" s="165"/>
      <c r="AQ108" s="165"/>
      <c r="AR108" s="189" t="str">
        <f t="shared" si="117"/>
        <v>{"description": "な, ん &amp; ほ → 】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z","modifiers":{"optional":["caps_lock"]}},"to":[{"key_code":"delete_or_backspace"},{"key_code":"delete_or_backspace"},{"key_code":"b","modifiers":["shift","option"]},{"key_code":"3"},{"key_code":"0"},{"key_code":"1"},{"key_code":"1"},{"key_code":"lang1"},{"set_variable":{"name":"B_Z","value":1}},{"set_variable":{"name":"unsettled","value":0}}],"to_after_key_up":[{"set_variable":{"name":"B_Z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z","modifiers":{"optional":["caps_lock"]}},"to":[{"key_code":"delete_or_backspace"},{"key_code":"b","modifiers":["shift","option"]},{"key_code":"3"},{"key_code":"0"},{"key_code":"1"},{"key_code":"1"},{"key_code":"lang1"},{"set_variable":{"name":"B_Z","value":1}},{"set_variable":{"name":"unsettled","value":0}}],"to_after_key_up":[{"set_variable":{"name":"B_Z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z","modifiers":{"optional":["caps_lock"]}},"to":[{"key_code":"b","modifiers":["shift","option"]},{"key_code":"3"},{"key_code":"0"},{"key_code":"1"},{"key_code":"1"},{"key_code":"lang1"},{"set_variable":{"name":"B_Z","value":1}},{"set_variable":{"name":"unsettled","value":0}}],"to_after_key_up":[{"set_variable":{"name":"B_Z","value":0}}],"type":"basic"},</v>
      </c>
      <c r="AS108" s="166" t="str">
        <f t="shared" si="105"/>
        <v>{"conditions":[{"type":"variable_if","name":"unsettled","value":2},{"type":"variable_unless","name":"B_M","value":0},{"type":"variable_unless","name":"B_Z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1"},{"key_code":"1"},{"key_code":"lang1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Z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1"},{"key_code":"1"},{"key_code":"lang1"},{"set_variable":{"name":"B_COMM","value":1}},{"set_variable":{"name":"unsettled","value":0}}],"to_after_key_up":[{"set_variable":{"name":"B_COMM","value":0}}],"type":"basic"},{"conditions":[{"type":"variable_unless","name":"B_M","value":0},{"type":"variable_unless","name":"B_Z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1"},{"key_code":"1"},{"key_code":"lang1"},{"set_variable":{"name":"B_COMM","value":1}},{"set_variable":{"name":"unsettled","value":0}}],"to_after_key_up":[{"set_variable":{"name":"B_COMM","value":0}}],"type":"basic"},</v>
      </c>
      <c r="AT108" s="166" t="str">
        <f t="shared" si="106"/>
        <v>{"conditions":[{"type":"variable_if","name":"unsettled","value":2},{"type":"variable_unless","name":"B_COMM","value":0},{"type":"variable_unless","name":"B_Z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1"},{"key_code":"1"},{"key_code":"lang1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Z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1"},{"key_code":"1"},{"key_code":"lang1"},{"set_variable":{"name":"B_M","value":1}},{"set_variable":{"name":"unsettled","value":0}}],"to_after_key_up":[{"set_variable":{"name":"B_M","value":0}}],"type":"basic"},{"conditions":[{"type":"variable_unless","name":"B_COMM","value":0},{"type":"variable_unless","name":"B_Z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1"},{"key_code":"1"},{"key_code":"lang1"},{"set_variable":{"name":"B_M","value":1}},{"set_variable":{"name":"unsettled","value":0}}],"to_after_key_up":[{"set_variable":{"name":"B_M","value":0}}],"type":"basic"},</v>
      </c>
      <c r="AU108" s="166" t="str">
        <f t="shared" si="118"/>
        <v/>
      </c>
      <c r="AV108" s="166" t="str">
        <f t="shared" si="119"/>
        <v/>
      </c>
      <c r="AW108" s="166" t="str">
        <f t="shared" si="107"/>
        <v/>
      </c>
      <c r="AX108" s="166" t="str">
        <f t="shared" si="108"/>
        <v/>
      </c>
      <c r="AY108" s="166" t="str">
        <f t="shared" si="109"/>
        <v/>
      </c>
      <c r="AZ108" s="166" t="str">
        <f t="shared" si="110"/>
        <v/>
      </c>
      <c r="BA108" s="166" t="str">
        <f t="shared" si="120"/>
        <v/>
      </c>
      <c r="BB108" s="166" t="str">
        <f t="shared" si="111"/>
        <v/>
      </c>
      <c r="BC108" s="166" t="str">
        <f t="shared" si="121"/>
        <v/>
      </c>
      <c r="BD108" s="166" t="str">
        <f t="shared" si="112"/>
        <v/>
      </c>
      <c r="BE108" s="166" t="str">
        <f t="shared" si="122"/>
        <v/>
      </c>
      <c r="BF108" s="166" t="str">
        <f t="shared" si="113"/>
        <v/>
      </c>
      <c r="BG108" s="166" t="str">
        <f t="shared" si="123"/>
        <v/>
      </c>
      <c r="BH108" s="166" t="str">
        <f t="shared" si="124"/>
        <v/>
      </c>
      <c r="BI108" s="166" t="str">
        <f t="shared" si="125"/>
        <v/>
      </c>
      <c r="BJ108" s="166"/>
      <c r="BK108" s="190"/>
      <c r="BL108" s="189" t="str">
        <f t="shared" si="126"/>
        <v>{"description": "M, Comma &amp; Z → 】","conditions":[{"type":"variable_if","name":"unsettled","value":2},{"type":"variable_unless","name":"B_M","value":0},{"type":"variable_unless","name":"B_COMM","value":0}],"from":{"key_code":"z","modifiers":{"optional":["caps_lock"]}},"to":[{"key_code":"delete_or_backspace"},{"key_code":"delete_or_backspace"},{"key_code":"b","modifiers":["shift","option"]},{"key_code":"3"},{"key_code":"0"},{"key_code":"1"},{"key_code":"1"},{"key_code":"lang2"},{"set_variable":{"name":"B_Z","value":1}},{"set_variable":{"name":"unsettled","value":0}}],"to_after_key_up":[{"set_variable":{"name":"B_Z","value":0}}],"type":"basic"},{"conditions":[{"type":"variable_unless","name":"unsettled","value":0},{"type":"variable_unless","name":"B_M","value":0},{"type":"variable_unless","name":"B_COMM","value":0}],"from":{"key_code":"z","modifiers":{"optional":["caps_lock"]}},"to":[{"key_code":"delete_or_backspace"},{"key_code":"b","modifiers":["shift","option"]},{"key_code":"3"},{"key_code":"0"},{"key_code":"1"},{"key_code":"1"},{"key_code":"lang2"},{"set_variable":{"name":"B_Z","value":1}},{"set_variable":{"name":"unsettled","value":0}}],"to_after_key_up":[{"set_variable":{"name":"B_Z","value":0}}],"type":"basic"},{"conditions":[{"type":"variable_unless","name":"B_M","value":0},{"type":"variable_unless","name":"B_COMM","value":0}],"from":{"key_code":"z","modifiers":{"optional":["caps_lock"]}},"to":[{"key_code":"b","modifiers":["shift","option"]},{"key_code":"3"},{"key_code":"0"},{"key_code":"1"},{"key_code":"1"},{"key_code":"lang2"},{"set_variable":{"name":"B_Z","value":1}},{"set_variable":{"name":"unsettled","value":0}}],"to_after_key_up":[{"set_variable":{"name":"B_Z","value":0}}],"type":"basic"},</v>
      </c>
      <c r="BM108" s="166" t="str">
        <f t="shared" si="114"/>
        <v>{"conditions":[{"type":"variable_if","name":"unsettled","value":2},{"type":"variable_unless","name":"B_M","value":0},{"type":"variable_unless","name":"B_Z","value":0}],"from":{"key_code":"comma","modifiers":{"optional":["caps_lock"]}},"to":[{"key_code":"delete_or_backspace"},{"key_code":"delete_or_backspace"},{"key_code":"b","modifiers":["shift","option"]},{"key_code":"3"},{"key_code":"0"},{"key_code":"1"},{"key_code":"1"},{"key_code":"lang2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Z","value":0}],"from":{"key_code":"comma","modifiers":{"optional":["caps_lock"]}},"to":[{"key_code":"delete_or_backspace"},{"key_code":"b","modifiers":["shift","option"]},{"key_code":"3"},{"key_code":"0"},{"key_code":"1"},{"key_code":"1"},{"key_code":"lang2"},{"set_variable":{"name":"B_COMM","value":1}},{"set_variable":{"name":"unsettled","value":0}}],"to_after_key_up":[{"set_variable":{"name":"B_COMM","value":0}}],"type":"basic"},{"conditions":[{"type":"variable_unless","name":"B_M","value":0},{"type":"variable_unless","name":"B_Z","value":0}],"from":{"key_code":"comma","modifiers":{"optional":["caps_lock"]}},"to":[{"key_code":"b","modifiers":["shift","option"]},{"key_code":"3"},{"key_code":"0"},{"key_code":"1"},{"key_code":"1"},{"key_code":"lang2"},{"set_variable":{"name":"B_COMM","value":1}},{"set_variable":{"name":"unsettled","value":0}}],"to_after_key_up":[{"set_variable":{"name":"B_COMM","value":0}}],"type":"basic"},</v>
      </c>
      <c r="BN108" s="167" t="str">
        <f t="shared" si="115"/>
        <v>{"conditions":[{"type":"variable_if","name":"unsettled","value":2},{"type":"variable_unless","name":"B_COMM","value":0},{"type":"variable_unless","name":"B_Z","value":0}],"from":{"key_code":"m","modifiers":{"optional":["caps_lock"]}},"to":[{"key_code":"delete_or_backspace"},{"key_code":"delete_or_backspace"},{"key_code":"b","modifiers":["shift","option"]},{"key_code":"3"},{"key_code":"0"},{"key_code":"1"},{"key_code":"1"},{"key_code":"lang2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Z","value":0}],"from":{"key_code":"m","modifiers":{"optional":["caps_lock"]}},"to":[{"key_code":"delete_or_backspace"},{"key_code":"b","modifiers":["shift","option"]},{"key_code":"3"},{"key_code":"0"},{"key_code":"1"},{"key_code":"1"},{"key_code":"lang2"},{"set_variable":{"name":"B_M","value":1}},{"set_variable":{"name":"unsettled","value":0}}],"to_after_key_up":[{"set_variable":{"name":"B_M","value":0}}],"type":"basic"},{"conditions":[{"type":"variable_unless","name":"B_COMM","value":0},{"type":"variable_unless","name":"B_Z","value":0}],"from":{"key_code":"m","modifiers":{"optional":["caps_lock"]}},"to":[{"key_code":"b","modifiers":["shift","option"]},{"key_code":"3"},{"key_code":"0"},{"key_code":"1"},{"key_code":"1"},{"key_code":"lang2"},{"set_variable":{"name":"B_M","value":1}},{"set_variable":{"name":"unsettled","value":0}}],"to_after_key_up":[{"set_variable":{"name":"B_M","value":0}}],"type":"basic"},</v>
      </c>
      <c r="BO108" s="166" t="str">
        <f t="shared" si="127"/>
        <v/>
      </c>
      <c r="BP108" s="166" t="str">
        <f t="shared" si="116"/>
        <v/>
      </c>
      <c r="BQ108" s="190" t="str">
        <f>IF(AND($A108=1,$J108&lt;&gt;""),_xlfn.CONCAT(BQ$3,PROPER(_xlfn.XLOOKUP($L108,字面,QWERTY)),BQ$4,_xlfn.XLOOKUP($L108,字面,QWERTY),BQ$5,$U108,BQ$6,_xlfn.XLOOKUP($L108,字面,変数名),BQ$7,_xlfn.XLOOKUP($L108,字面,変数名),BQ$8,BQ$9,_xlfn.XLOOKUP($L108,字面,QWERTY),BQ$5,$U108,BQ$6,_xlfn.XLOOKUP($L108,字面,変数名),BQ$10,_xlfn.XLOOKUP($L108,字面,変数名),IF(ISBLANK($BQ109),BQ$11,BQ$8)),"")</f>
        <v/>
      </c>
      <c r="BR108" s="193"/>
    </row>
    <row r="109" spans="1:70" ht="63">
      <c r="A109" s="39">
        <f t="shared" si="83"/>
        <v>3</v>
      </c>
      <c r="B109" s="38" t="str">
        <f t="shared" si="84"/>
        <v>A</v>
      </c>
      <c r="C109" s="38">
        <f t="shared" si="85"/>
        <v>1</v>
      </c>
      <c r="D109" s="38">
        <f t="shared" si="86"/>
        <v>0</v>
      </c>
      <c r="E109" s="50">
        <f t="shared" si="87"/>
        <v>406847488</v>
      </c>
      <c r="F109" s="141">
        <f t="shared" si="88"/>
        <v>0</v>
      </c>
      <c r="G109" s="144">
        <v>228</v>
      </c>
      <c r="H109" s="3" t="s">
        <v>40</v>
      </c>
      <c r="I109" s="19"/>
      <c r="J109" s="5" t="s">
        <v>40</v>
      </c>
      <c r="K109" s="7"/>
      <c r="L109" s="22" t="s">
        <v>192</v>
      </c>
      <c r="M109" s="22" t="s">
        <v>193</v>
      </c>
      <c r="N109" s="204" t="s">
        <v>177</v>
      </c>
      <c r="O109" s="36"/>
      <c r="P109" s="9" t="s">
        <v>595</v>
      </c>
      <c r="Q109" s="10" t="s">
        <v>9</v>
      </c>
      <c r="R109" s="21" t="s">
        <v>614</v>
      </c>
      <c r="S109" s="34" t="str">
        <f t="shared" si="82"/>
        <v>{"key_code":"b","modifiers":["shift","option"]},{"key_code":"3"},{"key_code":"0"},{"key_code":"0"},{"key_code":"9"},{"key_code":"lang1"}</v>
      </c>
      <c r="T109" s="160" t="s">
        <v>1009</v>
      </c>
      <c r="U109" s="34" t="str">
        <f t="shared" si="89"/>
        <v>{"key_code":"b","modifiers":["shift","option"]},{"key_code":"3"},{"key_code":"0"},{"key_code":"0"},{"key_code":"9"},{"key_code":"lang2"}</v>
      </c>
      <c r="W109" s="84" t="str">
        <f t="shared" si="90"/>
        <v>な</v>
      </c>
      <c r="X109" s="85" t="str">
        <f t="shared" si="91"/>
        <v>ん</v>
      </c>
      <c r="Y109" s="86">
        <f t="shared" si="92"/>
        <v>402653184</v>
      </c>
      <c r="Z109" s="87" t="str">
        <f t="shared" si="93"/>
        <v/>
      </c>
      <c r="AA109" s="85">
        <f t="shared" si="94"/>
        <v>0</v>
      </c>
      <c r="AB109" s="84" t="str">
        <f t="shared" si="95"/>
        <v>な</v>
      </c>
      <c r="AC109" s="85" t="str">
        <f t="shared" si="96"/>
        <v>ひ</v>
      </c>
      <c r="AD109" s="86">
        <f t="shared" si="97"/>
        <v>138412032</v>
      </c>
      <c r="AE109" s="87" t="str">
        <f t="shared" si="98"/>
        <v>ぴ</v>
      </c>
      <c r="AF109" s="85">
        <f t="shared" si="99"/>
        <v>1</v>
      </c>
      <c r="AG109" s="84" t="str">
        <f t="shared" si="100"/>
        <v>ん</v>
      </c>
      <c r="AH109" s="85" t="str">
        <f t="shared" si="101"/>
        <v>ひ</v>
      </c>
      <c r="AI109" s="86">
        <f t="shared" si="102"/>
        <v>272629760</v>
      </c>
      <c r="AJ109" s="87" t="str">
        <f t="shared" si="103"/>
        <v/>
      </c>
      <c r="AK109" s="88">
        <f t="shared" si="104"/>
        <v>0</v>
      </c>
      <c r="AM109" s="183"/>
      <c r="AN109" s="165"/>
      <c r="AO109" s="165"/>
      <c r="AP109" s="165"/>
      <c r="AQ109" s="165"/>
      <c r="AR109" s="189" t="str">
        <f t="shared" si="117"/>
        <v>{"description": "な, ん &amp; ひ → 〉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x","modifiers":{"optional":["caps_lock"]}},"to":[{"key_code":"delete_or_backspace"},{"key_code":"delete_or_backspace"},{"key_code":"b","modifiers":["shift","option"]},{"key_code":"3"},{"key_code":"0"},{"key_code":"0"},{"key_code":"9"},{"key_code":"lang1"},{"set_variable":{"name":"B_X","value":1}},{"set_variable":{"name":"unsettled","value":0}}],"to_after_key_up":[{"set_variable":{"name":"B_X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x","modifiers":{"optional":["caps_lock"]}},"to":[{"key_code":"delete_or_backspace"},{"key_code":"b","modifiers":["shift","option"]},{"key_code":"3"},{"key_code":"0"},{"key_code":"0"},{"key_code":"9"},{"key_code":"lang1"},{"set_variable":{"name":"B_X","value":1}},{"set_variable":{"name":"unsettled","value":0}}],"to_after_key_up":[{"set_variable":{"name":"B_X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x","modifiers":{"optional":["caps_lock"]}},"to":[{"key_code":"b","modifiers":["shift","option"]},{"key_code":"3"},{"key_code":"0"},{"key_code":"0"},{"key_code":"9"},{"key_code":"lang1"},{"set_variable":{"name":"B_X","value":1}},{"set_variable":{"name":"unsettled","value":0}}],"to_after_key_up":[{"set_variable":{"name":"B_X","value":0}}],"type":"basic"},</v>
      </c>
      <c r="AS109" s="166" t="str">
        <f t="shared" si="105"/>
        <v>{"conditions":[{"type":"variable_if","name":"unsettled","value":2},{"type":"variable_unless","name":"B_M","value":0},{"type":"variable_unless","name":"B_X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0"},{"key_code":"9"},{"key_code":"lang1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X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0"},{"key_code":"9"},{"key_code":"lang1"},{"set_variable":{"name":"B_COMM","value":1}},{"set_variable":{"name":"unsettled","value":0}}],"to_after_key_up":[{"set_variable":{"name":"B_COMM","value":0}}],"type":"basic"},{"conditions":[{"type":"variable_unless","name":"B_M","value":0},{"type":"variable_unless","name":"B_X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0"},{"key_code":"9"},{"key_code":"lang1"},{"set_variable":{"name":"B_COMM","value":1}},{"set_variable":{"name":"unsettled","value":0}}],"to_after_key_up":[{"set_variable":{"name":"B_COMM","value":0}}],"type":"basic"},</v>
      </c>
      <c r="AT109" s="166" t="str">
        <f t="shared" si="106"/>
        <v>{"conditions":[{"type":"variable_if","name":"unsettled","value":2},{"type":"variable_unless","name":"B_COMM","value":0},{"type":"variable_unless","name":"B_X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0"},{"key_code":"9"},{"key_code":"lang1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X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0"},{"key_code":"9"},{"key_code":"lang1"},{"set_variable":{"name":"B_M","value":1}},{"set_variable":{"name":"unsettled","value":0}}],"to_after_key_up":[{"set_variable":{"name":"B_M","value":0}}],"type":"basic"},{"conditions":[{"type":"variable_unless","name":"B_COMM","value":0},{"type":"variable_unless","name":"B_X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0"},{"key_code":"9"},{"key_code":"lang1"},{"set_variable":{"name":"B_M","value":1}},{"set_variable":{"name":"unsettled","value":0}}],"to_after_key_up":[{"set_variable":{"name":"B_M","value":0}}],"type":"basic"},</v>
      </c>
      <c r="AU109" s="166" t="str">
        <f t="shared" si="118"/>
        <v/>
      </c>
      <c r="AV109" s="166" t="str">
        <f t="shared" si="119"/>
        <v/>
      </c>
      <c r="AW109" s="166" t="str">
        <f t="shared" si="107"/>
        <v/>
      </c>
      <c r="AX109" s="166" t="str">
        <f t="shared" si="108"/>
        <v/>
      </c>
      <c r="AY109" s="166" t="str">
        <f t="shared" si="109"/>
        <v/>
      </c>
      <c r="AZ109" s="166" t="str">
        <f t="shared" si="110"/>
        <v/>
      </c>
      <c r="BA109" s="166" t="str">
        <f t="shared" si="120"/>
        <v/>
      </c>
      <c r="BB109" s="166" t="str">
        <f t="shared" si="111"/>
        <v/>
      </c>
      <c r="BC109" s="166" t="str">
        <f t="shared" si="121"/>
        <v/>
      </c>
      <c r="BD109" s="166" t="str">
        <f t="shared" si="112"/>
        <v/>
      </c>
      <c r="BE109" s="166" t="str">
        <f t="shared" si="122"/>
        <v/>
      </c>
      <c r="BF109" s="166" t="str">
        <f t="shared" si="113"/>
        <v/>
      </c>
      <c r="BG109" s="166" t="str">
        <f t="shared" si="123"/>
        <v/>
      </c>
      <c r="BH109" s="166" t="str">
        <f t="shared" si="124"/>
        <v/>
      </c>
      <c r="BI109" s="166" t="str">
        <f t="shared" si="125"/>
        <v/>
      </c>
      <c r="BJ109" s="166"/>
      <c r="BK109" s="190"/>
      <c r="BL109" s="189" t="str">
        <f t="shared" si="126"/>
        <v>{"description": "M, Comma &amp; X → 〉","conditions":[{"type":"variable_if","name":"unsettled","value":2},{"type":"variable_unless","name":"B_M","value":0},{"type":"variable_unless","name":"B_COMM","value":0}],"from":{"key_code":"x","modifiers":{"optional":["caps_lock"]}},"to":[{"key_code":"delete_or_backspace"},{"key_code":"delete_or_backspace"},{"key_code":"b","modifiers":["shift","option"]},{"key_code":"3"},{"key_code":"0"},{"key_code":"0"},{"key_code":"9"},{"key_code":"lang2"},{"set_variable":{"name":"B_X","value":1}},{"set_variable":{"name":"unsettled","value":0}}],"to_after_key_up":[{"set_variable":{"name":"B_X","value":0}}],"type":"basic"},{"conditions":[{"type":"variable_unless","name":"unsettled","value":0},{"type":"variable_unless","name":"B_M","value":0},{"type":"variable_unless","name":"B_COMM","value":0}],"from":{"key_code":"x","modifiers":{"optional":["caps_lock"]}},"to":[{"key_code":"delete_or_backspace"},{"key_code":"b","modifiers":["shift","option"]},{"key_code":"3"},{"key_code":"0"},{"key_code":"0"},{"key_code":"9"},{"key_code":"lang2"},{"set_variable":{"name":"B_X","value":1}},{"set_variable":{"name":"unsettled","value":0}}],"to_after_key_up":[{"set_variable":{"name":"B_X","value":0}}],"type":"basic"},{"conditions":[{"type":"variable_unless","name":"B_M","value":0},{"type":"variable_unless","name":"B_COMM","value":0}],"from":{"key_code":"x","modifiers":{"optional":["caps_lock"]}},"to":[{"key_code":"b","modifiers":["shift","option"]},{"key_code":"3"},{"key_code":"0"},{"key_code":"0"},{"key_code":"9"},{"key_code":"lang2"},{"set_variable":{"name":"B_X","value":1}},{"set_variable":{"name":"unsettled","value":0}}],"to_after_key_up":[{"set_variable":{"name":"B_X","value":0}}],"type":"basic"},</v>
      </c>
      <c r="BM109" s="166" t="str">
        <f t="shared" si="114"/>
        <v>{"conditions":[{"type":"variable_if","name":"unsettled","value":2},{"type":"variable_unless","name":"B_M","value":0},{"type":"variable_unless","name":"B_X","value":0}],"from":{"key_code":"comma","modifiers":{"optional":["caps_lock"]}},"to":[{"key_code":"delete_or_backspace"},{"key_code":"delete_or_backspace"},{"key_code":"b","modifiers":["shift","option"]},{"key_code":"3"},{"key_code":"0"},{"key_code":"0"},{"key_code":"9"},{"key_code":"lang2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X","value":0}],"from":{"key_code":"comma","modifiers":{"optional":["caps_lock"]}},"to":[{"key_code":"delete_or_backspace"},{"key_code":"b","modifiers":["shift","option"]},{"key_code":"3"},{"key_code":"0"},{"key_code":"0"},{"key_code":"9"},{"key_code":"lang2"},{"set_variable":{"name":"B_COMM","value":1}},{"set_variable":{"name":"unsettled","value":0}}],"to_after_key_up":[{"set_variable":{"name":"B_COMM","value":0}}],"type":"basic"},{"conditions":[{"type":"variable_unless","name":"B_M","value":0},{"type":"variable_unless","name":"B_X","value":0}],"from":{"key_code":"comma","modifiers":{"optional":["caps_lock"]}},"to":[{"key_code":"b","modifiers":["shift","option"]},{"key_code":"3"},{"key_code":"0"},{"key_code":"0"},{"key_code":"9"},{"key_code":"lang2"},{"set_variable":{"name":"B_COMM","value":1}},{"set_variable":{"name":"unsettled","value":0}}],"to_after_key_up":[{"set_variable":{"name":"B_COMM","value":0}}],"type":"basic"},</v>
      </c>
      <c r="BN109" s="167" t="str">
        <f t="shared" si="115"/>
        <v>{"conditions":[{"type":"variable_if","name":"unsettled","value":2},{"type":"variable_unless","name":"B_COMM","value":0},{"type":"variable_unless","name":"B_X","value":0}],"from":{"key_code":"m","modifiers":{"optional":["caps_lock"]}},"to":[{"key_code":"delete_or_backspace"},{"key_code":"delete_or_backspace"},{"key_code":"b","modifiers":["shift","option"]},{"key_code":"3"},{"key_code":"0"},{"key_code":"0"},{"key_code":"9"},{"key_code":"lang2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X","value":0}],"from":{"key_code":"m","modifiers":{"optional":["caps_lock"]}},"to":[{"key_code":"delete_or_backspace"},{"key_code":"b","modifiers":["shift","option"]},{"key_code":"3"},{"key_code":"0"},{"key_code":"0"},{"key_code":"9"},{"key_code":"lang2"},{"set_variable":{"name":"B_M","value":1}},{"set_variable":{"name":"unsettled","value":0}}],"to_after_key_up":[{"set_variable":{"name":"B_M","value":0}}],"type":"basic"},{"conditions":[{"type":"variable_unless","name":"B_COMM","value":0},{"type":"variable_unless","name":"B_X","value":0}],"from":{"key_code":"m","modifiers":{"optional":["caps_lock"]}},"to":[{"key_code":"b","modifiers":["shift","option"]},{"key_code":"3"},{"key_code":"0"},{"key_code":"0"},{"key_code":"9"},{"key_code":"lang2"},{"set_variable":{"name":"B_M","value":1}},{"set_variable":{"name":"unsettled","value":0}}],"to_after_key_up":[{"set_variable":{"name":"B_M","value":0}}],"type":"basic"},</v>
      </c>
      <c r="BO109" s="166" t="str">
        <f t="shared" si="127"/>
        <v/>
      </c>
      <c r="BP109" s="166" t="str">
        <f t="shared" si="116"/>
        <v/>
      </c>
      <c r="BQ109" s="190" t="str">
        <f>IF(AND($A109=1,$J109&lt;&gt;""),_xlfn.CONCAT(BQ$3,PROPER(_xlfn.XLOOKUP($L109,字面,QWERTY)),BQ$4,_xlfn.XLOOKUP($L109,字面,QWERTY),BQ$5,$U109,BQ$6,_xlfn.XLOOKUP($L109,字面,変数名),BQ$7,_xlfn.XLOOKUP($L109,字面,変数名),BQ$8,BQ$9,_xlfn.XLOOKUP($L109,字面,QWERTY),BQ$5,$U109,BQ$6,_xlfn.XLOOKUP($L109,字面,変数名),BQ$10,_xlfn.XLOOKUP($L109,字面,変数名),IF(ISBLANK($BQ110),BQ$11,BQ$8)),"")</f>
        <v/>
      </c>
      <c r="BR109" s="193"/>
    </row>
    <row r="110" spans="1:70" ht="63">
      <c r="A110" s="39">
        <f t="shared" si="83"/>
        <v>3</v>
      </c>
      <c r="B110" s="38" t="str">
        <f t="shared" si="84"/>
        <v>A</v>
      </c>
      <c r="C110" s="38">
        <f t="shared" si="85"/>
        <v>1</v>
      </c>
      <c r="D110" s="38">
        <f t="shared" si="86"/>
        <v>0</v>
      </c>
      <c r="E110" s="50">
        <f t="shared" si="87"/>
        <v>411041792</v>
      </c>
      <c r="F110" s="141">
        <f t="shared" si="88"/>
        <v>0</v>
      </c>
      <c r="G110" s="144">
        <v>229</v>
      </c>
      <c r="H110" s="3" t="s">
        <v>40</v>
      </c>
      <c r="I110" s="19"/>
      <c r="J110" s="5" t="s">
        <v>40</v>
      </c>
      <c r="K110" s="7"/>
      <c r="L110" s="22" t="s">
        <v>192</v>
      </c>
      <c r="M110" s="22" t="s">
        <v>193</v>
      </c>
      <c r="N110" s="204" t="s">
        <v>188</v>
      </c>
      <c r="O110" s="36"/>
      <c r="P110" s="9" t="s">
        <v>604</v>
      </c>
      <c r="Q110" s="10" t="s">
        <v>21</v>
      </c>
      <c r="R110" s="21" t="s">
        <v>621</v>
      </c>
      <c r="S110" s="34" t="str">
        <f t="shared" si="82"/>
        <v>{"key_code":"b","modifiers":["shift","option"]},{"key_code":"3"},{"key_code":"0"},{"key_code":"0"},{"key_code":"f"},{"key_code":"lang1"}</v>
      </c>
      <c r="T110" s="160" t="s">
        <v>1010</v>
      </c>
      <c r="U110" s="34" t="str">
        <f t="shared" si="89"/>
        <v>{"key_code":"b","modifiers":["shift","option"]},{"key_code":"3"},{"key_code":"0"},{"key_code":"0"},{"key_code":"f"},{"key_code":"lang2"}</v>
      </c>
      <c r="W110" s="84" t="str">
        <f t="shared" si="90"/>
        <v>な</v>
      </c>
      <c r="X110" s="85" t="str">
        <f t="shared" si="91"/>
        <v>ん</v>
      </c>
      <c r="Y110" s="86">
        <f t="shared" si="92"/>
        <v>402653184</v>
      </c>
      <c r="Z110" s="87" t="str">
        <f t="shared" si="93"/>
        <v/>
      </c>
      <c r="AA110" s="85">
        <f t="shared" si="94"/>
        <v>0</v>
      </c>
      <c r="AB110" s="84" t="str">
        <f t="shared" si="95"/>
        <v>な</v>
      </c>
      <c r="AC110" s="85" t="str">
        <f t="shared" si="96"/>
        <v>は</v>
      </c>
      <c r="AD110" s="86">
        <f t="shared" si="97"/>
        <v>142606336</v>
      </c>
      <c r="AE110" s="87" t="str">
        <f t="shared" si="98"/>
        <v>ぱ</v>
      </c>
      <c r="AF110" s="85">
        <f t="shared" si="99"/>
        <v>1</v>
      </c>
      <c r="AG110" s="84" t="str">
        <f t="shared" si="100"/>
        <v>ん</v>
      </c>
      <c r="AH110" s="85" t="str">
        <f t="shared" si="101"/>
        <v>は</v>
      </c>
      <c r="AI110" s="86">
        <f t="shared" si="102"/>
        <v>276824064</v>
      </c>
      <c r="AJ110" s="87" t="str">
        <f t="shared" si="103"/>
        <v/>
      </c>
      <c r="AK110" s="88">
        <f t="shared" si="104"/>
        <v>0</v>
      </c>
      <c r="AM110" s="183"/>
      <c r="AN110" s="165"/>
      <c r="AO110" s="165"/>
      <c r="AP110" s="165"/>
      <c r="AQ110" s="165"/>
      <c r="AR110" s="189" t="str">
        <f t="shared" si="117"/>
        <v>{"description": "な, ん &amp; は → 』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c","modifiers":{"optional":["caps_lock"]}},"to":[{"key_code":"delete_or_backspace"},{"key_code":"delete_or_backspace"},{"key_code":"b","modifiers":["shift","option"]},{"key_code":"3"},{"key_code":"0"},{"key_code":"0"},{"key_code":"f"},{"key_code":"lang1"},{"set_variable":{"name":"B_C","value":1}},{"set_variable":{"name":"unsettled","value":0}}],"to_after_key_up":[{"set_variable":{"name":"B_C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c","modifiers":{"optional":["caps_lock"]}},"to":[{"key_code":"delete_or_backspace"},{"key_code":"b","modifiers":["shift","option"]},{"key_code":"3"},{"key_code":"0"},{"key_code":"0"},{"key_code":"f"},{"key_code":"lang1"},{"set_variable":{"name":"B_C","value":1}},{"set_variable":{"name":"unsettled","value":0}}],"to_after_key_up":[{"set_variable":{"name":"B_C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c","modifiers":{"optional":["caps_lock"]}},"to":[{"key_code":"b","modifiers":["shift","option"]},{"key_code":"3"},{"key_code":"0"},{"key_code":"0"},{"key_code":"f"},{"key_code":"lang1"},{"set_variable":{"name":"B_C","value":1}},{"set_variable":{"name":"unsettled","value":0}}],"to_after_key_up":[{"set_variable":{"name":"B_C","value":0}}],"type":"basic"},</v>
      </c>
      <c r="AS110" s="166" t="str">
        <f t="shared" si="105"/>
        <v>{"conditions":[{"type":"variable_if","name":"unsettled","value":2},{"type":"variable_unless","name":"B_M","value":0},{"type":"variable_unless","name":"B_C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0"},{"key_code":"f"},{"key_code":"lang1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C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0"},{"key_code":"f"},{"key_code":"lang1"},{"set_variable":{"name":"B_COMM","value":1}},{"set_variable":{"name":"unsettled","value":0}}],"to_after_key_up":[{"set_variable":{"name":"B_COMM","value":0}}],"type":"basic"},{"conditions":[{"type":"variable_unless","name":"B_M","value":0},{"type":"variable_unless","name":"B_C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0"},{"key_code":"f"},{"key_code":"lang1"},{"set_variable":{"name":"B_COMM","value":1}},{"set_variable":{"name":"unsettled","value":0}}],"to_after_key_up":[{"set_variable":{"name":"B_COMM","value":0}}],"type":"basic"},</v>
      </c>
      <c r="AT110" s="166" t="str">
        <f t="shared" si="106"/>
        <v>{"conditions":[{"type":"variable_if","name":"unsettled","value":2},{"type":"variable_unless","name":"B_COMM","value":0},{"type":"variable_unless","name":"B_C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0"},{"key_code":"f"},{"key_code":"lang1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C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0"},{"key_code":"f"},{"key_code":"lang1"},{"set_variable":{"name":"B_M","value":1}},{"set_variable":{"name":"unsettled","value":0}}],"to_after_key_up":[{"set_variable":{"name":"B_M","value":0}}],"type":"basic"},{"conditions":[{"type":"variable_unless","name":"B_COMM","value":0},{"type":"variable_unless","name":"B_C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0"},{"key_code":"f"},{"key_code":"lang1"},{"set_variable":{"name":"B_M","value":1}},{"set_variable":{"name":"unsettled","value":0}}],"to_after_key_up":[{"set_variable":{"name":"B_M","value":0}}],"type":"basic"},</v>
      </c>
      <c r="AU110" s="166" t="str">
        <f t="shared" si="118"/>
        <v/>
      </c>
      <c r="AV110" s="166" t="str">
        <f t="shared" si="119"/>
        <v/>
      </c>
      <c r="AW110" s="166" t="str">
        <f t="shared" si="107"/>
        <v/>
      </c>
      <c r="AX110" s="166" t="str">
        <f t="shared" si="108"/>
        <v/>
      </c>
      <c r="AY110" s="166" t="str">
        <f t="shared" si="109"/>
        <v/>
      </c>
      <c r="AZ110" s="166" t="str">
        <f t="shared" si="110"/>
        <v/>
      </c>
      <c r="BA110" s="166" t="str">
        <f t="shared" si="120"/>
        <v/>
      </c>
      <c r="BB110" s="166" t="str">
        <f t="shared" si="111"/>
        <v/>
      </c>
      <c r="BC110" s="166" t="str">
        <f t="shared" si="121"/>
        <v/>
      </c>
      <c r="BD110" s="166" t="str">
        <f t="shared" si="112"/>
        <v/>
      </c>
      <c r="BE110" s="166" t="str">
        <f t="shared" si="122"/>
        <v/>
      </c>
      <c r="BF110" s="166" t="str">
        <f t="shared" si="113"/>
        <v/>
      </c>
      <c r="BG110" s="166" t="str">
        <f t="shared" si="123"/>
        <v/>
      </c>
      <c r="BH110" s="166" t="str">
        <f t="shared" si="124"/>
        <v/>
      </c>
      <c r="BI110" s="166" t="str">
        <f t="shared" si="125"/>
        <v/>
      </c>
      <c r="BJ110" s="166"/>
      <c r="BK110" s="190"/>
      <c r="BL110" s="189" t="str">
        <f t="shared" si="126"/>
        <v>{"description": "M, Comma &amp; C → 』","conditions":[{"type":"variable_if","name":"unsettled","value":2},{"type":"variable_unless","name":"B_M","value":0},{"type":"variable_unless","name":"B_COMM","value":0}],"from":{"key_code":"c","modifiers":{"optional":["caps_lock"]}},"to":[{"key_code":"delete_or_backspace"},{"key_code":"delete_or_backspace"},{"key_code":"b","modifiers":["shift","option"]},{"key_code":"3"},{"key_code":"0"},{"key_code":"0"},{"key_code":"f"},{"key_code":"lang2"},{"set_variable":{"name":"B_C","value":1}},{"set_variable":{"name":"unsettled","value":0}}],"to_after_key_up":[{"set_variable":{"name":"B_C","value":0}}],"type":"basic"},{"conditions":[{"type":"variable_unless","name":"unsettled","value":0},{"type":"variable_unless","name":"B_M","value":0},{"type":"variable_unless","name":"B_COMM","value":0}],"from":{"key_code":"c","modifiers":{"optional":["caps_lock"]}},"to":[{"key_code":"delete_or_backspace"},{"key_code":"b","modifiers":["shift","option"]},{"key_code":"3"},{"key_code":"0"},{"key_code":"0"},{"key_code":"f"},{"key_code":"lang2"},{"set_variable":{"name":"B_C","value":1}},{"set_variable":{"name":"unsettled","value":0}}],"to_after_key_up":[{"set_variable":{"name":"B_C","value":0}}],"type":"basic"},{"conditions":[{"type":"variable_unless","name":"B_M","value":0},{"type":"variable_unless","name":"B_COMM","value":0}],"from":{"key_code":"c","modifiers":{"optional":["caps_lock"]}},"to":[{"key_code":"b","modifiers":["shift","option"]},{"key_code":"3"},{"key_code":"0"},{"key_code":"0"},{"key_code":"f"},{"key_code":"lang2"},{"set_variable":{"name":"B_C","value":1}},{"set_variable":{"name":"unsettled","value":0}}],"to_after_key_up":[{"set_variable":{"name":"B_C","value":0}}],"type":"basic"},</v>
      </c>
      <c r="BM110" s="166" t="str">
        <f t="shared" si="114"/>
        <v>{"conditions":[{"type":"variable_if","name":"unsettled","value":2},{"type":"variable_unless","name":"B_M","value":0},{"type":"variable_unless","name":"B_C","value":0}],"from":{"key_code":"comma","modifiers":{"optional":["caps_lock"]}},"to":[{"key_code":"delete_or_backspace"},{"key_code":"delete_or_backspace"},{"key_code":"b","modifiers":["shift","option"]},{"key_code":"3"},{"key_code":"0"},{"key_code":"0"},{"key_code":"f"},{"key_code":"lang2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C","value":0}],"from":{"key_code":"comma","modifiers":{"optional":["caps_lock"]}},"to":[{"key_code":"delete_or_backspace"},{"key_code":"b","modifiers":["shift","option"]},{"key_code":"3"},{"key_code":"0"},{"key_code":"0"},{"key_code":"f"},{"key_code":"lang2"},{"set_variable":{"name":"B_COMM","value":1}},{"set_variable":{"name":"unsettled","value":0}}],"to_after_key_up":[{"set_variable":{"name":"B_COMM","value":0}}],"type":"basic"},{"conditions":[{"type":"variable_unless","name":"B_M","value":0},{"type":"variable_unless","name":"B_C","value":0}],"from":{"key_code":"comma","modifiers":{"optional":["caps_lock"]}},"to":[{"key_code":"b","modifiers":["shift","option"]},{"key_code":"3"},{"key_code":"0"},{"key_code":"0"},{"key_code":"f"},{"key_code":"lang2"},{"set_variable":{"name":"B_COMM","value":1}},{"set_variable":{"name":"unsettled","value":0}}],"to_after_key_up":[{"set_variable":{"name":"B_COMM","value":0}}],"type":"basic"},</v>
      </c>
      <c r="BN110" s="167" t="str">
        <f t="shared" si="115"/>
        <v>{"conditions":[{"type":"variable_if","name":"unsettled","value":2},{"type":"variable_unless","name":"B_COMM","value":0},{"type":"variable_unless","name":"B_C","value":0}],"from":{"key_code":"m","modifiers":{"optional":["caps_lock"]}},"to":[{"key_code":"delete_or_backspace"},{"key_code":"delete_or_backspace"},{"key_code":"b","modifiers":["shift","option"]},{"key_code":"3"},{"key_code":"0"},{"key_code":"0"},{"key_code":"f"},{"key_code":"lang2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C","value":0}],"from":{"key_code":"m","modifiers":{"optional":["caps_lock"]}},"to":[{"key_code":"delete_or_backspace"},{"key_code":"b","modifiers":["shift","option"]},{"key_code":"3"},{"key_code":"0"},{"key_code":"0"},{"key_code":"f"},{"key_code":"lang2"},{"set_variable":{"name":"B_M","value":1}},{"set_variable":{"name":"unsettled","value":0}}],"to_after_key_up":[{"set_variable":{"name":"B_M","value":0}}],"type":"basic"},{"conditions":[{"type":"variable_unless","name":"B_COMM","value":0},{"type":"variable_unless","name":"B_C","value":0}],"from":{"key_code":"m","modifiers":{"optional":["caps_lock"]}},"to":[{"key_code":"b","modifiers":["shift","option"]},{"key_code":"3"},{"key_code":"0"},{"key_code":"0"},{"key_code":"f"},{"key_code":"lang2"},{"set_variable":{"name":"B_M","value":1}},{"set_variable":{"name":"unsettled","value":0}}],"to_after_key_up":[{"set_variable":{"name":"B_M","value":0}}],"type":"basic"},</v>
      </c>
      <c r="BO110" s="166" t="str">
        <f t="shared" si="127"/>
        <v/>
      </c>
      <c r="BP110" s="166" t="str">
        <f t="shared" si="116"/>
        <v/>
      </c>
      <c r="BQ110" s="190" t="str">
        <f>IF(AND($A110=1,$J110&lt;&gt;""),_xlfn.CONCAT(BQ$3,PROPER(_xlfn.XLOOKUP($L110,字面,QWERTY)),BQ$4,_xlfn.XLOOKUP($L110,字面,QWERTY),BQ$5,$U110,BQ$6,_xlfn.XLOOKUP($L110,字面,変数名),BQ$7,_xlfn.XLOOKUP($L110,字面,変数名),BQ$8,BQ$9,_xlfn.XLOOKUP($L110,字面,QWERTY),BQ$5,$U110,BQ$6,_xlfn.XLOOKUP($L110,字面,変数名),BQ$10,_xlfn.XLOOKUP($L110,字面,変数名),IF(ISBLANK($BQ111),BQ$11,BQ$8)),"")</f>
        <v/>
      </c>
      <c r="BR110" s="193"/>
    </row>
    <row r="111" spans="1:70" ht="84">
      <c r="A111" s="39">
        <f t="shared" si="83"/>
        <v>3</v>
      </c>
      <c r="B111" s="38" t="str">
        <f t="shared" si="84"/>
        <v>A</v>
      </c>
      <c r="C111" s="38">
        <f t="shared" si="85"/>
        <v>1</v>
      </c>
      <c r="D111" s="38">
        <f t="shared" si="86"/>
        <v>0</v>
      </c>
      <c r="E111" s="50">
        <f t="shared" si="87"/>
        <v>419430400</v>
      </c>
      <c r="F111" s="141">
        <f t="shared" si="88"/>
        <v>0</v>
      </c>
      <c r="G111" s="144">
        <v>230</v>
      </c>
      <c r="H111" s="3" t="s">
        <v>40</v>
      </c>
      <c r="I111" s="19"/>
      <c r="J111" s="5" t="s">
        <v>40</v>
      </c>
      <c r="K111" s="7"/>
      <c r="L111" s="22" t="s">
        <v>192</v>
      </c>
      <c r="M111" s="22" t="s">
        <v>193</v>
      </c>
      <c r="N111" s="204" t="s">
        <v>189</v>
      </c>
      <c r="O111" s="36"/>
      <c r="P111" s="9" t="s">
        <v>700</v>
      </c>
      <c r="Q111" s="10" t="s">
        <v>13</v>
      </c>
      <c r="R111" s="21" t="s">
        <v>699</v>
      </c>
      <c r="S111" s="34" t="str">
        <f t="shared" si="82"/>
        <v>{"key_code":"b","modifiers":["shift","option"]},{"key_code":"3"},{"key_code":"0"},{"key_code":"0"},{"key_code":"d"},{"key_code":"lang1"},{"key_code":"return_or_enter"},{"key_code":"spacebar"}</v>
      </c>
      <c r="T111" s="160" t="s">
        <v>1011</v>
      </c>
      <c r="U111" s="34" t="str">
        <f t="shared" si="89"/>
        <v>{"key_code":"b","modifiers":["shift","option"]},{"key_code":"3"},{"key_code":"0"},{"key_code":"0"},{"key_code":"d"},{"key_code":"lang2"},{"key_code":"return_or_enter"},{"key_code":"spacebar"}</v>
      </c>
      <c r="W111" s="84" t="str">
        <f t="shared" si="90"/>
        <v>な</v>
      </c>
      <c r="X111" s="85" t="str">
        <f t="shared" si="91"/>
        <v>ん</v>
      </c>
      <c r="Y111" s="86">
        <f t="shared" si="92"/>
        <v>402653184</v>
      </c>
      <c r="Z111" s="87" t="str">
        <f t="shared" si="93"/>
        <v/>
      </c>
      <c r="AA111" s="85">
        <f t="shared" si="94"/>
        <v>0</v>
      </c>
      <c r="AB111" s="84" t="str">
        <f t="shared" si="95"/>
        <v>な</v>
      </c>
      <c r="AC111" s="85" t="str">
        <f t="shared" si="96"/>
        <v>こ</v>
      </c>
      <c r="AD111" s="86">
        <f t="shared" si="97"/>
        <v>150994944</v>
      </c>
      <c r="AE111" s="87">
        <f t="shared" si="98"/>
        <v>0</v>
      </c>
      <c r="AF111" s="85">
        <f t="shared" si="99"/>
        <v>1</v>
      </c>
      <c r="AG111" s="84" t="str">
        <f t="shared" si="100"/>
        <v>ん</v>
      </c>
      <c r="AH111" s="85" t="str">
        <f t="shared" si="101"/>
        <v>こ</v>
      </c>
      <c r="AI111" s="86">
        <f t="shared" si="102"/>
        <v>285212672</v>
      </c>
      <c r="AJ111" s="87" t="str">
        <f t="shared" si="103"/>
        <v/>
      </c>
      <c r="AK111" s="88">
        <f t="shared" si="104"/>
        <v>0</v>
      </c>
      <c r="AM111" s="183"/>
      <c r="AN111" s="165"/>
      <c r="AO111" s="165"/>
      <c r="AP111" s="165"/>
      <c r="AQ111" s="165"/>
      <c r="AR111" s="189" t="str">
        <f t="shared" si="117"/>
        <v>{"description": "な, ん &amp; こ → 」□マクロ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v","modifiers":{"optional":["caps_lock"]}},"to":[{"key_code":"delete_or_backspace"},{"key_code":"delete_or_backspace"},{"key_code":"b","modifiers":["shift","option"]},{"key_code":"3"},{"key_code":"0"},{"key_code":"0"},{"key_code":"d"},{"key_code":"lang1"},{"key_code":"return_or_enter"},{"key_code":"spacebar"},{"set_variable":{"name":"B_V","value":1}},{"set_variable":{"name":"unsettled","value":0}}],"to_after_key_up":[{"set_variable":{"name":"B_V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v","modifiers":{"optional":["caps_lock"]}},"to":[{"key_code":"delete_or_backspace"},{"key_code":"b","modifiers":["shift","option"]},{"key_code":"3"},{"key_code":"0"},{"key_code":"0"},{"key_code":"d"},{"key_code":"lang1"},{"key_code":"return_or_enter"},{"key_code":"spacebar"},{"set_variable":{"name":"B_V","value":1}},{"set_variable":{"name":"unsettled","value":0}}],"to_after_key_up":[{"set_variable":{"name":"B_V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v","modifiers":{"optional":["caps_lock"]}},"to":[{"key_code":"b","modifiers":["shift","option"]},{"key_code":"3"},{"key_code":"0"},{"key_code":"0"},{"key_code":"d"},{"key_code":"lang1"},{"key_code":"return_or_enter"},{"key_code":"spacebar"},{"set_variable":{"name":"B_V","value":1}},{"set_variable":{"name":"unsettled","value":0}}],"to_after_key_up":[{"set_variable":{"name":"B_V","value":0}}],"type":"basic"},</v>
      </c>
      <c r="AS111" s="166" t="str">
        <f t="shared" si="105"/>
        <v>{"conditions":[{"type":"variable_if","name":"unsettled","value":2},{"type":"variable_unless","name":"B_M","value":0},{"type":"variable_unless","name":"B_V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0"},{"key_code":"d"},{"key_code":"lang1"},{"key_code":"return_or_enter"},{"key_code":"spacebar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V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0"},{"key_code":"d"},{"key_code":"lang1"},{"key_code":"return_or_enter"},{"key_code":"spacebar"},{"set_variable":{"name":"B_COMM","value":1}},{"set_variable":{"name":"unsettled","value":0}}],"to_after_key_up":[{"set_variable":{"name":"B_COMM","value":0}}],"type":"basic"},{"conditions":[{"type":"variable_unless","name":"B_M","value":0},{"type":"variable_unless","name":"B_V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0"},{"key_code":"d"},{"key_code":"lang1"},{"key_code":"return_or_enter"},{"key_code":"spacebar"},{"set_variable":{"name":"B_COMM","value":1}},{"set_variable":{"name":"unsettled","value":0}}],"to_after_key_up":[{"set_variable":{"name":"B_COMM","value":0}}],"type":"basic"},</v>
      </c>
      <c r="AT111" s="166" t="str">
        <f t="shared" si="106"/>
        <v>{"conditions":[{"type":"variable_if","name":"unsettled","value":2},{"type":"variable_unless","name":"B_COMM","value":0},{"type":"variable_unless","name":"B_V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0"},{"key_code":"d"},{"key_code":"lang1"},{"key_code":"return_or_enter"},{"key_code":"spacebar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V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0"},{"key_code":"d"},{"key_code":"lang1"},{"key_code":"return_or_enter"},{"key_code":"spacebar"},{"set_variable":{"name":"B_M","value":1}},{"set_variable":{"name":"unsettled","value":0}}],"to_after_key_up":[{"set_variable":{"name":"B_M","value":0}}],"type":"basic"},{"conditions":[{"type":"variable_unless","name":"B_COMM","value":0},{"type":"variable_unless","name":"B_V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0"},{"key_code":"d"},{"key_code":"lang1"},{"key_code":"return_or_enter"},{"key_code":"spacebar"},{"set_variable":{"name":"B_M","value":1}},{"set_variable":{"name":"unsettled","value":0}}],"to_after_key_up":[{"set_variable":{"name":"B_M","value":0}}],"type":"basic"},</v>
      </c>
      <c r="AU111" s="166" t="str">
        <f t="shared" si="118"/>
        <v/>
      </c>
      <c r="AV111" s="166" t="str">
        <f t="shared" si="119"/>
        <v/>
      </c>
      <c r="AW111" s="166" t="str">
        <f t="shared" si="107"/>
        <v/>
      </c>
      <c r="AX111" s="166" t="str">
        <f t="shared" si="108"/>
        <v/>
      </c>
      <c r="AY111" s="166" t="str">
        <f t="shared" si="109"/>
        <v/>
      </c>
      <c r="AZ111" s="166" t="str">
        <f t="shared" si="110"/>
        <v/>
      </c>
      <c r="BA111" s="166" t="str">
        <f t="shared" si="120"/>
        <v/>
      </c>
      <c r="BB111" s="166" t="str">
        <f t="shared" si="111"/>
        <v/>
      </c>
      <c r="BC111" s="166" t="str">
        <f t="shared" si="121"/>
        <v/>
      </c>
      <c r="BD111" s="166" t="str">
        <f t="shared" si="112"/>
        <v/>
      </c>
      <c r="BE111" s="166" t="str">
        <f t="shared" si="122"/>
        <v/>
      </c>
      <c r="BF111" s="166" t="str">
        <f t="shared" si="113"/>
        <v/>
      </c>
      <c r="BG111" s="166" t="str">
        <f t="shared" si="123"/>
        <v/>
      </c>
      <c r="BH111" s="166" t="str">
        <f t="shared" si="124"/>
        <v/>
      </c>
      <c r="BI111" s="166" t="str">
        <f t="shared" si="125"/>
        <v/>
      </c>
      <c r="BJ111" s="166"/>
      <c r="BK111" s="190"/>
      <c r="BL111" s="189" t="str">
        <f t="shared" si="126"/>
        <v>{"description": "M, Comma &amp; V → 」□マクロ","conditions":[{"type":"variable_if","name":"unsettled","value":2},{"type":"variable_unless","name":"B_M","value":0},{"type":"variable_unless","name":"B_COMM","value":0}],"from":{"key_code":"v","modifiers":{"optional":["caps_lock"]}},"to":[{"key_code":"delete_or_backspace"},{"key_code":"delete_or_backspace"},{"key_code":"b","modifiers":["shift","option"]},{"key_code":"3"},{"key_code":"0"},{"key_code":"0"},{"key_code":"d"},{"key_code":"lang2"},{"key_code":"return_or_enter"},{"key_code":"spacebar"},{"set_variable":{"name":"B_V","value":1}},{"set_variable":{"name":"unsettled","value":0}}],"to_after_key_up":[{"set_variable":{"name":"B_V","value":0}}],"type":"basic"},{"conditions":[{"type":"variable_unless","name":"unsettled","value":0},{"type":"variable_unless","name":"B_M","value":0},{"type":"variable_unless","name":"B_COMM","value":0}],"from":{"key_code":"v","modifiers":{"optional":["caps_lock"]}},"to":[{"key_code":"delete_or_backspace"},{"key_code":"b","modifiers":["shift","option"]},{"key_code":"3"},{"key_code":"0"},{"key_code":"0"},{"key_code":"d"},{"key_code":"lang2"},{"key_code":"return_or_enter"},{"key_code":"spacebar"},{"set_variable":{"name":"B_V","value":1}},{"set_variable":{"name":"unsettled","value":0}}],"to_after_key_up":[{"set_variable":{"name":"B_V","value":0}}],"type":"basic"},{"conditions":[{"type":"variable_unless","name":"B_M","value":0},{"type":"variable_unless","name":"B_COMM","value":0}],"from":{"key_code":"v","modifiers":{"optional":["caps_lock"]}},"to":[{"key_code":"b","modifiers":["shift","option"]},{"key_code":"3"},{"key_code":"0"},{"key_code":"0"},{"key_code":"d"},{"key_code":"lang2"},{"key_code":"return_or_enter"},{"key_code":"spacebar"},{"set_variable":{"name":"B_V","value":1}},{"set_variable":{"name":"unsettled","value":0}}],"to_after_key_up":[{"set_variable":{"name":"B_V","value":0}}],"type":"basic"},</v>
      </c>
      <c r="BM111" s="166" t="str">
        <f t="shared" si="114"/>
        <v>{"conditions":[{"type":"variable_if","name":"unsettled","value":2},{"type":"variable_unless","name":"B_M","value":0},{"type":"variable_unless","name":"B_V","value":0}],"from":{"key_code":"comma","modifiers":{"optional":["caps_lock"]}},"to":[{"key_code":"delete_or_backspace"},{"key_code":"delete_or_backspace"},{"key_code":"b","modifiers":["shift","option"]},{"key_code":"3"},{"key_code":"0"},{"key_code":"0"},{"key_code":"d"},{"key_code":"lang2"},{"key_code":"return_or_enter"},{"key_code":"spacebar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V","value":0}],"from":{"key_code":"comma","modifiers":{"optional":["caps_lock"]}},"to":[{"key_code":"delete_or_backspace"},{"key_code":"b","modifiers":["shift","option"]},{"key_code":"3"},{"key_code":"0"},{"key_code":"0"},{"key_code":"d"},{"key_code":"lang2"},{"key_code":"return_or_enter"},{"key_code":"spacebar"},{"set_variable":{"name":"B_COMM","value":1}},{"set_variable":{"name":"unsettled","value":0}}],"to_after_key_up":[{"set_variable":{"name":"B_COMM","value":0}}],"type":"basic"},{"conditions":[{"type":"variable_unless","name":"B_M","value":0},{"type":"variable_unless","name":"B_V","value":0}],"from":{"key_code":"comma","modifiers":{"optional":["caps_lock"]}},"to":[{"key_code":"b","modifiers":["shift","option"]},{"key_code":"3"},{"key_code":"0"},{"key_code":"0"},{"key_code":"d"},{"key_code":"lang2"},{"key_code":"return_or_enter"},{"key_code":"spacebar"},{"set_variable":{"name":"B_COMM","value":1}},{"set_variable":{"name":"unsettled","value":0}}],"to_after_key_up":[{"set_variable":{"name":"B_COMM","value":0}}],"type":"basic"},</v>
      </c>
      <c r="BN111" s="167" t="str">
        <f t="shared" si="115"/>
        <v>{"conditions":[{"type":"variable_if","name":"unsettled","value":2},{"type":"variable_unless","name":"B_COMM","value":0},{"type":"variable_unless","name":"B_V","value":0}],"from":{"key_code":"m","modifiers":{"optional":["caps_lock"]}},"to":[{"key_code":"delete_or_backspace"},{"key_code":"delete_or_backspace"},{"key_code":"b","modifiers":["shift","option"]},{"key_code":"3"},{"key_code":"0"},{"key_code":"0"},{"key_code":"d"},{"key_code":"lang2"},{"key_code":"return_or_enter"},{"key_code":"spacebar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V","value":0}],"from":{"key_code":"m","modifiers":{"optional":["caps_lock"]}},"to":[{"key_code":"delete_or_backspace"},{"key_code":"b","modifiers":["shift","option"]},{"key_code":"3"},{"key_code":"0"},{"key_code":"0"},{"key_code":"d"},{"key_code":"lang2"},{"key_code":"return_or_enter"},{"key_code":"spacebar"},{"set_variable":{"name":"B_M","value":1}},{"set_variable":{"name":"unsettled","value":0}}],"to_after_key_up":[{"set_variable":{"name":"B_M","value":0}}],"type":"basic"},{"conditions":[{"type":"variable_unless","name":"B_COMM","value":0},{"type":"variable_unless","name":"B_V","value":0}],"from":{"key_code":"m","modifiers":{"optional":["caps_lock"]}},"to":[{"key_code":"b","modifiers":["shift","option"]},{"key_code":"3"},{"key_code":"0"},{"key_code":"0"},{"key_code":"d"},{"key_code":"lang2"},{"key_code":"return_or_enter"},{"key_code":"spacebar"},{"set_variable":{"name":"B_M","value":1}},{"set_variable":{"name":"unsettled","value":0}}],"to_after_key_up":[{"set_variable":{"name":"B_M","value":0}}],"type":"basic"},</v>
      </c>
      <c r="BO111" s="166" t="str">
        <f t="shared" si="127"/>
        <v/>
      </c>
      <c r="BP111" s="166" t="str">
        <f t="shared" si="116"/>
        <v/>
      </c>
      <c r="BQ111" s="190" t="str">
        <f>IF(AND($A111=1,$J111&lt;&gt;""),_xlfn.CONCAT(BQ$3,PROPER(_xlfn.XLOOKUP($L111,字面,QWERTY)),BQ$4,_xlfn.XLOOKUP($L111,字面,QWERTY),BQ$5,$U111,BQ$6,_xlfn.XLOOKUP($L111,字面,変数名),BQ$7,_xlfn.XLOOKUP($L111,字面,変数名),BQ$8,BQ$9,_xlfn.XLOOKUP($L111,字面,QWERTY),BQ$5,$U111,BQ$6,_xlfn.XLOOKUP($L111,字面,変数名),BQ$10,_xlfn.XLOOKUP($L111,字面,変数名),IF(ISBLANK($BQ112),BQ$11,BQ$8)),"")</f>
        <v/>
      </c>
      <c r="BR111" s="193"/>
    </row>
    <row r="112" spans="1:70" ht="84">
      <c r="A112" s="39">
        <f t="shared" si="83"/>
        <v>3</v>
      </c>
      <c r="B112" s="38" t="str">
        <f t="shared" si="84"/>
        <v>A</v>
      </c>
      <c r="C112" s="38">
        <f t="shared" si="85"/>
        <v>1</v>
      </c>
      <c r="D112" s="38">
        <f t="shared" si="86"/>
        <v>0</v>
      </c>
      <c r="E112" s="50">
        <f t="shared" si="87"/>
        <v>436207616</v>
      </c>
      <c r="F112" s="141">
        <f t="shared" si="88"/>
        <v>0</v>
      </c>
      <c r="G112" s="144">
        <v>231</v>
      </c>
      <c r="H112" s="3" t="s">
        <v>40</v>
      </c>
      <c r="I112" s="19"/>
      <c r="J112" s="5" t="s">
        <v>40</v>
      </c>
      <c r="K112" s="7"/>
      <c r="L112" s="22" t="s">
        <v>192</v>
      </c>
      <c r="M112" s="22" t="s">
        <v>193</v>
      </c>
      <c r="N112" s="204" t="s">
        <v>190</v>
      </c>
      <c r="O112" s="36"/>
      <c r="P112" s="9" t="s">
        <v>702</v>
      </c>
      <c r="Q112" s="10" t="s">
        <v>19</v>
      </c>
      <c r="R112" s="21" t="s">
        <v>701</v>
      </c>
      <c r="S112" s="34" t="str">
        <f t="shared" si="82"/>
        <v>{"key_code":"b","modifiers":["shift","option"]},{"key_code":"3"},{"key_code":"0"},{"key_code":"0"},{"key_code":"d"},{"key_code":"lang1"},{"key_code":"return_or_enter"}</v>
      </c>
      <c r="T112" s="160" t="s">
        <v>1012</v>
      </c>
      <c r="U112" s="34" t="str">
        <f t="shared" si="89"/>
        <v>{"key_code":"b","modifiers":["shift","option"]},{"key_code":"3"},{"key_code":"0"},{"key_code":"0"},{"key_code":"d"},{"key_code":"lang2"},{"key_code":"return_or_enter"}</v>
      </c>
      <c r="W112" s="84" t="str">
        <f t="shared" si="90"/>
        <v>な</v>
      </c>
      <c r="X112" s="85" t="str">
        <f t="shared" si="91"/>
        <v>ん</v>
      </c>
      <c r="Y112" s="86">
        <f t="shared" si="92"/>
        <v>402653184</v>
      </c>
      <c r="Z112" s="87" t="str">
        <f t="shared" si="93"/>
        <v/>
      </c>
      <c r="AA112" s="85">
        <f t="shared" si="94"/>
        <v>0</v>
      </c>
      <c r="AB112" s="84" t="str">
        <f t="shared" si="95"/>
        <v>な</v>
      </c>
      <c r="AC112" s="85" t="str">
        <f t="shared" si="96"/>
        <v>そ</v>
      </c>
      <c r="AD112" s="86">
        <f t="shared" si="97"/>
        <v>167772160</v>
      </c>
      <c r="AE112" s="87" t="str">
        <f t="shared" si="98"/>
        <v/>
      </c>
      <c r="AF112" s="85">
        <f t="shared" si="99"/>
        <v>0</v>
      </c>
      <c r="AG112" s="84" t="str">
        <f t="shared" si="100"/>
        <v>ん</v>
      </c>
      <c r="AH112" s="85" t="str">
        <f t="shared" si="101"/>
        <v>そ</v>
      </c>
      <c r="AI112" s="86">
        <f t="shared" si="102"/>
        <v>301989888</v>
      </c>
      <c r="AJ112" s="87" t="str">
        <f t="shared" si="103"/>
        <v/>
      </c>
      <c r="AK112" s="88">
        <f t="shared" si="104"/>
        <v>0</v>
      </c>
      <c r="AM112" s="183"/>
      <c r="AN112" s="165"/>
      <c r="AO112" s="165"/>
      <c r="AP112" s="165"/>
      <c r="AQ112" s="165"/>
      <c r="AR112" s="189" t="str">
        <f t="shared" si="117"/>
        <v>{"description": "な, ん &amp; そ → 」｜マクロ","conditions":[{"type":"variable_if","name":"unsettled","value":2},{"type":"variable_unless","name":"B_M","value":0},{"type":"variable_unless","name":"B_COMM","value":0},{"input_sources":[{"language":"ja"}],"type":"input_source_if"},{"input_sources":[{"input_mode_id":"Roman$"}],"type":"input_source_unless"}],"from":{"key_code":"b","modifiers":{"optional":["caps_lock"]}},"to":[{"key_code":"delete_or_backspace"},{"key_code":"delete_or_backspace"},{"key_code":"b","modifiers":["shift","option"]},{"key_code":"3"},{"key_code":"0"},{"key_code":"0"},{"key_code":"d"},{"key_code":"lang1"},{"key_code":"return_or_enter"},{"set_variable":{"name":"B_B","value":1}},{"set_variable":{"name":"unsettled","value":0}}],"to_after_key_up":[{"set_variable":{"name":"B_B","value":0}}],"type":"basic"},{"conditions":[{"type":"variable_unless","name":"unsettled","value":0},{"type":"variable_unless","name":"B_M","value":0},{"type":"variable_unless","name":"B_COMM","value":0},{"input_sources":[{"language":"ja"}],"type":"input_source_if"},{"input_sources":[{"input_mode_id":"Roman$"}],"type":"input_source_unless"}],"from":{"key_code":"b","modifiers":{"optional":["caps_lock"]}},"to":[{"key_code":"delete_or_backspace"},{"key_code":"b","modifiers":["shift","option"]},{"key_code":"3"},{"key_code":"0"},{"key_code":"0"},{"key_code":"d"},{"key_code":"lang1"},{"key_code":"return_or_enter"},{"set_variable":{"name":"B_B","value":1}},{"set_variable":{"name":"unsettled","value":0}}],"to_after_key_up":[{"set_variable":{"name":"B_B","value":0}}],"type":"basic"},{"conditions":[{"type":"variable_unless","name":"B_M","value":0},{"type":"variable_unless","name":"B_COMM","value":0},{"input_sources":[{"language":"ja"}],"type":"input_source_if"},{"input_sources":[{"input_mode_id":"Roman$"}],"type":"input_source_unless"}],"from":{"key_code":"b","modifiers":{"optional":["caps_lock"]}},"to":[{"key_code":"b","modifiers":["shift","option"]},{"key_code":"3"},{"key_code":"0"},{"key_code":"0"},{"key_code":"d"},{"key_code":"lang1"},{"key_code":"return_or_enter"},{"set_variable":{"name":"B_B","value":1}},{"set_variable":{"name":"unsettled","value":0}}],"to_after_key_up":[{"set_variable":{"name":"B_B","value":0}}],"type":"basic"},</v>
      </c>
      <c r="AS112" s="166" t="str">
        <f t="shared" si="105"/>
        <v>{"conditions":[{"type":"variable_if","name":"unsettled","value":2},{"type":"variable_unless","name":"B_M","value":0},{"type":"variable_unless","name":"B_B","value":0},{"input_sources":[{"language":"ja"}],"type":"input_source_if"},{"input_sources":[{"input_mode_id":"Roman$"}],"type":"input_source_unless"}],"from":{"key_code":"comma","modifiers":{"optional":["caps_lock"]}},"to":[{"key_code":"delete_or_backspace"},{"key_code":"delete_or_backspace"},{"key_code":"b","modifiers":["shift","option"]},{"key_code":"3"},{"key_code":"0"},{"key_code":"0"},{"key_code":"d"},{"key_code":"lang1"},{"key_code":"return_or_enter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B","value":0},{"input_sources":[{"language":"ja"}],"type":"input_source_if"},{"input_sources":[{"input_mode_id":"Roman$"}],"type":"input_source_unless"}],"from":{"key_code":"comma","modifiers":{"optional":["caps_lock"]}},"to":[{"key_code":"delete_or_backspace"},{"key_code":"b","modifiers":["shift","option"]},{"key_code":"3"},{"key_code":"0"},{"key_code":"0"},{"key_code":"d"},{"key_code":"lang1"},{"key_code":"return_or_enter"},{"set_variable":{"name":"B_COMM","value":1}},{"set_variable":{"name":"unsettled","value":0}}],"to_after_key_up":[{"set_variable":{"name":"B_COMM","value":0}}],"type":"basic"},{"conditions":[{"type":"variable_unless","name":"B_M","value":0},{"type":"variable_unless","name":"B_B","value":0},{"input_sources":[{"language":"ja"}],"type":"input_source_if"},{"input_sources":[{"input_mode_id":"Roman$"}],"type":"input_source_unless"}],"from":{"key_code":"comma","modifiers":{"optional":["caps_lock"]}},"to":[{"key_code":"b","modifiers":["shift","option"]},{"key_code":"3"},{"key_code":"0"},{"key_code":"0"},{"key_code":"d"},{"key_code":"lang1"},{"key_code":"return_or_enter"},{"set_variable":{"name":"B_COMM","value":1}},{"set_variable":{"name":"unsettled","value":0}}],"to_after_key_up":[{"set_variable":{"name":"B_COMM","value":0}}],"type":"basic"},</v>
      </c>
      <c r="AT112" s="166" t="str">
        <f t="shared" si="106"/>
        <v>{"conditions":[{"type":"variable_if","name":"unsettled","value":2},{"type":"variable_unless","name":"B_COMM","value":0},{"type":"variable_unless","name":"B_B","value":0},{"input_sources":[{"language":"ja"}],"type":"input_source_if"},{"input_sources":[{"input_mode_id":"Roman$"}],"type":"input_source_unless"}],"from":{"key_code":"m","modifiers":{"optional":["caps_lock"]}},"to":[{"key_code":"delete_or_backspace"},{"key_code":"delete_or_backspace"},{"key_code":"b","modifiers":["shift","option"]},{"key_code":"3"},{"key_code":"0"},{"key_code":"0"},{"key_code":"d"},{"key_code":"lang1"},{"key_code":"return_or_enter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B","value":0},{"input_sources":[{"language":"ja"}],"type":"input_source_if"},{"input_sources":[{"input_mode_id":"Roman$"}],"type":"input_source_unless"}],"from":{"key_code":"m","modifiers":{"optional":["caps_lock"]}},"to":[{"key_code":"delete_or_backspace"},{"key_code":"b","modifiers":["shift","option"]},{"key_code":"3"},{"key_code":"0"},{"key_code":"0"},{"key_code":"d"},{"key_code":"lang1"},{"key_code":"return_or_enter"},{"set_variable":{"name":"B_M","value":1}},{"set_variable":{"name":"unsettled","value":0}}],"to_after_key_up":[{"set_variable":{"name":"B_M","value":0}}],"type":"basic"},{"conditions":[{"type":"variable_unless","name":"B_COMM","value":0},{"type":"variable_unless","name":"B_B","value":0},{"input_sources":[{"language":"ja"}],"type":"input_source_if"},{"input_sources":[{"input_mode_id":"Roman$"}],"type":"input_source_unless"}],"from":{"key_code":"m","modifiers":{"optional":["caps_lock"]}},"to":[{"key_code":"b","modifiers":["shift","option"]},{"key_code":"3"},{"key_code":"0"},{"key_code":"0"},{"key_code":"d"},{"key_code":"lang1"},{"key_code":"return_or_enter"},{"set_variable":{"name":"B_M","value":1}},{"set_variable":{"name":"unsettled","value":0}}],"to_after_key_up":[{"set_variable":{"name":"B_M","value":0}}],"type":"basic"},</v>
      </c>
      <c r="AU112" s="166" t="str">
        <f t="shared" si="118"/>
        <v/>
      </c>
      <c r="AV112" s="166" t="str">
        <f t="shared" si="119"/>
        <v/>
      </c>
      <c r="AW112" s="166" t="str">
        <f t="shared" si="107"/>
        <v/>
      </c>
      <c r="AX112" s="166" t="str">
        <f t="shared" si="108"/>
        <v/>
      </c>
      <c r="AY112" s="166" t="str">
        <f t="shared" si="109"/>
        <v/>
      </c>
      <c r="AZ112" s="166" t="str">
        <f t="shared" si="110"/>
        <v/>
      </c>
      <c r="BA112" s="166" t="str">
        <f t="shared" si="120"/>
        <v/>
      </c>
      <c r="BB112" s="166" t="str">
        <f t="shared" si="111"/>
        <v/>
      </c>
      <c r="BC112" s="166" t="str">
        <f t="shared" si="121"/>
        <v/>
      </c>
      <c r="BD112" s="166" t="str">
        <f t="shared" si="112"/>
        <v/>
      </c>
      <c r="BE112" s="166" t="str">
        <f t="shared" si="122"/>
        <v/>
      </c>
      <c r="BF112" s="166" t="str">
        <f t="shared" si="113"/>
        <v/>
      </c>
      <c r="BG112" s="166" t="str">
        <f t="shared" si="123"/>
        <v/>
      </c>
      <c r="BH112" s="166" t="str">
        <f t="shared" si="124"/>
        <v/>
      </c>
      <c r="BI112" s="166" t="str">
        <f t="shared" si="125"/>
        <v/>
      </c>
      <c r="BJ112" s="166"/>
      <c r="BK112" s="190"/>
      <c r="BL112" s="189" t="str">
        <f t="shared" si="126"/>
        <v>{"description": "M, Comma &amp; B → 」｜マクロ","conditions":[{"type":"variable_if","name":"unsettled","value":2},{"type":"variable_unless","name":"B_M","value":0},{"type":"variable_unless","name":"B_COMM","value":0}],"from":{"key_code":"b","modifiers":{"optional":["caps_lock"]}},"to":[{"key_code":"delete_or_backspace"},{"key_code":"delete_or_backspace"},{"key_code":"b","modifiers":["shift","option"]},{"key_code":"3"},{"key_code":"0"},{"key_code":"0"},{"key_code":"d"},{"key_code":"lang2"},{"key_code":"return_or_enter"},{"set_variable":{"name":"B_B","value":1}},{"set_variable":{"name":"unsettled","value":0}}],"to_after_key_up":[{"set_variable":{"name":"B_B","value":0}}],"type":"basic"},{"conditions":[{"type":"variable_unless","name":"unsettled","value":0},{"type":"variable_unless","name":"B_M","value":0},{"type":"variable_unless","name":"B_COMM","value":0}],"from":{"key_code":"b","modifiers":{"optional":["caps_lock"]}},"to":[{"key_code":"delete_or_backspace"},{"key_code":"b","modifiers":["shift","option"]},{"key_code":"3"},{"key_code":"0"},{"key_code":"0"},{"key_code":"d"},{"key_code":"lang2"},{"key_code":"return_or_enter"},{"set_variable":{"name":"B_B","value":1}},{"set_variable":{"name":"unsettled","value":0}}],"to_after_key_up":[{"set_variable":{"name":"B_B","value":0}}],"type":"basic"},{"conditions":[{"type":"variable_unless","name":"B_M","value":0},{"type":"variable_unless","name":"B_COMM","value":0}],"from":{"key_code":"b","modifiers":{"optional":["caps_lock"]}},"to":[{"key_code":"b","modifiers":["shift","option"]},{"key_code":"3"},{"key_code":"0"},{"key_code":"0"},{"key_code":"d"},{"key_code":"lang2"},{"key_code":"return_or_enter"},{"set_variable":{"name":"B_B","value":1}},{"set_variable":{"name":"unsettled","value":0}}],"to_after_key_up":[{"set_variable":{"name":"B_B","value":0}}],"type":"basic"},</v>
      </c>
      <c r="BM112" s="166" t="str">
        <f t="shared" si="114"/>
        <v>{"conditions":[{"type":"variable_if","name":"unsettled","value":2},{"type":"variable_unless","name":"B_M","value":0},{"type":"variable_unless","name":"B_B","value":0}],"from":{"key_code":"comma","modifiers":{"optional":["caps_lock"]}},"to":[{"key_code":"delete_or_backspace"},{"key_code":"delete_or_backspace"},{"key_code":"b","modifiers":["shift","option"]},{"key_code":"3"},{"key_code":"0"},{"key_code":"0"},{"key_code":"d"},{"key_code":"lang2"},{"key_code":"return_or_enter"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M","value":0},{"type":"variable_unless","name":"B_B","value":0}],"from":{"key_code":"comma","modifiers":{"optional":["caps_lock"]}},"to":[{"key_code":"delete_or_backspace"},{"key_code":"b","modifiers":["shift","option"]},{"key_code":"3"},{"key_code":"0"},{"key_code":"0"},{"key_code":"d"},{"key_code":"lang2"},{"key_code":"return_or_enter"},{"set_variable":{"name":"B_COMM","value":1}},{"set_variable":{"name":"unsettled","value":0}}],"to_after_key_up":[{"set_variable":{"name":"B_COMM","value":0}}],"type":"basic"},{"conditions":[{"type":"variable_unless","name":"B_M","value":0},{"type":"variable_unless","name":"B_B","value":0}],"from":{"key_code":"comma","modifiers":{"optional":["caps_lock"]}},"to":[{"key_code":"b","modifiers":["shift","option"]},{"key_code":"3"},{"key_code":"0"},{"key_code":"0"},{"key_code":"d"},{"key_code":"lang2"},{"key_code":"return_or_enter"},{"set_variable":{"name":"B_COMM","value":1}},{"set_variable":{"name":"unsettled","value":0}}],"to_after_key_up":[{"set_variable":{"name":"B_COMM","value":0}}],"type":"basic"},</v>
      </c>
      <c r="BN112" s="167" t="str">
        <f t="shared" si="115"/>
        <v>{"conditions":[{"type":"variable_if","name":"unsettled","value":2},{"type":"variable_unless","name":"B_COMM","value":0},{"type":"variable_unless","name":"B_B","value":0}],"from":{"key_code":"m","modifiers":{"optional":["caps_lock"]}},"to":[{"key_code":"delete_or_backspace"},{"key_code":"delete_or_backspace"},{"key_code":"b","modifiers":["shift","option"]},{"key_code":"3"},{"key_code":"0"},{"key_code":"0"},{"key_code":"d"},{"key_code":"lang2"},{"key_code":"return_or_enter"},{"set_variable":{"name":"B_M","value":1}},{"set_variable":{"name":"unsettled","value":0}}],"to_after_key_up":[{"set_variable":{"name":"B_M","value":0}}],"type":"basic"},{"conditions":[{"type":"variable_unless","name":"unsettled","value":0},{"type":"variable_unless","name":"B_COMM","value":0},{"type":"variable_unless","name":"B_B","value":0}],"from":{"key_code":"m","modifiers":{"optional":["caps_lock"]}},"to":[{"key_code":"delete_or_backspace"},{"key_code":"b","modifiers":["shift","option"]},{"key_code":"3"},{"key_code":"0"},{"key_code":"0"},{"key_code":"d"},{"key_code":"lang2"},{"key_code":"return_or_enter"},{"set_variable":{"name":"B_M","value":1}},{"set_variable":{"name":"unsettled","value":0}}],"to_after_key_up":[{"set_variable":{"name":"B_M","value":0}}],"type":"basic"},{"conditions":[{"type":"variable_unless","name":"B_COMM","value":0},{"type":"variable_unless","name":"B_B","value":0}],"from":{"key_code":"m","modifiers":{"optional":["caps_lock"]}},"to":[{"key_code":"b","modifiers":["shift","option"]},{"key_code":"3"},{"key_code":"0"},{"key_code":"0"},{"key_code":"d"},{"key_code":"lang2"},{"key_code":"return_or_enter"},{"set_variable":{"name":"B_M","value":1}},{"set_variable":{"name":"unsettled","value":0}}],"to_after_key_up":[{"set_variable":{"name":"B_M","value":0}}],"type":"basic"},</v>
      </c>
      <c r="BO112" s="166" t="str">
        <f t="shared" si="127"/>
        <v/>
      </c>
      <c r="BP112" s="166" t="str">
        <f t="shared" si="116"/>
        <v/>
      </c>
      <c r="BQ112" s="190" t="str">
        <f>IF(AND($A112=1,$J112&lt;&gt;""),_xlfn.CONCAT(BQ$3,PROPER(_xlfn.XLOOKUP($L112,字面,QWERTY)),BQ$4,_xlfn.XLOOKUP($L112,字面,QWERTY),BQ$5,$U112,BQ$6,_xlfn.XLOOKUP($L112,字面,変数名),BQ$7,_xlfn.XLOOKUP($L112,字面,変数名),BQ$8,BQ$9,_xlfn.XLOOKUP($L112,字面,QWERTY),BQ$5,$U112,BQ$6,_xlfn.XLOOKUP($L112,字面,変数名),BQ$10,_xlfn.XLOOKUP($L112,字面,変数名),IF(ISBLANK($BQ113),BQ$11,BQ$8)),"")</f>
        <v/>
      </c>
      <c r="BR112" s="193"/>
    </row>
    <row r="113" spans="1:70" ht="63">
      <c r="A113" s="39">
        <f t="shared" si="83"/>
        <v>3</v>
      </c>
      <c r="B113" s="38" t="str">
        <f t="shared" si="84"/>
        <v>A</v>
      </c>
      <c r="C113" s="38">
        <f t="shared" si="85"/>
        <v>1</v>
      </c>
      <c r="D113" s="38">
        <f t="shared" si="86"/>
        <v>0</v>
      </c>
      <c r="E113" s="50">
        <f t="shared" si="87"/>
        <v>25165888</v>
      </c>
      <c r="F113" s="141">
        <f t="shared" si="88"/>
        <v>0</v>
      </c>
      <c r="G113" s="144">
        <v>232</v>
      </c>
      <c r="H113" s="3" t="s">
        <v>40</v>
      </c>
      <c r="I113" s="19"/>
      <c r="J113" s="5" t="s">
        <v>40</v>
      </c>
      <c r="K113" s="7"/>
      <c r="L113" s="22" t="s">
        <v>188</v>
      </c>
      <c r="M113" s="22" t="s">
        <v>189</v>
      </c>
      <c r="N113" s="204" t="s">
        <v>197</v>
      </c>
      <c r="O113" s="36"/>
      <c r="P113" s="57" t="s">
        <v>711</v>
      </c>
      <c r="Q113" s="10" t="s">
        <v>705</v>
      </c>
      <c r="R113" s="21" t="s">
        <v>706</v>
      </c>
      <c r="S113" s="34" t="str">
        <f t="shared" si="82"/>
        <v>{"key_code":"up_arrow","modifiers":["shift","command"]}</v>
      </c>
      <c r="T113" s="160"/>
      <c r="U113" s="34" t="str">
        <f t="shared" si="89"/>
        <v>{"key_code":"up_arrow","modifiers":["shift","command"]}</v>
      </c>
      <c r="W113" s="84" t="str">
        <f t="shared" si="90"/>
        <v>は</v>
      </c>
      <c r="X113" s="85" t="str">
        <f t="shared" si="91"/>
        <v>こ</v>
      </c>
      <c r="Y113" s="86">
        <f t="shared" si="92"/>
        <v>25165824</v>
      </c>
      <c r="Z113" s="87" t="str">
        <f t="shared" si="93"/>
        <v/>
      </c>
      <c r="AA113" s="85">
        <f t="shared" si="94"/>
        <v>0</v>
      </c>
      <c r="AB113" s="84" t="str">
        <f t="shared" si="95"/>
        <v>は</v>
      </c>
      <c r="AC113" s="85" t="str">
        <f t="shared" si="96"/>
        <v>右</v>
      </c>
      <c r="AD113" s="86">
        <f t="shared" si="97"/>
        <v>8388672</v>
      </c>
      <c r="AE113" s="87" t="str">
        <f t="shared" si="98"/>
        <v/>
      </c>
      <c r="AF113" s="85">
        <f t="shared" si="99"/>
        <v>0</v>
      </c>
      <c r="AG113" s="84" t="str">
        <f t="shared" si="100"/>
        <v>こ</v>
      </c>
      <c r="AH113" s="85" t="str">
        <f t="shared" si="101"/>
        <v>右</v>
      </c>
      <c r="AI113" s="86">
        <f t="shared" si="102"/>
        <v>16777280</v>
      </c>
      <c r="AJ113" s="87" t="str">
        <f t="shared" si="103"/>
        <v/>
      </c>
      <c r="AK113" s="88">
        <f t="shared" si="104"/>
        <v>0</v>
      </c>
      <c r="AM113" s="183"/>
      <c r="AN113" s="165"/>
      <c r="AO113" s="165"/>
      <c r="AP113" s="165"/>
      <c r="AQ113" s="165"/>
      <c r="AR113" s="189" t="str">
        <f t="shared" si="117"/>
        <v>{"description": "は, こ &amp; 右 → ▲Home選択","conditions":[{"type":"variable_if","name":"unsettled","value":2},{"type":"variable_unless","name":"B_C","value":0},{"type":"variable_unless","name":"B_V","value":0}],"from":{"key_code":"y","modifiers":{"optional":["caps_lock"]}},"to":[{"key_code":"delete_or_backspace"},{"key_code":"delete_or_backspace"},{"key_code":"up_arrow","modifiers":["shift","command"]},{"set_variable":{"name":"B_Y","value":1}},{"set_variable":{"name":"unsettled","value":0}}],"to_after_key_up":[{"set_variable":{"name":"B_Y","value":0}}],"type":"basic"},{"conditions":[{"type":"variable_unless","name":"unsettled","value":0},{"type":"variable_unless","name":"B_C","value":0},{"type":"variable_unless","name":"B_V","value":0}],"from":{"key_code":"y","modifiers":{"optional":["caps_lock"]}},"to":[{"key_code":"delete_or_backspace"},{"key_code":"up_arrow","modifiers":["shift","command"]},{"set_variable":{"name":"B_Y","value":1}},{"set_variable":{"name":"unsettled","value":0}}],"to_after_key_up":[{"set_variable":{"name":"B_Y","value":0}}],"type":"basic"},{"conditions":[{"type":"variable_unless","name":"B_C","value":0},{"type":"variable_unless","name":"B_V","value":0}],"from":{"key_code":"y","modifiers":{"optional":["caps_lock"]}},"to":[{"key_code":"up_arrow","modifiers":["shift","command"]},{"set_variable":{"name":"B_Y","value":1}},{"set_variable":{"name":"unsettled","value":0}}],"to_after_key_up":[{"set_variable":{"name":"B_Y","value":0}}],"type":"basic"},</v>
      </c>
      <c r="AS113" s="166" t="str">
        <f t="shared" si="105"/>
        <v>{"conditions":[{"type":"variable_if","name":"unsettled","value":2},{"type":"variable_unless","name":"B_C","value":0},{"type":"variable_unless","name":"B_Y","value":0}],"from":{"key_code":"v","modifiers":{"optional":["caps_lock"]}},"to":[{"key_code":"delete_or_backspace"},{"key_code":"delete_or_backspace"},{"key_code":"up_arrow","modifiers":["shift","command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Y","value":0}],"from":{"key_code":"v","modifiers":{"optional":["caps_lock"]}},"to":[{"key_code":"delete_or_backspace"},{"key_code":"up_arrow","modifiers":["shift","command"]},{"set_variable":{"name":"B_V","value":1}},{"set_variable":{"name":"unsettled","value":0}}],"to_after_key_up":[{"set_variable":{"name":"B_V","value":0}}],"type":"basic"},{"conditions":[{"type":"variable_unless","name":"B_C","value":0},{"type":"variable_unless","name":"B_Y","value":0}],"from":{"key_code":"v","modifiers":{"optional":["caps_lock"]}},"to":[{"key_code":"up_arrow","modifiers":["shift","command"]},{"set_variable":{"name":"B_V","value":1}},{"set_variable":{"name":"unsettled","value":0}}],"to_after_key_up":[{"set_variable":{"name":"B_V","value":0}}],"type":"basic"},</v>
      </c>
      <c r="AT113" s="166" t="str">
        <f t="shared" si="106"/>
        <v>{"conditions":[{"type":"variable_if","name":"unsettled","value":2},{"type":"variable_unless","name":"B_V","value":0},{"type":"variable_unless","name":"B_Y","value":0}],"from":{"key_code":"c","modifiers":{"optional":["caps_lock"]}},"to":[{"key_code":"delete_or_backspace"},{"key_code":"delete_or_backspace"},{"key_code":"up_arrow","modifiers":["shift","command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Y","value":0}],"from":{"key_code":"c","modifiers":{"optional":["caps_lock"]}},"to":[{"key_code":"delete_or_backspace"},{"key_code":"up_arrow","modifiers":["shift","command"]},{"set_variable":{"name":"B_C","value":1}},{"set_variable":{"name":"unsettled","value":0}}],"to_after_key_up":[{"set_variable":{"name":"B_C","value":0}}],"type":"basic"},{"conditions":[{"type":"variable_unless","name":"B_V","value":0},{"type":"variable_unless","name":"B_Y","value":0}],"from":{"key_code":"c","modifiers":{"optional":["caps_lock"]}},"to":[{"key_code":"up_arrow","modifiers":["shift","command"]},{"set_variable":{"name":"B_C","value":1}},{"set_variable":{"name":"unsettled","value":0}}],"to_after_key_up":[{"set_variable":{"name":"B_C","value":0}}],"type":"basic"},</v>
      </c>
      <c r="AU113" s="166" t="str">
        <f t="shared" si="118"/>
        <v/>
      </c>
      <c r="AV113" s="166" t="str">
        <f t="shared" si="119"/>
        <v/>
      </c>
      <c r="AW113" s="166" t="str">
        <f t="shared" si="107"/>
        <v/>
      </c>
      <c r="AX113" s="166" t="str">
        <f t="shared" si="108"/>
        <v/>
      </c>
      <c r="AY113" s="166" t="str">
        <f t="shared" si="109"/>
        <v/>
      </c>
      <c r="AZ113" s="166" t="str">
        <f t="shared" si="110"/>
        <v/>
      </c>
      <c r="BA113" s="166" t="str">
        <f t="shared" si="120"/>
        <v/>
      </c>
      <c r="BB113" s="166" t="str">
        <f t="shared" si="111"/>
        <v/>
      </c>
      <c r="BC113" s="166" t="str">
        <f t="shared" si="121"/>
        <v/>
      </c>
      <c r="BD113" s="166" t="str">
        <f t="shared" si="112"/>
        <v/>
      </c>
      <c r="BE113" s="166" t="str">
        <f t="shared" si="122"/>
        <v/>
      </c>
      <c r="BF113" s="166" t="str">
        <f t="shared" si="113"/>
        <v/>
      </c>
      <c r="BG113" s="166" t="str">
        <f t="shared" si="123"/>
        <v/>
      </c>
      <c r="BH113" s="166" t="str">
        <f t="shared" si="124"/>
        <v/>
      </c>
      <c r="BI113" s="166" t="str">
        <f t="shared" si="125"/>
        <v/>
      </c>
      <c r="BJ113" s="166"/>
      <c r="BK113" s="190"/>
      <c r="BL113" s="189" t="str">
        <f t="shared" si="126"/>
        <v/>
      </c>
      <c r="BM113" s="166" t="str">
        <f t="shared" si="114"/>
        <v/>
      </c>
      <c r="BN113" s="167" t="str">
        <f t="shared" si="115"/>
        <v/>
      </c>
      <c r="BO113" s="166" t="str">
        <f t="shared" si="127"/>
        <v/>
      </c>
      <c r="BP113" s="166" t="str">
        <f t="shared" si="116"/>
        <v/>
      </c>
      <c r="BQ113" s="190" t="str">
        <f>IF(AND($A113=1,$J113&lt;&gt;""),_xlfn.CONCAT(BQ$3,PROPER(_xlfn.XLOOKUP($L113,字面,QWERTY)),BQ$4,_xlfn.XLOOKUP($L113,字面,QWERTY),BQ$5,$U113,BQ$6,_xlfn.XLOOKUP($L113,字面,変数名),BQ$7,_xlfn.XLOOKUP($L113,字面,変数名),BQ$8,BQ$9,_xlfn.XLOOKUP($L113,字面,QWERTY),BQ$5,$U113,BQ$6,_xlfn.XLOOKUP($L113,字面,変数名),BQ$10,_xlfn.XLOOKUP($L113,字面,変数名),IF(ISBLANK($BQ114),BQ$11,BQ$8)),"")</f>
        <v/>
      </c>
      <c r="BR113" s="193"/>
    </row>
    <row r="114" spans="1:70" ht="63">
      <c r="A114" s="39">
        <f t="shared" si="83"/>
        <v>3</v>
      </c>
      <c r="B114" s="38" t="str">
        <f t="shared" si="84"/>
        <v>A</v>
      </c>
      <c r="C114" s="38">
        <f t="shared" si="85"/>
        <v>1</v>
      </c>
      <c r="D114" s="38">
        <f t="shared" si="86"/>
        <v>0</v>
      </c>
      <c r="E114" s="50">
        <f t="shared" si="87"/>
        <v>25165952</v>
      </c>
      <c r="F114" s="141">
        <f t="shared" si="88"/>
        <v>0</v>
      </c>
      <c r="G114" s="144">
        <v>233</v>
      </c>
      <c r="H114" s="3" t="s">
        <v>40</v>
      </c>
      <c r="I114" s="19"/>
      <c r="J114" s="5" t="s">
        <v>40</v>
      </c>
      <c r="K114" s="7"/>
      <c r="L114" s="22" t="s">
        <v>188</v>
      </c>
      <c r="M114" s="22" t="s">
        <v>189</v>
      </c>
      <c r="N114" s="204" t="s">
        <v>198</v>
      </c>
      <c r="O114" s="36"/>
      <c r="P114" s="9" t="s">
        <v>712</v>
      </c>
      <c r="Q114" s="10" t="s">
        <v>713</v>
      </c>
      <c r="R114" s="21" t="s">
        <v>714</v>
      </c>
      <c r="S114" s="34" t="str">
        <f t="shared" si="82"/>
        <v>{"key_code":"left_arrow"},{"key_code":"left_arrow"},{"key_code":"left_arrow"},{"key_code":"left_arrow"},{"key_code":"left_arrow"}</v>
      </c>
      <c r="T114" s="160"/>
      <c r="U114" s="34" t="str">
        <f t="shared" si="89"/>
        <v>{"key_code":"left_arrow"},{"key_code":"left_arrow"},{"key_code":"left_arrow"},{"key_code":"left_arrow"},{"key_code":"left_arrow"}</v>
      </c>
      <c r="W114" s="84" t="str">
        <f t="shared" si="90"/>
        <v>は</v>
      </c>
      <c r="X114" s="85" t="str">
        <f t="shared" si="91"/>
        <v>こ</v>
      </c>
      <c r="Y114" s="86">
        <f t="shared" si="92"/>
        <v>25165824</v>
      </c>
      <c r="Z114" s="87" t="str">
        <f t="shared" si="93"/>
        <v/>
      </c>
      <c r="AA114" s="85">
        <f t="shared" si="94"/>
        <v>0</v>
      </c>
      <c r="AB114" s="84" t="str">
        <f t="shared" si="95"/>
        <v>は</v>
      </c>
      <c r="AC114" s="85" t="str">
        <f t="shared" si="96"/>
        <v>BS</v>
      </c>
      <c r="AD114" s="86">
        <f t="shared" si="97"/>
        <v>8388736</v>
      </c>
      <c r="AE114" s="87" t="str">
        <f t="shared" si="98"/>
        <v/>
      </c>
      <c r="AF114" s="85">
        <f t="shared" si="99"/>
        <v>0</v>
      </c>
      <c r="AG114" s="84" t="str">
        <f t="shared" si="100"/>
        <v>こ</v>
      </c>
      <c r="AH114" s="85" t="str">
        <f t="shared" si="101"/>
        <v>BS</v>
      </c>
      <c r="AI114" s="86">
        <f t="shared" si="102"/>
        <v>16777344</v>
      </c>
      <c r="AJ114" s="87" t="str">
        <f t="shared" si="103"/>
        <v/>
      </c>
      <c r="AK114" s="88">
        <f t="shared" si="104"/>
        <v>0</v>
      </c>
      <c r="AM114" s="183"/>
      <c r="AN114" s="165"/>
      <c r="AO114" s="165"/>
      <c r="AP114" s="165"/>
      <c r="AQ114" s="165"/>
      <c r="AR114" s="189" t="str">
        <f t="shared" si="117"/>
        <v>{"description": "は, こ &amp; BS → 5←","conditions":[{"type":"variable_if","name":"unsettled","value":2},{"type":"variable_unless","name":"B_C","value":0},{"type":"variable_unless","name":"B_V","value":0}],"from":{"key_code":"u","modifiers":{"optional":["caps_lock"]}},"to":[{"key_code":"delete_or_backspace"},{"key_code":"delete_or_backspace"},{"key_code":"left_arrow"},{"key_code":"left_arrow"},{"key_code":"left_arrow"},{"key_code":"left_arrow"},{"key_code":"left_arrow"},{"set_variable":{"name":"B_U","value":1}},{"set_variable":{"name":"unsettled","value":0}}],"to_after_key_up":[{"set_variable":{"name":"B_U","value":0}}],"type":"basic"},{"conditions":[{"type":"variable_unless","name":"unsettled","value":0},{"type":"variable_unless","name":"B_C","value":0},{"type":"variable_unless","name":"B_V","value":0}],"from":{"key_code":"u","modifiers":{"optional":["caps_lock"]}},"to":[{"key_code":"delete_or_backspace"},{"key_code":"left_arrow"},{"key_code":"left_arrow"},{"key_code":"left_arrow"},{"key_code":"left_arrow"},{"key_code":"left_arrow"},{"set_variable":{"name":"B_U","value":1}},{"set_variable":{"name":"unsettled","value":0}}],"to_after_key_up":[{"set_variable":{"name":"B_U","value":0}}],"type":"basic"},{"conditions":[{"type":"variable_unless","name":"B_C","value":0},{"type":"variable_unless","name":"B_V","value":0}],"from":{"key_code":"u","modifiers":{"optional":["caps_lock"]}},"to":[{"key_code":"left_arrow"},{"key_code":"left_arrow"},{"key_code":"left_arrow"},{"key_code":"left_arrow"},{"key_code":"left_arrow"},{"set_variable":{"name":"B_U","value":1}},{"set_variable":{"name":"unsettled","value":0}}],"to_after_key_up":[{"set_variable":{"name":"B_U","value":0}}],"type":"basic"},</v>
      </c>
      <c r="AS114" s="166" t="str">
        <f t="shared" si="105"/>
        <v>{"conditions":[{"type":"variable_if","name":"unsettled","value":2},{"type":"variable_unless","name":"B_C","value":0},{"type":"variable_unless","name":"B_U","value":0}],"from":{"key_code":"v","modifiers":{"optional":["caps_lock"]}},"to":[{"key_code":"delete_or_backspace"},{"key_code":"delete_or_backspace"},{"key_code":"left_arrow"},{"key_code":"left_arrow"},{"key_code":"left_arrow"},{"key_code":"left_arrow"},{"key_code":"left_arrow"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U","value":0}],"from":{"key_code":"v","modifiers":{"optional":["caps_lock"]}},"to":[{"key_code":"delete_or_backspace"},{"key_code":"left_arrow"},{"key_code":"left_arrow"},{"key_code":"left_arrow"},{"key_code":"left_arrow"},{"key_code":"left_arrow"},{"set_variable":{"name":"B_V","value":1}},{"set_variable":{"name":"unsettled","value":0}}],"to_after_key_up":[{"set_variable":{"name":"B_V","value":0}}],"type":"basic"},{"conditions":[{"type":"variable_unless","name":"B_C","value":0},{"type":"variable_unless","name":"B_U","value":0}],"from":{"key_code":"v","modifiers":{"optional":["caps_lock"]}},"to":[{"key_code":"left_arrow"},{"key_code":"left_arrow"},{"key_code":"left_arrow"},{"key_code":"left_arrow"},{"key_code":"left_arrow"},{"set_variable":{"name":"B_V","value":1}},{"set_variable":{"name":"unsettled","value":0}}],"to_after_key_up":[{"set_variable":{"name":"B_V","value":0}}],"type":"basic"},</v>
      </c>
      <c r="AT114" s="166" t="str">
        <f t="shared" si="106"/>
        <v>{"conditions":[{"type":"variable_if","name":"unsettled","value":2},{"type":"variable_unless","name":"B_V","value":0},{"type":"variable_unless","name":"B_U","value":0}],"from":{"key_code":"c","modifiers":{"optional":["caps_lock"]}},"to":[{"key_code":"delete_or_backspace"},{"key_code":"delete_or_backspace"},{"key_code":"left_arrow"},{"key_code":"left_arrow"},{"key_code":"left_arrow"},{"key_code":"left_arrow"},{"key_code":"left_arrow"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U","value":0}],"from":{"key_code":"c","modifiers":{"optional":["caps_lock"]}},"to":[{"key_code":"delete_or_backspace"},{"key_code":"left_arrow"},{"key_code":"left_arrow"},{"key_code":"left_arrow"},{"key_code":"left_arrow"},{"key_code":"left_arrow"},{"set_variable":{"name":"B_C","value":1}},{"set_variable":{"name":"unsettled","value":0}}],"to_after_key_up":[{"set_variable":{"name":"B_C","value":0}}],"type":"basic"},{"conditions":[{"type":"variable_unless","name":"B_V","value":0},{"type":"variable_unless","name":"B_U","value":0}],"from":{"key_code":"c","modifiers":{"optional":["caps_lock"]}},"to":[{"key_code":"left_arrow"},{"key_code":"left_arrow"},{"key_code":"left_arrow"},{"key_code":"left_arrow"},{"key_code":"left_arrow"},{"set_variable":{"name":"B_C","value":1}},{"set_variable":{"name":"unsettled","value":0}}],"to_after_key_up":[{"set_variable":{"name":"B_C","value":0}}],"type":"basic"},</v>
      </c>
      <c r="AU114" s="166" t="str">
        <f t="shared" si="118"/>
        <v/>
      </c>
      <c r="AV114" s="166" t="str">
        <f t="shared" si="119"/>
        <v/>
      </c>
      <c r="AW114" s="166" t="str">
        <f t="shared" si="107"/>
        <v/>
      </c>
      <c r="AX114" s="166" t="str">
        <f t="shared" si="108"/>
        <v/>
      </c>
      <c r="AY114" s="166" t="str">
        <f t="shared" si="109"/>
        <v/>
      </c>
      <c r="AZ114" s="166" t="str">
        <f t="shared" si="110"/>
        <v/>
      </c>
      <c r="BA114" s="166" t="str">
        <f t="shared" si="120"/>
        <v/>
      </c>
      <c r="BB114" s="166" t="str">
        <f t="shared" si="111"/>
        <v/>
      </c>
      <c r="BC114" s="166" t="str">
        <f t="shared" si="121"/>
        <v/>
      </c>
      <c r="BD114" s="166" t="str">
        <f t="shared" si="112"/>
        <v/>
      </c>
      <c r="BE114" s="166" t="str">
        <f t="shared" si="122"/>
        <v/>
      </c>
      <c r="BF114" s="166" t="str">
        <f t="shared" si="113"/>
        <v/>
      </c>
      <c r="BG114" s="166" t="str">
        <f t="shared" si="123"/>
        <v/>
      </c>
      <c r="BH114" s="166" t="str">
        <f t="shared" si="124"/>
        <v/>
      </c>
      <c r="BI114" s="166" t="str">
        <f t="shared" si="125"/>
        <v/>
      </c>
      <c r="BJ114" s="166"/>
      <c r="BK114" s="190"/>
      <c r="BL114" s="189" t="str">
        <f t="shared" si="126"/>
        <v/>
      </c>
      <c r="BM114" s="166" t="str">
        <f t="shared" si="114"/>
        <v/>
      </c>
      <c r="BN114" s="167" t="str">
        <f t="shared" si="115"/>
        <v/>
      </c>
      <c r="BO114" s="166" t="str">
        <f t="shared" si="127"/>
        <v/>
      </c>
      <c r="BP114" s="166" t="str">
        <f t="shared" si="116"/>
        <v/>
      </c>
      <c r="BQ114" s="190" t="str">
        <f>IF(AND($A114=1,$J114&lt;&gt;""),_xlfn.CONCAT(BQ$3,PROPER(_xlfn.XLOOKUP($L114,字面,QWERTY)),BQ$4,_xlfn.XLOOKUP($L114,字面,QWERTY),BQ$5,$U114,BQ$6,_xlfn.XLOOKUP($L114,字面,変数名),BQ$7,_xlfn.XLOOKUP($L114,字面,変数名),BQ$8,BQ$9,_xlfn.XLOOKUP($L114,字面,QWERTY),BQ$5,$U114,BQ$6,_xlfn.XLOOKUP($L114,字面,変数名),BQ$10,_xlfn.XLOOKUP($L114,字面,変数名),IF(ISBLANK($BQ115),BQ$11,BQ$8)),"")</f>
        <v/>
      </c>
      <c r="BR114" s="193"/>
    </row>
    <row r="115" spans="1:70" ht="63">
      <c r="A115" s="39">
        <f t="shared" si="83"/>
        <v>3</v>
      </c>
      <c r="B115" s="38" t="str">
        <f t="shared" si="84"/>
        <v>A</v>
      </c>
      <c r="C115" s="38">
        <f t="shared" si="85"/>
        <v>1</v>
      </c>
      <c r="D115" s="38">
        <f t="shared" si="86"/>
        <v>0</v>
      </c>
      <c r="E115" s="50">
        <f t="shared" si="87"/>
        <v>25166080</v>
      </c>
      <c r="F115" s="141">
        <f t="shared" si="88"/>
        <v>0</v>
      </c>
      <c r="G115" s="144">
        <v>234</v>
      </c>
      <c r="H115" s="3" t="s">
        <v>40</v>
      </c>
      <c r="I115" s="19"/>
      <c r="J115" s="5" t="s">
        <v>40</v>
      </c>
      <c r="K115" s="7"/>
      <c r="L115" s="22" t="s">
        <v>188</v>
      </c>
      <c r="M115" s="22" t="s">
        <v>189</v>
      </c>
      <c r="N115" s="204" t="s">
        <v>173</v>
      </c>
      <c r="O115" s="36"/>
      <c r="P115" s="9" t="s">
        <v>715</v>
      </c>
      <c r="Q115" s="10" t="s">
        <v>716</v>
      </c>
      <c r="R115" s="21" t="s">
        <v>717</v>
      </c>
      <c r="S115" s="34" t="str">
        <f t="shared" si="82"/>
        <v>{"key_code":"right_arrow"},{"key_code":"right_arrow"},{"key_code":"right_arrow"},{"key_code":"right_arrow"},{"key_code":"right_arrow"}</v>
      </c>
      <c r="T115" s="160"/>
      <c r="U115" s="34" t="str">
        <f t="shared" si="89"/>
        <v>{"key_code":"right_arrow"},{"key_code":"right_arrow"},{"key_code":"right_arrow"},{"key_code":"right_arrow"},{"key_code":"right_arrow"}</v>
      </c>
      <c r="W115" s="84" t="str">
        <f t="shared" si="90"/>
        <v>は</v>
      </c>
      <c r="X115" s="85" t="str">
        <f t="shared" si="91"/>
        <v>こ</v>
      </c>
      <c r="Y115" s="86">
        <f t="shared" si="92"/>
        <v>25165824</v>
      </c>
      <c r="Z115" s="87" t="str">
        <f t="shared" si="93"/>
        <v/>
      </c>
      <c r="AA115" s="85">
        <f t="shared" si="94"/>
        <v>0</v>
      </c>
      <c r="AB115" s="84" t="str">
        <f t="shared" si="95"/>
        <v>は</v>
      </c>
      <c r="AC115" s="85" t="str">
        <f t="shared" si="96"/>
        <v>る</v>
      </c>
      <c r="AD115" s="86">
        <f t="shared" si="97"/>
        <v>8388864</v>
      </c>
      <c r="AE115" s="87" t="str">
        <f t="shared" si="98"/>
        <v/>
      </c>
      <c r="AF115" s="85">
        <f t="shared" si="99"/>
        <v>0</v>
      </c>
      <c r="AG115" s="84" t="str">
        <f t="shared" si="100"/>
        <v>こ</v>
      </c>
      <c r="AH115" s="85" t="str">
        <f t="shared" si="101"/>
        <v>る</v>
      </c>
      <c r="AI115" s="86">
        <f t="shared" si="102"/>
        <v>16777472</v>
      </c>
      <c r="AJ115" s="87" t="str">
        <f t="shared" si="103"/>
        <v/>
      </c>
      <c r="AK115" s="88">
        <f t="shared" si="104"/>
        <v>0</v>
      </c>
      <c r="AM115" s="183"/>
      <c r="AN115" s="165"/>
      <c r="AO115" s="165"/>
      <c r="AP115" s="165"/>
      <c r="AQ115" s="165"/>
      <c r="AR115" s="189" t="str">
        <f t="shared" si="117"/>
        <v>{"description": "は, こ &amp; る → 5→","conditions":[{"type":"variable_if","name":"unsettled","value":2},{"type":"variable_unless","name":"B_C","value":0},{"type":"variable_unless","name":"B_V","value":0}],"from":{"key_code":"i","modifiers":{"optional":["caps_lock"]}},"to":[{"key_code":"delete_or_backspace"},{"key_code":"delete_or_backspace"},{"key_code":"right_arrow"},{"key_code":"right_arrow"},{"key_code":"right_arrow"},{"key_code":"right_arrow"},{"key_code":"right_arrow"},{"set_variable":{"name":"B_I","value":1}},{"set_variable":{"name":"unsettled","value":0}}],"to_after_key_up":[{"set_variable":{"name":"B_I","value":0}}],"type":"basic"},{"conditions":[{"type":"variable_unless","name":"unsettled","value":0},{"type":"variable_unless","name":"B_C","value":0},{"type":"variable_unless","name":"B_V","value":0}],"from":{"key_code":"i","modifiers":{"optional":["caps_lock"]}},"to":[{"key_code":"delete_or_backspace"},{"key_code":"right_arrow"},{"key_code":"right_arrow"},{"key_code":"right_arrow"},{"key_code":"right_arrow"},{"key_code":"right_arrow"},{"set_variable":{"name":"B_I","value":1}},{"set_variable":{"name":"unsettled","value":0}}],"to_after_key_up":[{"set_variable":{"name":"B_I","value":0}}],"type":"basic"},{"conditions":[{"type":"variable_unless","name":"B_C","value":0},{"type":"variable_unless","name":"B_V","value":0}],"from":{"key_code":"i","modifiers":{"optional":["caps_lock"]}},"to":[{"key_code":"right_arrow"},{"key_code":"right_arrow"},{"key_code":"right_arrow"},{"key_code":"right_arrow"},{"key_code":"right_arrow"},{"set_variable":{"name":"B_I","value":1}},{"set_variable":{"name":"unsettled","value":0}}],"to_after_key_up":[{"set_variable":{"name":"B_I","value":0}}],"type":"basic"},</v>
      </c>
      <c r="AS115" s="166" t="str">
        <f t="shared" si="105"/>
        <v>{"conditions":[{"type":"variable_if","name":"unsettled","value":2},{"type":"variable_unless","name":"B_C","value":0},{"type":"variable_unless","name":"B_I","value":0}],"from":{"key_code":"v","modifiers":{"optional":["caps_lock"]}},"to":[{"key_code":"delete_or_backspace"},{"key_code":"delete_or_backspace"},{"key_code":"right_arrow"},{"key_code":"right_arrow"},{"key_code":"right_arrow"},{"key_code":"right_arrow"},{"key_code":"right_arrow"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I","value":0}],"from":{"key_code":"v","modifiers":{"optional":["caps_lock"]}},"to":[{"key_code":"delete_or_backspace"},{"key_code":"right_arrow"},{"key_code":"right_arrow"},{"key_code":"right_arrow"},{"key_code":"right_arrow"},{"key_code":"right_arrow"},{"set_variable":{"name":"B_V","value":1}},{"set_variable":{"name":"unsettled","value":0}}],"to_after_key_up":[{"set_variable":{"name":"B_V","value":0}}],"type":"basic"},{"conditions":[{"type":"variable_unless","name":"B_C","value":0},{"type":"variable_unless","name":"B_I","value":0}],"from":{"key_code":"v","modifiers":{"optional":["caps_lock"]}},"to":[{"key_code":"right_arrow"},{"key_code":"right_arrow"},{"key_code":"right_arrow"},{"key_code":"right_arrow"},{"key_code":"right_arrow"},{"set_variable":{"name":"B_V","value":1}},{"set_variable":{"name":"unsettled","value":0}}],"to_after_key_up":[{"set_variable":{"name":"B_V","value":0}}],"type":"basic"},</v>
      </c>
      <c r="AT115" s="166" t="str">
        <f t="shared" si="106"/>
        <v>{"conditions":[{"type":"variable_if","name":"unsettled","value":2},{"type":"variable_unless","name":"B_V","value":0},{"type":"variable_unless","name":"B_I","value":0}],"from":{"key_code":"c","modifiers":{"optional":["caps_lock"]}},"to":[{"key_code":"delete_or_backspace"},{"key_code":"delete_or_backspace"},{"key_code":"right_arrow"},{"key_code":"right_arrow"},{"key_code":"right_arrow"},{"key_code":"right_arrow"},{"key_code":"right_arrow"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I","value":0}],"from":{"key_code":"c","modifiers":{"optional":["caps_lock"]}},"to":[{"key_code":"delete_or_backspace"},{"key_code":"right_arrow"},{"key_code":"right_arrow"},{"key_code":"right_arrow"},{"key_code":"right_arrow"},{"key_code":"right_arrow"},{"set_variable":{"name":"B_C","value":1}},{"set_variable":{"name":"unsettled","value":0}}],"to_after_key_up":[{"set_variable":{"name":"B_C","value":0}}],"type":"basic"},{"conditions":[{"type":"variable_unless","name":"B_V","value":0},{"type":"variable_unless","name":"B_I","value":0}],"from":{"key_code":"c","modifiers":{"optional":["caps_lock"]}},"to":[{"key_code":"right_arrow"},{"key_code":"right_arrow"},{"key_code":"right_arrow"},{"key_code":"right_arrow"},{"key_code":"right_arrow"},{"set_variable":{"name":"B_C","value":1}},{"set_variable":{"name":"unsettled","value":0}}],"to_after_key_up":[{"set_variable":{"name":"B_C","value":0}}],"type":"basic"},</v>
      </c>
      <c r="AU115" s="166" t="str">
        <f t="shared" si="118"/>
        <v/>
      </c>
      <c r="AV115" s="166" t="str">
        <f t="shared" si="119"/>
        <v/>
      </c>
      <c r="AW115" s="166" t="str">
        <f t="shared" si="107"/>
        <v/>
      </c>
      <c r="AX115" s="166" t="str">
        <f t="shared" si="108"/>
        <v/>
      </c>
      <c r="AY115" s="166" t="str">
        <f t="shared" si="109"/>
        <v/>
      </c>
      <c r="AZ115" s="166" t="str">
        <f t="shared" si="110"/>
        <v/>
      </c>
      <c r="BA115" s="166" t="str">
        <f t="shared" si="120"/>
        <v/>
      </c>
      <c r="BB115" s="166" t="str">
        <f t="shared" si="111"/>
        <v/>
      </c>
      <c r="BC115" s="166" t="str">
        <f t="shared" si="121"/>
        <v/>
      </c>
      <c r="BD115" s="166" t="str">
        <f t="shared" si="112"/>
        <v/>
      </c>
      <c r="BE115" s="166" t="str">
        <f t="shared" si="122"/>
        <v/>
      </c>
      <c r="BF115" s="166" t="str">
        <f t="shared" si="113"/>
        <v/>
      </c>
      <c r="BG115" s="166" t="str">
        <f t="shared" si="123"/>
        <v/>
      </c>
      <c r="BH115" s="166" t="str">
        <f t="shared" si="124"/>
        <v/>
      </c>
      <c r="BI115" s="166" t="str">
        <f t="shared" si="125"/>
        <v/>
      </c>
      <c r="BJ115" s="166"/>
      <c r="BK115" s="190"/>
      <c r="BL115" s="189" t="str">
        <f t="shared" si="126"/>
        <v/>
      </c>
      <c r="BM115" s="166" t="str">
        <f t="shared" si="114"/>
        <v/>
      </c>
      <c r="BN115" s="167" t="str">
        <f t="shared" si="115"/>
        <v/>
      </c>
      <c r="BO115" s="166" t="str">
        <f t="shared" si="127"/>
        <v/>
      </c>
      <c r="BP115" s="166" t="str">
        <f t="shared" si="116"/>
        <v/>
      </c>
      <c r="BQ115" s="190" t="str">
        <f>IF(AND($A115=1,$J115&lt;&gt;""),_xlfn.CONCAT(BQ$3,PROPER(_xlfn.XLOOKUP($L115,字面,QWERTY)),BQ$4,_xlfn.XLOOKUP($L115,字面,QWERTY),BQ$5,$U115,BQ$6,_xlfn.XLOOKUP($L115,字面,変数名),BQ$7,_xlfn.XLOOKUP($L115,字面,変数名),BQ$8,BQ$9,_xlfn.XLOOKUP($L115,字面,QWERTY),BQ$5,$U115,BQ$6,_xlfn.XLOOKUP($L115,字面,変数名),BQ$10,_xlfn.XLOOKUP($L115,字面,変数名),IF(ISBLANK($BQ116),BQ$11,BQ$8)),"")</f>
        <v/>
      </c>
      <c r="BR115" s="193"/>
    </row>
    <row r="116" spans="1:70" ht="63">
      <c r="A116" s="39">
        <f t="shared" si="83"/>
        <v>3</v>
      </c>
      <c r="B116" s="38" t="str">
        <f t="shared" si="84"/>
        <v>A</v>
      </c>
      <c r="C116" s="38">
        <f t="shared" si="85"/>
        <v>1</v>
      </c>
      <c r="D116" s="38">
        <f t="shared" si="86"/>
        <v>0</v>
      </c>
      <c r="E116" s="50">
        <f t="shared" si="87"/>
        <v>25166336</v>
      </c>
      <c r="F116" s="141">
        <f t="shared" si="88"/>
        <v>0</v>
      </c>
      <c r="G116" s="144">
        <v>235</v>
      </c>
      <c r="H116" s="3" t="s">
        <v>40</v>
      </c>
      <c r="I116" s="19"/>
      <c r="J116" s="5" t="s">
        <v>40</v>
      </c>
      <c r="K116" s="7"/>
      <c r="L116" s="22" t="s">
        <v>188</v>
      </c>
      <c r="M116" s="22" t="s">
        <v>189</v>
      </c>
      <c r="N116" s="204" t="s">
        <v>174</v>
      </c>
      <c r="O116" s="36"/>
      <c r="P116" s="9" t="s">
        <v>719</v>
      </c>
      <c r="Q116" s="10" t="s">
        <v>720</v>
      </c>
      <c r="R116" s="21" t="s">
        <v>721</v>
      </c>
      <c r="S116" s="34" t="str">
        <f t="shared" si="82"/>
        <v>{"key_code":"page_down"},{"key_code":"page_down"},{"key_code":"page_down"},{"key_code":"page_down"},{"key_code":"page_down"}</v>
      </c>
      <c r="T116" s="160"/>
      <c r="U116" s="34" t="str">
        <f t="shared" si="89"/>
        <v>{"key_code":"page_down"},{"key_code":"page_down"},{"key_code":"page_down"},{"key_code":"page_down"},{"key_code":"page_down"}</v>
      </c>
      <c r="W116" s="84" t="str">
        <f t="shared" si="90"/>
        <v>は</v>
      </c>
      <c r="X116" s="85" t="str">
        <f t="shared" si="91"/>
        <v>こ</v>
      </c>
      <c r="Y116" s="86">
        <f t="shared" si="92"/>
        <v>25165824</v>
      </c>
      <c r="Z116" s="87" t="str">
        <f t="shared" si="93"/>
        <v/>
      </c>
      <c r="AA116" s="85">
        <f t="shared" si="94"/>
        <v>0</v>
      </c>
      <c r="AB116" s="84" t="str">
        <f t="shared" si="95"/>
        <v>は</v>
      </c>
      <c r="AC116" s="85" t="str">
        <f t="shared" si="96"/>
        <v>す</v>
      </c>
      <c r="AD116" s="86">
        <f t="shared" si="97"/>
        <v>8389120</v>
      </c>
      <c r="AE116" s="87" t="str">
        <f t="shared" si="98"/>
        <v/>
      </c>
      <c r="AF116" s="85">
        <f t="shared" si="99"/>
        <v>0</v>
      </c>
      <c r="AG116" s="84" t="str">
        <f t="shared" si="100"/>
        <v>こ</v>
      </c>
      <c r="AH116" s="85" t="str">
        <f t="shared" si="101"/>
        <v>す</v>
      </c>
      <c r="AI116" s="86">
        <f t="shared" si="102"/>
        <v>16777728</v>
      </c>
      <c r="AJ116" s="87" t="str">
        <f t="shared" si="103"/>
        <v/>
      </c>
      <c r="AK116" s="88">
        <f t="shared" si="104"/>
        <v>0</v>
      </c>
      <c r="AM116" s="183"/>
      <c r="AN116" s="165"/>
      <c r="AO116" s="165"/>
      <c r="AP116" s="165"/>
      <c r="AQ116" s="165"/>
      <c r="AR116" s="189" t="str">
        <f t="shared" si="117"/>
        <v>{"description": "は, こ &amp; す → 次 5◀ページ先頭","conditions":[{"type":"variable_if","name":"unsettled","value":2},{"type":"variable_unless","name":"B_C","value":0},{"type":"variable_unless","name":"B_V","value":0}],"from":{"key_code":"o","modifiers":{"optional":["caps_lock"]}},"to":[{"key_code":"delete_or_backspace"},{"key_code":"delete_or_backspace"},{"key_code":"page_down"},{"key_code":"page_down"},{"key_code":"page_down"},{"key_code":"page_down"},{"key_code":"page_down"},{"set_variable":{"name":"B_O","value":1}},{"set_variable":{"name":"unsettled","value":0}}],"to_after_key_up":[{"set_variable":{"name":"B_O","value":0}}],"type":"basic"},{"conditions":[{"type":"variable_unless","name":"unsettled","value":0},{"type":"variable_unless","name":"B_C","value":0},{"type":"variable_unless","name":"B_V","value":0}],"from":{"key_code":"o","modifiers":{"optional":["caps_lock"]}},"to":[{"key_code":"delete_or_backspace"},{"key_code":"page_down"},{"key_code":"page_down"},{"key_code":"page_down"},{"key_code":"page_down"},{"key_code":"page_down"},{"set_variable":{"name":"B_O","value":1}},{"set_variable":{"name":"unsettled","value":0}}],"to_after_key_up":[{"set_variable":{"name":"B_O","value":0}}],"type":"basic"},{"conditions":[{"type":"variable_unless","name":"B_C","value":0},{"type":"variable_unless","name":"B_V","value":0}],"from":{"key_code":"o","modifiers":{"optional":["caps_lock"]}},"to":[{"key_code":"page_down"},{"key_code":"page_down"},{"key_code":"page_down"},{"key_code":"page_down"},{"key_code":"page_down"},{"set_variable":{"name":"B_O","value":1}},{"set_variable":{"name":"unsettled","value":0}}],"to_after_key_up":[{"set_variable":{"name":"B_O","value":0}}],"type":"basic"},</v>
      </c>
      <c r="AS116" s="166" t="str">
        <f t="shared" si="105"/>
        <v>{"conditions":[{"type":"variable_if","name":"unsettled","value":2},{"type":"variable_unless","name":"B_C","value":0},{"type":"variable_unless","name":"B_O","value":0}],"from":{"key_code":"v","modifiers":{"optional":["caps_lock"]}},"to":[{"key_code":"delete_or_backspace"},{"key_code":"delete_or_backspace"},{"key_code":"page_down"},{"key_code":"page_down"},{"key_code":"page_down"},{"key_code":"page_down"},{"key_code":"page_down"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O","value":0}],"from":{"key_code":"v","modifiers":{"optional":["caps_lock"]}},"to":[{"key_code":"delete_or_backspace"},{"key_code":"page_down"},{"key_code":"page_down"},{"key_code":"page_down"},{"key_code":"page_down"},{"key_code":"page_down"},{"set_variable":{"name":"B_V","value":1}},{"set_variable":{"name":"unsettled","value":0}}],"to_after_key_up":[{"set_variable":{"name":"B_V","value":0}}],"type":"basic"},{"conditions":[{"type":"variable_unless","name":"B_C","value":0},{"type":"variable_unless","name":"B_O","value":0}],"from":{"key_code":"v","modifiers":{"optional":["caps_lock"]}},"to":[{"key_code":"page_down"},{"key_code":"page_down"},{"key_code":"page_down"},{"key_code":"page_down"},{"key_code":"page_down"},{"set_variable":{"name":"B_V","value":1}},{"set_variable":{"name":"unsettled","value":0}}],"to_after_key_up":[{"set_variable":{"name":"B_V","value":0}}],"type":"basic"},</v>
      </c>
      <c r="AT116" s="166" t="str">
        <f t="shared" si="106"/>
        <v>{"conditions":[{"type":"variable_if","name":"unsettled","value":2},{"type":"variable_unless","name":"B_V","value":0},{"type":"variable_unless","name":"B_O","value":0}],"from":{"key_code":"c","modifiers":{"optional":["caps_lock"]}},"to":[{"key_code":"delete_or_backspace"},{"key_code":"delete_or_backspace"},{"key_code":"page_down"},{"key_code":"page_down"},{"key_code":"page_down"},{"key_code":"page_down"},{"key_code":"page_down"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O","value":0}],"from":{"key_code":"c","modifiers":{"optional":["caps_lock"]}},"to":[{"key_code":"delete_or_backspace"},{"key_code":"page_down"},{"key_code":"page_down"},{"key_code":"page_down"},{"key_code":"page_down"},{"key_code":"page_down"},{"set_variable":{"name":"B_C","value":1}},{"set_variable":{"name":"unsettled","value":0}}],"to_after_key_up":[{"set_variable":{"name":"B_C","value":0}}],"type":"basic"},{"conditions":[{"type":"variable_unless","name":"B_V","value":0},{"type":"variable_unless","name":"B_O","value":0}],"from":{"key_code":"c","modifiers":{"optional":["caps_lock"]}},"to":[{"key_code":"page_down"},{"key_code":"page_down"},{"key_code":"page_down"},{"key_code":"page_down"},{"key_code":"page_down"},{"set_variable":{"name":"B_C","value":1}},{"set_variable":{"name":"unsettled","value":0}}],"to_after_key_up":[{"set_variable":{"name":"B_C","value":0}}],"type":"basic"},</v>
      </c>
      <c r="AU116" s="166" t="str">
        <f t="shared" si="118"/>
        <v/>
      </c>
      <c r="AV116" s="166" t="str">
        <f t="shared" si="119"/>
        <v/>
      </c>
      <c r="AW116" s="166" t="str">
        <f t="shared" si="107"/>
        <v/>
      </c>
      <c r="AX116" s="166" t="str">
        <f t="shared" si="108"/>
        <v/>
      </c>
      <c r="AY116" s="166" t="str">
        <f t="shared" si="109"/>
        <v/>
      </c>
      <c r="AZ116" s="166" t="str">
        <f t="shared" si="110"/>
        <v/>
      </c>
      <c r="BA116" s="166" t="str">
        <f t="shared" si="120"/>
        <v/>
      </c>
      <c r="BB116" s="166" t="str">
        <f t="shared" si="111"/>
        <v/>
      </c>
      <c r="BC116" s="166" t="str">
        <f t="shared" si="121"/>
        <v/>
      </c>
      <c r="BD116" s="166" t="str">
        <f t="shared" si="112"/>
        <v/>
      </c>
      <c r="BE116" s="166" t="str">
        <f t="shared" si="122"/>
        <v/>
      </c>
      <c r="BF116" s="166" t="str">
        <f t="shared" si="113"/>
        <v/>
      </c>
      <c r="BG116" s="166" t="str">
        <f t="shared" si="123"/>
        <v/>
      </c>
      <c r="BH116" s="166" t="str">
        <f t="shared" si="124"/>
        <v/>
      </c>
      <c r="BI116" s="166" t="str">
        <f t="shared" si="125"/>
        <v/>
      </c>
      <c r="BJ116" s="166"/>
      <c r="BK116" s="190"/>
      <c r="BL116" s="189" t="str">
        <f t="shared" si="126"/>
        <v/>
      </c>
      <c r="BM116" s="166" t="str">
        <f t="shared" si="114"/>
        <v/>
      </c>
      <c r="BN116" s="167" t="str">
        <f t="shared" si="115"/>
        <v/>
      </c>
      <c r="BO116" s="166" t="str">
        <f t="shared" si="127"/>
        <v/>
      </c>
      <c r="BP116" s="166" t="str">
        <f t="shared" si="116"/>
        <v/>
      </c>
      <c r="BQ116" s="190" t="str">
        <f>IF(AND($A116=1,$J116&lt;&gt;""),_xlfn.CONCAT(BQ$3,PROPER(_xlfn.XLOOKUP($L116,字面,QWERTY)),BQ$4,_xlfn.XLOOKUP($L116,字面,QWERTY),BQ$5,$U116,BQ$6,_xlfn.XLOOKUP($L116,字面,変数名),BQ$7,_xlfn.XLOOKUP($L116,字面,変数名),BQ$8,BQ$9,_xlfn.XLOOKUP($L116,字面,QWERTY),BQ$5,$U116,BQ$6,_xlfn.XLOOKUP($L116,字面,変数名),BQ$10,_xlfn.XLOOKUP($L116,字面,変数名),IF(ISBLANK($BQ117),BQ$11,BQ$8)),"")</f>
        <v/>
      </c>
      <c r="BR116" s="193"/>
    </row>
    <row r="117" spans="1:70" ht="63">
      <c r="A117" s="39">
        <f t="shared" si="83"/>
        <v>3</v>
      </c>
      <c r="B117" s="38" t="str">
        <f t="shared" si="84"/>
        <v>A</v>
      </c>
      <c r="C117" s="38">
        <f t="shared" si="85"/>
        <v>1</v>
      </c>
      <c r="D117" s="38">
        <f t="shared" si="86"/>
        <v>0</v>
      </c>
      <c r="E117" s="50">
        <f t="shared" si="87"/>
        <v>25166848</v>
      </c>
      <c r="F117" s="141">
        <f t="shared" si="88"/>
        <v>0</v>
      </c>
      <c r="G117" s="144">
        <v>236</v>
      </c>
      <c r="H117" s="3" t="s">
        <v>40</v>
      </c>
      <c r="I117" s="19"/>
      <c r="J117" s="5" t="s">
        <v>40</v>
      </c>
      <c r="K117" s="7"/>
      <c r="L117" s="22" t="s">
        <v>188</v>
      </c>
      <c r="M117" s="22" t="s">
        <v>189</v>
      </c>
      <c r="N117" s="204" t="s">
        <v>175</v>
      </c>
      <c r="O117" s="36"/>
      <c r="P117" s="9" t="s">
        <v>722</v>
      </c>
      <c r="Q117" s="10" t="s">
        <v>723</v>
      </c>
      <c r="R117" s="21" t="s">
        <v>724</v>
      </c>
      <c r="S117" s="34" t="str">
        <f t="shared" si="82"/>
        <v>{"key_code":"page_up"},{"key_code":"page_up"},{"key_code":"page_up"},{"key_code":"page_up"},{"key_code":"page_up"}</v>
      </c>
      <c r="T117" s="160"/>
      <c r="U117" s="34" t="str">
        <f t="shared" si="89"/>
        <v>{"key_code":"page_up"},{"key_code":"page_up"},{"key_code":"page_up"},{"key_code":"page_up"},{"key_code":"page_up"}</v>
      </c>
      <c r="W117" s="84" t="str">
        <f t="shared" si="90"/>
        <v>は</v>
      </c>
      <c r="X117" s="85" t="str">
        <f t="shared" si="91"/>
        <v>こ</v>
      </c>
      <c r="Y117" s="86">
        <f t="shared" si="92"/>
        <v>25165824</v>
      </c>
      <c r="Z117" s="87" t="str">
        <f t="shared" si="93"/>
        <v/>
      </c>
      <c r="AA117" s="85">
        <f t="shared" si="94"/>
        <v>0</v>
      </c>
      <c r="AB117" s="84" t="str">
        <f t="shared" si="95"/>
        <v>は</v>
      </c>
      <c r="AC117" s="85" t="str">
        <f t="shared" si="96"/>
        <v>へ</v>
      </c>
      <c r="AD117" s="86">
        <f t="shared" si="97"/>
        <v>8389632</v>
      </c>
      <c r="AE117" s="87" t="str">
        <f t="shared" si="98"/>
        <v/>
      </c>
      <c r="AF117" s="85">
        <f t="shared" si="99"/>
        <v>0</v>
      </c>
      <c r="AG117" s="84" t="str">
        <f t="shared" si="100"/>
        <v>こ</v>
      </c>
      <c r="AH117" s="85" t="str">
        <f t="shared" si="101"/>
        <v>へ</v>
      </c>
      <c r="AI117" s="86">
        <f t="shared" si="102"/>
        <v>16778240</v>
      </c>
      <c r="AJ117" s="87" t="str">
        <f t="shared" si="103"/>
        <v>ぺ</v>
      </c>
      <c r="AK117" s="88">
        <f t="shared" si="104"/>
        <v>1</v>
      </c>
      <c r="AM117" s="183"/>
      <c r="AN117" s="165"/>
      <c r="AO117" s="165"/>
      <c r="AP117" s="165"/>
      <c r="AQ117" s="165"/>
      <c r="AR117" s="189" t="str">
        <f t="shared" si="117"/>
        <v>{"description": "は, こ &amp; へ → 前 5ページ▶先頭","conditions":[{"type":"variable_if","name":"unsettled","value":2},{"type":"variable_unless","name":"B_C","value":0},{"type":"variable_unless","name":"B_V","value":0}],"from":{"key_code":"p","modifiers":{"optional":["caps_lock"]}},"to":[{"key_code":"delete_or_backspace"},{"key_code":"delete_or_backspace"},{"key_code":"page_up"},{"key_code":"page_up"},{"key_code":"page_up"},{"key_code":"page_up"},{"key_code":"page_up"},{"set_variable":{"name":"B_P","value":1}},{"set_variable":{"name":"unsettled","value":0}}],"to_after_key_up":[{"set_variable":{"name":"B_P","value":0}}],"type":"basic"},{"conditions":[{"type":"variable_unless","name":"unsettled","value":0},{"type":"variable_unless","name":"B_C","value":0},{"type":"variable_unless","name":"B_V","value":0}],"from":{"key_code":"p","modifiers":{"optional":["caps_lock"]}},"to":[{"key_code":"delete_or_backspace"},{"key_code":"page_up"},{"key_code":"page_up"},{"key_code":"page_up"},{"key_code":"page_up"},{"key_code":"page_up"},{"set_variable":{"name":"B_P","value":1}},{"set_variable":{"name":"unsettled","value":0}}],"to_after_key_up":[{"set_variable":{"name":"B_P","value":0}}],"type":"basic"},{"conditions":[{"type":"variable_unless","name":"B_C","value":0},{"type":"variable_unless","name":"B_V","value":0}],"from":{"key_code":"p","modifiers":{"optional":["caps_lock"]}},"to":[{"key_code":"page_up"},{"key_code":"page_up"},{"key_code":"page_up"},{"key_code":"page_up"},{"key_code":"page_up"},{"set_variable":{"name":"B_P","value":1}},{"set_variable":{"name":"unsettled","value":0}}],"to_after_key_up":[{"set_variable":{"name":"B_P","value":0}}],"type":"basic"},</v>
      </c>
      <c r="AS117" s="166" t="str">
        <f t="shared" si="105"/>
        <v>{"conditions":[{"type":"variable_if","name":"unsettled","value":2},{"type":"variable_unless","name":"B_C","value":0},{"type":"variable_unless","name":"B_P","value":0}],"from":{"key_code":"v","modifiers":{"optional":["caps_lock"]}},"to":[{"key_code":"delete_or_backspace"},{"key_code":"delete_or_backspace"},{"key_code":"page_up"},{"key_code":"page_up"},{"key_code":"page_up"},{"key_code":"page_up"},{"key_code":"page_up"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P","value":0}],"from":{"key_code":"v","modifiers":{"optional":["caps_lock"]}},"to":[{"key_code":"delete_or_backspace"},{"key_code":"page_up"},{"key_code":"page_up"},{"key_code":"page_up"},{"key_code":"page_up"},{"key_code":"page_up"},{"set_variable":{"name":"B_V","value":1}},{"set_variable":{"name":"unsettled","value":0}}],"to_after_key_up":[{"set_variable":{"name":"B_V","value":0}}],"type":"basic"},{"conditions":[{"type":"variable_unless","name":"B_C","value":0},{"type":"variable_unless","name":"B_P","value":0}],"from":{"key_code":"v","modifiers":{"optional":["caps_lock"]}},"to":[{"key_code":"page_up"},{"key_code":"page_up"},{"key_code":"page_up"},{"key_code":"page_up"},{"key_code":"page_up"},{"set_variable":{"name":"B_V","value":1}},{"set_variable":{"name":"unsettled","value":0}}],"to_after_key_up":[{"set_variable":{"name":"B_V","value":0}}],"type":"basic"},</v>
      </c>
      <c r="AT117" s="166" t="str">
        <f t="shared" si="106"/>
        <v>{"conditions":[{"type":"variable_if","name":"unsettled","value":2},{"type":"variable_unless","name":"B_V","value":0},{"type":"variable_unless","name":"B_P","value":0}],"from":{"key_code":"c","modifiers":{"optional":["caps_lock"]}},"to":[{"key_code":"delete_or_backspace"},{"key_code":"delete_or_backspace"},{"key_code":"page_up"},{"key_code":"page_up"},{"key_code":"page_up"},{"key_code":"page_up"},{"key_code":"page_up"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P","value":0}],"from":{"key_code":"c","modifiers":{"optional":["caps_lock"]}},"to":[{"key_code":"delete_or_backspace"},{"key_code":"page_up"},{"key_code":"page_up"},{"key_code":"page_up"},{"key_code":"page_up"},{"key_code":"page_up"},{"set_variable":{"name":"B_C","value":1}},{"set_variable":{"name":"unsettled","value":0}}],"to_after_key_up":[{"set_variable":{"name":"B_C","value":0}}],"type":"basic"},{"conditions":[{"type":"variable_unless","name":"B_V","value":0},{"type":"variable_unless","name":"B_P","value":0}],"from":{"key_code":"c","modifiers":{"optional":["caps_lock"]}},"to":[{"key_code":"page_up"},{"key_code":"page_up"},{"key_code":"page_up"},{"key_code":"page_up"},{"key_code":"page_up"},{"set_variable":{"name":"B_C","value":1}},{"set_variable":{"name":"unsettled","value":0}}],"to_after_key_up":[{"set_variable":{"name":"B_C","value":0}}],"type":"basic"},</v>
      </c>
      <c r="AU117" s="166" t="str">
        <f t="shared" si="118"/>
        <v/>
      </c>
      <c r="AV117" s="166" t="str">
        <f t="shared" si="119"/>
        <v/>
      </c>
      <c r="AW117" s="166" t="str">
        <f t="shared" si="107"/>
        <v/>
      </c>
      <c r="AX117" s="166" t="str">
        <f t="shared" si="108"/>
        <v/>
      </c>
      <c r="AY117" s="166" t="str">
        <f t="shared" si="109"/>
        <v/>
      </c>
      <c r="AZ117" s="166" t="str">
        <f t="shared" si="110"/>
        <v/>
      </c>
      <c r="BA117" s="166" t="str">
        <f t="shared" si="120"/>
        <v/>
      </c>
      <c r="BB117" s="166" t="str">
        <f t="shared" si="111"/>
        <v/>
      </c>
      <c r="BC117" s="166" t="str">
        <f t="shared" si="121"/>
        <v/>
      </c>
      <c r="BD117" s="166" t="str">
        <f t="shared" si="112"/>
        <v/>
      </c>
      <c r="BE117" s="166" t="str">
        <f t="shared" si="122"/>
        <v/>
      </c>
      <c r="BF117" s="166" t="str">
        <f t="shared" si="113"/>
        <v/>
      </c>
      <c r="BG117" s="166" t="str">
        <f t="shared" si="123"/>
        <v/>
      </c>
      <c r="BH117" s="166" t="str">
        <f t="shared" si="124"/>
        <v/>
      </c>
      <c r="BI117" s="166" t="str">
        <f t="shared" si="125"/>
        <v/>
      </c>
      <c r="BJ117" s="166"/>
      <c r="BK117" s="190"/>
      <c r="BL117" s="189" t="str">
        <f t="shared" si="126"/>
        <v/>
      </c>
      <c r="BM117" s="166" t="str">
        <f t="shared" si="114"/>
        <v/>
      </c>
      <c r="BN117" s="167" t="str">
        <f t="shared" si="115"/>
        <v/>
      </c>
      <c r="BO117" s="166" t="str">
        <f t="shared" si="127"/>
        <v/>
      </c>
      <c r="BP117" s="166" t="str">
        <f t="shared" si="116"/>
        <v/>
      </c>
      <c r="BQ117" s="190" t="str">
        <f>IF(AND($A117=1,$J117&lt;&gt;""),_xlfn.CONCAT(BQ$3,PROPER(_xlfn.XLOOKUP($L117,字面,QWERTY)),BQ$4,_xlfn.XLOOKUP($L117,字面,QWERTY),BQ$5,$U117,BQ$6,_xlfn.XLOOKUP($L117,字面,変数名),BQ$7,_xlfn.XLOOKUP($L117,字面,変数名),BQ$8,BQ$9,_xlfn.XLOOKUP($L117,字面,QWERTY),BQ$5,$U117,BQ$6,_xlfn.XLOOKUP($L117,字面,変数名),BQ$10,_xlfn.XLOOKUP($L117,字面,変数名),IF(ISBLANK($BQ118),BQ$11,BQ$8)),"")</f>
        <v/>
      </c>
      <c r="BR117" s="193"/>
    </row>
    <row r="118" spans="1:70" ht="21">
      <c r="A118" s="39">
        <f t="shared" si="83"/>
        <v>3</v>
      </c>
      <c r="B118" s="38" t="str">
        <f t="shared" si="84"/>
        <v>A</v>
      </c>
      <c r="C118" s="38">
        <f t="shared" si="85"/>
        <v>1</v>
      </c>
      <c r="D118" s="38">
        <f t="shared" si="86"/>
        <v>0</v>
      </c>
      <c r="E118" s="50">
        <f t="shared" si="87"/>
        <v>25231360</v>
      </c>
      <c r="F118" s="141">
        <f t="shared" si="88"/>
        <v>0</v>
      </c>
      <c r="G118" s="144">
        <v>237</v>
      </c>
      <c r="H118" s="3" t="s">
        <v>40</v>
      </c>
      <c r="I118" s="19"/>
      <c r="J118" s="5" t="s">
        <v>40</v>
      </c>
      <c r="K118" s="7"/>
      <c r="L118" s="22" t="s">
        <v>188</v>
      </c>
      <c r="M118" s="22" t="s">
        <v>189</v>
      </c>
      <c r="N118" s="204" t="s">
        <v>181</v>
      </c>
      <c r="O118" s="36"/>
      <c r="P118" s="9" t="s">
        <v>726</v>
      </c>
      <c r="Q118" s="10" t="s">
        <v>725</v>
      </c>
      <c r="R118" s="21" t="s">
        <v>1049</v>
      </c>
      <c r="S118" s="34" t="str">
        <f t="shared" si="82"/>
        <v>{"key_code":"x","modifiers":["command"]}</v>
      </c>
      <c r="T118" s="160"/>
      <c r="U118" s="34" t="str">
        <f t="shared" si="89"/>
        <v>{"key_code":"x","modifiers":["command"]}</v>
      </c>
      <c r="W118" s="84" t="str">
        <f t="shared" si="90"/>
        <v>は</v>
      </c>
      <c r="X118" s="85" t="str">
        <f t="shared" si="91"/>
        <v>こ</v>
      </c>
      <c r="Y118" s="86">
        <f t="shared" si="92"/>
        <v>25165824</v>
      </c>
      <c r="Z118" s="87" t="str">
        <f t="shared" si="93"/>
        <v/>
      </c>
      <c r="AA118" s="85">
        <f t="shared" si="94"/>
        <v>0</v>
      </c>
      <c r="AB118" s="84" t="str">
        <f t="shared" si="95"/>
        <v>は</v>
      </c>
      <c r="AC118" s="85" t="str">
        <f t="shared" si="96"/>
        <v>く</v>
      </c>
      <c r="AD118" s="86">
        <f t="shared" si="97"/>
        <v>8454144</v>
      </c>
      <c r="AE118" s="87" t="str">
        <f t="shared" si="98"/>
        <v/>
      </c>
      <c r="AF118" s="85">
        <f t="shared" si="99"/>
        <v>0</v>
      </c>
      <c r="AG118" s="84" t="str">
        <f t="shared" si="100"/>
        <v>こ</v>
      </c>
      <c r="AH118" s="85" t="str">
        <f t="shared" si="101"/>
        <v>く</v>
      </c>
      <c r="AI118" s="86">
        <f t="shared" si="102"/>
        <v>16842752</v>
      </c>
      <c r="AJ118" s="87" t="str">
        <f t="shared" si="103"/>
        <v/>
      </c>
      <c r="AK118" s="88">
        <f t="shared" si="104"/>
        <v>0</v>
      </c>
      <c r="AM118" s="183"/>
      <c r="AN118" s="165"/>
      <c r="AO118" s="165"/>
      <c r="AP118" s="165"/>
      <c r="AQ118" s="165"/>
      <c r="AR118" s="189" t="str">
        <f t="shared" si="117"/>
        <v>{"description": "は, こ &amp; く → カット","conditions":[{"type":"variable_if","name":"unsettled","value":2},{"type":"variable_unless","name":"B_C","value":0},{"type":"variable_unless","name":"B_V","value":0}],"from":{"key_code":"h","modifiers":{"optional":["caps_lock"]}},"to":[{"key_code":"delete_or_backspace"},{"key_code":"delete_or_backspace"},{"key_code":"x","modifiers":["command"]},{"set_variable":{"name":"B_H","value":1}},{"set_variable":{"name":"unsettled","value":0}}],"to_after_key_up":[{"set_variable":{"name":"B_H","value":0}}],"type":"basic"},{"conditions":[{"type":"variable_unless","name":"unsettled","value":0},{"type":"variable_unless","name":"B_C","value":0},{"type":"variable_unless","name":"B_V","value":0}],"from":{"key_code":"h","modifiers":{"optional":["caps_lock"]}},"to":[{"key_code":"delete_or_backspace"},{"key_code":"x","modifiers":["command"]},{"set_variable":{"name":"B_H","value":1}},{"set_variable":{"name":"unsettled","value":0}}],"to_after_key_up":[{"set_variable":{"name":"B_H","value":0}}],"type":"basic"},{"conditions":[{"type":"variable_unless","name":"B_C","value":0},{"type":"variable_unless","name":"B_V","value":0}],"from":{"key_code":"h","modifiers":{"optional":["caps_lock"]}},"to":[{"key_code":"x","modifiers":["command"]},{"set_variable":{"name":"B_H","value":1}},{"set_variable":{"name":"unsettled","value":0}}],"to_after_key_up":[{"set_variable":{"name":"B_H","value":0}}],"type":"basic"},</v>
      </c>
      <c r="AS118" s="166" t="str">
        <f t="shared" si="105"/>
        <v>{"conditions":[{"type":"variable_if","name":"unsettled","value":2},{"type":"variable_unless","name":"B_C","value":0},{"type":"variable_unless","name":"B_H","value":0}],"from":{"key_code":"v","modifiers":{"optional":["caps_lock"]}},"to":[{"key_code":"delete_or_backspace"},{"key_code":"delete_or_backspace"},{"key_code":"x","modifiers":["command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H","value":0}],"from":{"key_code":"v","modifiers":{"optional":["caps_lock"]}},"to":[{"key_code":"delete_or_backspace"},{"key_code":"x","modifiers":["command"]},{"set_variable":{"name":"B_V","value":1}},{"set_variable":{"name":"unsettled","value":0}}],"to_after_key_up":[{"set_variable":{"name":"B_V","value":0}}],"type":"basic"},{"conditions":[{"type":"variable_unless","name":"B_C","value":0},{"type":"variable_unless","name":"B_H","value":0}],"from":{"key_code":"v","modifiers":{"optional":["caps_lock"]}},"to":[{"key_code":"x","modifiers":["command"]},{"set_variable":{"name":"B_V","value":1}},{"set_variable":{"name":"unsettled","value":0}}],"to_after_key_up":[{"set_variable":{"name":"B_V","value":0}}],"type":"basic"},</v>
      </c>
      <c r="AT118" s="166" t="str">
        <f t="shared" si="106"/>
        <v>{"conditions":[{"type":"variable_if","name":"unsettled","value":2},{"type":"variable_unless","name":"B_V","value":0},{"type":"variable_unless","name":"B_H","value":0}],"from":{"key_code":"c","modifiers":{"optional":["caps_lock"]}},"to":[{"key_code":"delete_or_backspace"},{"key_code":"delete_or_backspace"},{"key_code":"x","modifiers":["command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H","value":0}],"from":{"key_code":"c","modifiers":{"optional":["caps_lock"]}},"to":[{"key_code":"delete_or_backspace"},{"key_code":"x","modifiers":["command"]},{"set_variable":{"name":"B_C","value":1}},{"set_variable":{"name":"unsettled","value":0}}],"to_after_key_up":[{"set_variable":{"name":"B_C","value":0}}],"type":"basic"},{"conditions":[{"type":"variable_unless","name":"B_V","value":0},{"type":"variable_unless","name":"B_H","value":0}],"from":{"key_code":"c","modifiers":{"optional":["caps_lock"]}},"to":[{"key_code":"x","modifiers":["command"]},{"set_variable":{"name":"B_C","value":1}},{"set_variable":{"name":"unsettled","value":0}}],"to_after_key_up":[{"set_variable":{"name":"B_C","value":0}}],"type":"basic"},</v>
      </c>
      <c r="AU118" s="166" t="str">
        <f t="shared" si="118"/>
        <v/>
      </c>
      <c r="AV118" s="166" t="str">
        <f t="shared" si="119"/>
        <v/>
      </c>
      <c r="AW118" s="166" t="str">
        <f t="shared" si="107"/>
        <v/>
      </c>
      <c r="AX118" s="166" t="str">
        <f t="shared" si="108"/>
        <v/>
      </c>
      <c r="AY118" s="166" t="str">
        <f t="shared" si="109"/>
        <v/>
      </c>
      <c r="AZ118" s="166" t="str">
        <f t="shared" si="110"/>
        <v/>
      </c>
      <c r="BA118" s="166" t="str">
        <f t="shared" si="120"/>
        <v/>
      </c>
      <c r="BB118" s="166" t="str">
        <f t="shared" si="111"/>
        <v/>
      </c>
      <c r="BC118" s="166" t="str">
        <f t="shared" si="121"/>
        <v/>
      </c>
      <c r="BD118" s="166" t="str">
        <f t="shared" si="112"/>
        <v/>
      </c>
      <c r="BE118" s="166" t="str">
        <f t="shared" si="122"/>
        <v/>
      </c>
      <c r="BF118" s="166" t="str">
        <f t="shared" si="113"/>
        <v/>
      </c>
      <c r="BG118" s="166" t="str">
        <f t="shared" si="123"/>
        <v/>
      </c>
      <c r="BH118" s="166" t="str">
        <f t="shared" si="124"/>
        <v/>
      </c>
      <c r="BI118" s="166" t="str">
        <f t="shared" si="125"/>
        <v/>
      </c>
      <c r="BJ118" s="166"/>
      <c r="BK118" s="190"/>
      <c r="BL118" s="189" t="str">
        <f t="shared" si="126"/>
        <v/>
      </c>
      <c r="BM118" s="166" t="str">
        <f t="shared" si="114"/>
        <v/>
      </c>
      <c r="BN118" s="167" t="str">
        <f t="shared" si="115"/>
        <v/>
      </c>
      <c r="BO118" s="166" t="str">
        <f t="shared" si="127"/>
        <v/>
      </c>
      <c r="BP118" s="166" t="str">
        <f t="shared" si="116"/>
        <v/>
      </c>
      <c r="BQ118" s="190" t="str">
        <f>IF(AND($A118=1,$J118&lt;&gt;""),_xlfn.CONCAT(BQ$3,PROPER(_xlfn.XLOOKUP($L118,字面,QWERTY)),BQ$4,_xlfn.XLOOKUP($L118,字面,QWERTY),BQ$5,$U118,BQ$6,_xlfn.XLOOKUP($L118,字面,変数名),BQ$7,_xlfn.XLOOKUP($L118,字面,変数名),BQ$8,BQ$9,_xlfn.XLOOKUP($L118,字面,QWERTY),BQ$5,$U118,BQ$6,_xlfn.XLOOKUP($L118,字面,変数名),BQ$10,_xlfn.XLOOKUP($L118,字面,変数名),IF(ISBLANK($BQ119),BQ$11,BQ$8)),"")</f>
        <v/>
      </c>
      <c r="BR118" s="193"/>
    </row>
    <row r="119" spans="1:70" ht="105">
      <c r="A119" s="39">
        <f t="shared" si="83"/>
        <v>3</v>
      </c>
      <c r="B119" s="38" t="str">
        <f t="shared" si="84"/>
        <v>A</v>
      </c>
      <c r="C119" s="38">
        <f t="shared" si="85"/>
        <v>1</v>
      </c>
      <c r="D119" s="38">
        <f t="shared" si="86"/>
        <v>0</v>
      </c>
      <c r="E119" s="50">
        <f t="shared" si="87"/>
        <v>25296896</v>
      </c>
      <c r="F119" s="141">
        <f t="shared" si="88"/>
        <v>0</v>
      </c>
      <c r="G119" s="144">
        <v>238</v>
      </c>
      <c r="H119" s="3" t="s">
        <v>40</v>
      </c>
      <c r="I119" s="19"/>
      <c r="J119" s="5" t="s">
        <v>40</v>
      </c>
      <c r="K119" s="7"/>
      <c r="L119" s="22" t="s">
        <v>188</v>
      </c>
      <c r="M119" s="22" t="s">
        <v>189</v>
      </c>
      <c r="N119" s="204" t="s">
        <v>182</v>
      </c>
      <c r="O119" s="36"/>
      <c r="P119" s="9" t="s">
        <v>727</v>
      </c>
      <c r="Q119" s="10" t="s">
        <v>729</v>
      </c>
      <c r="R119" s="21" t="s">
        <v>732</v>
      </c>
      <c r="S119" s="34" t="str">
        <f t="shared" si="82"/>
        <v>{"key_code":"left_arrow","modifiers":["shift"]},{"key_code":"left_arrow","modifiers":["shift"]},{"key_code":"left_arrow","modifiers":["shift"]},{"key_code":"left_arrow","modifiers":["shift"]},{"key_code":"left_arrow","modifiers":["shift"]}</v>
      </c>
      <c r="T119" s="160"/>
      <c r="U119" s="34" t="str">
        <f t="shared" si="89"/>
        <v>{"key_code":"left_arrow","modifiers":["shift"]},{"key_code":"left_arrow","modifiers":["shift"]},{"key_code":"left_arrow","modifiers":["shift"]},{"key_code":"left_arrow","modifiers":["shift"]},{"key_code":"left_arrow","modifiers":["shift"]}</v>
      </c>
      <c r="W119" s="84" t="str">
        <f t="shared" si="90"/>
        <v>は</v>
      </c>
      <c r="X119" s="85" t="str">
        <f t="shared" si="91"/>
        <v>こ</v>
      </c>
      <c r="Y119" s="86">
        <f t="shared" si="92"/>
        <v>25165824</v>
      </c>
      <c r="Z119" s="87" t="str">
        <f t="shared" si="93"/>
        <v/>
      </c>
      <c r="AA119" s="85">
        <f t="shared" si="94"/>
        <v>0</v>
      </c>
      <c r="AB119" s="84" t="str">
        <f t="shared" si="95"/>
        <v>は</v>
      </c>
      <c r="AC119" s="85" t="str">
        <f t="shared" si="96"/>
        <v>あ</v>
      </c>
      <c r="AD119" s="86">
        <f t="shared" si="97"/>
        <v>8519680</v>
      </c>
      <c r="AE119" s="87" t="str">
        <f t="shared" si="98"/>
        <v>ば</v>
      </c>
      <c r="AF119" s="85">
        <f t="shared" si="99"/>
        <v>1</v>
      </c>
      <c r="AG119" s="84" t="str">
        <f t="shared" si="100"/>
        <v>こ</v>
      </c>
      <c r="AH119" s="85" t="str">
        <f t="shared" si="101"/>
        <v>あ</v>
      </c>
      <c r="AI119" s="86">
        <f t="shared" si="102"/>
        <v>16908288</v>
      </c>
      <c r="AJ119" s="87" t="str">
        <f t="shared" si="103"/>
        <v>ご</v>
      </c>
      <c r="AK119" s="88">
        <f t="shared" si="104"/>
        <v>1</v>
      </c>
      <c r="AM119" s="183"/>
      <c r="AN119" s="165"/>
      <c r="AO119" s="165"/>
      <c r="AP119" s="165"/>
      <c r="AQ119" s="165"/>
      <c r="AR119" s="189" t="str">
        <f t="shared" si="117"/>
        <v>{"description": "は, こ &amp; あ → 5←選択","conditions":[{"type":"variable_if","name":"unsettled","value":2},{"type":"variable_unless","name":"B_C","value":0},{"type":"variable_unless","name":"B_V","value":0}],"from":{"key_code":"j","modifiers":{"optional":["caps_lock"]}},"to":[{"key_code":"delete_or_backspace"},{"key_code":"delete_or_backspace"},{"key_code":"left_arrow","modifiers":["shift"]},{"key_code":"left_arrow","modifiers":["shift"]},{"key_code":"left_arrow","modifiers":["shift"]},{"key_code":"left_arrow","modifiers":["shift"]},{"key_code":"left_arrow","modifiers":["shift"]},{"set_variable":{"name":"B_J","value":1}},{"set_variable":{"name":"unsettled","value":0}}],"to_after_key_up":[{"set_variable":{"name":"B_J","value":0}}],"type":"basic"},{"conditions":[{"type":"variable_unless","name":"unsettled","value":0},{"type":"variable_unless","name":"B_C","value":0},{"type":"variable_unless","name":"B_V","value":0}],"from":{"key_code":"j","modifiers":{"optional":["caps_lock"]}},"to":[{"key_code":"delete_or_backspace"},{"key_code":"left_arrow","modifiers":["shift"]},{"key_code":"left_arrow","modifiers":["shift"]},{"key_code":"left_arrow","modifiers":["shift"]},{"key_code":"left_arrow","modifiers":["shift"]},{"key_code":"left_arrow","modifiers":["shift"]},{"set_variable":{"name":"B_J","value":1}},{"set_variable":{"name":"unsettled","value":0}}],"to_after_key_up":[{"set_variable":{"name":"B_J","value":0}}],"type":"basic"},{"conditions":[{"type":"variable_unless","name":"B_C","value":0},{"type":"variable_unless","name":"B_V","value":0}],"from":{"key_code":"j","modifiers":{"optional":["caps_lock"]}},"to":[{"key_code":"left_arrow","modifiers":["shift"]},{"key_code":"left_arrow","modifiers":["shift"]},{"key_code":"left_arrow","modifiers":["shift"]},{"key_code":"left_arrow","modifiers":["shift"]},{"key_code":"left_arrow","modifiers":["shift"]},{"set_variable":{"name":"B_J","value":1}},{"set_variable":{"name":"unsettled","value":0}}],"to_after_key_up":[{"set_variable":{"name":"B_J","value":0}}],"type":"basic"},</v>
      </c>
      <c r="AS119" s="166" t="str">
        <f t="shared" si="105"/>
        <v>{"conditions":[{"type":"variable_if","name":"unsettled","value":2},{"type":"variable_unless","name":"B_C","value":0},{"type":"variable_unless","name":"B_J","value":0}],"from":{"key_code":"v","modifiers":{"optional":["caps_lock"]}},"to":[{"key_code":"delete_or_backspace"},{"key_code":"delete_or_backspace"},{"key_code":"left_arrow","modifiers":["shift"]},{"key_code":"left_arrow","modifiers":["shift"]},{"key_code":"left_arrow","modifiers":["shift"]},{"key_code":"left_arrow","modifiers":["shift"]},{"key_code":"left_arrow","modifiers":["shift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J","value":0}],"from":{"key_code":"v","modifiers":{"optional":["caps_lock"]}},"to":[{"key_code":"delete_or_backspace"},{"key_code":"left_arrow","modifiers":["shift"]},{"key_code":"left_arrow","modifiers":["shift"]},{"key_code":"left_arrow","modifiers":["shift"]},{"key_code":"left_arrow","modifiers":["shift"]},{"key_code":"left_arrow","modifiers":["shift"]},{"set_variable":{"name":"B_V","value":1}},{"set_variable":{"name":"unsettled","value":0}}],"to_after_key_up":[{"set_variable":{"name":"B_V","value":0}}],"type":"basic"},{"conditions":[{"type":"variable_unless","name":"B_C","value":0},{"type":"variable_unless","name":"B_J","value":0}],"from":{"key_code":"v","modifiers":{"optional":["caps_lock"]}},"to":[{"key_code":"left_arrow","modifiers":["shift"]},{"key_code":"left_arrow","modifiers":["shift"]},{"key_code":"left_arrow","modifiers":["shift"]},{"key_code":"left_arrow","modifiers":["shift"]},{"key_code":"left_arrow","modifiers":["shift"]},{"set_variable":{"name":"B_V","value":1}},{"set_variable":{"name":"unsettled","value":0}}],"to_after_key_up":[{"set_variable":{"name":"B_V","value":0}}],"type":"basic"},</v>
      </c>
      <c r="AT119" s="166" t="str">
        <f t="shared" si="106"/>
        <v>{"conditions":[{"type":"variable_if","name":"unsettled","value":2},{"type":"variable_unless","name":"B_V","value":0},{"type":"variable_unless","name":"B_J","value":0}],"from":{"key_code":"c","modifiers":{"optional":["caps_lock"]}},"to":[{"key_code":"delete_or_backspace"},{"key_code":"delete_or_backspace"},{"key_code":"left_arrow","modifiers":["shift"]},{"key_code":"left_arrow","modifiers":["shift"]},{"key_code":"left_arrow","modifiers":["shift"]},{"key_code":"left_arrow","modifiers":["shift"]},{"key_code":"left_arrow","modifiers":["shift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J","value":0}],"from":{"key_code":"c","modifiers":{"optional":["caps_lock"]}},"to":[{"key_code":"delete_or_backspace"},{"key_code":"left_arrow","modifiers":["shift"]},{"key_code":"left_arrow","modifiers":["shift"]},{"key_code":"left_arrow","modifiers":["shift"]},{"key_code":"left_arrow","modifiers":["shift"]},{"key_code":"left_arrow","modifiers":["shift"]},{"set_variable":{"name":"B_C","value":1}},{"set_variable":{"name":"unsettled","value":0}}],"to_after_key_up":[{"set_variable":{"name":"B_C","value":0}}],"type":"basic"},{"conditions":[{"type":"variable_unless","name":"B_V","value":0},{"type":"variable_unless","name":"B_J","value":0}],"from":{"key_code":"c","modifiers":{"optional":["caps_lock"]}},"to":[{"key_code":"left_arrow","modifiers":["shift"]},{"key_code":"left_arrow","modifiers":["shift"]},{"key_code":"left_arrow","modifiers":["shift"]},{"key_code":"left_arrow","modifiers":["shift"]},{"key_code":"left_arrow","modifiers":["shift"]},{"set_variable":{"name":"B_C","value":1}},{"set_variable":{"name":"unsettled","value":0}}],"to_after_key_up":[{"set_variable":{"name":"B_C","value":0}}],"type":"basic"},</v>
      </c>
      <c r="AU119" s="166" t="str">
        <f t="shared" si="118"/>
        <v/>
      </c>
      <c r="AV119" s="166" t="str">
        <f t="shared" si="119"/>
        <v/>
      </c>
      <c r="AW119" s="166" t="str">
        <f t="shared" si="107"/>
        <v/>
      </c>
      <c r="AX119" s="166" t="str">
        <f t="shared" si="108"/>
        <v/>
      </c>
      <c r="AY119" s="166" t="str">
        <f t="shared" si="109"/>
        <v/>
      </c>
      <c r="AZ119" s="166" t="str">
        <f t="shared" si="110"/>
        <v/>
      </c>
      <c r="BA119" s="166" t="str">
        <f t="shared" si="120"/>
        <v/>
      </c>
      <c r="BB119" s="166" t="str">
        <f t="shared" si="111"/>
        <v/>
      </c>
      <c r="BC119" s="166" t="str">
        <f t="shared" si="121"/>
        <v/>
      </c>
      <c r="BD119" s="166" t="str">
        <f t="shared" si="112"/>
        <v/>
      </c>
      <c r="BE119" s="166" t="str">
        <f t="shared" si="122"/>
        <v/>
      </c>
      <c r="BF119" s="166" t="str">
        <f t="shared" si="113"/>
        <v/>
      </c>
      <c r="BG119" s="166" t="str">
        <f t="shared" si="123"/>
        <v/>
      </c>
      <c r="BH119" s="166" t="str">
        <f t="shared" si="124"/>
        <v/>
      </c>
      <c r="BI119" s="166" t="str">
        <f t="shared" si="125"/>
        <v/>
      </c>
      <c r="BJ119" s="166"/>
      <c r="BK119" s="190"/>
      <c r="BL119" s="189" t="str">
        <f t="shared" si="126"/>
        <v/>
      </c>
      <c r="BM119" s="166" t="str">
        <f t="shared" si="114"/>
        <v/>
      </c>
      <c r="BN119" s="167" t="str">
        <f t="shared" si="115"/>
        <v/>
      </c>
      <c r="BO119" s="166" t="str">
        <f t="shared" si="127"/>
        <v/>
      </c>
      <c r="BP119" s="166" t="str">
        <f t="shared" si="116"/>
        <v/>
      </c>
      <c r="BQ119" s="190" t="str">
        <f>IF(AND($A119=1,$J119&lt;&gt;""),_xlfn.CONCAT(BQ$3,PROPER(_xlfn.XLOOKUP($L119,字面,QWERTY)),BQ$4,_xlfn.XLOOKUP($L119,字面,QWERTY),BQ$5,$U119,BQ$6,_xlfn.XLOOKUP($L119,字面,変数名),BQ$7,_xlfn.XLOOKUP($L119,字面,変数名),BQ$8,BQ$9,_xlfn.XLOOKUP($L119,字面,QWERTY),BQ$5,$U119,BQ$6,_xlfn.XLOOKUP($L119,字面,変数名),BQ$10,_xlfn.XLOOKUP($L119,字面,変数名),IF(ISBLANK($BQ120),BQ$11,BQ$8)),"")</f>
        <v/>
      </c>
      <c r="BR119" s="193"/>
    </row>
    <row r="120" spans="1:70" ht="105">
      <c r="A120" s="39">
        <f t="shared" si="83"/>
        <v>3</v>
      </c>
      <c r="B120" s="38" t="str">
        <f t="shared" si="84"/>
        <v>A</v>
      </c>
      <c r="C120" s="38">
        <f t="shared" si="85"/>
        <v>1</v>
      </c>
      <c r="D120" s="38">
        <f t="shared" si="86"/>
        <v>0</v>
      </c>
      <c r="E120" s="50">
        <f t="shared" si="87"/>
        <v>25427968</v>
      </c>
      <c r="F120" s="141">
        <f t="shared" si="88"/>
        <v>0</v>
      </c>
      <c r="G120" s="144">
        <v>239</v>
      </c>
      <c r="H120" s="3" t="s">
        <v>40</v>
      </c>
      <c r="I120" s="19"/>
      <c r="J120" s="5" t="s">
        <v>40</v>
      </c>
      <c r="K120" s="7"/>
      <c r="L120" s="22" t="s">
        <v>188</v>
      </c>
      <c r="M120" s="22" t="s">
        <v>189</v>
      </c>
      <c r="N120" s="204" t="s">
        <v>183</v>
      </c>
      <c r="O120" s="36"/>
      <c r="P120" s="9" t="s">
        <v>728</v>
      </c>
      <c r="Q120" s="10" t="s">
        <v>730</v>
      </c>
      <c r="R120" s="21" t="s">
        <v>733</v>
      </c>
      <c r="S120" s="34" t="str">
        <f t="shared" si="82"/>
        <v>{"key_code":"right_arrow","modifiers":["shift"]},{"key_code":"right_arrow","modifiers":["shift"]},{"key_code":"right_arrow","modifiers":["shift"]},{"key_code":"right_arrow","modifiers":["shift"]},{"key_code":"right_arrow","modifiers":["shift"]}</v>
      </c>
      <c r="T120" s="160"/>
      <c r="U120" s="34" t="str">
        <f t="shared" si="89"/>
        <v>{"key_code":"right_arrow","modifiers":["shift"]},{"key_code":"right_arrow","modifiers":["shift"]},{"key_code":"right_arrow","modifiers":["shift"]},{"key_code":"right_arrow","modifiers":["shift"]},{"key_code":"right_arrow","modifiers":["shift"]}</v>
      </c>
      <c r="W120" s="84" t="str">
        <f t="shared" si="90"/>
        <v>は</v>
      </c>
      <c r="X120" s="85" t="str">
        <f t="shared" si="91"/>
        <v>こ</v>
      </c>
      <c r="Y120" s="86">
        <f t="shared" si="92"/>
        <v>25165824</v>
      </c>
      <c r="Z120" s="87" t="str">
        <f t="shared" si="93"/>
        <v/>
      </c>
      <c r="AA120" s="85">
        <f t="shared" si="94"/>
        <v>0</v>
      </c>
      <c r="AB120" s="84" t="str">
        <f t="shared" si="95"/>
        <v>は</v>
      </c>
      <c r="AC120" s="85" t="str">
        <f t="shared" si="96"/>
        <v>い</v>
      </c>
      <c r="AD120" s="86">
        <f t="shared" si="97"/>
        <v>8650752</v>
      </c>
      <c r="AE120" s="87" t="str">
        <f t="shared" si="98"/>
        <v/>
      </c>
      <c r="AF120" s="85">
        <f t="shared" si="99"/>
        <v>0</v>
      </c>
      <c r="AG120" s="84" t="str">
        <f t="shared" si="100"/>
        <v>こ</v>
      </c>
      <c r="AH120" s="85" t="str">
        <f t="shared" si="101"/>
        <v>い</v>
      </c>
      <c r="AI120" s="86">
        <f t="shared" si="102"/>
        <v>17039360</v>
      </c>
      <c r="AJ120" s="87" t="str">
        <f t="shared" si="103"/>
        <v/>
      </c>
      <c r="AK120" s="88">
        <f t="shared" si="104"/>
        <v>0</v>
      </c>
      <c r="AM120" s="183"/>
      <c r="AN120" s="165"/>
      <c r="AO120" s="165"/>
      <c r="AP120" s="165"/>
      <c r="AQ120" s="165"/>
      <c r="AR120" s="189" t="str">
        <f t="shared" si="117"/>
        <v>{"description": "は, こ &amp; い → 5→選択","conditions":[{"type":"variable_if","name":"unsettled","value":2},{"type":"variable_unless","name":"B_C","value":0},{"type":"variable_unless","name":"B_V","value":0}],"from":{"key_code":"k","modifiers":{"optional":["caps_lock"]}},"to":[{"key_code":"delete_or_backspace"},{"key_code":"delete_or_backspace"},{"key_code":"right_arrow","modifiers":["shift"]},{"key_code":"right_arrow","modifiers":["shift"]},{"key_code":"right_arrow","modifiers":["shift"]},{"key_code":"right_arrow","modifiers":["shift"]},{"key_code":"right_arrow","modifiers":["shift"]},{"set_variable":{"name":"B_K","value":1}},{"set_variable":{"name":"unsettled","value":0}}],"to_after_key_up":[{"set_variable":{"name":"B_K","value":0}}],"type":"basic"},{"conditions":[{"type":"variable_unless","name":"unsettled","value":0},{"type":"variable_unless","name":"B_C","value":0},{"type":"variable_unless","name":"B_V","value":0}],"from":{"key_code":"k","modifiers":{"optional":["caps_lock"]}},"to":[{"key_code":"delete_or_backspace"},{"key_code":"right_arrow","modifiers":["shift"]},{"key_code":"right_arrow","modifiers":["shift"]},{"key_code":"right_arrow","modifiers":["shift"]},{"key_code":"right_arrow","modifiers":["shift"]},{"key_code":"right_arrow","modifiers":["shift"]},{"set_variable":{"name":"B_K","value":1}},{"set_variable":{"name":"unsettled","value":0}}],"to_after_key_up":[{"set_variable":{"name":"B_K","value":0}}],"type":"basic"},{"conditions":[{"type":"variable_unless","name":"B_C","value":0},{"type":"variable_unless","name":"B_V","value":0}],"from":{"key_code":"k","modifiers":{"optional":["caps_lock"]}},"to":[{"key_code":"right_arrow","modifiers":["shift"]},{"key_code":"right_arrow","modifiers":["shift"]},{"key_code":"right_arrow","modifiers":["shift"]},{"key_code":"right_arrow","modifiers":["shift"]},{"key_code":"right_arrow","modifiers":["shift"]},{"set_variable":{"name":"B_K","value":1}},{"set_variable":{"name":"unsettled","value":0}}],"to_after_key_up":[{"set_variable":{"name":"B_K","value":0}}],"type":"basic"},</v>
      </c>
      <c r="AS120" s="166" t="str">
        <f t="shared" si="105"/>
        <v>{"conditions":[{"type":"variable_if","name":"unsettled","value":2},{"type":"variable_unless","name":"B_C","value":0},{"type":"variable_unless","name":"B_K","value":0}],"from":{"key_code":"v","modifiers":{"optional":["caps_lock"]}},"to":[{"key_code":"delete_or_backspace"},{"key_code":"delete_or_backspace"},{"key_code":"right_arrow","modifiers":["shift"]},{"key_code":"right_arrow","modifiers":["shift"]},{"key_code":"right_arrow","modifiers":["shift"]},{"key_code":"right_arrow","modifiers":["shift"]},{"key_code":"right_arrow","modifiers":["shift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K","value":0}],"from":{"key_code":"v","modifiers":{"optional":["caps_lock"]}},"to":[{"key_code":"delete_or_backspace"},{"key_code":"right_arrow","modifiers":["shift"]},{"key_code":"right_arrow","modifiers":["shift"]},{"key_code":"right_arrow","modifiers":["shift"]},{"key_code":"right_arrow","modifiers":["shift"]},{"key_code":"right_arrow","modifiers":["shift"]},{"set_variable":{"name":"B_V","value":1}},{"set_variable":{"name":"unsettled","value":0}}],"to_after_key_up":[{"set_variable":{"name":"B_V","value":0}}],"type":"basic"},{"conditions":[{"type":"variable_unless","name":"B_C","value":0},{"type":"variable_unless","name":"B_K","value":0}],"from":{"key_code":"v","modifiers":{"optional":["caps_lock"]}},"to":[{"key_code":"right_arrow","modifiers":["shift"]},{"key_code":"right_arrow","modifiers":["shift"]},{"key_code":"right_arrow","modifiers":["shift"]},{"key_code":"right_arrow","modifiers":["shift"]},{"key_code":"right_arrow","modifiers":["shift"]},{"set_variable":{"name":"B_V","value":1}},{"set_variable":{"name":"unsettled","value":0}}],"to_after_key_up":[{"set_variable":{"name":"B_V","value":0}}],"type":"basic"},</v>
      </c>
      <c r="AT120" s="166" t="str">
        <f t="shared" si="106"/>
        <v>{"conditions":[{"type":"variable_if","name":"unsettled","value":2},{"type":"variable_unless","name":"B_V","value":0},{"type":"variable_unless","name":"B_K","value":0}],"from":{"key_code":"c","modifiers":{"optional":["caps_lock"]}},"to":[{"key_code":"delete_or_backspace"},{"key_code":"delete_or_backspace"},{"key_code":"right_arrow","modifiers":["shift"]},{"key_code":"right_arrow","modifiers":["shift"]},{"key_code":"right_arrow","modifiers":["shift"]},{"key_code":"right_arrow","modifiers":["shift"]},{"key_code":"right_arrow","modifiers":["shift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K","value":0}],"from":{"key_code":"c","modifiers":{"optional":["caps_lock"]}},"to":[{"key_code":"delete_or_backspace"},{"key_code":"right_arrow","modifiers":["shift"]},{"key_code":"right_arrow","modifiers":["shift"]},{"key_code":"right_arrow","modifiers":["shift"]},{"key_code":"right_arrow","modifiers":["shift"]},{"key_code":"right_arrow","modifiers":["shift"]},{"set_variable":{"name":"B_C","value":1}},{"set_variable":{"name":"unsettled","value":0}}],"to_after_key_up":[{"set_variable":{"name":"B_C","value":0}}],"type":"basic"},{"conditions":[{"type":"variable_unless","name":"B_V","value":0},{"type":"variable_unless","name":"B_K","value":0}],"from":{"key_code":"c","modifiers":{"optional":["caps_lock"]}},"to":[{"key_code":"right_arrow","modifiers":["shift"]},{"key_code":"right_arrow","modifiers":["shift"]},{"key_code":"right_arrow","modifiers":["shift"]},{"key_code":"right_arrow","modifiers":["shift"]},{"key_code":"right_arrow","modifiers":["shift"]},{"set_variable":{"name":"B_C","value":1}},{"set_variable":{"name":"unsettled","value":0}}],"to_after_key_up":[{"set_variable":{"name":"B_C","value":0}}],"type":"basic"},</v>
      </c>
      <c r="AU120" s="166" t="str">
        <f t="shared" si="118"/>
        <v/>
      </c>
      <c r="AV120" s="166" t="str">
        <f t="shared" si="119"/>
        <v/>
      </c>
      <c r="AW120" s="166" t="str">
        <f t="shared" si="107"/>
        <v/>
      </c>
      <c r="AX120" s="166" t="str">
        <f t="shared" si="108"/>
        <v/>
      </c>
      <c r="AY120" s="166" t="str">
        <f t="shared" si="109"/>
        <v/>
      </c>
      <c r="AZ120" s="166" t="str">
        <f t="shared" si="110"/>
        <v/>
      </c>
      <c r="BA120" s="166" t="str">
        <f t="shared" si="120"/>
        <v/>
      </c>
      <c r="BB120" s="166" t="str">
        <f t="shared" si="111"/>
        <v/>
      </c>
      <c r="BC120" s="166" t="str">
        <f t="shared" si="121"/>
        <v/>
      </c>
      <c r="BD120" s="166" t="str">
        <f t="shared" si="112"/>
        <v/>
      </c>
      <c r="BE120" s="166" t="str">
        <f t="shared" si="122"/>
        <v/>
      </c>
      <c r="BF120" s="166" t="str">
        <f t="shared" si="113"/>
        <v/>
      </c>
      <c r="BG120" s="166" t="str">
        <f t="shared" si="123"/>
        <v/>
      </c>
      <c r="BH120" s="166" t="str">
        <f t="shared" si="124"/>
        <v/>
      </c>
      <c r="BI120" s="166" t="str">
        <f t="shared" si="125"/>
        <v/>
      </c>
      <c r="BJ120" s="166"/>
      <c r="BK120" s="190"/>
      <c r="BL120" s="189" t="str">
        <f t="shared" si="126"/>
        <v/>
      </c>
      <c r="BM120" s="166" t="str">
        <f t="shared" si="114"/>
        <v/>
      </c>
      <c r="BN120" s="167" t="str">
        <f t="shared" si="115"/>
        <v/>
      </c>
      <c r="BO120" s="166" t="str">
        <f t="shared" si="127"/>
        <v/>
      </c>
      <c r="BP120" s="166" t="str">
        <f t="shared" si="116"/>
        <v/>
      </c>
      <c r="BQ120" s="190" t="str">
        <f>IF(AND($A120=1,$J120&lt;&gt;""),_xlfn.CONCAT(BQ$3,PROPER(_xlfn.XLOOKUP($L120,字面,QWERTY)),BQ$4,_xlfn.XLOOKUP($L120,字面,QWERTY),BQ$5,$U120,BQ$6,_xlfn.XLOOKUP($L120,字面,変数名),BQ$7,_xlfn.XLOOKUP($L120,字面,変数名),BQ$8,BQ$9,_xlfn.XLOOKUP($L120,字面,QWERTY),BQ$5,$U120,BQ$6,_xlfn.XLOOKUP($L120,字面,変数名),BQ$10,_xlfn.XLOOKUP($L120,字面,変数名),IF(ISBLANK($BQ121),BQ$11,BQ$8)),"")</f>
        <v/>
      </c>
      <c r="BR120" s="193"/>
    </row>
    <row r="121" spans="1:70" ht="63">
      <c r="A121" s="39">
        <f t="shared" si="83"/>
        <v>3</v>
      </c>
      <c r="B121" s="38" t="str">
        <f t="shared" si="84"/>
        <v>A</v>
      </c>
      <c r="C121" s="38">
        <f t="shared" si="85"/>
        <v>1</v>
      </c>
      <c r="D121" s="38">
        <f t="shared" si="86"/>
        <v>0</v>
      </c>
      <c r="E121" s="50">
        <f t="shared" si="87"/>
        <v>25690112</v>
      </c>
      <c r="F121" s="141">
        <f t="shared" si="88"/>
        <v>0</v>
      </c>
      <c r="G121" s="144">
        <v>240</v>
      </c>
      <c r="H121" s="3" t="s">
        <v>40</v>
      </c>
      <c r="I121" s="19"/>
      <c r="J121" s="5" t="s">
        <v>40</v>
      </c>
      <c r="K121" s="7"/>
      <c r="L121" s="22" t="s">
        <v>188</v>
      </c>
      <c r="M121" s="22" t="s">
        <v>189</v>
      </c>
      <c r="N121" s="204" t="s">
        <v>184</v>
      </c>
      <c r="O121" s="36"/>
      <c r="P121" s="9" t="s">
        <v>734</v>
      </c>
      <c r="Q121" s="10" t="s">
        <v>735</v>
      </c>
      <c r="R121" s="21" t="s">
        <v>718</v>
      </c>
      <c r="S121" s="34" t="str">
        <f t="shared" si="82"/>
        <v>{"key_code":"page_down"}</v>
      </c>
      <c r="T121" s="160"/>
      <c r="U121" s="34" t="str">
        <f t="shared" si="89"/>
        <v>{"key_code":"page_down"}</v>
      </c>
      <c r="W121" s="84" t="str">
        <f t="shared" si="90"/>
        <v>は</v>
      </c>
      <c r="X121" s="85" t="str">
        <f t="shared" si="91"/>
        <v>こ</v>
      </c>
      <c r="Y121" s="86">
        <f t="shared" si="92"/>
        <v>25165824</v>
      </c>
      <c r="Z121" s="87" t="str">
        <f t="shared" si="93"/>
        <v/>
      </c>
      <c r="AA121" s="85">
        <f t="shared" si="94"/>
        <v>0</v>
      </c>
      <c r="AB121" s="84" t="str">
        <f t="shared" si="95"/>
        <v>は</v>
      </c>
      <c r="AC121" s="85" t="str">
        <f t="shared" si="96"/>
        <v>う</v>
      </c>
      <c r="AD121" s="86">
        <f t="shared" si="97"/>
        <v>8912896</v>
      </c>
      <c r="AE121" s="87" t="str">
        <f t="shared" si="98"/>
        <v/>
      </c>
      <c r="AF121" s="85">
        <f t="shared" si="99"/>
        <v>0</v>
      </c>
      <c r="AG121" s="84" t="str">
        <f t="shared" si="100"/>
        <v>こ</v>
      </c>
      <c r="AH121" s="85" t="str">
        <f t="shared" si="101"/>
        <v>う</v>
      </c>
      <c r="AI121" s="86">
        <f t="shared" si="102"/>
        <v>17301504</v>
      </c>
      <c r="AJ121" s="87" t="str">
        <f t="shared" si="103"/>
        <v/>
      </c>
      <c r="AK121" s="88">
        <f t="shared" si="104"/>
        <v>0</v>
      </c>
      <c r="AM121" s="183"/>
      <c r="AN121" s="165"/>
      <c r="AO121" s="165"/>
      <c r="AP121" s="165"/>
      <c r="AQ121" s="165"/>
      <c r="AR121" s="189" t="str">
        <f t="shared" si="117"/>
        <v>{"description": "は, こ &amp; う → 次◀ページ先頭","conditions":[{"type":"variable_if","name":"unsettled","value":2},{"type":"variable_unless","name":"B_C","value":0},{"type":"variable_unless","name":"B_V","value":0}],"from":{"key_code":"l","modifiers":{"optional":["caps_lock"]}},"to":[{"key_code":"delete_or_backspace"},{"key_code":"delete_or_backspace"},{"key_code":"page_down"},{"set_variable":{"name":"B_L","value":1}},{"set_variable":{"name":"unsettled","value":0}}],"to_after_key_up":[{"set_variable":{"name":"B_L","value":0}}],"type":"basic"},{"conditions":[{"type":"variable_unless","name":"unsettled","value":0},{"type":"variable_unless","name":"B_C","value":0},{"type":"variable_unless","name":"B_V","value":0}],"from":{"key_code":"l","modifiers":{"optional":["caps_lock"]}},"to":[{"key_code":"delete_or_backspace"},{"key_code":"page_down"},{"set_variable":{"name":"B_L","value":1}},{"set_variable":{"name":"unsettled","value":0}}],"to_after_key_up":[{"set_variable":{"name":"B_L","value":0}}],"type":"basic"},{"conditions":[{"type":"variable_unless","name":"B_C","value":0},{"type":"variable_unless","name":"B_V","value":0}],"from":{"key_code":"l","modifiers":{"optional":["caps_lock"]}},"to":[{"key_code":"page_down"},{"set_variable":{"name":"B_L","value":1}},{"set_variable":{"name":"unsettled","value":0}}],"to_after_key_up":[{"set_variable":{"name":"B_L","value":0}}],"type":"basic"},</v>
      </c>
      <c r="AS121" s="166" t="str">
        <f t="shared" si="105"/>
        <v>{"conditions":[{"type":"variable_if","name":"unsettled","value":2},{"type":"variable_unless","name":"B_C","value":0},{"type":"variable_unless","name":"B_L","value":0}],"from":{"key_code":"v","modifiers":{"optional":["caps_lock"]}},"to":[{"key_code":"delete_or_backspace"},{"key_code":"delete_or_backspace"},{"key_code":"page_down"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L","value":0}],"from":{"key_code":"v","modifiers":{"optional":["caps_lock"]}},"to":[{"key_code":"delete_or_backspace"},{"key_code":"page_down"},{"set_variable":{"name":"B_V","value":1}},{"set_variable":{"name":"unsettled","value":0}}],"to_after_key_up":[{"set_variable":{"name":"B_V","value":0}}],"type":"basic"},{"conditions":[{"type":"variable_unless","name":"B_C","value":0},{"type":"variable_unless","name":"B_L","value":0}],"from":{"key_code":"v","modifiers":{"optional":["caps_lock"]}},"to":[{"key_code":"page_down"},{"set_variable":{"name":"B_V","value":1}},{"set_variable":{"name":"unsettled","value":0}}],"to_after_key_up":[{"set_variable":{"name":"B_V","value":0}}],"type":"basic"},</v>
      </c>
      <c r="AT121" s="166" t="str">
        <f t="shared" si="106"/>
        <v>{"conditions":[{"type":"variable_if","name":"unsettled","value":2},{"type":"variable_unless","name":"B_V","value":0},{"type":"variable_unless","name":"B_L","value":0}],"from":{"key_code":"c","modifiers":{"optional":["caps_lock"]}},"to":[{"key_code":"delete_or_backspace"},{"key_code":"delete_or_backspace"},{"key_code":"page_down"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L","value":0}],"from":{"key_code":"c","modifiers":{"optional":["caps_lock"]}},"to":[{"key_code":"delete_or_backspace"},{"key_code":"page_down"},{"set_variable":{"name":"B_C","value":1}},{"set_variable":{"name":"unsettled","value":0}}],"to_after_key_up":[{"set_variable":{"name":"B_C","value":0}}],"type":"basic"},{"conditions":[{"type":"variable_unless","name":"B_V","value":0},{"type":"variable_unless","name":"B_L","value":0}],"from":{"key_code":"c","modifiers":{"optional":["caps_lock"]}},"to":[{"key_code":"page_down"},{"set_variable":{"name":"B_C","value":1}},{"set_variable":{"name":"unsettled","value":0}}],"to_after_key_up":[{"set_variable":{"name":"B_C","value":0}}],"type":"basic"},</v>
      </c>
      <c r="AU121" s="166" t="str">
        <f t="shared" si="118"/>
        <v/>
      </c>
      <c r="AV121" s="166" t="str">
        <f t="shared" si="119"/>
        <v/>
      </c>
      <c r="AW121" s="166" t="str">
        <f t="shared" si="107"/>
        <v/>
      </c>
      <c r="AX121" s="166" t="str">
        <f t="shared" si="108"/>
        <v/>
      </c>
      <c r="AY121" s="166" t="str">
        <f t="shared" si="109"/>
        <v/>
      </c>
      <c r="AZ121" s="166" t="str">
        <f t="shared" si="110"/>
        <v/>
      </c>
      <c r="BA121" s="166" t="str">
        <f t="shared" si="120"/>
        <v/>
      </c>
      <c r="BB121" s="166" t="str">
        <f t="shared" si="111"/>
        <v/>
      </c>
      <c r="BC121" s="166" t="str">
        <f t="shared" si="121"/>
        <v/>
      </c>
      <c r="BD121" s="166" t="str">
        <f t="shared" si="112"/>
        <v/>
      </c>
      <c r="BE121" s="166" t="str">
        <f t="shared" si="122"/>
        <v/>
      </c>
      <c r="BF121" s="166" t="str">
        <f t="shared" si="113"/>
        <v/>
      </c>
      <c r="BG121" s="166" t="str">
        <f t="shared" si="123"/>
        <v/>
      </c>
      <c r="BH121" s="166" t="str">
        <f t="shared" si="124"/>
        <v/>
      </c>
      <c r="BI121" s="166" t="str">
        <f t="shared" si="125"/>
        <v/>
      </c>
      <c r="BJ121" s="166"/>
      <c r="BK121" s="190"/>
      <c r="BL121" s="189" t="str">
        <f t="shared" si="126"/>
        <v/>
      </c>
      <c r="BM121" s="166" t="str">
        <f t="shared" si="114"/>
        <v/>
      </c>
      <c r="BN121" s="167" t="str">
        <f t="shared" si="115"/>
        <v/>
      </c>
      <c r="BO121" s="166" t="str">
        <f t="shared" si="127"/>
        <v/>
      </c>
      <c r="BP121" s="166" t="str">
        <f t="shared" si="116"/>
        <v/>
      </c>
      <c r="BQ121" s="190" t="str">
        <f>IF(AND($A121=1,$J121&lt;&gt;""),_xlfn.CONCAT(BQ$3,PROPER(_xlfn.XLOOKUP($L121,字面,QWERTY)),BQ$4,_xlfn.XLOOKUP($L121,字面,QWERTY),BQ$5,$U121,BQ$6,_xlfn.XLOOKUP($L121,字面,変数名),BQ$7,_xlfn.XLOOKUP($L121,字面,変数名),BQ$8,BQ$9,_xlfn.XLOOKUP($L121,字面,QWERTY),BQ$5,$U121,BQ$6,_xlfn.XLOOKUP($L121,字面,変数名),BQ$10,_xlfn.XLOOKUP($L121,字面,変数名),IF(ISBLANK($BQ122),BQ$11,BQ$8)),"")</f>
        <v/>
      </c>
      <c r="BR121" s="193"/>
    </row>
    <row r="122" spans="1:70" ht="63">
      <c r="A122" s="39">
        <f t="shared" si="83"/>
        <v>3</v>
      </c>
      <c r="B122" s="38" t="str">
        <f t="shared" si="84"/>
        <v>A</v>
      </c>
      <c r="C122" s="38">
        <f t="shared" si="85"/>
        <v>1</v>
      </c>
      <c r="D122" s="38">
        <f t="shared" si="86"/>
        <v>0</v>
      </c>
      <c r="E122" s="50">
        <f t="shared" si="87"/>
        <v>26214400</v>
      </c>
      <c r="F122" s="141">
        <f t="shared" si="88"/>
        <v>0</v>
      </c>
      <c r="G122" s="144">
        <v>241</v>
      </c>
      <c r="H122" s="3" t="s">
        <v>40</v>
      </c>
      <c r="I122" s="19"/>
      <c r="J122" s="5" t="s">
        <v>40</v>
      </c>
      <c r="K122" s="7"/>
      <c r="L122" s="22" t="s">
        <v>188</v>
      </c>
      <c r="M122" s="22" t="s">
        <v>189</v>
      </c>
      <c r="N122" s="204" t="s">
        <v>185</v>
      </c>
      <c r="O122" s="36"/>
      <c r="P122" s="9" t="s">
        <v>736</v>
      </c>
      <c r="Q122" s="10" t="s">
        <v>737</v>
      </c>
      <c r="R122" s="21" t="s">
        <v>738</v>
      </c>
      <c r="S122" s="34" t="str">
        <f t="shared" si="82"/>
        <v>{"key_code":"page_up"}</v>
      </c>
      <c r="T122" s="160"/>
      <c r="U122" s="34" t="str">
        <f t="shared" si="89"/>
        <v>{"key_code":"page_up"}</v>
      </c>
      <c r="W122" s="84" t="str">
        <f t="shared" si="90"/>
        <v>は</v>
      </c>
      <c r="X122" s="85" t="str">
        <f t="shared" si="91"/>
        <v>こ</v>
      </c>
      <c r="Y122" s="86">
        <f t="shared" si="92"/>
        <v>25165824</v>
      </c>
      <c r="Z122" s="87" t="str">
        <f t="shared" si="93"/>
        <v/>
      </c>
      <c r="AA122" s="85">
        <f t="shared" si="94"/>
        <v>0</v>
      </c>
      <c r="AB122" s="84" t="str">
        <f t="shared" si="95"/>
        <v>は</v>
      </c>
      <c r="AC122" s="85" t="str">
        <f t="shared" si="96"/>
        <v>ー</v>
      </c>
      <c r="AD122" s="86">
        <f t="shared" si="97"/>
        <v>9437184</v>
      </c>
      <c r="AE122" s="87" t="str">
        <f t="shared" si="98"/>
        <v/>
      </c>
      <c r="AF122" s="85">
        <f t="shared" si="99"/>
        <v>0</v>
      </c>
      <c r="AG122" s="84" t="str">
        <f t="shared" si="100"/>
        <v>こ</v>
      </c>
      <c r="AH122" s="85" t="str">
        <f t="shared" si="101"/>
        <v>ー</v>
      </c>
      <c r="AI122" s="86">
        <f t="shared" si="102"/>
        <v>17825792</v>
      </c>
      <c r="AJ122" s="87" t="str">
        <f t="shared" si="103"/>
        <v/>
      </c>
      <c r="AK122" s="88">
        <f t="shared" si="104"/>
        <v>0</v>
      </c>
      <c r="AM122" s="183"/>
      <c r="AN122" s="165"/>
      <c r="AO122" s="165"/>
      <c r="AP122" s="165"/>
      <c r="AQ122" s="165"/>
      <c r="AR122" s="189" t="str">
        <f t="shared" si="117"/>
        <v>{"description": "は, こ &amp; ー → 前ページ▶先頭","conditions":[{"type":"variable_if","name":"unsettled","value":2},{"type":"variable_unless","name":"B_C","value":0},{"type":"variable_unless","name":"B_V","value":0}],"from":{"key_code":"semicolon","modifiers":{"optional":["caps_lock"]}},"to":[{"key_code":"delete_or_backspace"},{"key_code":"delete_or_backspace"},{"key_code":"page_up"},{"set_variable":{"name":"B_SCLN","value":1}},{"set_variable":{"name":"unsettled","value":0}}],"to_after_key_up":[{"set_variable":{"name":"B_SCLN","value":0}}],"type":"basic"},{"conditions":[{"type":"variable_unless","name":"unsettled","value":0},{"type":"variable_unless","name":"B_C","value":0},{"type":"variable_unless","name":"B_V","value":0}],"from":{"key_code":"semicolon","modifiers":{"optional":["caps_lock"]}},"to":[{"key_code":"delete_or_backspace"},{"key_code":"page_up"},{"set_variable":{"name":"B_SCLN","value":1}},{"set_variable":{"name":"unsettled","value":0}}],"to_after_key_up":[{"set_variable":{"name":"B_SCLN","value":0}}],"type":"basic"},{"conditions":[{"type":"variable_unless","name":"B_C","value":0},{"type":"variable_unless","name":"B_V","value":0}],"from":{"key_code":"semicolon","modifiers":{"optional":["caps_lock"]}},"to":[{"key_code":"page_up"},{"set_variable":{"name":"B_SCLN","value":1}},{"set_variable":{"name":"unsettled","value":0}}],"to_after_key_up":[{"set_variable":{"name":"B_SCLN","value":0}}],"type":"basic"},</v>
      </c>
      <c r="AS122" s="166" t="str">
        <f t="shared" si="105"/>
        <v>{"conditions":[{"type":"variable_if","name":"unsettled","value":2},{"type":"variable_unless","name":"B_C","value":0},{"type":"variable_unless","name":"B_SCLN","value":0}],"from":{"key_code":"v","modifiers":{"optional":["caps_lock"]}},"to":[{"key_code":"delete_or_backspace"},{"key_code":"delete_or_backspace"},{"key_code":"page_up"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SCLN","value":0}],"from":{"key_code":"v","modifiers":{"optional":["caps_lock"]}},"to":[{"key_code":"delete_or_backspace"},{"key_code":"page_up"},{"set_variable":{"name":"B_V","value":1}},{"set_variable":{"name":"unsettled","value":0}}],"to_after_key_up":[{"set_variable":{"name":"B_V","value":0}}],"type":"basic"},{"conditions":[{"type":"variable_unless","name":"B_C","value":0},{"type":"variable_unless","name":"B_SCLN","value":0}],"from":{"key_code":"v","modifiers":{"optional":["caps_lock"]}},"to":[{"key_code":"page_up"},{"set_variable":{"name":"B_V","value":1}},{"set_variable":{"name":"unsettled","value":0}}],"to_after_key_up":[{"set_variable":{"name":"B_V","value":0}}],"type":"basic"},</v>
      </c>
      <c r="AT122" s="166" t="str">
        <f t="shared" si="106"/>
        <v>{"conditions":[{"type":"variable_if","name":"unsettled","value":2},{"type":"variable_unless","name":"B_V","value":0},{"type":"variable_unless","name":"B_SCLN","value":0}],"from":{"key_code":"c","modifiers":{"optional":["caps_lock"]}},"to":[{"key_code":"delete_or_backspace"},{"key_code":"delete_or_backspace"},{"key_code":"page_up"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SCLN","value":0}],"from":{"key_code":"c","modifiers":{"optional":["caps_lock"]}},"to":[{"key_code":"delete_or_backspace"},{"key_code":"page_up"},{"set_variable":{"name":"B_C","value":1}},{"set_variable":{"name":"unsettled","value":0}}],"to_after_key_up":[{"set_variable":{"name":"B_C","value":0}}],"type":"basic"},{"conditions":[{"type":"variable_unless","name":"B_V","value":0},{"type":"variable_unless","name":"B_SCLN","value":0}],"from":{"key_code":"c","modifiers":{"optional":["caps_lock"]}},"to":[{"key_code":"page_up"},{"set_variable":{"name":"B_C","value":1}},{"set_variable":{"name":"unsettled","value":0}}],"to_after_key_up":[{"set_variable":{"name":"B_C","value":0}}],"type":"basic"},</v>
      </c>
      <c r="AU122" s="166" t="str">
        <f t="shared" si="118"/>
        <v/>
      </c>
      <c r="AV122" s="166" t="str">
        <f t="shared" si="119"/>
        <v/>
      </c>
      <c r="AW122" s="166" t="str">
        <f t="shared" si="107"/>
        <v/>
      </c>
      <c r="AX122" s="166" t="str">
        <f t="shared" si="108"/>
        <v/>
      </c>
      <c r="AY122" s="166" t="str">
        <f t="shared" si="109"/>
        <v/>
      </c>
      <c r="AZ122" s="166" t="str">
        <f t="shared" si="110"/>
        <v/>
      </c>
      <c r="BA122" s="166" t="str">
        <f t="shared" si="120"/>
        <v/>
      </c>
      <c r="BB122" s="166" t="str">
        <f t="shared" si="111"/>
        <v/>
      </c>
      <c r="BC122" s="166" t="str">
        <f t="shared" si="121"/>
        <v/>
      </c>
      <c r="BD122" s="166" t="str">
        <f t="shared" si="112"/>
        <v/>
      </c>
      <c r="BE122" s="166" t="str">
        <f t="shared" si="122"/>
        <v/>
      </c>
      <c r="BF122" s="166" t="str">
        <f t="shared" si="113"/>
        <v/>
      </c>
      <c r="BG122" s="166" t="str">
        <f t="shared" si="123"/>
        <v/>
      </c>
      <c r="BH122" s="166" t="str">
        <f t="shared" si="124"/>
        <v/>
      </c>
      <c r="BI122" s="166" t="str">
        <f t="shared" si="125"/>
        <v/>
      </c>
      <c r="BJ122" s="166"/>
      <c r="BK122" s="190"/>
      <c r="BL122" s="189" t="str">
        <f t="shared" si="126"/>
        <v/>
      </c>
      <c r="BM122" s="166" t="str">
        <f t="shared" si="114"/>
        <v/>
      </c>
      <c r="BN122" s="167" t="str">
        <f t="shared" si="115"/>
        <v/>
      </c>
      <c r="BO122" s="166" t="str">
        <f t="shared" si="127"/>
        <v/>
      </c>
      <c r="BP122" s="166" t="str">
        <f t="shared" si="116"/>
        <v/>
      </c>
      <c r="BQ122" s="190" t="str">
        <f>IF(AND($A122=1,$J122&lt;&gt;""),_xlfn.CONCAT(BQ$3,PROPER(_xlfn.XLOOKUP($L122,字面,QWERTY)),BQ$4,_xlfn.XLOOKUP($L122,字面,QWERTY),BQ$5,$U122,BQ$6,_xlfn.XLOOKUP($L122,字面,変数名),BQ$7,_xlfn.XLOOKUP($L122,字面,変数名),BQ$8,BQ$9,_xlfn.XLOOKUP($L122,字面,QWERTY),BQ$5,$U122,BQ$6,_xlfn.XLOOKUP($L122,字面,変数名),BQ$10,_xlfn.XLOOKUP($L122,字面,変数名),IF(ISBLANK($BQ123),BQ$11,BQ$8)),"")</f>
        <v/>
      </c>
      <c r="BR122" s="193"/>
    </row>
    <row r="123" spans="1:70" ht="63">
      <c r="A123" s="39">
        <f t="shared" si="83"/>
        <v>3</v>
      </c>
      <c r="B123" s="38" t="str">
        <f t="shared" si="84"/>
        <v>A</v>
      </c>
      <c r="C123" s="38">
        <f t="shared" si="85"/>
        <v>1</v>
      </c>
      <c r="D123" s="38">
        <f t="shared" si="86"/>
        <v>0</v>
      </c>
      <c r="E123" s="50">
        <f t="shared" si="87"/>
        <v>92274688</v>
      </c>
      <c r="F123" s="141">
        <f t="shared" si="88"/>
        <v>0</v>
      </c>
      <c r="G123" s="144">
        <v>242</v>
      </c>
      <c r="H123" s="3" t="s">
        <v>40</v>
      </c>
      <c r="I123" s="19"/>
      <c r="J123" s="5" t="s">
        <v>40</v>
      </c>
      <c r="K123" s="7"/>
      <c r="L123" s="22" t="s">
        <v>188</v>
      </c>
      <c r="M123" s="22" t="s">
        <v>189</v>
      </c>
      <c r="N123" s="204" t="s">
        <v>191</v>
      </c>
      <c r="O123" s="36"/>
      <c r="P123" s="9" t="s">
        <v>739</v>
      </c>
      <c r="Q123" s="10" t="s">
        <v>740</v>
      </c>
      <c r="R123" s="21" t="s">
        <v>741</v>
      </c>
      <c r="S123" s="34" t="str">
        <f t="shared" si="82"/>
        <v>{"key_code":"down_arrow","modifiers":["shift","command"]}</v>
      </c>
      <c r="T123" s="160"/>
      <c r="U123" s="34" t="str">
        <f t="shared" si="89"/>
        <v>{"key_code":"down_arrow","modifiers":["shift","command"]}</v>
      </c>
      <c r="W123" s="84" t="str">
        <f t="shared" si="90"/>
        <v>は</v>
      </c>
      <c r="X123" s="85" t="str">
        <f t="shared" si="91"/>
        <v>こ</v>
      </c>
      <c r="Y123" s="86">
        <f t="shared" si="92"/>
        <v>25165824</v>
      </c>
      <c r="Z123" s="87" t="str">
        <f t="shared" si="93"/>
        <v/>
      </c>
      <c r="AA123" s="85">
        <f t="shared" si="94"/>
        <v>0</v>
      </c>
      <c r="AB123" s="84" t="str">
        <f t="shared" si="95"/>
        <v>は</v>
      </c>
      <c r="AC123" s="85" t="str">
        <f t="shared" si="96"/>
        <v>た</v>
      </c>
      <c r="AD123" s="86">
        <f t="shared" si="97"/>
        <v>75497472</v>
      </c>
      <c r="AE123" s="87" t="str">
        <f t="shared" si="98"/>
        <v/>
      </c>
      <c r="AF123" s="85">
        <f t="shared" si="99"/>
        <v>0</v>
      </c>
      <c r="AG123" s="84" t="str">
        <f t="shared" si="100"/>
        <v>こ</v>
      </c>
      <c r="AH123" s="85" t="str">
        <f t="shared" si="101"/>
        <v>た</v>
      </c>
      <c r="AI123" s="86">
        <f t="shared" si="102"/>
        <v>83886080</v>
      </c>
      <c r="AJ123" s="87" t="str">
        <f t="shared" si="103"/>
        <v/>
      </c>
      <c r="AK123" s="88">
        <f t="shared" si="104"/>
        <v>0</v>
      </c>
      <c r="AM123" s="183"/>
      <c r="AN123" s="165"/>
      <c r="AO123" s="165"/>
      <c r="AP123" s="165"/>
      <c r="AQ123" s="165"/>
      <c r="AR123" s="189" t="str">
        <f t="shared" si="117"/>
        <v>{"description": "は, こ &amp; た → 選択End▼","conditions":[{"type":"variable_if","name":"unsettled","value":2},{"type":"variable_unless","name":"B_C","value":0},{"type":"variable_unless","name":"B_V","value":0}],"from":{"key_code":"n","modifiers":{"optional":["caps_lock"]}},"to":[{"key_code":"delete_or_backspace"},{"key_code":"delete_or_backspace"},{"key_code":"down_arrow","modifiers":["shift","command"]},{"set_variable":{"name":"B_N","value":1}},{"set_variable":{"name":"unsettled","value":0}}],"to_after_key_up":[{"set_variable":{"name":"B_N","value":0}}],"type":"basic"},{"conditions":[{"type":"variable_unless","name":"unsettled","value":0},{"type":"variable_unless","name":"B_C","value":0},{"type":"variable_unless","name":"B_V","value":0}],"from":{"key_code":"n","modifiers":{"optional":["caps_lock"]}},"to":[{"key_code":"delete_or_backspace"},{"key_code":"down_arrow","modifiers":["shift","command"]},{"set_variable":{"name":"B_N","value":1}},{"set_variable":{"name":"unsettled","value":0}}],"to_after_key_up":[{"set_variable":{"name":"B_N","value":0}}],"type":"basic"},{"conditions":[{"type":"variable_unless","name":"B_C","value":0},{"type":"variable_unless","name":"B_V","value":0}],"from":{"key_code":"n","modifiers":{"optional":["caps_lock"]}},"to":[{"key_code":"down_arrow","modifiers":["shift","command"]},{"set_variable":{"name":"B_N","value":1}},{"set_variable":{"name":"unsettled","value":0}}],"to_after_key_up":[{"set_variable":{"name":"B_N","value":0}}],"type":"basic"},</v>
      </c>
      <c r="AS123" s="166" t="str">
        <f t="shared" si="105"/>
        <v>{"conditions":[{"type":"variable_if","name":"unsettled","value":2},{"type":"variable_unless","name":"B_C","value":0},{"type":"variable_unless","name":"B_N","value":0}],"from":{"key_code":"v","modifiers":{"optional":["caps_lock"]}},"to":[{"key_code":"delete_or_backspace"},{"key_code":"delete_or_backspace"},{"key_code":"down_arrow","modifiers":["shift","command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N","value":0}],"from":{"key_code":"v","modifiers":{"optional":["caps_lock"]}},"to":[{"key_code":"delete_or_backspace"},{"key_code":"down_arrow","modifiers":["shift","command"]},{"set_variable":{"name":"B_V","value":1}},{"set_variable":{"name":"unsettled","value":0}}],"to_after_key_up":[{"set_variable":{"name":"B_V","value":0}}],"type":"basic"},{"conditions":[{"type":"variable_unless","name":"B_C","value":0},{"type":"variable_unless","name":"B_N","value":0}],"from":{"key_code":"v","modifiers":{"optional":["caps_lock"]}},"to":[{"key_code":"down_arrow","modifiers":["shift","command"]},{"set_variable":{"name":"B_V","value":1}},{"set_variable":{"name":"unsettled","value":0}}],"to_after_key_up":[{"set_variable":{"name":"B_V","value":0}}],"type":"basic"},</v>
      </c>
      <c r="AT123" s="166" t="str">
        <f t="shared" si="106"/>
        <v>{"conditions":[{"type":"variable_if","name":"unsettled","value":2},{"type":"variable_unless","name":"B_V","value":0},{"type":"variable_unless","name":"B_N","value":0}],"from":{"key_code":"c","modifiers":{"optional":["caps_lock"]}},"to":[{"key_code":"delete_or_backspace"},{"key_code":"delete_or_backspace"},{"key_code":"down_arrow","modifiers":["shift","command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N","value":0}],"from":{"key_code":"c","modifiers":{"optional":["caps_lock"]}},"to":[{"key_code":"delete_or_backspace"},{"key_code":"down_arrow","modifiers":["shift","command"]},{"set_variable":{"name":"B_C","value":1}},{"set_variable":{"name":"unsettled","value":0}}],"to_after_key_up":[{"set_variable":{"name":"B_C","value":0}}],"type":"basic"},{"conditions":[{"type":"variable_unless","name":"B_V","value":0},{"type":"variable_unless","name":"B_N","value":0}],"from":{"key_code":"c","modifiers":{"optional":["caps_lock"]}},"to":[{"key_code":"down_arrow","modifiers":["shift","command"]},{"set_variable":{"name":"B_C","value":1}},{"set_variable":{"name":"unsettled","value":0}}],"to_after_key_up":[{"set_variable":{"name":"B_C","value":0}}],"type":"basic"},</v>
      </c>
      <c r="AU123" s="166" t="str">
        <f t="shared" si="118"/>
        <v/>
      </c>
      <c r="AV123" s="166" t="str">
        <f t="shared" si="119"/>
        <v/>
      </c>
      <c r="AW123" s="166" t="str">
        <f t="shared" si="107"/>
        <v/>
      </c>
      <c r="AX123" s="166" t="str">
        <f t="shared" si="108"/>
        <v/>
      </c>
      <c r="AY123" s="166" t="str">
        <f t="shared" si="109"/>
        <v/>
      </c>
      <c r="AZ123" s="166" t="str">
        <f t="shared" si="110"/>
        <v/>
      </c>
      <c r="BA123" s="166" t="str">
        <f t="shared" si="120"/>
        <v/>
      </c>
      <c r="BB123" s="166" t="str">
        <f t="shared" si="111"/>
        <v/>
      </c>
      <c r="BC123" s="166" t="str">
        <f t="shared" si="121"/>
        <v/>
      </c>
      <c r="BD123" s="166" t="str">
        <f t="shared" si="112"/>
        <v/>
      </c>
      <c r="BE123" s="166" t="str">
        <f t="shared" si="122"/>
        <v/>
      </c>
      <c r="BF123" s="166" t="str">
        <f t="shared" si="113"/>
        <v/>
      </c>
      <c r="BG123" s="166" t="str">
        <f t="shared" si="123"/>
        <v/>
      </c>
      <c r="BH123" s="166" t="str">
        <f t="shared" si="124"/>
        <v/>
      </c>
      <c r="BI123" s="166" t="str">
        <f t="shared" si="125"/>
        <v/>
      </c>
      <c r="BJ123" s="166"/>
      <c r="BK123" s="190"/>
      <c r="BL123" s="189" t="str">
        <f t="shared" si="126"/>
        <v/>
      </c>
      <c r="BM123" s="166" t="str">
        <f t="shared" si="114"/>
        <v/>
      </c>
      <c r="BN123" s="167" t="str">
        <f t="shared" si="115"/>
        <v/>
      </c>
      <c r="BO123" s="166" t="str">
        <f t="shared" si="127"/>
        <v/>
      </c>
      <c r="BP123" s="166" t="str">
        <f t="shared" si="116"/>
        <v/>
      </c>
      <c r="BQ123" s="190" t="str">
        <f>IF(AND($A123=1,$J123&lt;&gt;""),_xlfn.CONCAT(BQ$3,PROPER(_xlfn.XLOOKUP($L123,字面,QWERTY)),BQ$4,_xlfn.XLOOKUP($L123,字面,QWERTY),BQ$5,$U123,BQ$6,_xlfn.XLOOKUP($L123,字面,変数名),BQ$7,_xlfn.XLOOKUP($L123,字面,変数名),BQ$8,BQ$9,_xlfn.XLOOKUP($L123,字面,QWERTY),BQ$5,$U123,BQ$6,_xlfn.XLOOKUP($L123,字面,変数名),BQ$10,_xlfn.XLOOKUP($L123,字面,変数名),IF(ISBLANK($BQ124),BQ$11,BQ$8)),"")</f>
        <v/>
      </c>
      <c r="BR123" s="193"/>
    </row>
    <row r="124" spans="1:70" ht="21">
      <c r="A124" s="39">
        <f t="shared" si="83"/>
        <v>3</v>
      </c>
      <c r="B124" s="38" t="str">
        <f t="shared" si="84"/>
        <v>A</v>
      </c>
      <c r="C124" s="38">
        <f t="shared" si="85"/>
        <v>1</v>
      </c>
      <c r="D124" s="38">
        <f t="shared" si="86"/>
        <v>0</v>
      </c>
      <c r="E124" s="50">
        <f t="shared" si="87"/>
        <v>159383552</v>
      </c>
      <c r="F124" s="141">
        <f t="shared" si="88"/>
        <v>0</v>
      </c>
      <c r="G124" s="144">
        <v>243</v>
      </c>
      <c r="H124" s="3" t="s">
        <v>40</v>
      </c>
      <c r="I124" s="19"/>
      <c r="J124" s="5" t="s">
        <v>40</v>
      </c>
      <c r="K124" s="7"/>
      <c r="L124" s="22" t="s">
        <v>188</v>
      </c>
      <c r="M124" s="22" t="s">
        <v>189</v>
      </c>
      <c r="N124" s="204" t="s">
        <v>192</v>
      </c>
      <c r="O124" s="36"/>
      <c r="P124" s="9" t="s">
        <v>742</v>
      </c>
      <c r="Q124" s="10" t="s">
        <v>743</v>
      </c>
      <c r="R124" s="21" t="s">
        <v>1050</v>
      </c>
      <c r="S124" s="34" t="str">
        <f t="shared" si="82"/>
        <v>{"key_code":"c","modifiers":["command"]}</v>
      </c>
      <c r="T124" s="160"/>
      <c r="U124" s="34" t="str">
        <f t="shared" si="89"/>
        <v>{"key_code":"c","modifiers":["command"]}</v>
      </c>
      <c r="W124" s="84" t="str">
        <f t="shared" si="90"/>
        <v>は</v>
      </c>
      <c r="X124" s="85" t="str">
        <f t="shared" si="91"/>
        <v>こ</v>
      </c>
      <c r="Y124" s="86">
        <f t="shared" si="92"/>
        <v>25165824</v>
      </c>
      <c r="Z124" s="87" t="str">
        <f t="shared" si="93"/>
        <v/>
      </c>
      <c r="AA124" s="85">
        <f t="shared" si="94"/>
        <v>0</v>
      </c>
      <c r="AB124" s="84" t="str">
        <f t="shared" si="95"/>
        <v>は</v>
      </c>
      <c r="AC124" s="85" t="str">
        <f t="shared" si="96"/>
        <v>な</v>
      </c>
      <c r="AD124" s="86">
        <f t="shared" si="97"/>
        <v>142606336</v>
      </c>
      <c r="AE124" s="87" t="str">
        <f t="shared" si="98"/>
        <v>ぱ</v>
      </c>
      <c r="AF124" s="85">
        <f t="shared" si="99"/>
        <v>1</v>
      </c>
      <c r="AG124" s="84" t="str">
        <f t="shared" si="100"/>
        <v>こ</v>
      </c>
      <c r="AH124" s="85" t="str">
        <f t="shared" si="101"/>
        <v>な</v>
      </c>
      <c r="AI124" s="86">
        <f t="shared" si="102"/>
        <v>150994944</v>
      </c>
      <c r="AJ124" s="87">
        <f t="shared" si="103"/>
        <v>0</v>
      </c>
      <c r="AK124" s="88">
        <f t="shared" si="104"/>
        <v>1</v>
      </c>
      <c r="AM124" s="183"/>
      <c r="AN124" s="165"/>
      <c r="AO124" s="165"/>
      <c r="AP124" s="165"/>
      <c r="AQ124" s="165"/>
      <c r="AR124" s="189" t="str">
        <f t="shared" si="117"/>
        <v>{"description": "は, こ &amp; な → コピー","conditions":[{"type":"variable_if","name":"unsettled","value":2},{"type":"variable_unless","name":"B_C","value":0},{"type":"variable_unless","name":"B_V","value":0}],"from":{"key_code":"m","modifiers":{"optional":["caps_lock"]}},"to":[{"key_code":"delete_or_backspace"},{"key_code":"delete_or_backspace"},{"key_code":"c","modifiers":["command"]},{"set_variable":{"name":"B_M","value":1}},{"set_variable":{"name":"unsettled","value":0}}],"to_after_key_up":[{"set_variable":{"name":"B_M","value":0}}],"type":"basic"},{"conditions":[{"type":"variable_unless","name":"unsettled","value":0},{"type":"variable_unless","name":"B_C","value":0},{"type":"variable_unless","name":"B_V","value":0}],"from":{"key_code":"m","modifiers":{"optional":["caps_lock"]}},"to":[{"key_code":"delete_or_backspace"},{"key_code":"c","modifiers":["command"]},{"set_variable":{"name":"B_M","value":1}},{"set_variable":{"name":"unsettled","value":0}}],"to_after_key_up":[{"set_variable":{"name":"B_M","value":0}}],"type":"basic"},{"conditions":[{"type":"variable_unless","name":"B_C","value":0},{"type":"variable_unless","name":"B_V","value":0}],"from":{"key_code":"m","modifiers":{"optional":["caps_lock"]}},"to":[{"key_code":"c","modifiers":["command"]},{"set_variable":{"name":"B_M","value":1}},{"set_variable":{"name":"unsettled","value":0}}],"to_after_key_up":[{"set_variable":{"name":"B_M","value":0}}],"type":"basic"},</v>
      </c>
      <c r="AS124" s="166" t="str">
        <f t="shared" si="105"/>
        <v>{"conditions":[{"type":"variable_if","name":"unsettled","value":2},{"type":"variable_unless","name":"B_C","value":0},{"type":"variable_unless","name":"B_M","value":0}],"from":{"key_code":"v","modifiers":{"optional":["caps_lock"]}},"to":[{"key_code":"delete_or_backspace"},{"key_code":"delete_or_backspace"},{"key_code":"c","modifiers":["command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M","value":0}],"from":{"key_code":"v","modifiers":{"optional":["caps_lock"]}},"to":[{"key_code":"delete_or_backspace"},{"key_code":"c","modifiers":["command"]},{"set_variable":{"name":"B_V","value":1}},{"set_variable":{"name":"unsettled","value":0}}],"to_after_key_up":[{"set_variable":{"name":"B_V","value":0}}],"type":"basic"},{"conditions":[{"type":"variable_unless","name":"B_C","value":0},{"type":"variable_unless","name":"B_M","value":0}],"from":{"key_code":"v","modifiers":{"optional":["caps_lock"]}},"to":[{"key_code":"c","modifiers":["command"]},{"set_variable":{"name":"B_V","value":1}},{"set_variable":{"name":"unsettled","value":0}}],"to_after_key_up":[{"set_variable":{"name":"B_V","value":0}}],"type":"basic"},</v>
      </c>
      <c r="AT124" s="166" t="str">
        <f t="shared" si="106"/>
        <v>{"conditions":[{"type":"variable_if","name":"unsettled","value":2},{"type":"variable_unless","name":"B_V","value":0},{"type":"variable_unless","name":"B_M","value":0}],"from":{"key_code":"c","modifiers":{"optional":["caps_lock"]}},"to":[{"key_code":"delete_or_backspace"},{"key_code":"delete_or_backspace"},{"key_code":"c","modifiers":["command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M","value":0}],"from":{"key_code":"c","modifiers":{"optional":["caps_lock"]}},"to":[{"key_code":"delete_or_backspace"},{"key_code":"c","modifiers":["command"]},{"set_variable":{"name":"B_C","value":1}},{"set_variable":{"name":"unsettled","value":0}}],"to_after_key_up":[{"set_variable":{"name":"B_C","value":0}}],"type":"basic"},{"conditions":[{"type":"variable_unless","name":"B_V","value":0},{"type":"variable_unless","name":"B_M","value":0}],"from":{"key_code":"c","modifiers":{"optional":["caps_lock"]}},"to":[{"key_code":"c","modifiers":["command"]},{"set_variable":{"name":"B_C","value":1}},{"set_variable":{"name":"unsettled","value":0}}],"to_after_key_up":[{"set_variable":{"name":"B_C","value":0}}],"type":"basic"},</v>
      </c>
      <c r="AU124" s="166" t="str">
        <f t="shared" si="118"/>
        <v/>
      </c>
      <c r="AV124" s="166" t="str">
        <f t="shared" si="119"/>
        <v/>
      </c>
      <c r="AW124" s="166" t="str">
        <f t="shared" si="107"/>
        <v/>
      </c>
      <c r="AX124" s="166" t="str">
        <f t="shared" si="108"/>
        <v/>
      </c>
      <c r="AY124" s="166" t="str">
        <f t="shared" si="109"/>
        <v/>
      </c>
      <c r="AZ124" s="166" t="str">
        <f t="shared" si="110"/>
        <v/>
      </c>
      <c r="BA124" s="166" t="str">
        <f t="shared" si="120"/>
        <v/>
      </c>
      <c r="BB124" s="166" t="str">
        <f t="shared" si="111"/>
        <v/>
      </c>
      <c r="BC124" s="166" t="str">
        <f t="shared" si="121"/>
        <v/>
      </c>
      <c r="BD124" s="166" t="str">
        <f t="shared" si="112"/>
        <v/>
      </c>
      <c r="BE124" s="166" t="str">
        <f t="shared" si="122"/>
        <v/>
      </c>
      <c r="BF124" s="166" t="str">
        <f t="shared" si="113"/>
        <v/>
      </c>
      <c r="BG124" s="166" t="str">
        <f t="shared" si="123"/>
        <v/>
      </c>
      <c r="BH124" s="166" t="str">
        <f t="shared" si="124"/>
        <v/>
      </c>
      <c r="BI124" s="166" t="str">
        <f t="shared" si="125"/>
        <v/>
      </c>
      <c r="BJ124" s="166"/>
      <c r="BK124" s="190"/>
      <c r="BL124" s="189" t="str">
        <f t="shared" si="126"/>
        <v/>
      </c>
      <c r="BM124" s="166" t="str">
        <f t="shared" si="114"/>
        <v/>
      </c>
      <c r="BN124" s="167" t="str">
        <f t="shared" si="115"/>
        <v/>
      </c>
      <c r="BO124" s="166" t="str">
        <f t="shared" si="127"/>
        <v/>
      </c>
      <c r="BP124" s="166" t="str">
        <f t="shared" si="116"/>
        <v/>
      </c>
      <c r="BQ124" s="190" t="str">
        <f>IF(AND($A124=1,$J124&lt;&gt;""),_xlfn.CONCAT(BQ$3,PROPER(_xlfn.XLOOKUP($L124,字面,QWERTY)),BQ$4,_xlfn.XLOOKUP($L124,字面,QWERTY),BQ$5,$U124,BQ$6,_xlfn.XLOOKUP($L124,字面,変数名),BQ$7,_xlfn.XLOOKUP($L124,字面,変数名),BQ$8,BQ$9,_xlfn.XLOOKUP($L124,字面,QWERTY),BQ$5,$U124,BQ$6,_xlfn.XLOOKUP($L124,字面,変数名),BQ$10,_xlfn.XLOOKUP($L124,字面,変数名),IF(ISBLANK($BQ125),BQ$11,BQ$8)),"")</f>
        <v/>
      </c>
      <c r="BR124" s="193"/>
    </row>
    <row r="125" spans="1:70" ht="21">
      <c r="A125" s="39">
        <f t="shared" si="83"/>
        <v>3</v>
      </c>
      <c r="B125" s="38" t="str">
        <f t="shared" si="84"/>
        <v>A</v>
      </c>
      <c r="C125" s="38">
        <f t="shared" si="85"/>
        <v>1</v>
      </c>
      <c r="D125" s="38">
        <f t="shared" si="86"/>
        <v>0</v>
      </c>
      <c r="E125" s="50">
        <f t="shared" si="87"/>
        <v>293601280</v>
      </c>
      <c r="F125" s="141">
        <f t="shared" si="88"/>
        <v>0</v>
      </c>
      <c r="G125" s="144">
        <v>244</v>
      </c>
      <c r="H125" s="3" t="s">
        <v>40</v>
      </c>
      <c r="I125" s="19"/>
      <c r="J125" s="5" t="s">
        <v>40</v>
      </c>
      <c r="K125" s="7"/>
      <c r="L125" s="22" t="s">
        <v>188</v>
      </c>
      <c r="M125" s="22" t="s">
        <v>189</v>
      </c>
      <c r="N125" s="204" t="s">
        <v>193</v>
      </c>
      <c r="O125" s="36"/>
      <c r="P125" s="9" t="s">
        <v>746</v>
      </c>
      <c r="Q125" s="10" t="s">
        <v>744</v>
      </c>
      <c r="R125" s="21" t="s">
        <v>745</v>
      </c>
      <c r="S125" s="34" t="str">
        <f t="shared" si="82"/>
        <v>{"key_code":"v","modifiers":["command"]}</v>
      </c>
      <c r="T125" s="160"/>
      <c r="U125" s="34" t="str">
        <f t="shared" si="89"/>
        <v>{"key_code":"v","modifiers":["command"]}</v>
      </c>
      <c r="W125" s="84" t="str">
        <f t="shared" si="90"/>
        <v>は</v>
      </c>
      <c r="X125" s="85" t="str">
        <f t="shared" si="91"/>
        <v>こ</v>
      </c>
      <c r="Y125" s="86">
        <f t="shared" si="92"/>
        <v>25165824</v>
      </c>
      <c r="Z125" s="87" t="str">
        <f t="shared" si="93"/>
        <v/>
      </c>
      <c r="AA125" s="85">
        <f t="shared" si="94"/>
        <v>0</v>
      </c>
      <c r="AB125" s="84" t="str">
        <f t="shared" si="95"/>
        <v>は</v>
      </c>
      <c r="AC125" s="85" t="str">
        <f t="shared" si="96"/>
        <v>ん</v>
      </c>
      <c r="AD125" s="86">
        <f t="shared" si="97"/>
        <v>276824064</v>
      </c>
      <c r="AE125" s="87" t="str">
        <f t="shared" si="98"/>
        <v/>
      </c>
      <c r="AF125" s="85">
        <f t="shared" si="99"/>
        <v>0</v>
      </c>
      <c r="AG125" s="84" t="str">
        <f t="shared" si="100"/>
        <v>こ</v>
      </c>
      <c r="AH125" s="85" t="str">
        <f t="shared" si="101"/>
        <v>ん</v>
      </c>
      <c r="AI125" s="86">
        <f t="shared" si="102"/>
        <v>285212672</v>
      </c>
      <c r="AJ125" s="87" t="str">
        <f t="shared" si="103"/>
        <v/>
      </c>
      <c r="AK125" s="88">
        <f t="shared" si="104"/>
        <v>0</v>
      </c>
      <c r="AM125" s="183"/>
      <c r="AN125" s="165"/>
      <c r="AO125" s="165"/>
      <c r="AP125" s="165"/>
      <c r="AQ125" s="165"/>
      <c r="AR125" s="189" t="str">
        <f t="shared" si="117"/>
        <v>{"description": "は, こ &amp; ん → ペースト","conditions":[{"type":"variable_if","name":"unsettled","value":2},{"type":"variable_unless","name":"B_C","value":0},{"type":"variable_unless","name":"B_V","value":0}],"from":{"key_code":"comma","modifiers":{"optional":["caps_lock"]}},"to":[{"key_code":"delete_or_backspace"},{"key_code":"delete_or_backspace"},{"key_code":"v","modifiers":["command"]},{"set_variable":{"name":"B_COMM","value":1}},{"set_variable":{"name":"unsettled","value":0}}],"to_after_key_up":[{"set_variable":{"name":"B_COMM","value":0}}],"type":"basic"},{"conditions":[{"type":"variable_unless","name":"unsettled","value":0},{"type":"variable_unless","name":"B_C","value":0},{"type":"variable_unless","name":"B_V","value":0}],"from":{"key_code":"comma","modifiers":{"optional":["caps_lock"]}},"to":[{"key_code":"delete_or_backspace"},{"key_code":"v","modifiers":["command"]},{"set_variable":{"name":"B_COMM","value":1}},{"set_variable":{"name":"unsettled","value":0}}],"to_after_key_up":[{"set_variable":{"name":"B_COMM","value":0}}],"type":"basic"},{"conditions":[{"type":"variable_unless","name":"B_C","value":0},{"type":"variable_unless","name":"B_V","value":0}],"from":{"key_code":"comma","modifiers":{"optional":["caps_lock"]}},"to":[{"key_code":"v","modifiers":["command"]},{"set_variable":{"name":"B_COMM","value":1}},{"set_variable":{"name":"unsettled","value":0}}],"to_after_key_up":[{"set_variable":{"name":"B_COMM","value":0}}],"type":"basic"},</v>
      </c>
      <c r="AS125" s="166" t="str">
        <f t="shared" si="105"/>
        <v>{"conditions":[{"type":"variable_if","name":"unsettled","value":2},{"type":"variable_unless","name":"B_C","value":0},{"type":"variable_unless","name":"B_COMM","value":0}],"from":{"key_code":"v","modifiers":{"optional":["caps_lock"]}},"to":[{"key_code":"delete_or_backspace"},{"key_code":"delete_or_backspace"},{"key_code":"v","modifiers":["command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COMM","value":0}],"from":{"key_code":"v","modifiers":{"optional":["caps_lock"]}},"to":[{"key_code":"delete_or_backspace"},{"key_code":"v","modifiers":["command"]},{"set_variable":{"name":"B_V","value":1}},{"set_variable":{"name":"unsettled","value":0}}],"to_after_key_up":[{"set_variable":{"name":"B_V","value":0}}],"type":"basic"},{"conditions":[{"type":"variable_unless","name":"B_C","value":0},{"type":"variable_unless","name":"B_COMM","value":0}],"from":{"key_code":"v","modifiers":{"optional":["caps_lock"]}},"to":[{"key_code":"v","modifiers":["command"]},{"set_variable":{"name":"B_V","value":1}},{"set_variable":{"name":"unsettled","value":0}}],"to_after_key_up":[{"set_variable":{"name":"B_V","value":0}}],"type":"basic"},</v>
      </c>
      <c r="AT125" s="166" t="str">
        <f t="shared" si="106"/>
        <v>{"conditions":[{"type":"variable_if","name":"unsettled","value":2},{"type":"variable_unless","name":"B_V","value":0},{"type":"variable_unless","name":"B_COMM","value":0}],"from":{"key_code":"c","modifiers":{"optional":["caps_lock"]}},"to":[{"key_code":"delete_or_backspace"},{"key_code":"delete_or_backspace"},{"key_code":"v","modifiers":["command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COMM","value":0}],"from":{"key_code":"c","modifiers":{"optional":["caps_lock"]}},"to":[{"key_code":"delete_or_backspace"},{"key_code":"v","modifiers":["command"]},{"set_variable":{"name":"B_C","value":1}},{"set_variable":{"name":"unsettled","value":0}}],"to_after_key_up":[{"set_variable":{"name":"B_C","value":0}}],"type":"basic"},{"conditions":[{"type":"variable_unless","name":"B_V","value":0},{"type":"variable_unless","name":"B_COMM","value":0}],"from":{"key_code":"c","modifiers":{"optional":["caps_lock"]}},"to":[{"key_code":"v","modifiers":["command"]},{"set_variable":{"name":"B_C","value":1}},{"set_variable":{"name":"unsettled","value":0}}],"to_after_key_up":[{"set_variable":{"name":"B_C","value":0}}],"type":"basic"},</v>
      </c>
      <c r="AU125" s="166" t="str">
        <f t="shared" si="118"/>
        <v/>
      </c>
      <c r="AV125" s="166" t="str">
        <f t="shared" si="119"/>
        <v/>
      </c>
      <c r="AW125" s="166" t="str">
        <f t="shared" si="107"/>
        <v/>
      </c>
      <c r="AX125" s="166" t="str">
        <f t="shared" si="108"/>
        <v/>
      </c>
      <c r="AY125" s="166" t="str">
        <f t="shared" si="109"/>
        <v/>
      </c>
      <c r="AZ125" s="166" t="str">
        <f t="shared" si="110"/>
        <v/>
      </c>
      <c r="BA125" s="166" t="str">
        <f t="shared" si="120"/>
        <v/>
      </c>
      <c r="BB125" s="166" t="str">
        <f t="shared" si="111"/>
        <v/>
      </c>
      <c r="BC125" s="166" t="str">
        <f t="shared" si="121"/>
        <v/>
      </c>
      <c r="BD125" s="166" t="str">
        <f t="shared" si="112"/>
        <v/>
      </c>
      <c r="BE125" s="166" t="str">
        <f t="shared" si="122"/>
        <v/>
      </c>
      <c r="BF125" s="166" t="str">
        <f t="shared" si="113"/>
        <v/>
      </c>
      <c r="BG125" s="166" t="str">
        <f t="shared" si="123"/>
        <v/>
      </c>
      <c r="BH125" s="166" t="str">
        <f t="shared" si="124"/>
        <v/>
      </c>
      <c r="BI125" s="166" t="str">
        <f t="shared" si="125"/>
        <v/>
      </c>
      <c r="BJ125" s="166"/>
      <c r="BK125" s="190"/>
      <c r="BL125" s="189" t="str">
        <f t="shared" si="126"/>
        <v/>
      </c>
      <c r="BM125" s="166" t="str">
        <f t="shared" si="114"/>
        <v/>
      </c>
      <c r="BN125" s="167" t="str">
        <f t="shared" si="115"/>
        <v/>
      </c>
      <c r="BO125" s="166" t="str">
        <f t="shared" si="127"/>
        <v/>
      </c>
      <c r="BP125" s="166" t="str">
        <f t="shared" si="116"/>
        <v/>
      </c>
      <c r="BQ125" s="190" t="str">
        <f>IF(AND($A125=1,$J125&lt;&gt;""),_xlfn.CONCAT(BQ$3,PROPER(_xlfn.XLOOKUP($L125,字面,QWERTY)),BQ$4,_xlfn.XLOOKUP($L125,字面,QWERTY),BQ$5,$U125,BQ$6,_xlfn.XLOOKUP($L125,字面,変数名),BQ$7,_xlfn.XLOOKUP($L125,字面,変数名),BQ$8,BQ$9,_xlfn.XLOOKUP($L125,字面,QWERTY),BQ$5,$U125,BQ$6,_xlfn.XLOOKUP($L125,字面,変数名),BQ$10,_xlfn.XLOOKUP($L125,字面,変数名),IF(ISBLANK($BQ126),BQ$11,BQ$8)),"")</f>
        <v/>
      </c>
      <c r="BR125" s="193"/>
    </row>
    <row r="126" spans="1:70" ht="21">
      <c r="A126" s="39">
        <f t="shared" si="83"/>
        <v>3</v>
      </c>
      <c r="B126" s="38" t="str">
        <f t="shared" si="84"/>
        <v>A</v>
      </c>
      <c r="C126" s="38">
        <f t="shared" si="85"/>
        <v>1</v>
      </c>
      <c r="D126" s="38">
        <f t="shared" si="86"/>
        <v>0</v>
      </c>
      <c r="E126" s="50">
        <f t="shared" si="87"/>
        <v>562036736</v>
      </c>
      <c r="F126" s="141">
        <f t="shared" si="88"/>
        <v>0</v>
      </c>
      <c r="G126" s="144">
        <v>245</v>
      </c>
      <c r="H126" s="3" t="s">
        <v>40</v>
      </c>
      <c r="I126" s="19"/>
      <c r="J126" s="5" t="s">
        <v>40</v>
      </c>
      <c r="K126" s="7"/>
      <c r="L126" s="22" t="s">
        <v>188</v>
      </c>
      <c r="M126" s="22" t="s">
        <v>189</v>
      </c>
      <c r="N126" s="204" t="s">
        <v>194</v>
      </c>
      <c r="O126" s="36"/>
      <c r="P126" s="9" t="s">
        <v>750</v>
      </c>
      <c r="Q126" s="10" t="s">
        <v>751</v>
      </c>
      <c r="R126" s="21" t="s">
        <v>1063</v>
      </c>
      <c r="S126" s="34" t="str">
        <f t="shared" si="82"/>
        <v>{"key_code":"z","modifiers":["shift","command"]}</v>
      </c>
      <c r="T126" s="160"/>
      <c r="U126" s="34" t="str">
        <f t="shared" si="89"/>
        <v>{"key_code":"z","modifiers":["shift","command"]}</v>
      </c>
      <c r="W126" s="84" t="str">
        <f t="shared" si="90"/>
        <v>は</v>
      </c>
      <c r="X126" s="85" t="str">
        <f t="shared" si="91"/>
        <v>こ</v>
      </c>
      <c r="Y126" s="86">
        <f t="shared" si="92"/>
        <v>25165824</v>
      </c>
      <c r="Z126" s="87" t="str">
        <f t="shared" si="93"/>
        <v/>
      </c>
      <c r="AA126" s="85">
        <f t="shared" si="94"/>
        <v>0</v>
      </c>
      <c r="AB126" s="84" t="str">
        <f t="shared" si="95"/>
        <v>は</v>
      </c>
      <c r="AC126" s="85" t="str">
        <f t="shared" si="96"/>
        <v>ら</v>
      </c>
      <c r="AD126" s="86">
        <f t="shared" si="97"/>
        <v>545259520</v>
      </c>
      <c r="AE126" s="87" t="str">
        <f t="shared" si="98"/>
        <v/>
      </c>
      <c r="AF126" s="85">
        <f t="shared" si="99"/>
        <v>0</v>
      </c>
      <c r="AG126" s="84" t="str">
        <f t="shared" si="100"/>
        <v>こ</v>
      </c>
      <c r="AH126" s="85" t="str">
        <f t="shared" si="101"/>
        <v>ら</v>
      </c>
      <c r="AI126" s="86">
        <f t="shared" si="102"/>
        <v>553648128</v>
      </c>
      <c r="AJ126" s="87" t="str">
        <f t="shared" si="103"/>
        <v>ぷ</v>
      </c>
      <c r="AK126" s="88">
        <f t="shared" si="104"/>
        <v>1</v>
      </c>
      <c r="AM126" s="183"/>
      <c r="AN126" s="165"/>
      <c r="AO126" s="165"/>
      <c r="AP126" s="165"/>
      <c r="AQ126" s="165"/>
      <c r="AR126" s="189" t="str">
        <f t="shared" si="117"/>
        <v>{"description": "は, こ &amp; ら → リドゥ","conditions":[{"type":"variable_if","name":"unsettled","value":2},{"type":"variable_unless","name":"B_C","value":0},{"type":"variable_unless","name":"B_V","value":0}],"from":{"key_code":"period","modifiers":{"optional":["caps_lock"]}},"to":[{"key_code":"delete_or_backspace"},{"key_code":"delete_or_backspace"},{"key_code":"z","modifiers":["shift","command"]},{"set_variable":{"name":"B_DOT","value":1}},{"set_variable":{"name":"unsettled","value":0}}],"to_after_key_up":[{"set_variable":{"name":"B_DOT","value":0}}],"type":"basic"},{"conditions":[{"type":"variable_unless","name":"unsettled","value":0},{"type":"variable_unless","name":"B_C","value":0},{"type":"variable_unless","name":"B_V","value":0}],"from":{"key_code":"period","modifiers":{"optional":["caps_lock"]}},"to":[{"key_code":"delete_or_backspace"},{"key_code":"z","modifiers":["shift","command"]},{"set_variable":{"name":"B_DOT","value":1}},{"set_variable":{"name":"unsettled","value":0}}],"to_after_key_up":[{"set_variable":{"name":"B_DOT","value":0}}],"type":"basic"},{"conditions":[{"type":"variable_unless","name":"B_C","value":0},{"type":"variable_unless","name":"B_V","value":0}],"from":{"key_code":"period","modifiers":{"optional":["caps_lock"]}},"to":[{"key_code":"z","modifiers":["shift","command"]},{"set_variable":{"name":"B_DOT","value":1}},{"set_variable":{"name":"unsettled","value":0}}],"to_after_key_up":[{"set_variable":{"name":"B_DOT","value":0}}],"type":"basic"},</v>
      </c>
      <c r="AS126" s="166" t="str">
        <f t="shared" si="105"/>
        <v>{"conditions":[{"type":"variable_if","name":"unsettled","value":2},{"type":"variable_unless","name":"B_C","value":0},{"type":"variable_unless","name":"B_DOT","value":0}],"from":{"key_code":"v","modifiers":{"optional":["caps_lock"]}},"to":[{"key_code":"delete_or_backspace"},{"key_code":"delete_or_backspace"},{"key_code":"z","modifiers":["shift","command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DOT","value":0}],"from":{"key_code":"v","modifiers":{"optional":["caps_lock"]}},"to":[{"key_code":"delete_or_backspace"},{"key_code":"z","modifiers":["shift","command"]},{"set_variable":{"name":"B_V","value":1}},{"set_variable":{"name":"unsettled","value":0}}],"to_after_key_up":[{"set_variable":{"name":"B_V","value":0}}],"type":"basic"},{"conditions":[{"type":"variable_unless","name":"B_C","value":0},{"type":"variable_unless","name":"B_DOT","value":0}],"from":{"key_code":"v","modifiers":{"optional":["caps_lock"]}},"to":[{"key_code":"z","modifiers":["shift","command"]},{"set_variable":{"name":"B_V","value":1}},{"set_variable":{"name":"unsettled","value":0}}],"to_after_key_up":[{"set_variable":{"name":"B_V","value":0}}],"type":"basic"},</v>
      </c>
      <c r="AT126" s="166" t="str">
        <f t="shared" si="106"/>
        <v>{"conditions":[{"type":"variable_if","name":"unsettled","value":2},{"type":"variable_unless","name":"B_V","value":0},{"type":"variable_unless","name":"B_DOT","value":0}],"from":{"key_code":"c","modifiers":{"optional":["caps_lock"]}},"to":[{"key_code":"delete_or_backspace"},{"key_code":"delete_or_backspace"},{"key_code":"z","modifiers":["shift","command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DOT","value":0}],"from":{"key_code":"c","modifiers":{"optional":["caps_lock"]}},"to":[{"key_code":"delete_or_backspace"},{"key_code":"z","modifiers":["shift","command"]},{"set_variable":{"name":"B_C","value":1}},{"set_variable":{"name":"unsettled","value":0}}],"to_after_key_up":[{"set_variable":{"name":"B_C","value":0}}],"type":"basic"},{"conditions":[{"type":"variable_unless","name":"B_V","value":0},{"type":"variable_unless","name":"B_DOT","value":0}],"from":{"key_code":"c","modifiers":{"optional":["caps_lock"]}},"to":[{"key_code":"z","modifiers":["shift","command"]},{"set_variable":{"name":"B_C","value":1}},{"set_variable":{"name":"unsettled","value":0}}],"to_after_key_up":[{"set_variable":{"name":"B_C","value":0}}],"type":"basic"},</v>
      </c>
      <c r="AU126" s="166" t="str">
        <f t="shared" si="118"/>
        <v/>
      </c>
      <c r="AV126" s="166" t="str">
        <f t="shared" si="119"/>
        <v/>
      </c>
      <c r="AW126" s="166" t="str">
        <f t="shared" si="107"/>
        <v/>
      </c>
      <c r="AX126" s="166" t="str">
        <f t="shared" si="108"/>
        <v/>
      </c>
      <c r="AY126" s="166" t="str">
        <f t="shared" si="109"/>
        <v/>
      </c>
      <c r="AZ126" s="166" t="str">
        <f t="shared" si="110"/>
        <v/>
      </c>
      <c r="BA126" s="166" t="str">
        <f t="shared" si="120"/>
        <v/>
      </c>
      <c r="BB126" s="166" t="str">
        <f t="shared" si="111"/>
        <v/>
      </c>
      <c r="BC126" s="166" t="str">
        <f t="shared" si="121"/>
        <v/>
      </c>
      <c r="BD126" s="166" t="str">
        <f t="shared" si="112"/>
        <v/>
      </c>
      <c r="BE126" s="166" t="str">
        <f t="shared" si="122"/>
        <v/>
      </c>
      <c r="BF126" s="166" t="str">
        <f t="shared" si="113"/>
        <v/>
      </c>
      <c r="BG126" s="166" t="str">
        <f t="shared" si="123"/>
        <v/>
      </c>
      <c r="BH126" s="166" t="str">
        <f t="shared" si="124"/>
        <v/>
      </c>
      <c r="BI126" s="166" t="str">
        <f t="shared" si="125"/>
        <v/>
      </c>
      <c r="BJ126" s="166"/>
      <c r="BK126" s="190"/>
      <c r="BL126" s="189" t="str">
        <f t="shared" si="126"/>
        <v/>
      </c>
      <c r="BM126" s="166" t="str">
        <f t="shared" si="114"/>
        <v/>
      </c>
      <c r="BN126" s="167" t="str">
        <f t="shared" si="115"/>
        <v/>
      </c>
      <c r="BO126" s="166" t="str">
        <f t="shared" si="127"/>
        <v/>
      </c>
      <c r="BP126" s="166" t="str">
        <f t="shared" si="116"/>
        <v/>
      </c>
      <c r="BQ126" s="190" t="str">
        <f>IF(AND($A126=1,$J126&lt;&gt;""),_xlfn.CONCAT(BQ$3,PROPER(_xlfn.XLOOKUP($L126,字面,QWERTY)),BQ$4,_xlfn.XLOOKUP($L126,字面,QWERTY),BQ$5,$U126,BQ$6,_xlfn.XLOOKUP($L126,字面,変数名),BQ$7,_xlfn.XLOOKUP($L126,字面,変数名),BQ$8,BQ$9,_xlfn.XLOOKUP($L126,字面,QWERTY),BQ$5,$U126,BQ$6,_xlfn.XLOOKUP($L126,字面,変数名),BQ$10,_xlfn.XLOOKUP($L126,字面,変数名),IF(ISBLANK($BQ127),BQ$11,BQ$8)),"")</f>
        <v/>
      </c>
      <c r="BR126" s="193"/>
    </row>
    <row r="127" spans="1:70" ht="21">
      <c r="A127" s="39">
        <f t="shared" si="83"/>
        <v>3</v>
      </c>
      <c r="B127" s="38" t="str">
        <f t="shared" si="84"/>
        <v>A</v>
      </c>
      <c r="C127" s="38">
        <f t="shared" si="85"/>
        <v>1</v>
      </c>
      <c r="D127" s="38">
        <f t="shared" si="86"/>
        <v>0</v>
      </c>
      <c r="E127" s="50">
        <f t="shared" si="87"/>
        <v>1098907648</v>
      </c>
      <c r="F127" s="141">
        <f t="shared" si="88"/>
        <v>0</v>
      </c>
      <c r="G127" s="144">
        <v>246</v>
      </c>
      <c r="H127" s="3" t="s">
        <v>40</v>
      </c>
      <c r="I127" s="19"/>
      <c r="J127" s="5" t="s">
        <v>40</v>
      </c>
      <c r="K127" s="7"/>
      <c r="L127" s="22" t="s">
        <v>188</v>
      </c>
      <c r="M127" s="22" t="s">
        <v>189</v>
      </c>
      <c r="N127" s="204" t="s">
        <v>195</v>
      </c>
      <c r="O127" s="36"/>
      <c r="P127" s="9" t="s">
        <v>749</v>
      </c>
      <c r="Q127" s="10" t="s">
        <v>747</v>
      </c>
      <c r="R127" s="21" t="s">
        <v>748</v>
      </c>
      <c r="S127" s="34" t="str">
        <f t="shared" si="82"/>
        <v>{"key_code":"z","modifiers":["command"]}</v>
      </c>
      <c r="T127" s="160"/>
      <c r="U127" s="34" t="str">
        <f t="shared" si="89"/>
        <v>{"key_code":"z","modifiers":["command"]}</v>
      </c>
      <c r="W127" s="84" t="str">
        <f t="shared" si="90"/>
        <v>は</v>
      </c>
      <c r="X127" s="85" t="str">
        <f t="shared" si="91"/>
        <v>こ</v>
      </c>
      <c r="Y127" s="86">
        <f t="shared" si="92"/>
        <v>25165824</v>
      </c>
      <c r="Z127" s="87" t="str">
        <f t="shared" si="93"/>
        <v/>
      </c>
      <c r="AA127" s="85">
        <f t="shared" si="94"/>
        <v>0</v>
      </c>
      <c r="AB127" s="84" t="str">
        <f t="shared" si="95"/>
        <v>は</v>
      </c>
      <c r="AC127" s="85" t="str">
        <f t="shared" si="96"/>
        <v>れ</v>
      </c>
      <c r="AD127" s="86">
        <f t="shared" si="97"/>
        <v>1082130432</v>
      </c>
      <c r="AE127" s="87" t="str">
        <f t="shared" si="98"/>
        <v/>
      </c>
      <c r="AF127" s="85">
        <f t="shared" si="99"/>
        <v>0</v>
      </c>
      <c r="AG127" s="84" t="str">
        <f t="shared" si="100"/>
        <v>こ</v>
      </c>
      <c r="AH127" s="85" t="str">
        <f t="shared" si="101"/>
        <v>れ</v>
      </c>
      <c r="AI127" s="86">
        <f t="shared" si="102"/>
        <v>1090519040</v>
      </c>
      <c r="AJ127" s="87" t="str">
        <f t="shared" si="103"/>
        <v/>
      </c>
      <c r="AK127" s="88">
        <f t="shared" si="104"/>
        <v>0</v>
      </c>
      <c r="AM127" s="183"/>
      <c r="AN127" s="165"/>
      <c r="AO127" s="165"/>
      <c r="AP127" s="165"/>
      <c r="AQ127" s="165"/>
      <c r="AR127" s="189" t="str">
        <f t="shared" si="117"/>
        <v>{"description": "は, こ &amp; れ → アンドゥ","conditions":[{"type":"variable_if","name":"unsettled","value":2},{"type":"variable_unless","name":"B_C","value":0},{"type":"variable_unless","name":"B_V","value":0}],"from":{"key_code":"slash","modifiers":{"optional":["caps_lock"]}},"to":[{"key_code":"delete_or_backspace"},{"key_code":"delete_or_backspace"},{"key_code":"z","modifiers":["command"]},{"set_variable":{"name":"B_SLSH","value":1}},{"set_variable":{"name":"unsettled","value":0}}],"to_after_key_up":[{"set_variable":{"name":"B_SLSH","value":0}}],"type":"basic"},{"conditions":[{"type":"variable_unless","name":"unsettled","value":0},{"type":"variable_unless","name":"B_C","value":0},{"type":"variable_unless","name":"B_V","value":0}],"from":{"key_code":"slash","modifiers":{"optional":["caps_lock"]}},"to":[{"key_code":"delete_or_backspace"},{"key_code":"z","modifiers":["command"]},{"set_variable":{"name":"B_SLSH","value":1}},{"set_variable":{"name":"unsettled","value":0}}],"to_after_key_up":[{"set_variable":{"name":"B_SLSH","value":0}}],"type":"basic"},{"conditions":[{"type":"variable_unless","name":"B_C","value":0},{"type":"variable_unless","name":"B_V","value":0}],"from":{"key_code":"slash","modifiers":{"optional":["caps_lock"]}},"to":[{"key_code":"z","modifiers":["command"]},{"set_variable":{"name":"B_SLSH","value":1}},{"set_variable":{"name":"unsettled","value":0}}],"to_after_key_up":[{"set_variable":{"name":"B_SLSH","value":0}}],"type":"basic"},</v>
      </c>
      <c r="AS127" s="166" t="str">
        <f t="shared" si="105"/>
        <v>{"conditions":[{"type":"variable_if","name":"unsettled","value":2},{"type":"variable_unless","name":"B_C","value":0},{"type":"variable_unless","name":"B_SLSH","value":0}],"from":{"key_code":"v","modifiers":{"optional":["caps_lock"]}},"to":[{"key_code":"delete_or_backspace"},{"key_code":"delete_or_backspace"},{"key_code":"z","modifiers":["command"]},{"set_variable":{"name":"B_V","value":1}},{"set_variable":{"name":"unsettled","value":0}}],"to_after_key_up":[{"set_variable":{"name":"B_V","value":0}}],"type":"basic"},{"conditions":[{"type":"variable_unless","name":"unsettled","value":0},{"type":"variable_unless","name":"B_C","value":0},{"type":"variable_unless","name":"B_SLSH","value":0}],"from":{"key_code":"v","modifiers":{"optional":["caps_lock"]}},"to":[{"key_code":"delete_or_backspace"},{"key_code":"z","modifiers":["command"]},{"set_variable":{"name":"B_V","value":1}},{"set_variable":{"name":"unsettled","value":0}}],"to_after_key_up":[{"set_variable":{"name":"B_V","value":0}}],"type":"basic"},{"conditions":[{"type":"variable_unless","name":"B_C","value":0},{"type":"variable_unless","name":"B_SLSH","value":0}],"from":{"key_code":"v","modifiers":{"optional":["caps_lock"]}},"to":[{"key_code":"z","modifiers":["command"]},{"set_variable":{"name":"B_V","value":1}},{"set_variable":{"name":"unsettled","value":0}}],"to_after_key_up":[{"set_variable":{"name":"B_V","value":0}}],"type":"basic"},</v>
      </c>
      <c r="AT127" s="166" t="str">
        <f t="shared" si="106"/>
        <v>{"conditions":[{"type":"variable_if","name":"unsettled","value":2},{"type":"variable_unless","name":"B_V","value":0},{"type":"variable_unless","name":"B_SLSH","value":0}],"from":{"key_code":"c","modifiers":{"optional":["caps_lock"]}},"to":[{"key_code":"delete_or_backspace"},{"key_code":"delete_or_backspace"},{"key_code":"z","modifiers":["command"]},{"set_variable":{"name":"B_C","value":1}},{"set_variable":{"name":"unsettled","value":0}}],"to_after_key_up":[{"set_variable":{"name":"B_C","value":0}}],"type":"basic"},{"conditions":[{"type":"variable_unless","name":"unsettled","value":0},{"type":"variable_unless","name":"B_V","value":0},{"type":"variable_unless","name":"B_SLSH","value":0}],"from":{"key_code":"c","modifiers":{"optional":["caps_lock"]}},"to":[{"key_code":"delete_or_backspace"},{"key_code":"z","modifiers":["command"]},{"set_variable":{"name":"B_C","value":1}},{"set_variable":{"name":"unsettled","value":0}}],"to_after_key_up":[{"set_variable":{"name":"B_C","value":0}}],"type":"basic"},{"conditions":[{"type":"variable_unless","name":"B_V","value":0},{"type":"variable_unless","name":"B_SLSH","value":0}],"from":{"key_code":"c","modifiers":{"optional":["caps_lock"]}},"to":[{"key_code":"z","modifiers":["command"]},{"set_variable":{"name":"B_C","value":1}},{"set_variable":{"name":"unsettled","value":0}}],"to_after_key_up":[{"set_variable":{"name":"B_C","value":0}}],"type":"basic"},</v>
      </c>
      <c r="AU127" s="166" t="str">
        <f t="shared" si="118"/>
        <v/>
      </c>
      <c r="AV127" s="166" t="str">
        <f t="shared" si="119"/>
        <v/>
      </c>
      <c r="AW127" s="166" t="str">
        <f t="shared" si="107"/>
        <v/>
      </c>
      <c r="AX127" s="166" t="str">
        <f t="shared" si="108"/>
        <v/>
      </c>
      <c r="AY127" s="166" t="str">
        <f t="shared" si="109"/>
        <v/>
      </c>
      <c r="AZ127" s="166" t="str">
        <f t="shared" si="110"/>
        <v/>
      </c>
      <c r="BA127" s="166" t="str">
        <f t="shared" si="120"/>
        <v/>
      </c>
      <c r="BB127" s="166" t="str">
        <f t="shared" si="111"/>
        <v/>
      </c>
      <c r="BC127" s="166" t="str">
        <f t="shared" si="121"/>
        <v/>
      </c>
      <c r="BD127" s="166" t="str">
        <f t="shared" si="112"/>
        <v/>
      </c>
      <c r="BE127" s="166" t="str">
        <f t="shared" si="122"/>
        <v/>
      </c>
      <c r="BF127" s="166" t="str">
        <f t="shared" si="113"/>
        <v/>
      </c>
      <c r="BG127" s="166" t="str">
        <f t="shared" si="123"/>
        <v/>
      </c>
      <c r="BH127" s="166" t="str">
        <f t="shared" si="124"/>
        <v/>
      </c>
      <c r="BI127" s="166" t="str">
        <f t="shared" si="125"/>
        <v/>
      </c>
      <c r="BJ127" s="166"/>
      <c r="BK127" s="190"/>
      <c r="BL127" s="189" t="str">
        <f t="shared" si="126"/>
        <v/>
      </c>
      <c r="BM127" s="166" t="str">
        <f t="shared" si="114"/>
        <v/>
      </c>
      <c r="BN127" s="167" t="str">
        <f t="shared" si="115"/>
        <v/>
      </c>
      <c r="BO127" s="166" t="str">
        <f t="shared" si="127"/>
        <v/>
      </c>
      <c r="BP127" s="166" t="str">
        <f t="shared" si="116"/>
        <v/>
      </c>
      <c r="BQ127" s="190" t="str">
        <f>IF(AND($A127=1,$J127&lt;&gt;""),_xlfn.CONCAT(BQ$3,PROPER(_xlfn.XLOOKUP($L127,字面,QWERTY)),BQ$4,_xlfn.XLOOKUP($L127,字面,QWERTY),BQ$5,$U127,BQ$6,_xlfn.XLOOKUP($L127,字面,変数名),BQ$7,_xlfn.XLOOKUP($L127,字面,変数名),BQ$8,BQ$9,_xlfn.XLOOKUP($L127,字面,QWERTY),BQ$5,$U127,BQ$6,_xlfn.XLOOKUP($L127,字面,変数名),BQ$10,_xlfn.XLOOKUP($L127,字面,変数名),IF(ISBLANK($BQ128),BQ$11,BQ$8)),"")</f>
        <v/>
      </c>
      <c r="BR127" s="193"/>
    </row>
    <row r="128" spans="1:70" ht="21">
      <c r="A128" s="39">
        <f t="shared" si="83"/>
        <v>3</v>
      </c>
      <c r="B128" s="38" t="str">
        <f t="shared" si="84"/>
        <v>C</v>
      </c>
      <c r="C128" s="38">
        <f t="shared" si="85"/>
        <v>1</v>
      </c>
      <c r="D128" s="38">
        <f t="shared" si="86"/>
        <v>2</v>
      </c>
      <c r="E128" s="50">
        <f t="shared" si="87"/>
        <v>196624</v>
      </c>
      <c r="F128" s="141">
        <f t="shared" si="88"/>
        <v>0</v>
      </c>
      <c r="G128" s="144">
        <v>133</v>
      </c>
      <c r="H128" s="3"/>
      <c r="I128" s="19"/>
      <c r="J128" s="5" t="s">
        <v>40</v>
      </c>
      <c r="K128" s="7" t="s">
        <v>56</v>
      </c>
      <c r="L128" s="22" t="s">
        <v>233</v>
      </c>
      <c r="M128" s="22" t="s">
        <v>172</v>
      </c>
      <c r="N128" s="204" t="s">
        <v>257</v>
      </c>
      <c r="O128" s="36" t="s">
        <v>547</v>
      </c>
      <c r="P128" s="9"/>
      <c r="Q128" s="10"/>
      <c r="R128" s="21"/>
      <c r="S128" s="34" t="str">
        <f t="shared" si="82"/>
        <v>{"key_code":"j"},{"key_code":"a"}</v>
      </c>
      <c r="T128" s="160"/>
      <c r="U128" s="34" t="str">
        <f t="shared" si="89"/>
        <v/>
      </c>
      <c r="W128" s="84" t="str">
        <f t="shared" si="90"/>
        <v>右濁</v>
      </c>
      <c r="X128" s="85" t="str">
        <f t="shared" si="91"/>
        <v>し</v>
      </c>
      <c r="Y128" s="86">
        <f t="shared" si="92"/>
        <v>131088</v>
      </c>
      <c r="Z128" s="87" t="str">
        <f t="shared" si="93"/>
        <v>じ</v>
      </c>
      <c r="AA128" s="85">
        <f t="shared" si="94"/>
        <v>1</v>
      </c>
      <c r="AB128" s="84" t="str">
        <f t="shared" si="95"/>
        <v>右濁</v>
      </c>
      <c r="AC128" s="85" t="str">
        <f t="shared" si="96"/>
        <v>や</v>
      </c>
      <c r="AD128" s="86">
        <f t="shared" si="97"/>
        <v>196608</v>
      </c>
      <c r="AE128" s="87">
        <f t="shared" si="98"/>
        <v>0</v>
      </c>
      <c r="AF128" s="85">
        <f t="shared" si="99"/>
        <v>1</v>
      </c>
      <c r="AG128" s="84" t="str">
        <f t="shared" si="100"/>
        <v>し</v>
      </c>
      <c r="AH128" s="85" t="str">
        <f t="shared" si="101"/>
        <v>や</v>
      </c>
      <c r="AI128" s="86">
        <f t="shared" si="102"/>
        <v>65552</v>
      </c>
      <c r="AJ128" s="87" t="str">
        <f t="shared" si="103"/>
        <v>しゃ</v>
      </c>
      <c r="AK128" s="88">
        <f t="shared" si="104"/>
        <v>2</v>
      </c>
      <c r="AM128" s="183"/>
      <c r="AN128" s="165"/>
      <c r="AO128" s="165"/>
      <c r="AP128" s="165"/>
      <c r="AQ128" s="165"/>
      <c r="AR128" s="189" t="str">
        <f t="shared" si="117"/>
        <v/>
      </c>
      <c r="AS128" s="166" t="str">
        <f t="shared" si="105"/>
        <v/>
      </c>
      <c r="AT128" s="166" t="str">
        <f t="shared" si="106"/>
        <v/>
      </c>
      <c r="AU128" s="166" t="str">
        <f t="shared" si="118"/>
        <v>{"description": "(Sp) 右濁, し &amp; や → じゃ","conditions":[{"type":"variable_unless","name":"unsettled","value":0},{"type":"variable_unless","name":"B_J","value":0},{"type":"variable_unless","name":"B_R","value":0},{"input_sources":[{"language":"ja"}],"type":"input_source_if"},{"input_sources":[{"input_mode_id":"Roman$"}],"type":"input_source_unless"}],"from":{"key_code":"h","modifiers":{"optional":["shift","caps_lock"]}},"to":[{"key_code":"delete_or_backspace"},{"key_code":"j"},{"key_code":"a"},{"set_variable":{"name":"B_H","value":1}},{"set_variable":{"name":"unsettled","value":0}}],"to_after_key_up":[{"set_variable":{"name":"B_H","value":0}}],"type":"basic"},{"conditions":[{"type":"variable_unless","name":"B_J","value":0},{"type":"variable_unless","name":"B_R","value":0},{"input_sources":[{"language":"ja"}],"type":"input_source_if"},{"input_sources":[{"input_mode_id":"Roman$"}],"type":"input_source_unless"}],"from":{"key_code":"h","modifiers":{"optional":["shift","caps_lock"]}},"to":[{"key_code":"j"},{"key_code":"a"},{"set_variable":{"name":"B_H","value":1}},{"set_variable":{"name":"unsettled","value":0}}],"to_after_key_up":[{"set_variable":{"name":"B_H","value":0}}],"type":"basic"},</v>
      </c>
      <c r="AV128" s="166" t="str">
        <f t="shared" si="119"/>
        <v/>
      </c>
      <c r="AW128" s="166" t="str">
        <f t="shared" si="107"/>
        <v>{"conditions":[{"type":"variable_unless","name":"unsettled","value":0},{"type":"variable_unless","name":"B_J","value":0},{"type":"variable_unless","name":"B_H","value":0},{"input_sources":[{"language":"ja"}],"type":"input_source_if"},{"input_sources":[{"input_mode_id":"Roman$"}],"type":"input_source_unless"}],"from":{"key_code":"r","modifiers":{"optional":["shift","caps_lock"]}},"to":[{"key_code":"delete_or_backspace"},{"key_code":"j"},{"key_code":"a"},{"set_variable":{"name":"B_R","value":1}},{"set_variable":{"name":"unsettled","value":0}}],"to_after_key_up":[{"set_variable":{"name":"B_R","value":0}}],"type":"basic"},{"conditions":[{"type":"variable_unless","name":"B_J","value":0},{"type":"variable_unless","name":"B_H","value":0},{"input_sources":[{"language":"ja"}],"type":"input_source_if"},{"input_sources":[{"input_mode_id":"Roman$"}],"type":"input_source_unless"}],"from":{"key_code":"r","modifiers":{"optional":["shift","caps_lock"]}},"to":[{"key_code":"j"},{"key_code":"a"},{"set_variable":{"name":"B_R","value":1}},{"set_variable":{"name":"unsettled","value":0}}],"to_after_key_up":[{"set_variable":{"name":"B_R","value":0}}],"type":"basic"},</v>
      </c>
      <c r="AX128" s="166" t="str">
        <f t="shared" si="108"/>
        <v/>
      </c>
      <c r="AY128" s="166" t="str">
        <f t="shared" si="109"/>
        <v/>
      </c>
      <c r="AZ128" s="166" t="str">
        <f t="shared" si="110"/>
        <v>{"conditions":[{"type":"variable_if","name":"unsettled","value":2},{"type":"variable_unless","name":"B_R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j"},{"key_code":"a"},{"set_variable":{"name":"B_J","value":1}},{"set_variable":{"name":"unsettled","value":0}}],"to_after_key_up":[{"set_variable":{"name":"B_J","value":0}}],"type":"basic"},{"conditions":[{"type":"variable_unless","name":"unsettled","value":0},{"type":"variable_unless","name":"B_R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j"},{"key_code":"a"},{"set_variable":{"name":"B_J","value":1}},{"set_variable":{"name":"unsettled","value":0}}],"to_after_key_up":[{"set_variable":{"name":"B_J","value":0}}],"type":"basic"},{"conditions":[{"type":"variable_unless","name":"B_R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j"},{"key_code":"a"},{"set_variable":{"name":"B_J","value":1}},{"set_variable":{"name":"unsettled","value":0}}],"to_after_key_up":[{"set_variable":{"name":"B_J","value":0}}],"type":"basic"},</v>
      </c>
      <c r="BA128" s="166" t="str">
        <f t="shared" si="120"/>
        <v/>
      </c>
      <c r="BB128" s="166" t="str">
        <f t="shared" si="111"/>
        <v/>
      </c>
      <c r="BC128" s="166" t="str">
        <f t="shared" si="121"/>
        <v/>
      </c>
      <c r="BD128" s="166" t="str">
        <f t="shared" si="112"/>
        <v/>
      </c>
      <c r="BE128" s="166" t="str">
        <f t="shared" si="122"/>
        <v/>
      </c>
      <c r="BF128" s="166" t="str">
        <f t="shared" si="113"/>
        <v/>
      </c>
      <c r="BG128" s="166" t="str">
        <f t="shared" si="123"/>
        <v/>
      </c>
      <c r="BH128" s="166" t="str">
        <f t="shared" si="124"/>
        <v/>
      </c>
      <c r="BI128" s="166" t="str">
        <f t="shared" si="125"/>
        <v/>
      </c>
      <c r="BJ128" s="166"/>
      <c r="BK128" s="190"/>
      <c r="BL128" s="189" t="str">
        <f t="shared" si="126"/>
        <v/>
      </c>
      <c r="BM128" s="166" t="str">
        <f t="shared" si="114"/>
        <v/>
      </c>
      <c r="BN128" s="167" t="str">
        <f t="shared" si="115"/>
        <v/>
      </c>
      <c r="BO128" s="166" t="str">
        <f t="shared" si="127"/>
        <v/>
      </c>
      <c r="BP128" s="166" t="str">
        <f t="shared" si="116"/>
        <v/>
      </c>
      <c r="BQ128" s="190" t="str">
        <f>IF(AND($A128=1,$J128&lt;&gt;""),_xlfn.CONCAT(BQ$3,PROPER(_xlfn.XLOOKUP($L128,字面,QWERTY)),BQ$4,_xlfn.XLOOKUP($L128,字面,QWERTY),BQ$5,$U128,BQ$6,_xlfn.XLOOKUP($L128,字面,変数名),BQ$7,_xlfn.XLOOKUP($L128,字面,変数名),BQ$8,BQ$9,_xlfn.XLOOKUP($L128,字面,QWERTY),BQ$5,$U128,BQ$6,_xlfn.XLOOKUP($L128,字面,変数名),BQ$10,_xlfn.XLOOKUP($L128,字面,変数名),IF(ISBLANK($BQ129),BQ$11,BQ$8)),"")</f>
        <v/>
      </c>
      <c r="BR128" s="193"/>
    </row>
    <row r="129" spans="1:70" ht="21">
      <c r="A129" s="39">
        <f t="shared" si="83"/>
        <v>3</v>
      </c>
      <c r="B129" s="38" t="str">
        <f t="shared" si="84"/>
        <v>C</v>
      </c>
      <c r="C129" s="38">
        <f t="shared" si="85"/>
        <v>1</v>
      </c>
      <c r="D129" s="38">
        <f t="shared" si="86"/>
        <v>2</v>
      </c>
      <c r="E129" s="50">
        <f t="shared" si="87"/>
        <v>132112</v>
      </c>
      <c r="F129" s="141">
        <f t="shared" si="88"/>
        <v>0</v>
      </c>
      <c r="G129" s="144">
        <v>134</v>
      </c>
      <c r="H129" s="3"/>
      <c r="I129" s="19"/>
      <c r="J129" s="5" t="s">
        <v>40</v>
      </c>
      <c r="K129" s="7" t="s">
        <v>56</v>
      </c>
      <c r="L129" s="22" t="s">
        <v>233</v>
      </c>
      <c r="M129" s="22" t="s">
        <v>172</v>
      </c>
      <c r="N129" s="204" t="s">
        <v>292</v>
      </c>
      <c r="O129" s="36" t="s">
        <v>549</v>
      </c>
      <c r="P129" s="9"/>
      <c r="Q129" s="10"/>
      <c r="R129" s="21"/>
      <c r="S129" s="34" t="str">
        <f t="shared" si="82"/>
        <v>{"key_code":"j"},{"key_code":"u"}</v>
      </c>
      <c r="T129" s="160"/>
      <c r="U129" s="34" t="str">
        <f t="shared" si="89"/>
        <v/>
      </c>
      <c r="W129" s="84" t="str">
        <f t="shared" si="90"/>
        <v>右濁</v>
      </c>
      <c r="X129" s="85" t="str">
        <f t="shared" si="91"/>
        <v>し</v>
      </c>
      <c r="Y129" s="86">
        <f t="shared" si="92"/>
        <v>131088</v>
      </c>
      <c r="Z129" s="87" t="str">
        <f t="shared" si="93"/>
        <v>じ</v>
      </c>
      <c r="AA129" s="85">
        <f t="shared" si="94"/>
        <v>1</v>
      </c>
      <c r="AB129" s="84" t="str">
        <f t="shared" si="95"/>
        <v>右濁</v>
      </c>
      <c r="AC129" s="85" t="str">
        <f t="shared" si="96"/>
        <v>ゆ</v>
      </c>
      <c r="AD129" s="86">
        <f t="shared" si="97"/>
        <v>132096</v>
      </c>
      <c r="AE129" s="87" t="str">
        <f t="shared" si="98"/>
        <v/>
      </c>
      <c r="AF129" s="85">
        <f t="shared" si="99"/>
        <v>0</v>
      </c>
      <c r="AG129" s="84" t="str">
        <f t="shared" si="100"/>
        <v>し</v>
      </c>
      <c r="AH129" s="85" t="str">
        <f t="shared" si="101"/>
        <v>ゆ</v>
      </c>
      <c r="AI129" s="86">
        <f t="shared" si="102"/>
        <v>1040</v>
      </c>
      <c r="AJ129" s="87" t="str">
        <f t="shared" si="103"/>
        <v>しゅ</v>
      </c>
      <c r="AK129" s="88">
        <f t="shared" si="104"/>
        <v>2</v>
      </c>
      <c r="AM129" s="183"/>
      <c r="AN129" s="165"/>
      <c r="AO129" s="165"/>
      <c r="AP129" s="165"/>
      <c r="AQ129" s="165"/>
      <c r="AR129" s="189" t="str">
        <f t="shared" si="117"/>
        <v/>
      </c>
      <c r="AS129" s="166" t="str">
        <f t="shared" si="105"/>
        <v/>
      </c>
      <c r="AT129" s="166" t="str">
        <f t="shared" si="106"/>
        <v/>
      </c>
      <c r="AU129" s="166" t="str">
        <f t="shared" si="118"/>
        <v>{"description": "(Sp) 右濁, し &amp; ゆ → じゅ","conditions":[{"type":"variable_unless","name":"unsettled","value":0},{"type":"variable_unless","name":"B_J","value":0},{"type":"variable_unless","name":"B_R","value":0},{"input_sources":[{"language":"ja"}],"type":"input_source_if"},{"input_sources":[{"input_mode_id":"Roman$"}],"type":"input_source_unless"}],"from":{"key_code":"p","modifiers":{"optional":["shift","caps_lock"]}},"to":[{"key_code":"delete_or_backspace"},{"key_code":"j"},{"key_code":"u"},{"set_variable":{"name":"B_P","value":1}},{"set_variable":{"name":"unsettled","value":0}}],"to_after_key_up":[{"set_variable":{"name":"B_P","value":0}}],"type":"basic"},{"conditions":[{"type":"variable_unless","name":"B_J","value":0},{"type":"variable_unless","name":"B_R","value":0},{"input_sources":[{"language":"ja"}],"type":"input_source_if"},{"input_sources":[{"input_mode_id":"Roman$"}],"type":"input_source_unless"}],"from":{"key_code":"p","modifiers":{"optional":["shift","caps_lock"]}},"to":[{"key_code":"j"},{"key_code":"u"},{"set_variable":{"name":"B_P","value":1}},{"set_variable":{"name":"unsettled","value":0}}],"to_after_key_up":[{"set_variable":{"name":"B_P","value":0}}],"type":"basic"},</v>
      </c>
      <c r="AV129" s="166" t="str">
        <f t="shared" si="119"/>
        <v/>
      </c>
      <c r="AW129" s="166" t="str">
        <f t="shared" si="107"/>
        <v/>
      </c>
      <c r="AX129" s="166" t="str">
        <f t="shared" si="108"/>
        <v>{"conditions":[{"type":"variable_if","name":"unsettled","value":2},{"type":"variable_unless","name":"B_J","value":0},{"type":"variable_unless","name":"B_P","value":0},{"input_sources":[{"language":"ja"}],"type":"input_source_if"},{"input_sources":[{"input_mode_id":"Roman$"}],"type":"input_source_unless"}],"from":{"key_code":"r","modifiers":{"optional":["shift","caps_lock"]}},"to":[{"key_code":"delete_or_backspace"},{"key_code":"delete_or_backspace"},{"key_code":"j"},{"key_code":"u"},{"set_variable":{"name":"B_R","value":1}},{"set_variable":{"name":"unsettled","value":0}}],"to_after_key_up":[{"set_variable":{"name":"B_R","value":0}}],"type":"basic"},{"conditions":[{"type":"variable_unless","name":"unsettled","value":0},{"type":"variable_unless","name":"B_J","value":0},{"type":"variable_unless","name":"B_P","value":0},{"input_sources":[{"language":"ja"}],"type":"input_source_if"},{"input_sources":[{"input_mode_id":"Roman$"}],"type":"input_source_unless"}],"from":{"key_code":"r","modifiers":{"optional":["shift","caps_lock"]}},"to":[{"key_code":"delete_or_backspace"},{"key_code":"j"},{"key_code":"u"},{"set_variable":{"name":"B_R","value":1}},{"set_variable":{"name":"unsettled","value":0}}],"to_after_key_up":[{"set_variable":{"name":"B_R","value":0}}],"type":"basic"},{"conditions":[{"type":"variable_unless","name":"B_J","value":0},{"type":"variable_unless","name":"B_P","value":0},{"input_sources":[{"language":"ja"}],"type":"input_source_if"},{"input_sources":[{"input_mode_id":"Roman$"}],"type":"input_source_unless"}],"from":{"key_code":"r","modifiers":{"optional":["shift","caps_lock"]}},"to":[{"key_code":"j"},{"key_code":"u"},{"set_variable":{"name":"B_R","value":1}},{"set_variable":{"name":"unsettled","value":0}}],"to_after_key_up":[{"set_variable":{"name":"B_R","value":0}}],"type":"basic"},</v>
      </c>
      <c r="AY129" s="166" t="str">
        <f t="shared" si="109"/>
        <v/>
      </c>
      <c r="AZ129" s="166" t="str">
        <f t="shared" si="110"/>
        <v>{"conditions":[{"type":"variable_if","name":"unsettled","value":2},{"type":"variable_unless","name":"B_R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j"},{"key_code":"u"},{"set_variable":{"name":"B_J","value":1}},{"set_variable":{"name":"unsettled","value":0}}],"to_after_key_up":[{"set_variable":{"name":"B_J","value":0}}],"type":"basic"},{"conditions":[{"type":"variable_unless","name":"unsettled","value":0},{"type":"variable_unless","name":"B_R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elete_or_backspace"},{"key_code":"j"},{"key_code":"u"},{"set_variable":{"name":"B_J","value":1}},{"set_variable":{"name":"unsettled","value":0}}],"to_after_key_up":[{"set_variable":{"name":"B_J","value":0}}],"type":"basic"},{"conditions":[{"type":"variable_unless","name":"B_R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j"},{"key_code":"u"},{"set_variable":{"name":"B_J","value":1}},{"set_variable":{"name":"unsettled","value":0}}],"to_after_key_up":[{"set_variable":{"name":"B_J","value":0}}],"type":"basic"},</v>
      </c>
      <c r="BA129" s="166" t="str">
        <f t="shared" si="120"/>
        <v/>
      </c>
      <c r="BB129" s="166" t="str">
        <f t="shared" si="111"/>
        <v/>
      </c>
      <c r="BC129" s="166" t="str">
        <f t="shared" si="121"/>
        <v/>
      </c>
      <c r="BD129" s="166" t="str">
        <f t="shared" si="112"/>
        <v/>
      </c>
      <c r="BE129" s="166" t="str">
        <f t="shared" si="122"/>
        <v/>
      </c>
      <c r="BF129" s="166" t="str">
        <f t="shared" si="113"/>
        <v/>
      </c>
      <c r="BG129" s="166" t="str">
        <f t="shared" si="123"/>
        <v/>
      </c>
      <c r="BH129" s="166" t="str">
        <f t="shared" si="124"/>
        <v/>
      </c>
      <c r="BI129" s="166" t="str">
        <f t="shared" si="125"/>
        <v/>
      </c>
      <c r="BJ129" s="166"/>
      <c r="BK129" s="190"/>
      <c r="BL129" s="189" t="str">
        <f t="shared" si="126"/>
        <v/>
      </c>
      <c r="BM129" s="166" t="str">
        <f t="shared" si="114"/>
        <v/>
      </c>
      <c r="BN129" s="167" t="str">
        <f t="shared" si="115"/>
        <v/>
      </c>
      <c r="BO129" s="166" t="str">
        <f t="shared" si="127"/>
        <v/>
      </c>
      <c r="BP129" s="166" t="str">
        <f t="shared" si="116"/>
        <v/>
      </c>
      <c r="BQ129" s="190" t="str">
        <f>IF(AND($A129=1,$J129&lt;&gt;""),_xlfn.CONCAT(BQ$3,PROPER(_xlfn.XLOOKUP($L129,字面,QWERTY)),BQ$4,_xlfn.XLOOKUP($L129,字面,QWERTY),BQ$5,$U129,BQ$6,_xlfn.XLOOKUP($L129,字面,変数名),BQ$7,_xlfn.XLOOKUP($L129,字面,変数名),BQ$8,BQ$9,_xlfn.XLOOKUP($L129,字面,QWERTY),BQ$5,$U129,BQ$6,_xlfn.XLOOKUP($L129,字面,変数名),BQ$10,_xlfn.XLOOKUP($L129,字面,変数名),IF(ISBLANK($BQ130),BQ$11,BQ$8)),"")</f>
        <v/>
      </c>
      <c r="BR129" s="193"/>
    </row>
    <row r="130" spans="1:70" ht="21">
      <c r="A130" s="39">
        <f t="shared" si="83"/>
        <v>3</v>
      </c>
      <c r="B130" s="38" t="str">
        <f t="shared" si="84"/>
        <v>C</v>
      </c>
      <c r="C130" s="38">
        <f t="shared" si="85"/>
        <v>1</v>
      </c>
      <c r="D130" s="38">
        <f t="shared" si="86"/>
        <v>2</v>
      </c>
      <c r="E130" s="50">
        <f t="shared" si="87"/>
        <v>131344</v>
      </c>
      <c r="F130" s="141">
        <f t="shared" si="88"/>
        <v>0</v>
      </c>
      <c r="G130" s="144">
        <v>135</v>
      </c>
      <c r="H130" s="3"/>
      <c r="I130" s="19"/>
      <c r="J130" s="5" t="s">
        <v>40</v>
      </c>
      <c r="K130" s="7" t="s">
        <v>56</v>
      </c>
      <c r="L130" s="22" t="s">
        <v>233</v>
      </c>
      <c r="M130" s="22" t="s">
        <v>172</v>
      </c>
      <c r="N130" s="204" t="s">
        <v>324</v>
      </c>
      <c r="O130" s="36" t="s">
        <v>548</v>
      </c>
      <c r="P130" s="9"/>
      <c r="Q130" s="10"/>
      <c r="R130" s="21"/>
      <c r="S130" s="34" t="str">
        <f t="shared" si="82"/>
        <v>{"key_code":"j"},{"key_code":"o"}</v>
      </c>
      <c r="T130" s="160"/>
      <c r="U130" s="34" t="str">
        <f t="shared" si="89"/>
        <v/>
      </c>
      <c r="W130" s="84" t="str">
        <f t="shared" si="90"/>
        <v>右濁</v>
      </c>
      <c r="X130" s="85" t="str">
        <f t="shared" si="91"/>
        <v>し</v>
      </c>
      <c r="Y130" s="86">
        <f t="shared" si="92"/>
        <v>131088</v>
      </c>
      <c r="Z130" s="87" t="str">
        <f t="shared" si="93"/>
        <v>じ</v>
      </c>
      <c r="AA130" s="85">
        <f t="shared" si="94"/>
        <v>1</v>
      </c>
      <c r="AB130" s="84" t="str">
        <f t="shared" si="95"/>
        <v>右濁</v>
      </c>
      <c r="AC130" s="85" t="str">
        <f t="shared" si="96"/>
        <v>よ</v>
      </c>
      <c r="AD130" s="86">
        <f t="shared" si="97"/>
        <v>131328</v>
      </c>
      <c r="AE130" s="87" t="str">
        <f t="shared" si="98"/>
        <v/>
      </c>
      <c r="AF130" s="85">
        <f t="shared" si="99"/>
        <v>0</v>
      </c>
      <c r="AG130" s="84" t="str">
        <f t="shared" si="100"/>
        <v>し</v>
      </c>
      <c r="AH130" s="85" t="str">
        <f t="shared" si="101"/>
        <v>よ</v>
      </c>
      <c r="AI130" s="86">
        <f t="shared" si="102"/>
        <v>272</v>
      </c>
      <c r="AJ130" s="87" t="str">
        <f t="shared" si="103"/>
        <v>しょ</v>
      </c>
      <c r="AK130" s="88">
        <f t="shared" si="104"/>
        <v>2</v>
      </c>
      <c r="AM130" s="183"/>
      <c r="AN130" s="165"/>
      <c r="AO130" s="165"/>
      <c r="AP130" s="165"/>
      <c r="AQ130" s="165"/>
      <c r="AR130" s="189" t="str">
        <f t="shared" si="117"/>
        <v/>
      </c>
      <c r="AS130" s="166" t="str">
        <f t="shared" si="105"/>
        <v/>
      </c>
      <c r="AT130" s="166" t="str">
        <f t="shared" si="106"/>
        <v/>
      </c>
      <c r="AU130" s="166" t="str">
        <f t="shared" si="118"/>
        <v>{"description": "(Sp) 右濁, し &amp; よ → じょ","conditions":[{"type":"variable_unless","name":"unsettled","value":0},{"type":"variable_unless","name":"B_J","value":0},{"type":"variable_unless","name":"B_R","value":0},{"input_sources":[{"language":"ja"}],"type":"input_source_if"},{"input_sources":[{"input_mode_id":"Roman$"}],"type":"input_source_unless"}],"from":{"key_code":"i","modifiers":{"optional":["shift","caps_lock"]}},"to":[{"key_code":"delete_or_backspace"},{"key_code":"j"},{"key_code":"o"},{"set_variable":{"name":"B_I","value":1}},{"set_variable":{"name":"unsettled","value":0}}],"to_after_key_up":[{"set_variable":{"name":"B_I","value":0}}],"type":"basic"},{"conditions":[{"type":"variable_unless","name":"B_J","value":0},{"type":"variable_unless","name":"B_R","value":0},{"input_sources":[{"language":"ja"}],"type":"input_source_if"},{"input_sources":[{"input_mode_id":"Roman$"}],"type":"input_source_unless"}],"from":{"key_code":"i","modifiers":{"optional":["shift","caps_lock"]}},"to":[{"key_code":"j"},{"key_code":"o"},{"set_variable":{"name":"B_I","value":1}},{"set_variable":{"name":"unsettled","value":0}}],"to_after_key_up":[{"set_variable":{"name":"B_I","value":0}}],"type":"basic"},</v>
      </c>
      <c r="AV130" s="166" t="str">
        <f t="shared" si="119"/>
        <v/>
      </c>
      <c r="AW130" s="166" t="str">
        <f t="shared" si="107"/>
        <v/>
      </c>
      <c r="AX130" s="166" t="str">
        <f t="shared" si="108"/>
        <v>{"conditions":[{"type":"variable_if","name":"unsettled","value":2},{"type":"variable_unless","name":"B_J","value":0},{"type":"variable_unless","name":"B_I","value":0},{"input_sources":[{"language":"ja"}],"type":"input_source_if"},{"input_sources":[{"input_mode_id":"Roman$"}],"type":"input_source_unless"}],"from":{"key_code":"r","modifiers":{"optional":["shift","caps_lock"]}},"to":[{"key_code":"delete_or_backspace"},{"key_code":"delete_or_backspace"},{"key_code":"j"},{"key_code":"o"},{"set_variable":{"name":"B_R","value":1}},{"set_variable":{"name":"unsettled","value":0}}],"to_after_key_up":[{"set_variable":{"name":"B_R","value":0}}],"type":"basic"},{"conditions":[{"type":"variable_unless","name":"unsettled","value":0},{"type":"variable_unless","name":"B_J","value":0},{"type":"variable_unless","name":"B_I","value":0},{"input_sources":[{"language":"ja"}],"type":"input_source_if"},{"input_sources":[{"input_mode_id":"Roman$"}],"type":"input_source_unless"}],"from":{"key_code":"r","modifiers":{"optional":["shift","caps_lock"]}},"to":[{"key_code":"delete_or_backspace"},{"key_code":"j"},{"key_code":"o"},{"set_variable":{"name":"B_R","value":1}},{"set_variable":{"name":"unsettled","value":0}}],"to_after_key_up":[{"set_variable":{"name":"B_R","value":0}}],"type":"basic"},{"conditions":[{"type":"variable_unless","name":"B_J","value":0},{"type":"variable_unless","name":"B_I","value":0},{"input_sources":[{"language":"ja"}],"type":"input_source_if"},{"input_sources":[{"input_mode_id":"Roman$"}],"type":"input_source_unless"}],"from":{"key_code":"r","modifiers":{"optional":["shift","caps_lock"]}},"to":[{"key_code":"j"},{"key_code":"o"},{"set_variable":{"name":"B_R","value":1}},{"set_variable":{"name":"unsettled","value":0}}],"to_after_key_up":[{"set_variable":{"name":"B_R","value":0}}],"type":"basic"},</v>
      </c>
      <c r="AY130" s="166" t="str">
        <f t="shared" si="109"/>
        <v/>
      </c>
      <c r="AZ130" s="166" t="str">
        <f t="shared" si="110"/>
        <v>{"conditions":[{"type":"variable_if","name":"unsettled","value":2},{"type":"variable_unless","name":"B_R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j"},{"key_code":"o"},{"set_variable":{"name":"B_J","value":1}},{"set_variable":{"name":"unsettled","value":0}}],"to_after_key_up":[{"set_variable":{"name":"B_J","value":0}}],"type":"basic"},{"conditions":[{"type":"variable_unless","name":"unsettled","value":0},{"type":"variable_unless","name":"B_R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elete_or_backspace"},{"key_code":"j"},{"key_code":"o"},{"set_variable":{"name":"B_J","value":1}},{"set_variable":{"name":"unsettled","value":0}}],"to_after_key_up":[{"set_variable":{"name":"B_J","value":0}}],"type":"basic"},{"conditions":[{"type":"variable_unless","name":"B_R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j"},{"key_code":"o"},{"set_variable":{"name":"B_J","value":1}},{"set_variable":{"name":"unsettled","value":0}}],"to_after_key_up":[{"set_variable":{"name":"B_J","value":0}}],"type":"basic"},</v>
      </c>
      <c r="BA130" s="166" t="str">
        <f t="shared" si="120"/>
        <v/>
      </c>
      <c r="BB130" s="166" t="str">
        <f t="shared" si="111"/>
        <v/>
      </c>
      <c r="BC130" s="166" t="str">
        <f t="shared" si="121"/>
        <v/>
      </c>
      <c r="BD130" s="166" t="str">
        <f t="shared" si="112"/>
        <v/>
      </c>
      <c r="BE130" s="166" t="str">
        <f t="shared" si="122"/>
        <v/>
      </c>
      <c r="BF130" s="166" t="str">
        <f t="shared" si="113"/>
        <v/>
      </c>
      <c r="BG130" s="166" t="str">
        <f t="shared" si="123"/>
        <v/>
      </c>
      <c r="BH130" s="166" t="str">
        <f t="shared" si="124"/>
        <v/>
      </c>
      <c r="BI130" s="166" t="str">
        <f t="shared" si="125"/>
        <v/>
      </c>
      <c r="BJ130" s="166"/>
      <c r="BK130" s="190"/>
      <c r="BL130" s="189" t="str">
        <f t="shared" si="126"/>
        <v/>
      </c>
      <c r="BM130" s="166" t="str">
        <f t="shared" si="114"/>
        <v/>
      </c>
      <c r="BN130" s="167" t="str">
        <f t="shared" si="115"/>
        <v/>
      </c>
      <c r="BO130" s="166" t="str">
        <f t="shared" si="127"/>
        <v/>
      </c>
      <c r="BP130" s="166" t="str">
        <f t="shared" si="116"/>
        <v/>
      </c>
      <c r="BQ130" s="190" t="str">
        <f>IF(AND($A130=1,$J130&lt;&gt;""),_xlfn.CONCAT(BQ$3,PROPER(_xlfn.XLOOKUP($L130,字面,QWERTY)),BQ$4,_xlfn.XLOOKUP($L130,字面,QWERTY),BQ$5,$U130,BQ$6,_xlfn.XLOOKUP($L130,字面,変数名),BQ$7,_xlfn.XLOOKUP($L130,字面,変数名),BQ$8,BQ$9,_xlfn.XLOOKUP($L130,字面,QWERTY),BQ$5,$U130,BQ$6,_xlfn.XLOOKUP($L130,字面,変数名),BQ$10,_xlfn.XLOOKUP($L130,字面,変数名),IF(ISBLANK($BQ131),BQ$11,BQ$8)),"")</f>
        <v/>
      </c>
      <c r="BR130" s="193"/>
    </row>
    <row r="131" spans="1:70" ht="21">
      <c r="A131" s="39">
        <f t="shared" si="83"/>
        <v>3</v>
      </c>
      <c r="B131" s="38" t="str">
        <f t="shared" si="84"/>
        <v>C</v>
      </c>
      <c r="C131" s="38">
        <f t="shared" si="85"/>
        <v>1</v>
      </c>
      <c r="D131" s="38">
        <f t="shared" si="86"/>
        <v>2</v>
      </c>
      <c r="E131" s="50">
        <f t="shared" si="87"/>
        <v>196612</v>
      </c>
      <c r="F131" s="141">
        <f t="shared" si="88"/>
        <v>0</v>
      </c>
      <c r="G131" s="144">
        <v>136</v>
      </c>
      <c r="H131" s="3"/>
      <c r="I131" s="19"/>
      <c r="J131" s="5" t="s">
        <v>40</v>
      </c>
      <c r="K131" s="7" t="s">
        <v>56</v>
      </c>
      <c r="L131" s="22" t="s">
        <v>233</v>
      </c>
      <c r="M131" s="22" t="s">
        <v>170</v>
      </c>
      <c r="N131" s="204" t="s">
        <v>257</v>
      </c>
      <c r="O131" s="36" t="s">
        <v>550</v>
      </c>
      <c r="P131" s="9"/>
      <c r="Q131" s="10"/>
      <c r="R131" s="21"/>
      <c r="S131" s="34" t="str">
        <f t="shared" si="82"/>
        <v>{"key_code":"g"},{"key_code":"y"},{"key_code":"a"}</v>
      </c>
      <c r="T131" s="160"/>
      <c r="U131" s="34" t="str">
        <f t="shared" si="89"/>
        <v/>
      </c>
      <c r="W131" s="84" t="str">
        <f t="shared" si="90"/>
        <v>右濁</v>
      </c>
      <c r="X131" s="85" t="str">
        <f t="shared" si="91"/>
        <v>き</v>
      </c>
      <c r="Y131" s="86">
        <f t="shared" si="92"/>
        <v>131076</v>
      </c>
      <c r="Z131" s="87" t="str">
        <f t="shared" si="93"/>
        <v>ぎ</v>
      </c>
      <c r="AA131" s="85">
        <f t="shared" si="94"/>
        <v>1</v>
      </c>
      <c r="AB131" s="84" t="str">
        <f t="shared" si="95"/>
        <v>右濁</v>
      </c>
      <c r="AC131" s="85" t="str">
        <f t="shared" si="96"/>
        <v>や</v>
      </c>
      <c r="AD131" s="86">
        <f t="shared" si="97"/>
        <v>196608</v>
      </c>
      <c r="AE131" s="87">
        <f t="shared" si="98"/>
        <v>0</v>
      </c>
      <c r="AF131" s="85">
        <f t="shared" si="99"/>
        <v>1</v>
      </c>
      <c r="AG131" s="84" t="str">
        <f t="shared" si="100"/>
        <v>き</v>
      </c>
      <c r="AH131" s="85" t="str">
        <f t="shared" si="101"/>
        <v>や</v>
      </c>
      <c r="AI131" s="86">
        <f t="shared" si="102"/>
        <v>65540</v>
      </c>
      <c r="AJ131" s="87" t="str">
        <f t="shared" si="103"/>
        <v>きゃ</v>
      </c>
      <c r="AK131" s="88">
        <f t="shared" si="104"/>
        <v>2</v>
      </c>
      <c r="AM131" s="183"/>
      <c r="AN131" s="165"/>
      <c r="AO131" s="165"/>
      <c r="AP131" s="165"/>
      <c r="AQ131" s="165"/>
      <c r="AR131" s="189" t="str">
        <f t="shared" si="117"/>
        <v/>
      </c>
      <c r="AS131" s="166" t="str">
        <f t="shared" si="105"/>
        <v/>
      </c>
      <c r="AT131" s="166" t="str">
        <f t="shared" si="106"/>
        <v/>
      </c>
      <c r="AU131" s="166" t="str">
        <f t="shared" si="118"/>
        <v>{"description": "(Sp) 右濁, き &amp; や → ぎゃ","conditions":[{"type":"variable_unless","name":"unsettled","value":0},{"type":"variable_unless","name":"B_J","value":0},{"type":"variable_unless","name":"B_W","value":0},{"input_sources":[{"language":"ja"}],"type":"input_source_if"},{"input_sources":[{"input_mode_id":"Roman$"}],"type":"input_source_unless"}],"from":{"key_code":"h","modifiers":{"optional":["shift","caps_lock"]}},"to":[{"key_code":"delete_or_backspace"},{"key_code":"g"},{"key_code":"y"},{"key_code":"a"},{"set_variable":{"name":"B_H","value":1}},{"set_variable":{"name":"unsettled","value":0}}],"to_after_key_up":[{"set_variable":{"name":"B_H","value":0}}],"type":"basic"},{"conditions":[{"type":"variable_unless","name":"B_J","value":0},{"type":"variable_unless","name":"B_W","value":0},{"input_sources":[{"language":"ja"}],"type":"input_source_if"},{"input_sources":[{"input_mode_id":"Roman$"}],"type":"input_source_unless"}],"from":{"key_code":"h","modifiers":{"optional":["shift","caps_lock"]}},"to":[{"key_code":"g"},{"key_code":"y"},{"key_code":"a"},{"set_variable":{"name":"B_H","value":1}},{"set_variable":{"name":"unsettled","value":0}}],"to_after_key_up":[{"set_variable":{"name":"B_H","value":0}}],"type":"basic"},</v>
      </c>
      <c r="AV131" s="166" t="str">
        <f t="shared" si="119"/>
        <v/>
      </c>
      <c r="AW131" s="166" t="str">
        <f t="shared" si="107"/>
        <v>{"conditions":[{"type":"variable_unless","name":"unsettled","value":0},{"type":"variable_unless","name":"B_J","value":0},{"type":"variable_unless","name":"B_H","value":0},{"input_sources":[{"language":"ja"}],"type":"input_source_if"},{"input_sources":[{"input_mode_id":"Roman$"}],"type":"input_source_unless"}],"from":{"key_code":"w","modifiers":{"optional":["shift","caps_lock"]}},"to":[{"key_code":"delete_or_backspace"},{"key_code":"g"},{"key_code":"y"},{"key_code":"a"},{"set_variable":{"name":"B_W","value":1}},{"set_variable":{"name":"unsettled","value":0}}],"to_after_key_up":[{"set_variable":{"name":"B_W","value":0}}],"type":"basic"},{"conditions":[{"type":"variable_unless","name":"B_J","value":0},{"type":"variable_unless","name":"B_H","value":0},{"input_sources":[{"language":"ja"}],"type":"input_source_if"},{"input_sources":[{"input_mode_id":"Roman$"}],"type":"input_source_unless"}],"from":{"key_code":"w","modifiers":{"optional":["shift","caps_lock"]}},"to":[{"key_code":"g"},{"key_code":"y"},{"key_code":"a"},{"set_variable":{"name":"B_W","value":1}},{"set_variable":{"name":"unsettled","value":0}}],"to_after_key_up":[{"set_variable":{"name":"B_W","value":0}}],"type":"basic"},</v>
      </c>
      <c r="AX131" s="166" t="str">
        <f t="shared" si="108"/>
        <v/>
      </c>
      <c r="AY131" s="166" t="str">
        <f t="shared" si="109"/>
        <v/>
      </c>
      <c r="AZ131" s="166" t="str">
        <f t="shared" si="110"/>
        <v>{"conditions":[{"type":"variable_if","name":"unsettled","value":2},{"type":"variable_unless","name":"B_W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g"},{"key_code":"y"},{"key_code":"a"},{"set_variable":{"name":"B_J","value":1}},{"set_variable":{"name":"unsettled","value":0}}],"to_after_key_up":[{"set_variable":{"name":"B_J","value":0}}],"type":"basic"},{"conditions":[{"type":"variable_unless","name":"unsettled","value":0},{"type":"variable_unless","name":"B_W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g"},{"key_code":"y"},{"key_code":"a"},{"set_variable":{"name":"B_J","value":1}},{"set_variable":{"name":"unsettled","value":0}}],"to_after_key_up":[{"set_variable":{"name":"B_J","value":0}}],"type":"basic"},{"conditions":[{"type":"variable_unless","name":"B_W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g"},{"key_code":"y"},{"key_code":"a"},{"set_variable":{"name":"B_J","value":1}},{"set_variable":{"name":"unsettled","value":0}}],"to_after_key_up":[{"set_variable":{"name":"B_J","value":0}}],"type":"basic"},</v>
      </c>
      <c r="BA131" s="166" t="str">
        <f t="shared" si="120"/>
        <v/>
      </c>
      <c r="BB131" s="166" t="str">
        <f t="shared" si="111"/>
        <v/>
      </c>
      <c r="BC131" s="166" t="str">
        <f t="shared" si="121"/>
        <v/>
      </c>
      <c r="BD131" s="166" t="str">
        <f t="shared" si="112"/>
        <v/>
      </c>
      <c r="BE131" s="166" t="str">
        <f t="shared" si="122"/>
        <v/>
      </c>
      <c r="BF131" s="166" t="str">
        <f t="shared" si="113"/>
        <v/>
      </c>
      <c r="BG131" s="166" t="str">
        <f t="shared" si="123"/>
        <v/>
      </c>
      <c r="BH131" s="166" t="str">
        <f t="shared" si="124"/>
        <v/>
      </c>
      <c r="BI131" s="166" t="str">
        <f t="shared" si="125"/>
        <v/>
      </c>
      <c r="BJ131" s="166"/>
      <c r="BK131" s="190"/>
      <c r="BL131" s="189" t="str">
        <f t="shared" si="126"/>
        <v/>
      </c>
      <c r="BM131" s="166" t="str">
        <f t="shared" si="114"/>
        <v/>
      </c>
      <c r="BN131" s="167" t="str">
        <f t="shared" si="115"/>
        <v/>
      </c>
      <c r="BO131" s="166" t="str">
        <f t="shared" si="127"/>
        <v/>
      </c>
      <c r="BP131" s="166" t="str">
        <f t="shared" si="116"/>
        <v/>
      </c>
      <c r="BQ131" s="190" t="str">
        <f>IF(AND($A131=1,$J131&lt;&gt;""),_xlfn.CONCAT(BQ$3,PROPER(_xlfn.XLOOKUP($L131,字面,QWERTY)),BQ$4,_xlfn.XLOOKUP($L131,字面,QWERTY),BQ$5,$U131,BQ$6,_xlfn.XLOOKUP($L131,字面,変数名),BQ$7,_xlfn.XLOOKUP($L131,字面,変数名),BQ$8,BQ$9,_xlfn.XLOOKUP($L131,字面,QWERTY),BQ$5,$U131,BQ$6,_xlfn.XLOOKUP($L131,字面,変数名),BQ$10,_xlfn.XLOOKUP($L131,字面,変数名),IF(ISBLANK($BQ132),BQ$11,BQ$8)),"")</f>
        <v/>
      </c>
      <c r="BR131" s="193"/>
    </row>
    <row r="132" spans="1:70" ht="21">
      <c r="A132" s="39">
        <f t="shared" si="83"/>
        <v>3</v>
      </c>
      <c r="B132" s="38" t="str">
        <f t="shared" si="84"/>
        <v>C</v>
      </c>
      <c r="C132" s="38">
        <f t="shared" si="85"/>
        <v>1</v>
      </c>
      <c r="D132" s="38">
        <f t="shared" si="86"/>
        <v>2</v>
      </c>
      <c r="E132" s="50">
        <f t="shared" si="87"/>
        <v>132100</v>
      </c>
      <c r="F132" s="141">
        <f t="shared" si="88"/>
        <v>0</v>
      </c>
      <c r="G132" s="144">
        <v>137</v>
      </c>
      <c r="H132" s="3"/>
      <c r="I132" s="19"/>
      <c r="J132" s="5" t="s">
        <v>40</v>
      </c>
      <c r="K132" s="7" t="s">
        <v>56</v>
      </c>
      <c r="L132" s="22" t="s">
        <v>233</v>
      </c>
      <c r="M132" s="22" t="s">
        <v>170</v>
      </c>
      <c r="N132" s="204" t="s">
        <v>292</v>
      </c>
      <c r="O132" s="36" t="s">
        <v>552</v>
      </c>
      <c r="P132" s="9"/>
      <c r="Q132" s="10"/>
      <c r="R132" s="21"/>
      <c r="S132" s="34" t="str">
        <f t="shared" si="82"/>
        <v>{"key_code":"g"},{"key_code":"y"},{"key_code":"u"}</v>
      </c>
      <c r="T132" s="160"/>
      <c r="U132" s="34" t="str">
        <f t="shared" si="89"/>
        <v/>
      </c>
      <c r="W132" s="84" t="str">
        <f t="shared" si="90"/>
        <v>右濁</v>
      </c>
      <c r="X132" s="85" t="str">
        <f t="shared" si="91"/>
        <v>き</v>
      </c>
      <c r="Y132" s="86">
        <f t="shared" si="92"/>
        <v>131076</v>
      </c>
      <c r="Z132" s="87" t="str">
        <f t="shared" si="93"/>
        <v>ぎ</v>
      </c>
      <c r="AA132" s="85">
        <f t="shared" si="94"/>
        <v>1</v>
      </c>
      <c r="AB132" s="84" t="str">
        <f t="shared" si="95"/>
        <v>右濁</v>
      </c>
      <c r="AC132" s="85" t="str">
        <f t="shared" si="96"/>
        <v>ゆ</v>
      </c>
      <c r="AD132" s="86">
        <f t="shared" si="97"/>
        <v>132096</v>
      </c>
      <c r="AE132" s="87" t="str">
        <f t="shared" si="98"/>
        <v/>
      </c>
      <c r="AF132" s="85">
        <f t="shared" si="99"/>
        <v>0</v>
      </c>
      <c r="AG132" s="84" t="str">
        <f t="shared" si="100"/>
        <v>き</v>
      </c>
      <c r="AH132" s="85" t="str">
        <f t="shared" si="101"/>
        <v>ゆ</v>
      </c>
      <c r="AI132" s="86">
        <f t="shared" si="102"/>
        <v>1028</v>
      </c>
      <c r="AJ132" s="87" t="str">
        <f t="shared" si="103"/>
        <v>きゅ</v>
      </c>
      <c r="AK132" s="88">
        <f t="shared" si="104"/>
        <v>2</v>
      </c>
      <c r="AM132" s="183"/>
      <c r="AN132" s="165"/>
      <c r="AO132" s="165"/>
      <c r="AP132" s="165"/>
      <c r="AQ132" s="165"/>
      <c r="AR132" s="189" t="str">
        <f t="shared" si="117"/>
        <v/>
      </c>
      <c r="AS132" s="166" t="str">
        <f t="shared" si="105"/>
        <v/>
      </c>
      <c r="AT132" s="166" t="str">
        <f t="shared" si="106"/>
        <v/>
      </c>
      <c r="AU132" s="166" t="str">
        <f t="shared" si="118"/>
        <v>{"description": "(Sp) 右濁, き &amp; ゆ → ぎゅ","conditions":[{"type":"variable_unless","name":"unsettled","value":0},{"type":"variable_unless","name":"B_J","value":0},{"type":"variable_unless","name":"B_W","value":0},{"input_sources":[{"language":"ja"}],"type":"input_source_if"},{"input_sources":[{"input_mode_id":"Roman$"}],"type":"input_source_unless"}],"from":{"key_code":"p","modifiers":{"optional":["shift","caps_lock"]}},"to":[{"key_code":"delete_or_backspace"},{"key_code":"g"},{"key_code":"y"},{"key_code":"u"},{"set_variable":{"name":"B_P","value":1}},{"set_variable":{"name":"unsettled","value":0}}],"to_after_key_up":[{"set_variable":{"name":"B_P","value":0}}],"type":"basic"},{"conditions":[{"type":"variable_unless","name":"B_J","value":0},{"type":"variable_unless","name":"B_W","value":0},{"input_sources":[{"language":"ja"}],"type":"input_source_if"},{"input_sources":[{"input_mode_id":"Roman$"}],"type":"input_source_unless"}],"from":{"key_code":"p","modifiers":{"optional":["shift","caps_lock"]}},"to":[{"key_code":"g"},{"key_code":"y"},{"key_code":"u"},{"set_variable":{"name":"B_P","value":1}},{"set_variable":{"name":"unsettled","value":0}}],"to_after_key_up":[{"set_variable":{"name":"B_P","value":0}}],"type":"basic"},</v>
      </c>
      <c r="AV132" s="166" t="str">
        <f t="shared" si="119"/>
        <v/>
      </c>
      <c r="AW132" s="166" t="str">
        <f t="shared" si="107"/>
        <v/>
      </c>
      <c r="AX132" s="166" t="str">
        <f t="shared" si="108"/>
        <v>{"conditions":[{"type":"variable_if","name":"unsettled","value":2},{"type":"variable_unless","name":"B_J","value":0},{"type":"variable_unless","name":"B_P","value":0},{"input_sources":[{"language":"ja"}],"type":"input_source_if"},{"input_sources":[{"input_mode_id":"Roman$"}],"type":"input_source_unless"}],"from":{"key_code":"w","modifiers":{"optional":["shift","caps_lock"]}},"to":[{"key_code":"delete_or_backspace"},{"key_code":"delete_or_backspace"},{"key_code":"g"},{"key_code":"y"},{"key_code":"u"},{"set_variable":{"name":"B_W","value":1}},{"set_variable":{"name":"unsettled","value":0}}],"to_after_key_up":[{"set_variable":{"name":"B_W","value":0}}],"type":"basic"},{"conditions":[{"type":"variable_unless","name":"unsettled","value":0},{"type":"variable_unless","name":"B_J","value":0},{"type":"variable_unless","name":"B_P","value":0},{"input_sources":[{"language":"ja"}],"type":"input_source_if"},{"input_sources":[{"input_mode_id":"Roman$"}],"type":"input_source_unless"}],"from":{"key_code":"w","modifiers":{"optional":["shift","caps_lock"]}},"to":[{"key_code":"delete_or_backspace"},{"key_code":"g"},{"key_code":"y"},{"key_code":"u"},{"set_variable":{"name":"B_W","value":1}},{"set_variable":{"name":"unsettled","value":0}}],"to_after_key_up":[{"set_variable":{"name":"B_W","value":0}}],"type":"basic"},{"conditions":[{"type":"variable_unless","name":"B_J","value":0},{"type":"variable_unless","name":"B_P","value":0},{"input_sources":[{"language":"ja"}],"type":"input_source_if"},{"input_sources":[{"input_mode_id":"Roman$"}],"type":"input_source_unless"}],"from":{"key_code":"w","modifiers":{"optional":["shift","caps_lock"]}},"to":[{"key_code":"g"},{"key_code":"y"},{"key_code":"u"},{"set_variable":{"name":"B_W","value":1}},{"set_variable":{"name":"unsettled","value":0}}],"to_after_key_up":[{"set_variable":{"name":"B_W","value":0}}],"type":"basic"},</v>
      </c>
      <c r="AY132" s="166" t="str">
        <f t="shared" si="109"/>
        <v/>
      </c>
      <c r="AZ132" s="166" t="str">
        <f t="shared" si="110"/>
        <v>{"conditions":[{"type":"variable_if","name":"unsettled","value":2},{"type":"variable_unless","name":"B_W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g"},{"key_code":"y"},{"key_code":"u"},{"set_variable":{"name":"B_J","value":1}},{"set_variable":{"name":"unsettled","value":0}}],"to_after_key_up":[{"set_variable":{"name":"B_J","value":0}}],"type":"basic"},{"conditions":[{"type":"variable_unless","name":"unsettled","value":0},{"type":"variable_unless","name":"B_W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elete_or_backspace"},{"key_code":"g"},{"key_code":"y"},{"key_code":"u"},{"set_variable":{"name":"B_J","value":1}},{"set_variable":{"name":"unsettled","value":0}}],"to_after_key_up":[{"set_variable":{"name":"B_J","value":0}}],"type":"basic"},{"conditions":[{"type":"variable_unless","name":"B_W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g"},{"key_code":"y"},{"key_code":"u"},{"set_variable":{"name":"B_J","value":1}},{"set_variable":{"name":"unsettled","value":0}}],"to_after_key_up":[{"set_variable":{"name":"B_J","value":0}}],"type":"basic"},</v>
      </c>
      <c r="BA132" s="166" t="str">
        <f t="shared" si="120"/>
        <v/>
      </c>
      <c r="BB132" s="166" t="str">
        <f t="shared" si="111"/>
        <v/>
      </c>
      <c r="BC132" s="166" t="str">
        <f t="shared" si="121"/>
        <v/>
      </c>
      <c r="BD132" s="166" t="str">
        <f t="shared" si="112"/>
        <v/>
      </c>
      <c r="BE132" s="166" t="str">
        <f t="shared" si="122"/>
        <v/>
      </c>
      <c r="BF132" s="166" t="str">
        <f t="shared" si="113"/>
        <v/>
      </c>
      <c r="BG132" s="166" t="str">
        <f t="shared" si="123"/>
        <v/>
      </c>
      <c r="BH132" s="166" t="str">
        <f t="shared" si="124"/>
        <v/>
      </c>
      <c r="BI132" s="166" t="str">
        <f t="shared" si="125"/>
        <v/>
      </c>
      <c r="BJ132" s="166"/>
      <c r="BK132" s="190"/>
      <c r="BL132" s="189" t="str">
        <f t="shared" si="126"/>
        <v/>
      </c>
      <c r="BM132" s="166" t="str">
        <f t="shared" si="114"/>
        <v/>
      </c>
      <c r="BN132" s="167" t="str">
        <f t="shared" si="115"/>
        <v/>
      </c>
      <c r="BO132" s="166" t="str">
        <f t="shared" si="127"/>
        <v/>
      </c>
      <c r="BP132" s="166" t="str">
        <f t="shared" si="116"/>
        <v/>
      </c>
      <c r="BQ132" s="190" t="str">
        <f>IF(AND($A132=1,$J132&lt;&gt;""),_xlfn.CONCAT(BQ$3,PROPER(_xlfn.XLOOKUP($L132,字面,QWERTY)),BQ$4,_xlfn.XLOOKUP($L132,字面,QWERTY),BQ$5,$U132,BQ$6,_xlfn.XLOOKUP($L132,字面,変数名),BQ$7,_xlfn.XLOOKUP($L132,字面,変数名),BQ$8,BQ$9,_xlfn.XLOOKUP($L132,字面,QWERTY),BQ$5,$U132,BQ$6,_xlfn.XLOOKUP($L132,字面,変数名),BQ$10,_xlfn.XLOOKUP($L132,字面,変数名),IF(ISBLANK($BQ133),BQ$11,BQ$8)),"")</f>
        <v/>
      </c>
      <c r="BR132" s="193"/>
    </row>
    <row r="133" spans="1:70" ht="21">
      <c r="A133" s="39">
        <f t="shared" si="83"/>
        <v>3</v>
      </c>
      <c r="B133" s="38" t="str">
        <f t="shared" si="84"/>
        <v>C</v>
      </c>
      <c r="C133" s="38">
        <f t="shared" si="85"/>
        <v>1</v>
      </c>
      <c r="D133" s="38">
        <f t="shared" si="86"/>
        <v>2</v>
      </c>
      <c r="E133" s="50">
        <f t="shared" si="87"/>
        <v>131332</v>
      </c>
      <c r="F133" s="141">
        <f t="shared" si="88"/>
        <v>0</v>
      </c>
      <c r="G133" s="144">
        <v>138</v>
      </c>
      <c r="H133" s="3"/>
      <c r="I133" s="19"/>
      <c r="J133" s="5" t="s">
        <v>40</v>
      </c>
      <c r="K133" s="7" t="s">
        <v>56</v>
      </c>
      <c r="L133" s="22" t="s">
        <v>233</v>
      </c>
      <c r="M133" s="22" t="s">
        <v>170</v>
      </c>
      <c r="N133" s="204" t="s">
        <v>324</v>
      </c>
      <c r="O133" s="36" t="s">
        <v>551</v>
      </c>
      <c r="P133" s="9"/>
      <c r="Q133" s="10"/>
      <c r="R133" s="21"/>
      <c r="S133" s="34" t="str">
        <f t="shared" ref="S133:S196" si="128">IF(R133="",_xlfn.XLOOKUP(O133,ひらがな,Karabiner定義,""),R133)</f>
        <v>{"key_code":"g"},{"key_code":"y"},{"key_code":"o"}</v>
      </c>
      <c r="T133" s="160"/>
      <c r="U133" s="34" t="str">
        <f t="shared" si="89"/>
        <v/>
      </c>
      <c r="W133" s="84" t="str">
        <f t="shared" si="90"/>
        <v>右濁</v>
      </c>
      <c r="X133" s="85" t="str">
        <f t="shared" si="91"/>
        <v>き</v>
      </c>
      <c r="Y133" s="86">
        <f t="shared" si="92"/>
        <v>131076</v>
      </c>
      <c r="Z133" s="87" t="str">
        <f t="shared" si="93"/>
        <v>ぎ</v>
      </c>
      <c r="AA133" s="85">
        <f t="shared" si="94"/>
        <v>1</v>
      </c>
      <c r="AB133" s="84" t="str">
        <f t="shared" si="95"/>
        <v>右濁</v>
      </c>
      <c r="AC133" s="85" t="str">
        <f t="shared" si="96"/>
        <v>よ</v>
      </c>
      <c r="AD133" s="86">
        <f t="shared" si="97"/>
        <v>131328</v>
      </c>
      <c r="AE133" s="87" t="str">
        <f t="shared" si="98"/>
        <v/>
      </c>
      <c r="AF133" s="85">
        <f t="shared" si="99"/>
        <v>0</v>
      </c>
      <c r="AG133" s="84" t="str">
        <f t="shared" si="100"/>
        <v>き</v>
      </c>
      <c r="AH133" s="85" t="str">
        <f t="shared" si="101"/>
        <v>よ</v>
      </c>
      <c r="AI133" s="86">
        <f t="shared" si="102"/>
        <v>260</v>
      </c>
      <c r="AJ133" s="87" t="str">
        <f t="shared" si="103"/>
        <v>きょ</v>
      </c>
      <c r="AK133" s="88">
        <f t="shared" si="104"/>
        <v>2</v>
      </c>
      <c r="AM133" s="183"/>
      <c r="AN133" s="165"/>
      <c r="AO133" s="165"/>
      <c r="AP133" s="165"/>
      <c r="AQ133" s="165"/>
      <c r="AR133" s="189" t="str">
        <f t="shared" si="117"/>
        <v/>
      </c>
      <c r="AS133" s="166" t="str">
        <f t="shared" si="105"/>
        <v/>
      </c>
      <c r="AT133" s="166" t="str">
        <f t="shared" si="106"/>
        <v/>
      </c>
      <c r="AU133" s="166" t="str">
        <f t="shared" si="118"/>
        <v>{"description": "(Sp) 右濁, き &amp; よ → ぎょ","conditions":[{"type":"variable_unless","name":"unsettled","value":0},{"type":"variable_unless","name":"B_J","value":0},{"type":"variable_unless","name":"B_W","value":0},{"input_sources":[{"language":"ja"}],"type":"input_source_if"},{"input_sources":[{"input_mode_id":"Roman$"}],"type":"input_source_unless"}],"from":{"key_code":"i","modifiers":{"optional":["shift","caps_lock"]}},"to":[{"key_code":"delete_or_backspace"},{"key_code":"g"},{"key_code":"y"},{"key_code":"o"},{"set_variable":{"name":"B_I","value":1}},{"set_variable":{"name":"unsettled","value":0}}],"to_after_key_up":[{"set_variable":{"name":"B_I","value":0}}],"type":"basic"},{"conditions":[{"type":"variable_unless","name":"B_J","value":0},{"type":"variable_unless","name":"B_W","value":0},{"input_sources":[{"language":"ja"}],"type":"input_source_if"},{"input_sources":[{"input_mode_id":"Roman$"}],"type":"input_source_unless"}],"from":{"key_code":"i","modifiers":{"optional":["shift","caps_lock"]}},"to":[{"key_code":"g"},{"key_code":"y"},{"key_code":"o"},{"set_variable":{"name":"B_I","value":1}},{"set_variable":{"name":"unsettled","value":0}}],"to_after_key_up":[{"set_variable":{"name":"B_I","value":0}}],"type":"basic"},</v>
      </c>
      <c r="AV133" s="166" t="str">
        <f t="shared" si="119"/>
        <v/>
      </c>
      <c r="AW133" s="166" t="str">
        <f t="shared" si="107"/>
        <v/>
      </c>
      <c r="AX133" s="166" t="str">
        <f t="shared" si="108"/>
        <v>{"conditions":[{"type":"variable_if","name":"unsettled","value":2},{"type":"variable_unless","name":"B_J","value":0},{"type":"variable_unless","name":"B_I","value":0},{"input_sources":[{"language":"ja"}],"type":"input_source_if"},{"input_sources":[{"input_mode_id":"Roman$"}],"type":"input_source_unless"}],"from":{"key_code":"w","modifiers":{"optional":["shift","caps_lock"]}},"to":[{"key_code":"delete_or_backspace"},{"key_code":"delete_or_backspace"},{"key_code":"g"},{"key_code":"y"},{"key_code":"o"},{"set_variable":{"name":"B_W","value":1}},{"set_variable":{"name":"unsettled","value":0}}],"to_after_key_up":[{"set_variable":{"name":"B_W","value":0}}],"type":"basic"},{"conditions":[{"type":"variable_unless","name":"unsettled","value":0},{"type":"variable_unless","name":"B_J","value":0},{"type":"variable_unless","name":"B_I","value":0},{"input_sources":[{"language":"ja"}],"type":"input_source_if"},{"input_sources":[{"input_mode_id":"Roman$"}],"type":"input_source_unless"}],"from":{"key_code":"w","modifiers":{"optional":["shift","caps_lock"]}},"to":[{"key_code":"delete_or_backspace"},{"key_code":"g"},{"key_code":"y"},{"key_code":"o"},{"set_variable":{"name":"B_W","value":1}},{"set_variable":{"name":"unsettled","value":0}}],"to_after_key_up":[{"set_variable":{"name":"B_W","value":0}}],"type":"basic"},{"conditions":[{"type":"variable_unless","name":"B_J","value":0},{"type":"variable_unless","name":"B_I","value":0},{"input_sources":[{"language":"ja"}],"type":"input_source_if"},{"input_sources":[{"input_mode_id":"Roman$"}],"type":"input_source_unless"}],"from":{"key_code":"w","modifiers":{"optional":["shift","caps_lock"]}},"to":[{"key_code":"g"},{"key_code":"y"},{"key_code":"o"},{"set_variable":{"name":"B_W","value":1}},{"set_variable":{"name":"unsettled","value":0}}],"to_after_key_up":[{"set_variable":{"name":"B_W","value":0}}],"type":"basic"},</v>
      </c>
      <c r="AY133" s="166" t="str">
        <f t="shared" si="109"/>
        <v/>
      </c>
      <c r="AZ133" s="166" t="str">
        <f t="shared" si="110"/>
        <v>{"conditions":[{"type":"variable_if","name":"unsettled","value":2},{"type":"variable_unless","name":"B_W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g"},{"key_code":"y"},{"key_code":"o"},{"set_variable":{"name":"B_J","value":1}},{"set_variable":{"name":"unsettled","value":0}}],"to_after_key_up":[{"set_variable":{"name":"B_J","value":0}}],"type":"basic"},{"conditions":[{"type":"variable_unless","name":"unsettled","value":0},{"type":"variable_unless","name":"B_W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elete_or_backspace"},{"key_code":"g"},{"key_code":"y"},{"key_code":"o"},{"set_variable":{"name":"B_J","value":1}},{"set_variable":{"name":"unsettled","value":0}}],"to_after_key_up":[{"set_variable":{"name":"B_J","value":0}}],"type":"basic"},{"conditions":[{"type":"variable_unless","name":"B_W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g"},{"key_code":"y"},{"key_code":"o"},{"set_variable":{"name":"B_J","value":1}},{"set_variable":{"name":"unsettled","value":0}}],"to_after_key_up":[{"set_variable":{"name":"B_J","value":0}}],"type":"basic"},</v>
      </c>
      <c r="BA133" s="166" t="str">
        <f t="shared" si="120"/>
        <v/>
      </c>
      <c r="BB133" s="166" t="str">
        <f t="shared" si="111"/>
        <v/>
      </c>
      <c r="BC133" s="166" t="str">
        <f t="shared" si="121"/>
        <v/>
      </c>
      <c r="BD133" s="166" t="str">
        <f t="shared" si="112"/>
        <v/>
      </c>
      <c r="BE133" s="166" t="str">
        <f t="shared" si="122"/>
        <v/>
      </c>
      <c r="BF133" s="166" t="str">
        <f t="shared" si="113"/>
        <v/>
      </c>
      <c r="BG133" s="166" t="str">
        <f t="shared" si="123"/>
        <v/>
      </c>
      <c r="BH133" s="166" t="str">
        <f t="shared" si="124"/>
        <v/>
      </c>
      <c r="BI133" s="166" t="str">
        <f t="shared" si="125"/>
        <v/>
      </c>
      <c r="BJ133" s="166"/>
      <c r="BK133" s="190"/>
      <c r="BL133" s="189" t="str">
        <f t="shared" si="126"/>
        <v/>
      </c>
      <c r="BM133" s="166" t="str">
        <f t="shared" si="114"/>
        <v/>
      </c>
      <c r="BN133" s="167" t="str">
        <f t="shared" si="115"/>
        <v/>
      </c>
      <c r="BO133" s="166" t="str">
        <f t="shared" si="127"/>
        <v/>
      </c>
      <c r="BP133" s="166" t="str">
        <f t="shared" si="116"/>
        <v/>
      </c>
      <c r="BQ133" s="190" t="str">
        <f>IF(AND($A133=1,$J133&lt;&gt;""),_xlfn.CONCAT(BQ$3,PROPER(_xlfn.XLOOKUP($L133,字面,QWERTY)),BQ$4,_xlfn.XLOOKUP($L133,字面,QWERTY),BQ$5,$U133,BQ$6,_xlfn.XLOOKUP($L133,字面,変数名),BQ$7,_xlfn.XLOOKUP($L133,字面,変数名),BQ$8,BQ$9,_xlfn.XLOOKUP($L133,字面,QWERTY),BQ$5,$U133,BQ$6,_xlfn.XLOOKUP($L133,字面,変数名),BQ$10,_xlfn.XLOOKUP($L133,字面,変数名),IF(ISBLANK($BQ134),BQ$11,BQ$8)),"")</f>
        <v/>
      </c>
      <c r="BR133" s="193"/>
    </row>
    <row r="134" spans="1:70" ht="21">
      <c r="A134" s="39">
        <f t="shared" si="83"/>
        <v>3</v>
      </c>
      <c r="B134" s="38" t="str">
        <f t="shared" si="84"/>
        <v>C</v>
      </c>
      <c r="C134" s="38">
        <f t="shared" si="85"/>
        <v>1</v>
      </c>
      <c r="D134" s="38">
        <f t="shared" si="86"/>
        <v>2</v>
      </c>
      <c r="E134" s="50">
        <f t="shared" si="87"/>
        <v>229376</v>
      </c>
      <c r="F134" s="141">
        <f t="shared" si="88"/>
        <v>0</v>
      </c>
      <c r="G134" s="144">
        <v>139</v>
      </c>
      <c r="H134" s="3"/>
      <c r="I134" s="19"/>
      <c r="J134" s="5" t="s">
        <v>40</v>
      </c>
      <c r="K134" s="7" t="s">
        <v>56</v>
      </c>
      <c r="L134" s="22" t="s">
        <v>233</v>
      </c>
      <c r="M134" s="22" t="s">
        <v>240</v>
      </c>
      <c r="N134" s="204" t="s">
        <v>257</v>
      </c>
      <c r="O134" s="36" t="s">
        <v>553</v>
      </c>
      <c r="P134" s="9"/>
      <c r="Q134" s="10"/>
      <c r="R134" s="21"/>
      <c r="S134" s="34" t="str">
        <f t="shared" si="128"/>
        <v>{"key_code":"d"},{"key_code":"y"},{"key_code":"a"}</v>
      </c>
      <c r="T134" s="160"/>
      <c r="U134" s="34" t="str">
        <f t="shared" si="89"/>
        <v/>
      </c>
      <c r="W134" s="84" t="str">
        <f t="shared" si="90"/>
        <v>右濁</v>
      </c>
      <c r="X134" s="85" t="str">
        <f t="shared" si="91"/>
        <v>ち</v>
      </c>
      <c r="Y134" s="86">
        <f t="shared" si="92"/>
        <v>163840</v>
      </c>
      <c r="Z134" s="87" t="str">
        <f t="shared" si="93"/>
        <v>ぢ</v>
      </c>
      <c r="AA134" s="85">
        <f t="shared" si="94"/>
        <v>1</v>
      </c>
      <c r="AB134" s="84" t="str">
        <f t="shared" si="95"/>
        <v>右濁</v>
      </c>
      <c r="AC134" s="85" t="str">
        <f t="shared" si="96"/>
        <v>や</v>
      </c>
      <c r="AD134" s="86">
        <f t="shared" si="97"/>
        <v>196608</v>
      </c>
      <c r="AE134" s="87">
        <f t="shared" si="98"/>
        <v>0</v>
      </c>
      <c r="AF134" s="85">
        <f t="shared" si="99"/>
        <v>1</v>
      </c>
      <c r="AG134" s="84" t="str">
        <f t="shared" si="100"/>
        <v>ち</v>
      </c>
      <c r="AH134" s="85" t="str">
        <f t="shared" si="101"/>
        <v>や</v>
      </c>
      <c r="AI134" s="86">
        <f t="shared" si="102"/>
        <v>98304</v>
      </c>
      <c r="AJ134" s="87" t="str">
        <f t="shared" si="103"/>
        <v>ちゃ</v>
      </c>
      <c r="AK134" s="88">
        <f t="shared" si="104"/>
        <v>2</v>
      </c>
      <c r="AM134" s="183"/>
      <c r="AN134" s="165"/>
      <c r="AO134" s="165"/>
      <c r="AP134" s="165"/>
      <c r="AQ134" s="165"/>
      <c r="AR134" s="189" t="str">
        <f t="shared" si="117"/>
        <v/>
      </c>
      <c r="AS134" s="166" t="str">
        <f t="shared" si="105"/>
        <v/>
      </c>
      <c r="AT134" s="166" t="str">
        <f t="shared" si="106"/>
        <v/>
      </c>
      <c r="AU134" s="166" t="str">
        <f t="shared" si="118"/>
        <v>{"description": "(Sp) 右濁, ち &amp; や → ぢゃ","conditions":[{"type":"variable_unless","name":"unsettled","value":0},{"type":"variable_unless","name":"B_J","value":0},{"type":"variable_unless","name":"B_G","value":0},{"input_sources":[{"language":"ja"}],"type":"input_source_if"},{"input_sources":[{"input_mode_id":"Roman$"}],"type":"input_source_unless"}],"from":{"key_code":"h","modifiers":{"optional":["shift","caps_lock"]}},"to":[{"key_code":"delete_or_backspace"},{"key_code":"d"},{"key_code":"y"},{"key_code":"a"},{"set_variable":{"name":"B_H","value":1}},{"set_variable":{"name":"unsettled","value":0}}],"to_after_key_up":[{"set_variable":{"name":"B_H","value":0}}],"type":"basic"},{"conditions":[{"type":"variable_unless","name":"B_J","value":0},{"type":"variable_unless","name":"B_G","value":0},{"input_sources":[{"language":"ja"}],"type":"input_source_if"},{"input_sources":[{"input_mode_id":"Roman$"}],"type":"input_source_unless"}],"from":{"key_code":"h","modifiers":{"optional":["shift","caps_lock"]}},"to":[{"key_code":"d"},{"key_code":"y"},{"key_code":"a"},{"set_variable":{"name":"B_H","value":1}},{"set_variable":{"name":"unsettled","value":0}}],"to_after_key_up":[{"set_variable":{"name":"B_H","value":0}}],"type":"basic"},</v>
      </c>
      <c r="AV134" s="166" t="str">
        <f t="shared" si="119"/>
        <v/>
      </c>
      <c r="AW134" s="166" t="str">
        <f t="shared" si="107"/>
        <v>{"conditions":[{"type":"variable_unless","name":"unsettled","value":0},{"type":"variable_unless","name":"B_J","value":0},{"type":"variable_unless","name":"B_H","value":0},{"input_sources":[{"language":"ja"}],"type":"input_source_if"},{"input_sources":[{"input_mode_id":"Roman$"}],"type":"input_source_unless"}],"from":{"key_code":"g","modifiers":{"optional":["shift","caps_lock"]}},"to":[{"key_code":"delete_or_backspace"},{"key_code":"d"},{"key_code":"y"},{"key_code":"a"},{"set_variable":{"name":"B_G","value":1}},{"set_variable":{"name":"unsettled","value":0}}],"to_after_key_up":[{"set_variable":{"name":"B_G","value":0}}],"type":"basic"},{"conditions":[{"type":"variable_unless","name":"B_J","value":0},{"type":"variable_unless","name":"B_H","value":0},{"input_sources":[{"language":"ja"}],"type":"input_source_if"},{"input_sources":[{"input_mode_id":"Roman$"}],"type":"input_source_unless"}],"from":{"key_code":"g","modifiers":{"optional":["shift","caps_lock"]}},"to":[{"key_code":"d"},{"key_code":"y"},{"key_code":"a"},{"set_variable":{"name":"B_G","value":1}},{"set_variable":{"name":"unsettled","value":0}}],"to_after_key_up":[{"set_variable":{"name":"B_G","value":0}}],"type":"basic"},</v>
      </c>
      <c r="AX134" s="166" t="str">
        <f t="shared" si="108"/>
        <v/>
      </c>
      <c r="AY134" s="166" t="str">
        <f t="shared" si="109"/>
        <v/>
      </c>
      <c r="AZ134" s="166" t="str">
        <f t="shared" si="110"/>
        <v>{"conditions":[{"type":"variable_if","name":"unsettled","value":2},{"type":"variable_unless","name":"B_G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d"},{"key_code":"y"},{"key_code":"a"},{"set_variable":{"name":"B_J","value":1}},{"set_variable":{"name":"unsettled","value":0}}],"to_after_key_up":[{"set_variable":{"name":"B_J","value":0}}],"type":"basic"},{"conditions":[{"type":"variable_unless","name":"unsettled","value":0},{"type":"variable_unless","name":"B_G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y"},{"key_code":"a"},{"set_variable":{"name":"B_J","value":1}},{"set_variable":{"name":"unsettled","value":0}}],"to_after_key_up":[{"set_variable":{"name":"B_J","value":0}}],"type":"basic"},{"conditions":[{"type":"variable_unless","name":"B_G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"},{"key_code":"y"},{"key_code":"a"},{"set_variable":{"name":"B_J","value":1}},{"set_variable":{"name":"unsettled","value":0}}],"to_after_key_up":[{"set_variable":{"name":"B_J","value":0}}],"type":"basic"},</v>
      </c>
      <c r="BA134" s="166" t="str">
        <f t="shared" si="120"/>
        <v/>
      </c>
      <c r="BB134" s="166" t="str">
        <f t="shared" si="111"/>
        <v/>
      </c>
      <c r="BC134" s="166" t="str">
        <f t="shared" si="121"/>
        <v/>
      </c>
      <c r="BD134" s="166" t="str">
        <f t="shared" si="112"/>
        <v/>
      </c>
      <c r="BE134" s="166" t="str">
        <f t="shared" si="122"/>
        <v/>
      </c>
      <c r="BF134" s="166" t="str">
        <f t="shared" si="113"/>
        <v/>
      </c>
      <c r="BG134" s="166" t="str">
        <f t="shared" si="123"/>
        <v/>
      </c>
      <c r="BH134" s="166" t="str">
        <f t="shared" si="124"/>
        <v/>
      </c>
      <c r="BI134" s="166" t="str">
        <f t="shared" si="125"/>
        <v/>
      </c>
      <c r="BJ134" s="166"/>
      <c r="BK134" s="190"/>
      <c r="BL134" s="189" t="str">
        <f t="shared" si="126"/>
        <v/>
      </c>
      <c r="BM134" s="166" t="str">
        <f t="shared" si="114"/>
        <v/>
      </c>
      <c r="BN134" s="167" t="str">
        <f t="shared" si="115"/>
        <v/>
      </c>
      <c r="BO134" s="166" t="str">
        <f t="shared" si="127"/>
        <v/>
      </c>
      <c r="BP134" s="166" t="str">
        <f t="shared" si="116"/>
        <v/>
      </c>
      <c r="BQ134" s="190" t="str">
        <f>IF(AND($A134=1,$J134&lt;&gt;""),_xlfn.CONCAT(BQ$3,PROPER(_xlfn.XLOOKUP($L134,字面,QWERTY)),BQ$4,_xlfn.XLOOKUP($L134,字面,QWERTY),BQ$5,$U134,BQ$6,_xlfn.XLOOKUP($L134,字面,変数名),BQ$7,_xlfn.XLOOKUP($L134,字面,変数名),BQ$8,BQ$9,_xlfn.XLOOKUP($L134,字面,QWERTY),BQ$5,$U134,BQ$6,_xlfn.XLOOKUP($L134,字面,変数名),BQ$10,_xlfn.XLOOKUP($L134,字面,変数名),IF(ISBLANK($BQ135),BQ$11,BQ$8)),"")</f>
        <v/>
      </c>
      <c r="BR134" s="193"/>
    </row>
    <row r="135" spans="1:70" ht="21">
      <c r="A135" s="39">
        <f t="shared" si="83"/>
        <v>3</v>
      </c>
      <c r="B135" s="38" t="str">
        <f t="shared" si="84"/>
        <v>C</v>
      </c>
      <c r="C135" s="38">
        <f t="shared" si="85"/>
        <v>1</v>
      </c>
      <c r="D135" s="38">
        <f t="shared" si="86"/>
        <v>2</v>
      </c>
      <c r="E135" s="50">
        <f t="shared" si="87"/>
        <v>164864</v>
      </c>
      <c r="F135" s="141">
        <f t="shared" si="88"/>
        <v>0</v>
      </c>
      <c r="G135" s="144">
        <v>140</v>
      </c>
      <c r="H135" s="3"/>
      <c r="I135" s="19"/>
      <c r="J135" s="5" t="s">
        <v>40</v>
      </c>
      <c r="K135" s="7" t="s">
        <v>56</v>
      </c>
      <c r="L135" s="22" t="s">
        <v>233</v>
      </c>
      <c r="M135" s="22" t="s">
        <v>240</v>
      </c>
      <c r="N135" s="204" t="s">
        <v>292</v>
      </c>
      <c r="O135" s="36" t="s">
        <v>555</v>
      </c>
      <c r="P135" s="9"/>
      <c r="Q135" s="10"/>
      <c r="R135" s="21"/>
      <c r="S135" s="34" t="str">
        <f t="shared" si="128"/>
        <v>{"key_code":"d"},{"key_code":"y"},{"key_code":"u"}</v>
      </c>
      <c r="T135" s="160"/>
      <c r="U135" s="34" t="str">
        <f t="shared" si="89"/>
        <v/>
      </c>
      <c r="W135" s="84" t="str">
        <f t="shared" si="90"/>
        <v>右濁</v>
      </c>
      <c r="X135" s="85" t="str">
        <f t="shared" si="91"/>
        <v>ち</v>
      </c>
      <c r="Y135" s="86">
        <f t="shared" si="92"/>
        <v>163840</v>
      </c>
      <c r="Z135" s="87" t="str">
        <f t="shared" si="93"/>
        <v>ぢ</v>
      </c>
      <c r="AA135" s="85">
        <f t="shared" si="94"/>
        <v>1</v>
      </c>
      <c r="AB135" s="84" t="str">
        <f t="shared" si="95"/>
        <v>右濁</v>
      </c>
      <c r="AC135" s="85" t="str">
        <f t="shared" si="96"/>
        <v>ゆ</v>
      </c>
      <c r="AD135" s="86">
        <f t="shared" si="97"/>
        <v>132096</v>
      </c>
      <c r="AE135" s="87" t="str">
        <f t="shared" si="98"/>
        <v/>
      </c>
      <c r="AF135" s="85">
        <f t="shared" si="99"/>
        <v>0</v>
      </c>
      <c r="AG135" s="84" t="str">
        <f t="shared" si="100"/>
        <v>ち</v>
      </c>
      <c r="AH135" s="85" t="str">
        <f t="shared" si="101"/>
        <v>ゆ</v>
      </c>
      <c r="AI135" s="86">
        <f t="shared" si="102"/>
        <v>33792</v>
      </c>
      <c r="AJ135" s="87" t="str">
        <f t="shared" si="103"/>
        <v>ちゅ</v>
      </c>
      <c r="AK135" s="88">
        <f t="shared" si="104"/>
        <v>2</v>
      </c>
      <c r="AM135" s="183"/>
      <c r="AN135" s="165"/>
      <c r="AO135" s="165"/>
      <c r="AP135" s="165"/>
      <c r="AQ135" s="165"/>
      <c r="AR135" s="189" t="str">
        <f t="shared" si="117"/>
        <v/>
      </c>
      <c r="AS135" s="166" t="str">
        <f t="shared" si="105"/>
        <v/>
      </c>
      <c r="AT135" s="166" t="str">
        <f t="shared" si="106"/>
        <v/>
      </c>
      <c r="AU135" s="166" t="str">
        <f t="shared" si="118"/>
        <v>{"description": "(Sp) 右濁, ち &amp; ゆ → ぢゅ","conditions":[{"type":"variable_unless","name":"unsettled","value":0},{"type":"variable_unless","name":"B_J","value":0},{"type":"variable_unless","name":"B_G","value":0},{"input_sources":[{"language":"ja"}],"type":"input_source_if"},{"input_sources":[{"input_mode_id":"Roman$"}],"type":"input_source_unless"}],"from":{"key_code":"p","modifiers":{"optional":["shift","caps_lock"]}},"to":[{"key_code":"delete_or_backspace"},{"key_code":"d"},{"key_code":"y"},{"key_code":"u"},{"set_variable":{"name":"B_P","value":1}},{"set_variable":{"name":"unsettled","value":0}}],"to_after_key_up":[{"set_variable":{"name":"B_P","value":0}}],"type":"basic"},{"conditions":[{"type":"variable_unless","name":"B_J","value":0},{"type":"variable_unless","name":"B_G","value":0},{"input_sources":[{"language":"ja"}],"type":"input_source_if"},{"input_sources":[{"input_mode_id":"Roman$"}],"type":"input_source_unless"}],"from":{"key_code":"p","modifiers":{"optional":["shift","caps_lock"]}},"to":[{"key_code":"d"},{"key_code":"y"},{"key_code":"u"},{"set_variable":{"name":"B_P","value":1}},{"set_variable":{"name":"unsettled","value":0}}],"to_after_key_up":[{"set_variable":{"name":"B_P","value":0}}],"type":"basic"},</v>
      </c>
      <c r="AV135" s="166" t="str">
        <f t="shared" si="119"/>
        <v/>
      </c>
      <c r="AW135" s="166" t="str">
        <f t="shared" si="107"/>
        <v/>
      </c>
      <c r="AX135" s="166" t="str">
        <f t="shared" si="108"/>
        <v>{"conditions":[{"type":"variable_if","name":"unsettled","value":2},{"type":"variable_unless","name":"B_J","value":0},{"type":"variable_unless","name":"B_P","value":0},{"input_sources":[{"language":"ja"}],"type":"input_source_if"},{"input_sources":[{"input_mode_id":"Roman$"}],"type":"input_source_unless"}],"from":{"key_code":"g","modifiers":{"optional":["shift","caps_lock"]}},"to":[{"key_code":"delete_or_backspace"},{"key_code":"delete_or_backspace"},{"key_code":"d"},{"key_code":"y"},{"key_code":"u"},{"set_variable":{"name":"B_G","value":1}},{"set_variable":{"name":"unsettled","value":0}}],"to_after_key_up":[{"set_variable":{"name":"B_G","value":0}}],"type":"basic"},{"conditions":[{"type":"variable_unless","name":"unsettled","value":0},{"type":"variable_unless","name":"B_J","value":0},{"type":"variable_unless","name":"B_P","value":0},{"input_sources":[{"language":"ja"}],"type":"input_source_if"},{"input_sources":[{"input_mode_id":"Roman$"}],"type":"input_source_unless"}],"from":{"key_code":"g","modifiers":{"optional":["shift","caps_lock"]}},"to":[{"key_code":"delete_or_backspace"},{"key_code":"d"},{"key_code":"y"},{"key_code":"u"},{"set_variable":{"name":"B_G","value":1}},{"set_variable":{"name":"unsettled","value":0}}],"to_after_key_up":[{"set_variable":{"name":"B_G","value":0}}],"type":"basic"},{"conditions":[{"type":"variable_unless","name":"B_J","value":0},{"type":"variable_unless","name":"B_P","value":0},{"input_sources":[{"language":"ja"}],"type":"input_source_if"},{"input_sources":[{"input_mode_id":"Roman$"}],"type":"input_source_unless"}],"from":{"key_code":"g","modifiers":{"optional":["shift","caps_lock"]}},"to":[{"key_code":"d"},{"key_code":"y"},{"key_code":"u"},{"set_variable":{"name":"B_G","value":1}},{"set_variable":{"name":"unsettled","value":0}}],"to_after_key_up":[{"set_variable":{"name":"B_G","value":0}}],"type":"basic"},</v>
      </c>
      <c r="AY135" s="166" t="str">
        <f t="shared" si="109"/>
        <v/>
      </c>
      <c r="AZ135" s="166" t="str">
        <f t="shared" si="110"/>
        <v>{"conditions":[{"type":"variable_if","name":"unsettled","value":2},{"type":"variable_unless","name":"B_G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d"},{"key_code":"y"},{"key_code":"u"},{"set_variable":{"name":"B_J","value":1}},{"set_variable":{"name":"unsettled","value":0}}],"to_after_key_up":[{"set_variable":{"name":"B_J","value":0}}],"type":"basic"},{"conditions":[{"type":"variable_unless","name":"unsettled","value":0},{"type":"variable_unless","name":"B_G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y"},{"key_code":"u"},{"set_variable":{"name":"B_J","value":1}},{"set_variable":{"name":"unsettled","value":0}}],"to_after_key_up":[{"set_variable":{"name":"B_J","value":0}}],"type":"basic"},{"conditions":[{"type":"variable_unless","name":"B_G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"},{"key_code":"y"},{"key_code":"u"},{"set_variable":{"name":"B_J","value":1}},{"set_variable":{"name":"unsettled","value":0}}],"to_after_key_up":[{"set_variable":{"name":"B_J","value":0}}],"type":"basic"},</v>
      </c>
      <c r="BA135" s="166" t="str">
        <f t="shared" si="120"/>
        <v/>
      </c>
      <c r="BB135" s="166" t="str">
        <f t="shared" si="111"/>
        <v/>
      </c>
      <c r="BC135" s="166" t="str">
        <f t="shared" si="121"/>
        <v/>
      </c>
      <c r="BD135" s="166" t="str">
        <f t="shared" si="112"/>
        <v/>
      </c>
      <c r="BE135" s="166" t="str">
        <f t="shared" si="122"/>
        <v/>
      </c>
      <c r="BF135" s="166" t="str">
        <f t="shared" si="113"/>
        <v/>
      </c>
      <c r="BG135" s="166" t="str">
        <f t="shared" si="123"/>
        <v/>
      </c>
      <c r="BH135" s="166" t="str">
        <f t="shared" si="124"/>
        <v/>
      </c>
      <c r="BI135" s="166" t="str">
        <f t="shared" si="125"/>
        <v/>
      </c>
      <c r="BJ135" s="166"/>
      <c r="BK135" s="190"/>
      <c r="BL135" s="189" t="str">
        <f t="shared" si="126"/>
        <v/>
      </c>
      <c r="BM135" s="166" t="str">
        <f t="shared" si="114"/>
        <v/>
      </c>
      <c r="BN135" s="167" t="str">
        <f t="shared" si="115"/>
        <v/>
      </c>
      <c r="BO135" s="166" t="str">
        <f t="shared" si="127"/>
        <v/>
      </c>
      <c r="BP135" s="166" t="str">
        <f t="shared" si="116"/>
        <v/>
      </c>
      <c r="BQ135" s="190" t="str">
        <f>IF(AND($A135=1,$J135&lt;&gt;""),_xlfn.CONCAT(BQ$3,PROPER(_xlfn.XLOOKUP($L135,字面,QWERTY)),BQ$4,_xlfn.XLOOKUP($L135,字面,QWERTY),BQ$5,$U135,BQ$6,_xlfn.XLOOKUP($L135,字面,変数名),BQ$7,_xlfn.XLOOKUP($L135,字面,変数名),BQ$8,BQ$9,_xlfn.XLOOKUP($L135,字面,QWERTY),BQ$5,$U135,BQ$6,_xlfn.XLOOKUP($L135,字面,変数名),BQ$10,_xlfn.XLOOKUP($L135,字面,変数名),IF(ISBLANK($BQ136),BQ$11,BQ$8)),"")</f>
        <v/>
      </c>
      <c r="BR135" s="193"/>
    </row>
    <row r="136" spans="1:70" ht="21">
      <c r="A136" s="39">
        <f t="shared" si="83"/>
        <v>3</v>
      </c>
      <c r="B136" s="38" t="str">
        <f t="shared" si="84"/>
        <v>C</v>
      </c>
      <c r="C136" s="38">
        <f t="shared" si="85"/>
        <v>1</v>
      </c>
      <c r="D136" s="38">
        <f t="shared" si="86"/>
        <v>2</v>
      </c>
      <c r="E136" s="50">
        <f t="shared" si="87"/>
        <v>164096</v>
      </c>
      <c r="F136" s="141">
        <f t="shared" si="88"/>
        <v>0</v>
      </c>
      <c r="G136" s="144">
        <v>141</v>
      </c>
      <c r="H136" s="3"/>
      <c r="I136" s="19"/>
      <c r="J136" s="5" t="s">
        <v>40</v>
      </c>
      <c r="K136" s="7" t="s">
        <v>56</v>
      </c>
      <c r="L136" s="22" t="s">
        <v>233</v>
      </c>
      <c r="M136" s="22" t="s">
        <v>240</v>
      </c>
      <c r="N136" s="204" t="s">
        <v>324</v>
      </c>
      <c r="O136" s="36" t="s">
        <v>554</v>
      </c>
      <c r="P136" s="9"/>
      <c r="Q136" s="10"/>
      <c r="R136" s="21"/>
      <c r="S136" s="34" t="str">
        <f t="shared" si="128"/>
        <v>{"key_code":"d"},{"key_code":"y"},{"key_code":"o"}</v>
      </c>
      <c r="T136" s="160"/>
      <c r="U136" s="34" t="str">
        <f t="shared" si="89"/>
        <v/>
      </c>
      <c r="W136" s="84" t="str">
        <f t="shared" si="90"/>
        <v>右濁</v>
      </c>
      <c r="X136" s="85" t="str">
        <f t="shared" si="91"/>
        <v>ち</v>
      </c>
      <c r="Y136" s="86">
        <f t="shared" si="92"/>
        <v>163840</v>
      </c>
      <c r="Z136" s="87" t="str">
        <f t="shared" si="93"/>
        <v>ぢ</v>
      </c>
      <c r="AA136" s="85">
        <f t="shared" si="94"/>
        <v>1</v>
      </c>
      <c r="AB136" s="84" t="str">
        <f t="shared" si="95"/>
        <v>右濁</v>
      </c>
      <c r="AC136" s="85" t="str">
        <f t="shared" si="96"/>
        <v>よ</v>
      </c>
      <c r="AD136" s="86">
        <f t="shared" si="97"/>
        <v>131328</v>
      </c>
      <c r="AE136" s="87" t="str">
        <f t="shared" si="98"/>
        <v/>
      </c>
      <c r="AF136" s="85">
        <f t="shared" si="99"/>
        <v>0</v>
      </c>
      <c r="AG136" s="84" t="str">
        <f t="shared" si="100"/>
        <v>ち</v>
      </c>
      <c r="AH136" s="85" t="str">
        <f t="shared" si="101"/>
        <v>よ</v>
      </c>
      <c r="AI136" s="86">
        <f t="shared" si="102"/>
        <v>33024</v>
      </c>
      <c r="AJ136" s="87" t="str">
        <f t="shared" si="103"/>
        <v>ちょ</v>
      </c>
      <c r="AK136" s="88">
        <f t="shared" si="104"/>
        <v>2</v>
      </c>
      <c r="AM136" s="183"/>
      <c r="AN136" s="165"/>
      <c r="AO136" s="165"/>
      <c r="AP136" s="165"/>
      <c r="AQ136" s="165"/>
      <c r="AR136" s="189" t="str">
        <f t="shared" si="117"/>
        <v/>
      </c>
      <c r="AS136" s="166" t="str">
        <f t="shared" si="105"/>
        <v/>
      </c>
      <c r="AT136" s="166" t="str">
        <f t="shared" si="106"/>
        <v/>
      </c>
      <c r="AU136" s="166" t="str">
        <f t="shared" si="118"/>
        <v>{"description": "(Sp) 右濁, ち &amp; よ → ぢょ","conditions":[{"type":"variable_unless","name":"unsettled","value":0},{"type":"variable_unless","name":"B_J","value":0},{"type":"variable_unless","name":"B_G","value":0},{"input_sources":[{"language":"ja"}],"type":"input_source_if"},{"input_sources":[{"input_mode_id":"Roman$"}],"type":"input_source_unless"}],"from":{"key_code":"i","modifiers":{"optional":["shift","caps_lock"]}},"to":[{"key_code":"delete_or_backspace"},{"key_code":"d"},{"key_code":"y"},{"key_code":"o"},{"set_variable":{"name":"B_I","value":1}},{"set_variable":{"name":"unsettled","value":0}}],"to_after_key_up":[{"set_variable":{"name":"B_I","value":0}}],"type":"basic"},{"conditions":[{"type":"variable_unless","name":"B_J","value":0},{"type":"variable_unless","name":"B_G","value":0},{"input_sources":[{"language":"ja"}],"type":"input_source_if"},{"input_sources":[{"input_mode_id":"Roman$"}],"type":"input_source_unless"}],"from":{"key_code":"i","modifiers":{"optional":["shift","caps_lock"]}},"to":[{"key_code":"d"},{"key_code":"y"},{"key_code":"o"},{"set_variable":{"name":"B_I","value":1}},{"set_variable":{"name":"unsettled","value":0}}],"to_after_key_up":[{"set_variable":{"name":"B_I","value":0}}],"type":"basic"},</v>
      </c>
      <c r="AV136" s="166" t="str">
        <f t="shared" si="119"/>
        <v/>
      </c>
      <c r="AW136" s="166" t="str">
        <f t="shared" si="107"/>
        <v/>
      </c>
      <c r="AX136" s="166" t="str">
        <f t="shared" si="108"/>
        <v>{"conditions":[{"type":"variable_if","name":"unsettled","value":2},{"type":"variable_unless","name":"B_J","value":0},{"type":"variable_unless","name":"B_I","value":0},{"input_sources":[{"language":"ja"}],"type":"input_source_if"},{"input_sources":[{"input_mode_id":"Roman$"}],"type":"input_source_unless"}],"from":{"key_code":"g","modifiers":{"optional":["shift","caps_lock"]}},"to":[{"key_code":"delete_or_backspace"},{"key_code":"delete_or_backspace"},{"key_code":"d"},{"key_code":"y"},{"key_code":"o"},{"set_variable":{"name":"B_G","value":1}},{"set_variable":{"name":"unsettled","value":0}}],"to_after_key_up":[{"set_variable":{"name":"B_G","value":0}}],"type":"basic"},{"conditions":[{"type":"variable_unless","name":"unsettled","value":0},{"type":"variable_unless","name":"B_J","value":0},{"type":"variable_unless","name":"B_I","value":0},{"input_sources":[{"language":"ja"}],"type":"input_source_if"},{"input_sources":[{"input_mode_id":"Roman$"}],"type":"input_source_unless"}],"from":{"key_code":"g","modifiers":{"optional":["shift","caps_lock"]}},"to":[{"key_code":"delete_or_backspace"},{"key_code":"d"},{"key_code":"y"},{"key_code":"o"},{"set_variable":{"name":"B_G","value":1}},{"set_variable":{"name":"unsettled","value":0}}],"to_after_key_up":[{"set_variable":{"name":"B_G","value":0}}],"type":"basic"},{"conditions":[{"type":"variable_unless","name":"B_J","value":0},{"type":"variable_unless","name":"B_I","value":0},{"input_sources":[{"language":"ja"}],"type":"input_source_if"},{"input_sources":[{"input_mode_id":"Roman$"}],"type":"input_source_unless"}],"from":{"key_code":"g","modifiers":{"optional":["shift","caps_lock"]}},"to":[{"key_code":"d"},{"key_code":"y"},{"key_code":"o"},{"set_variable":{"name":"B_G","value":1}},{"set_variable":{"name":"unsettled","value":0}}],"to_after_key_up":[{"set_variable":{"name":"B_G","value":0}}],"type":"basic"},</v>
      </c>
      <c r="AY136" s="166" t="str">
        <f t="shared" si="109"/>
        <v/>
      </c>
      <c r="AZ136" s="166" t="str">
        <f t="shared" si="110"/>
        <v>{"conditions":[{"type":"variable_if","name":"unsettled","value":2},{"type":"variable_unless","name":"B_G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d"},{"key_code":"y"},{"key_code":"o"},{"set_variable":{"name":"B_J","value":1}},{"set_variable":{"name":"unsettled","value":0}}],"to_after_key_up":[{"set_variable":{"name":"B_J","value":0}}],"type":"basic"},{"conditions":[{"type":"variable_unless","name":"unsettled","value":0},{"type":"variable_unless","name":"B_G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y"},{"key_code":"o"},{"set_variable":{"name":"B_J","value":1}},{"set_variable":{"name":"unsettled","value":0}}],"to_after_key_up":[{"set_variable":{"name":"B_J","value":0}}],"type":"basic"},{"conditions":[{"type":"variable_unless","name":"B_G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"},{"key_code":"y"},{"key_code":"o"},{"set_variable":{"name":"B_J","value":1}},{"set_variable":{"name":"unsettled","value":0}}],"to_after_key_up":[{"set_variable":{"name":"B_J","value":0}}],"type":"basic"},</v>
      </c>
      <c r="BA136" s="166" t="str">
        <f t="shared" si="120"/>
        <v/>
      </c>
      <c r="BB136" s="166" t="str">
        <f t="shared" si="111"/>
        <v/>
      </c>
      <c r="BC136" s="166" t="str">
        <f t="shared" si="121"/>
        <v/>
      </c>
      <c r="BD136" s="166" t="str">
        <f t="shared" si="112"/>
        <v/>
      </c>
      <c r="BE136" s="166" t="str">
        <f t="shared" si="122"/>
        <v/>
      </c>
      <c r="BF136" s="166" t="str">
        <f t="shared" si="113"/>
        <v/>
      </c>
      <c r="BG136" s="166" t="str">
        <f t="shared" si="123"/>
        <v/>
      </c>
      <c r="BH136" s="166" t="str">
        <f t="shared" si="124"/>
        <v/>
      </c>
      <c r="BI136" s="166" t="str">
        <f t="shared" si="125"/>
        <v/>
      </c>
      <c r="BJ136" s="166"/>
      <c r="BK136" s="190"/>
      <c r="BL136" s="189" t="str">
        <f t="shared" si="126"/>
        <v/>
      </c>
      <c r="BM136" s="166" t="str">
        <f t="shared" si="114"/>
        <v/>
      </c>
      <c r="BN136" s="167" t="str">
        <f t="shared" si="115"/>
        <v/>
      </c>
      <c r="BO136" s="166" t="str">
        <f t="shared" si="127"/>
        <v/>
      </c>
      <c r="BP136" s="166" t="str">
        <f t="shared" si="116"/>
        <v/>
      </c>
      <c r="BQ136" s="190" t="str">
        <f>IF(AND($A136=1,$J136&lt;&gt;""),_xlfn.CONCAT(BQ$3,PROPER(_xlfn.XLOOKUP($L136,字面,QWERTY)),BQ$4,_xlfn.XLOOKUP($L136,字面,QWERTY),BQ$5,$U136,BQ$6,_xlfn.XLOOKUP($L136,字面,変数名),BQ$7,_xlfn.XLOOKUP($L136,字面,変数名),BQ$8,BQ$9,_xlfn.XLOOKUP($L136,字面,QWERTY),BQ$5,$U136,BQ$6,_xlfn.XLOOKUP($L136,字面,変数名),BQ$10,_xlfn.XLOOKUP($L136,字面,変数名),IF(ISBLANK($BQ137),BQ$11,BQ$8)),"")</f>
        <v/>
      </c>
      <c r="BR136" s="193"/>
    </row>
    <row r="137" spans="1:70" ht="21">
      <c r="A137" s="39">
        <f t="shared" si="83"/>
        <v>3</v>
      </c>
      <c r="B137" s="38" t="str">
        <f t="shared" si="84"/>
        <v>C</v>
      </c>
      <c r="C137" s="38">
        <f t="shared" si="85"/>
        <v>1</v>
      </c>
      <c r="D137" s="38">
        <f t="shared" si="86"/>
        <v>2</v>
      </c>
      <c r="E137" s="50">
        <f t="shared" si="87"/>
        <v>4390912</v>
      </c>
      <c r="F137" s="141">
        <f t="shared" si="88"/>
        <v>0</v>
      </c>
      <c r="G137" s="144">
        <v>142</v>
      </c>
      <c r="H137" s="3"/>
      <c r="I137" s="19"/>
      <c r="J137" s="5" t="s">
        <v>40</v>
      </c>
      <c r="K137" s="7" t="s">
        <v>56</v>
      </c>
      <c r="L137" s="22" t="s">
        <v>233</v>
      </c>
      <c r="M137" s="22" t="s">
        <v>177</v>
      </c>
      <c r="N137" s="204" t="s">
        <v>257</v>
      </c>
      <c r="O137" s="36" t="s">
        <v>556</v>
      </c>
      <c r="P137" s="9"/>
      <c r="Q137" s="10"/>
      <c r="R137" s="21"/>
      <c r="S137" s="34" t="str">
        <f t="shared" si="128"/>
        <v>{"key_code":"b"},{"key_code":"y"},{"key_code":"a"}</v>
      </c>
      <c r="T137" s="160"/>
      <c r="U137" s="34" t="str">
        <f t="shared" si="89"/>
        <v/>
      </c>
      <c r="W137" s="84" t="str">
        <f t="shared" si="90"/>
        <v>右濁</v>
      </c>
      <c r="X137" s="85" t="str">
        <f t="shared" si="91"/>
        <v>ひ</v>
      </c>
      <c r="Y137" s="86">
        <f t="shared" si="92"/>
        <v>4325376</v>
      </c>
      <c r="Z137" s="87" t="str">
        <f t="shared" si="93"/>
        <v>び</v>
      </c>
      <c r="AA137" s="85">
        <f t="shared" si="94"/>
        <v>1</v>
      </c>
      <c r="AB137" s="84" t="str">
        <f t="shared" si="95"/>
        <v>右濁</v>
      </c>
      <c r="AC137" s="85" t="str">
        <f t="shared" si="96"/>
        <v>や</v>
      </c>
      <c r="AD137" s="86">
        <f t="shared" si="97"/>
        <v>196608</v>
      </c>
      <c r="AE137" s="87">
        <f t="shared" si="98"/>
        <v>0</v>
      </c>
      <c r="AF137" s="85">
        <f t="shared" si="99"/>
        <v>1</v>
      </c>
      <c r="AG137" s="84" t="str">
        <f t="shared" si="100"/>
        <v>ひ</v>
      </c>
      <c r="AH137" s="85" t="str">
        <f t="shared" si="101"/>
        <v>や</v>
      </c>
      <c r="AI137" s="86">
        <f t="shared" si="102"/>
        <v>4259840</v>
      </c>
      <c r="AJ137" s="87" t="str">
        <f t="shared" si="103"/>
        <v>ひゃ</v>
      </c>
      <c r="AK137" s="88">
        <f t="shared" si="104"/>
        <v>2</v>
      </c>
      <c r="AM137" s="183"/>
      <c r="AN137" s="165"/>
      <c r="AO137" s="165"/>
      <c r="AP137" s="165"/>
      <c r="AQ137" s="165"/>
      <c r="AR137" s="189" t="str">
        <f t="shared" si="117"/>
        <v/>
      </c>
      <c r="AS137" s="166" t="str">
        <f t="shared" si="105"/>
        <v/>
      </c>
      <c r="AT137" s="166" t="str">
        <f t="shared" si="106"/>
        <v/>
      </c>
      <c r="AU137" s="166" t="str">
        <f t="shared" si="118"/>
        <v>{"description": "(Sp) 右濁, ひ &amp; や → びゃ","conditions":[{"type":"variable_unless","name":"unsettled","value":0},{"type":"variable_unless","name":"B_J","value":0},{"type":"variable_unless","name":"B_X","value":0},{"input_sources":[{"language":"ja"}],"type":"input_source_if"},{"input_sources":[{"input_mode_id":"Roman$"}],"type":"input_source_unless"}],"from":{"key_code":"h","modifiers":{"optional":["shift","caps_lock"]}},"to":[{"key_code":"delete_or_backspace"},{"key_code":"b"},{"key_code":"y"},{"key_code":"a"},{"set_variable":{"name":"B_H","value":1}},{"set_variable":{"name":"unsettled","value":0}}],"to_after_key_up":[{"set_variable":{"name":"B_H","value":0}}],"type":"basic"},{"conditions":[{"type":"variable_unless","name":"B_J","value":0},{"type":"variable_unless","name":"B_X","value":0},{"input_sources":[{"language":"ja"}],"type":"input_source_if"},{"input_sources":[{"input_mode_id":"Roman$"}],"type":"input_source_unless"}],"from":{"key_code":"h","modifiers":{"optional":["shift","caps_lock"]}},"to":[{"key_code":"b"},{"key_code":"y"},{"key_code":"a"},{"set_variable":{"name":"B_H","value":1}},{"set_variable":{"name":"unsettled","value":0}}],"to_after_key_up":[{"set_variable":{"name":"B_H","value":0}}],"type":"basic"},</v>
      </c>
      <c r="AV137" s="166" t="str">
        <f t="shared" si="119"/>
        <v/>
      </c>
      <c r="AW137" s="166" t="str">
        <f t="shared" si="107"/>
        <v>{"conditions":[{"type":"variable_unless","name":"unsettled","value":0},{"type":"variable_unless","name":"B_J","value":0},{"type":"variable_unless","name":"B_H","value":0},{"input_sources":[{"language":"ja"}],"type":"input_source_if"},{"input_sources":[{"input_mode_id":"Roman$"}],"type":"input_source_unless"}],"from":{"key_code":"x","modifiers":{"optional":["shift","caps_lock"]}},"to":[{"key_code":"delete_or_backspace"},{"key_code":"b"},{"key_code":"y"},{"key_code":"a"},{"set_variable":{"name":"B_X","value":1}},{"set_variable":{"name":"unsettled","value":0}}],"to_after_key_up":[{"set_variable":{"name":"B_X","value":0}}],"type":"basic"},{"conditions":[{"type":"variable_unless","name":"B_J","value":0},{"type":"variable_unless","name":"B_H","value":0},{"input_sources":[{"language":"ja"}],"type":"input_source_if"},{"input_sources":[{"input_mode_id":"Roman$"}],"type":"input_source_unless"}],"from":{"key_code":"x","modifiers":{"optional":["shift","caps_lock"]}},"to":[{"key_code":"b"},{"key_code":"y"},{"key_code":"a"},{"set_variable":{"name":"B_X","value":1}},{"set_variable":{"name":"unsettled","value":0}}],"to_after_key_up":[{"set_variable":{"name":"B_X","value":0}}],"type":"basic"},</v>
      </c>
      <c r="AX137" s="166" t="str">
        <f t="shared" si="108"/>
        <v/>
      </c>
      <c r="AY137" s="166" t="str">
        <f t="shared" si="109"/>
        <v/>
      </c>
      <c r="AZ137" s="166" t="str">
        <f t="shared" si="110"/>
        <v>{"conditions":[{"type":"variable_if","name":"unsettled","value":2},{"type":"variable_unless","name":"B_X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b"},{"key_code":"y"},{"key_code":"a"},{"set_variable":{"name":"B_J","value":1}},{"set_variable":{"name":"unsettled","value":0}}],"to_after_key_up":[{"set_variable":{"name":"B_J","value":0}}],"type":"basic"},{"conditions":[{"type":"variable_unless","name":"unsettled","value":0},{"type":"variable_unless","name":"B_X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b"},{"key_code":"y"},{"key_code":"a"},{"set_variable":{"name":"B_J","value":1}},{"set_variable":{"name":"unsettled","value":0}}],"to_after_key_up":[{"set_variable":{"name":"B_J","value":0}}],"type":"basic"},{"conditions":[{"type":"variable_unless","name":"B_X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b"},{"key_code":"y"},{"key_code":"a"},{"set_variable":{"name":"B_J","value":1}},{"set_variable":{"name":"unsettled","value":0}}],"to_after_key_up":[{"set_variable":{"name":"B_J","value":0}}],"type":"basic"},</v>
      </c>
      <c r="BA137" s="166" t="str">
        <f t="shared" si="120"/>
        <v/>
      </c>
      <c r="BB137" s="166" t="str">
        <f t="shared" si="111"/>
        <v/>
      </c>
      <c r="BC137" s="166" t="str">
        <f t="shared" si="121"/>
        <v/>
      </c>
      <c r="BD137" s="166" t="str">
        <f t="shared" si="112"/>
        <v/>
      </c>
      <c r="BE137" s="166" t="str">
        <f t="shared" si="122"/>
        <v/>
      </c>
      <c r="BF137" s="166" t="str">
        <f t="shared" si="113"/>
        <v/>
      </c>
      <c r="BG137" s="166" t="str">
        <f t="shared" si="123"/>
        <v/>
      </c>
      <c r="BH137" s="166" t="str">
        <f t="shared" si="124"/>
        <v/>
      </c>
      <c r="BI137" s="166" t="str">
        <f t="shared" si="125"/>
        <v/>
      </c>
      <c r="BJ137" s="166"/>
      <c r="BK137" s="190"/>
      <c r="BL137" s="189" t="str">
        <f t="shared" si="126"/>
        <v/>
      </c>
      <c r="BM137" s="166" t="str">
        <f t="shared" si="114"/>
        <v/>
      </c>
      <c r="BN137" s="167" t="str">
        <f t="shared" si="115"/>
        <v/>
      </c>
      <c r="BO137" s="166" t="str">
        <f t="shared" si="127"/>
        <v/>
      </c>
      <c r="BP137" s="166" t="str">
        <f t="shared" si="116"/>
        <v/>
      </c>
      <c r="BQ137" s="190" t="str">
        <f>IF(AND($A137=1,$J137&lt;&gt;""),_xlfn.CONCAT(BQ$3,PROPER(_xlfn.XLOOKUP($L137,字面,QWERTY)),BQ$4,_xlfn.XLOOKUP($L137,字面,QWERTY),BQ$5,$U137,BQ$6,_xlfn.XLOOKUP($L137,字面,変数名),BQ$7,_xlfn.XLOOKUP($L137,字面,変数名),BQ$8,BQ$9,_xlfn.XLOOKUP($L137,字面,QWERTY),BQ$5,$U137,BQ$6,_xlfn.XLOOKUP($L137,字面,変数名),BQ$10,_xlfn.XLOOKUP($L137,字面,変数名),IF(ISBLANK($BQ138),BQ$11,BQ$8)),"")</f>
        <v/>
      </c>
      <c r="BR137" s="193"/>
    </row>
    <row r="138" spans="1:70" ht="21">
      <c r="A138" s="39">
        <f t="shared" si="83"/>
        <v>3</v>
      </c>
      <c r="B138" s="38" t="str">
        <f t="shared" si="84"/>
        <v>C</v>
      </c>
      <c r="C138" s="38">
        <f t="shared" si="85"/>
        <v>1</v>
      </c>
      <c r="D138" s="38">
        <f t="shared" si="86"/>
        <v>2</v>
      </c>
      <c r="E138" s="50">
        <f t="shared" si="87"/>
        <v>4326400</v>
      </c>
      <c r="F138" s="141">
        <f t="shared" si="88"/>
        <v>0</v>
      </c>
      <c r="G138" s="144">
        <v>143</v>
      </c>
      <c r="H138" s="3"/>
      <c r="I138" s="19"/>
      <c r="J138" s="5" t="s">
        <v>40</v>
      </c>
      <c r="K138" s="7" t="s">
        <v>56</v>
      </c>
      <c r="L138" s="22" t="s">
        <v>233</v>
      </c>
      <c r="M138" s="22" t="s">
        <v>177</v>
      </c>
      <c r="N138" s="204" t="s">
        <v>292</v>
      </c>
      <c r="O138" s="36" t="s">
        <v>558</v>
      </c>
      <c r="P138" s="9"/>
      <c r="Q138" s="10"/>
      <c r="R138" s="21"/>
      <c r="S138" s="34" t="str">
        <f t="shared" si="128"/>
        <v>{"key_code":"b"},{"key_code":"y"},{"key_code":"u"}</v>
      </c>
      <c r="T138" s="160"/>
      <c r="U138" s="34" t="str">
        <f t="shared" si="89"/>
        <v/>
      </c>
      <c r="W138" s="84" t="str">
        <f t="shared" si="90"/>
        <v>右濁</v>
      </c>
      <c r="X138" s="85" t="str">
        <f t="shared" si="91"/>
        <v>ひ</v>
      </c>
      <c r="Y138" s="86">
        <f t="shared" si="92"/>
        <v>4325376</v>
      </c>
      <c r="Z138" s="87" t="str">
        <f t="shared" si="93"/>
        <v>び</v>
      </c>
      <c r="AA138" s="85">
        <f t="shared" si="94"/>
        <v>1</v>
      </c>
      <c r="AB138" s="84" t="str">
        <f t="shared" si="95"/>
        <v>右濁</v>
      </c>
      <c r="AC138" s="85" t="str">
        <f t="shared" si="96"/>
        <v>ゆ</v>
      </c>
      <c r="AD138" s="86">
        <f t="shared" si="97"/>
        <v>132096</v>
      </c>
      <c r="AE138" s="87" t="str">
        <f t="shared" si="98"/>
        <v/>
      </c>
      <c r="AF138" s="85">
        <f t="shared" si="99"/>
        <v>0</v>
      </c>
      <c r="AG138" s="84" t="str">
        <f t="shared" si="100"/>
        <v>ひ</v>
      </c>
      <c r="AH138" s="85" t="str">
        <f t="shared" si="101"/>
        <v>ゆ</v>
      </c>
      <c r="AI138" s="86">
        <f t="shared" si="102"/>
        <v>4195328</v>
      </c>
      <c r="AJ138" s="87" t="str">
        <f t="shared" si="103"/>
        <v>ひゅ</v>
      </c>
      <c r="AK138" s="88">
        <f t="shared" si="104"/>
        <v>2</v>
      </c>
      <c r="AM138" s="183"/>
      <c r="AN138" s="165"/>
      <c r="AO138" s="165"/>
      <c r="AP138" s="165"/>
      <c r="AQ138" s="165"/>
      <c r="AR138" s="189" t="str">
        <f t="shared" si="117"/>
        <v/>
      </c>
      <c r="AS138" s="166" t="str">
        <f t="shared" si="105"/>
        <v/>
      </c>
      <c r="AT138" s="166" t="str">
        <f t="shared" si="106"/>
        <v/>
      </c>
      <c r="AU138" s="166" t="str">
        <f t="shared" si="118"/>
        <v>{"description": "(Sp) 右濁, ひ &amp; ゆ → びゅ","conditions":[{"type":"variable_unless","name":"unsettled","value":0},{"type":"variable_unless","name":"B_J","value":0},{"type":"variable_unless","name":"B_X","value":0},{"input_sources":[{"language":"ja"}],"type":"input_source_if"},{"input_sources":[{"input_mode_id":"Roman$"}],"type":"input_source_unless"}],"from":{"key_code":"p","modifiers":{"optional":["shift","caps_lock"]}},"to":[{"key_code":"delete_or_backspace"},{"key_code":"b"},{"key_code":"y"},{"key_code":"u"},{"set_variable":{"name":"B_P","value":1}},{"set_variable":{"name":"unsettled","value":0}}],"to_after_key_up":[{"set_variable":{"name":"B_P","value":0}}],"type":"basic"},{"conditions":[{"type":"variable_unless","name":"B_J","value":0},{"type":"variable_unless","name":"B_X","value":0},{"input_sources":[{"language":"ja"}],"type":"input_source_if"},{"input_sources":[{"input_mode_id":"Roman$"}],"type":"input_source_unless"}],"from":{"key_code":"p","modifiers":{"optional":["shift","caps_lock"]}},"to":[{"key_code":"b"},{"key_code":"y"},{"key_code":"u"},{"set_variable":{"name":"B_P","value":1}},{"set_variable":{"name":"unsettled","value":0}}],"to_after_key_up":[{"set_variable":{"name":"B_P","value":0}}],"type":"basic"},</v>
      </c>
      <c r="AV138" s="166" t="str">
        <f t="shared" si="119"/>
        <v/>
      </c>
      <c r="AW138" s="166" t="str">
        <f t="shared" si="107"/>
        <v/>
      </c>
      <c r="AX138" s="166" t="str">
        <f t="shared" si="108"/>
        <v>{"conditions":[{"type":"variable_if","name":"unsettled","value":2},{"type":"variable_unless","name":"B_J","value":0},{"type":"variable_unless","name":"B_P","value":0},{"input_sources":[{"language":"ja"}],"type":"input_source_if"},{"input_sources":[{"input_mode_id":"Roman$"}],"type":"input_source_unless"}],"from":{"key_code":"x","modifiers":{"optional":["shift","caps_lock"]}},"to":[{"key_code":"delete_or_backspace"},{"key_code":"delete_or_backspace"},{"key_code":"b"},{"key_code":"y"},{"key_code":"u"},{"set_variable":{"name":"B_X","value":1}},{"set_variable":{"name":"unsettled","value":0}}],"to_after_key_up":[{"set_variable":{"name":"B_X","value":0}}],"type":"basic"},{"conditions":[{"type":"variable_unless","name":"unsettled","value":0},{"type":"variable_unless","name":"B_J","value":0},{"type":"variable_unless","name":"B_P","value":0},{"input_sources":[{"language":"ja"}],"type":"input_source_if"},{"input_sources":[{"input_mode_id":"Roman$"}],"type":"input_source_unless"}],"from":{"key_code":"x","modifiers":{"optional":["shift","caps_lock"]}},"to":[{"key_code":"delete_or_backspace"},{"key_code":"b"},{"key_code":"y"},{"key_code":"u"},{"set_variable":{"name":"B_X","value":1}},{"set_variable":{"name":"unsettled","value":0}}],"to_after_key_up":[{"set_variable":{"name":"B_X","value":0}}],"type":"basic"},{"conditions":[{"type":"variable_unless","name":"B_J","value":0},{"type":"variable_unless","name":"B_P","value":0},{"input_sources":[{"language":"ja"}],"type":"input_source_if"},{"input_sources":[{"input_mode_id":"Roman$"}],"type":"input_source_unless"}],"from":{"key_code":"x","modifiers":{"optional":["shift","caps_lock"]}},"to":[{"key_code":"b"},{"key_code":"y"},{"key_code":"u"},{"set_variable":{"name":"B_X","value":1}},{"set_variable":{"name":"unsettled","value":0}}],"to_after_key_up":[{"set_variable":{"name":"B_X","value":0}}],"type":"basic"},</v>
      </c>
      <c r="AY138" s="166" t="str">
        <f t="shared" si="109"/>
        <v/>
      </c>
      <c r="AZ138" s="166" t="str">
        <f t="shared" si="110"/>
        <v>{"conditions":[{"type":"variable_if","name":"unsettled","value":2},{"type":"variable_unless","name":"B_X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b"},{"key_code":"y"},{"key_code":"u"},{"set_variable":{"name":"B_J","value":1}},{"set_variable":{"name":"unsettled","value":0}}],"to_after_key_up":[{"set_variable":{"name":"B_J","value":0}}],"type":"basic"},{"conditions":[{"type":"variable_unless","name":"unsettled","value":0},{"type":"variable_unless","name":"B_X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delete_or_backspace"},{"key_code":"b"},{"key_code":"y"},{"key_code":"u"},{"set_variable":{"name":"B_J","value":1}},{"set_variable":{"name":"unsettled","value":0}}],"to_after_key_up":[{"set_variable":{"name":"B_J","value":0}}],"type":"basic"},{"conditions":[{"type":"variable_unless","name":"B_X","value":0},{"type":"variable_unless","name":"B_P","value":0},{"input_sources":[{"language":"ja"}],"type":"input_source_if"},{"input_sources":[{"input_mode_id":"Roman$"}],"type":"input_source_unless"}],"from":{"key_code":"j","modifiers":{"optional":["shift","caps_lock"]}},"to":[{"key_code":"b"},{"key_code":"y"},{"key_code":"u"},{"set_variable":{"name":"B_J","value":1}},{"set_variable":{"name":"unsettled","value":0}}],"to_after_key_up":[{"set_variable":{"name":"B_J","value":0}}],"type":"basic"},</v>
      </c>
      <c r="BA138" s="166" t="str">
        <f t="shared" si="120"/>
        <v/>
      </c>
      <c r="BB138" s="166" t="str">
        <f t="shared" si="111"/>
        <v/>
      </c>
      <c r="BC138" s="166" t="str">
        <f t="shared" si="121"/>
        <v/>
      </c>
      <c r="BD138" s="166" t="str">
        <f t="shared" si="112"/>
        <v/>
      </c>
      <c r="BE138" s="166" t="str">
        <f t="shared" si="122"/>
        <v/>
      </c>
      <c r="BF138" s="166" t="str">
        <f t="shared" si="113"/>
        <v/>
      </c>
      <c r="BG138" s="166" t="str">
        <f t="shared" si="123"/>
        <v/>
      </c>
      <c r="BH138" s="166" t="str">
        <f t="shared" si="124"/>
        <v/>
      </c>
      <c r="BI138" s="166" t="str">
        <f t="shared" si="125"/>
        <v/>
      </c>
      <c r="BJ138" s="166"/>
      <c r="BK138" s="190"/>
      <c r="BL138" s="189" t="str">
        <f t="shared" si="126"/>
        <v/>
      </c>
      <c r="BM138" s="166" t="str">
        <f t="shared" si="114"/>
        <v/>
      </c>
      <c r="BN138" s="167" t="str">
        <f t="shared" si="115"/>
        <v/>
      </c>
      <c r="BO138" s="166" t="str">
        <f t="shared" si="127"/>
        <v/>
      </c>
      <c r="BP138" s="166" t="str">
        <f t="shared" si="116"/>
        <v/>
      </c>
      <c r="BQ138" s="190" t="str">
        <f>IF(AND($A138=1,$J138&lt;&gt;""),_xlfn.CONCAT(BQ$3,PROPER(_xlfn.XLOOKUP($L138,字面,QWERTY)),BQ$4,_xlfn.XLOOKUP($L138,字面,QWERTY),BQ$5,$U138,BQ$6,_xlfn.XLOOKUP($L138,字面,変数名),BQ$7,_xlfn.XLOOKUP($L138,字面,変数名),BQ$8,BQ$9,_xlfn.XLOOKUP($L138,字面,QWERTY),BQ$5,$U138,BQ$6,_xlfn.XLOOKUP($L138,字面,変数名),BQ$10,_xlfn.XLOOKUP($L138,字面,変数名),IF(ISBLANK($BQ139),BQ$11,BQ$8)),"")</f>
        <v/>
      </c>
      <c r="BR138" s="193"/>
    </row>
    <row r="139" spans="1:70" ht="21">
      <c r="A139" s="39">
        <f t="shared" si="83"/>
        <v>3</v>
      </c>
      <c r="B139" s="38" t="str">
        <f t="shared" si="84"/>
        <v>C</v>
      </c>
      <c r="C139" s="38">
        <f t="shared" si="85"/>
        <v>1</v>
      </c>
      <c r="D139" s="38">
        <f t="shared" si="86"/>
        <v>2</v>
      </c>
      <c r="E139" s="50">
        <f t="shared" si="87"/>
        <v>4325632</v>
      </c>
      <c r="F139" s="141">
        <f t="shared" si="88"/>
        <v>0</v>
      </c>
      <c r="G139" s="144">
        <v>144</v>
      </c>
      <c r="H139" s="3"/>
      <c r="I139" s="19"/>
      <c r="J139" s="5" t="s">
        <v>40</v>
      </c>
      <c r="K139" s="7" t="s">
        <v>56</v>
      </c>
      <c r="L139" s="22" t="s">
        <v>233</v>
      </c>
      <c r="M139" s="22" t="s">
        <v>177</v>
      </c>
      <c r="N139" s="204" t="s">
        <v>324</v>
      </c>
      <c r="O139" s="36" t="s">
        <v>557</v>
      </c>
      <c r="P139" s="9"/>
      <c r="Q139" s="10"/>
      <c r="R139" s="21"/>
      <c r="S139" s="34" t="str">
        <f t="shared" si="128"/>
        <v>{"key_code":"b"},{"key_code":"y"},{"key_code":"o"}</v>
      </c>
      <c r="T139" s="160"/>
      <c r="U139" s="34" t="str">
        <f t="shared" si="89"/>
        <v/>
      </c>
      <c r="W139" s="84" t="str">
        <f t="shared" si="90"/>
        <v>右濁</v>
      </c>
      <c r="X139" s="85" t="str">
        <f t="shared" si="91"/>
        <v>ひ</v>
      </c>
      <c r="Y139" s="86">
        <f t="shared" si="92"/>
        <v>4325376</v>
      </c>
      <c r="Z139" s="87" t="str">
        <f t="shared" si="93"/>
        <v>び</v>
      </c>
      <c r="AA139" s="85">
        <f t="shared" si="94"/>
        <v>1</v>
      </c>
      <c r="AB139" s="84" t="str">
        <f t="shared" si="95"/>
        <v>右濁</v>
      </c>
      <c r="AC139" s="85" t="str">
        <f t="shared" si="96"/>
        <v>よ</v>
      </c>
      <c r="AD139" s="86">
        <f t="shared" si="97"/>
        <v>131328</v>
      </c>
      <c r="AE139" s="87" t="str">
        <f t="shared" si="98"/>
        <v/>
      </c>
      <c r="AF139" s="85">
        <f t="shared" si="99"/>
        <v>0</v>
      </c>
      <c r="AG139" s="84" t="str">
        <f t="shared" si="100"/>
        <v>ひ</v>
      </c>
      <c r="AH139" s="85" t="str">
        <f t="shared" si="101"/>
        <v>よ</v>
      </c>
      <c r="AI139" s="86">
        <f t="shared" si="102"/>
        <v>4194560</v>
      </c>
      <c r="AJ139" s="87" t="str">
        <f t="shared" si="103"/>
        <v>ひょ</v>
      </c>
      <c r="AK139" s="88">
        <f t="shared" si="104"/>
        <v>2</v>
      </c>
      <c r="AM139" s="183"/>
      <c r="AN139" s="165"/>
      <c r="AO139" s="165"/>
      <c r="AP139" s="165"/>
      <c r="AQ139" s="165"/>
      <c r="AR139" s="189" t="str">
        <f t="shared" si="117"/>
        <v/>
      </c>
      <c r="AS139" s="166" t="str">
        <f t="shared" si="105"/>
        <v/>
      </c>
      <c r="AT139" s="166" t="str">
        <f t="shared" si="106"/>
        <v/>
      </c>
      <c r="AU139" s="166" t="str">
        <f t="shared" si="118"/>
        <v>{"description": "(Sp) 右濁, ひ &amp; よ → びょ","conditions":[{"type":"variable_unless","name":"unsettled","value":0},{"type":"variable_unless","name":"B_J","value":0},{"type":"variable_unless","name":"B_X","value":0},{"input_sources":[{"language":"ja"}],"type":"input_source_if"},{"input_sources":[{"input_mode_id":"Roman$"}],"type":"input_source_unless"}],"from":{"key_code":"i","modifiers":{"optional":["shift","caps_lock"]}},"to":[{"key_code":"delete_or_backspace"},{"key_code":"b"},{"key_code":"y"},{"key_code":"o"},{"set_variable":{"name":"B_I","value":1}},{"set_variable":{"name":"unsettled","value":0}}],"to_after_key_up":[{"set_variable":{"name":"B_I","value":0}}],"type":"basic"},{"conditions":[{"type":"variable_unless","name":"B_J","value":0},{"type":"variable_unless","name":"B_X","value":0},{"input_sources":[{"language":"ja"}],"type":"input_source_if"},{"input_sources":[{"input_mode_id":"Roman$"}],"type":"input_source_unless"}],"from":{"key_code":"i","modifiers":{"optional":["shift","caps_lock"]}},"to":[{"key_code":"b"},{"key_code":"y"},{"key_code":"o"},{"set_variable":{"name":"B_I","value":1}},{"set_variable":{"name":"unsettled","value":0}}],"to_after_key_up":[{"set_variable":{"name":"B_I","value":0}}],"type":"basic"},</v>
      </c>
      <c r="AV139" s="166" t="str">
        <f t="shared" si="119"/>
        <v/>
      </c>
      <c r="AW139" s="166" t="str">
        <f t="shared" si="107"/>
        <v/>
      </c>
      <c r="AX139" s="166" t="str">
        <f t="shared" si="108"/>
        <v>{"conditions":[{"type":"variable_if","name":"unsettled","value":2},{"type":"variable_unless","name":"B_J","value":0},{"type":"variable_unless","name":"B_I","value":0},{"input_sources":[{"language":"ja"}],"type":"input_source_if"},{"input_sources":[{"input_mode_id":"Roman$"}],"type":"input_source_unless"}],"from":{"key_code":"x","modifiers":{"optional":["shift","caps_lock"]}},"to":[{"key_code":"delete_or_backspace"},{"key_code":"delete_or_backspace"},{"key_code":"b"},{"key_code":"y"},{"key_code":"o"},{"set_variable":{"name":"B_X","value":1}},{"set_variable":{"name":"unsettled","value":0}}],"to_after_key_up":[{"set_variable":{"name":"B_X","value":0}}],"type":"basic"},{"conditions":[{"type":"variable_unless","name":"unsettled","value":0},{"type":"variable_unless","name":"B_J","value":0},{"type":"variable_unless","name":"B_I","value":0},{"input_sources":[{"language":"ja"}],"type":"input_source_if"},{"input_sources":[{"input_mode_id":"Roman$"}],"type":"input_source_unless"}],"from":{"key_code":"x","modifiers":{"optional":["shift","caps_lock"]}},"to":[{"key_code":"delete_or_backspace"},{"key_code":"b"},{"key_code":"y"},{"key_code":"o"},{"set_variable":{"name":"B_X","value":1}},{"set_variable":{"name":"unsettled","value":0}}],"to_after_key_up":[{"set_variable":{"name":"B_X","value":0}}],"type":"basic"},{"conditions":[{"type":"variable_unless","name":"B_J","value":0},{"type":"variable_unless","name":"B_I","value":0},{"input_sources":[{"language":"ja"}],"type":"input_source_if"},{"input_sources":[{"input_mode_id":"Roman$"}],"type":"input_source_unless"}],"from":{"key_code":"x","modifiers":{"optional":["shift","caps_lock"]}},"to":[{"key_code":"b"},{"key_code":"y"},{"key_code":"o"},{"set_variable":{"name":"B_X","value":1}},{"set_variable":{"name":"unsettled","value":0}}],"to_after_key_up":[{"set_variable":{"name":"B_X","value":0}}],"type":"basic"},</v>
      </c>
      <c r="AY139" s="166" t="str">
        <f t="shared" si="109"/>
        <v/>
      </c>
      <c r="AZ139" s="166" t="str">
        <f t="shared" si="110"/>
        <v>{"conditions":[{"type":"variable_if","name":"unsettled","value":2},{"type":"variable_unless","name":"B_X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b"},{"key_code":"y"},{"key_code":"o"},{"set_variable":{"name":"B_J","value":1}},{"set_variable":{"name":"unsettled","value":0}}],"to_after_key_up":[{"set_variable":{"name":"B_J","value":0}}],"type":"basic"},{"conditions":[{"type":"variable_unless","name":"unsettled","value":0},{"type":"variable_unless","name":"B_X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delete_or_backspace"},{"key_code":"b"},{"key_code":"y"},{"key_code":"o"},{"set_variable":{"name":"B_J","value":1}},{"set_variable":{"name":"unsettled","value":0}}],"to_after_key_up":[{"set_variable":{"name":"B_J","value":0}}],"type":"basic"},{"conditions":[{"type":"variable_unless","name":"B_X","value":0},{"type":"variable_unless","name":"B_I","value":0},{"input_sources":[{"language":"ja"}],"type":"input_source_if"},{"input_sources":[{"input_mode_id":"Roman$"}],"type":"input_source_unless"}],"from":{"key_code":"j","modifiers":{"optional":["shift","caps_lock"]}},"to":[{"key_code":"b"},{"key_code":"y"},{"key_code":"o"},{"set_variable":{"name":"B_J","value":1}},{"set_variable":{"name":"unsettled","value":0}}],"to_after_key_up":[{"set_variable":{"name":"B_J","value":0}}],"type":"basic"},</v>
      </c>
      <c r="BA139" s="166" t="str">
        <f t="shared" si="120"/>
        <v/>
      </c>
      <c r="BB139" s="166" t="str">
        <f t="shared" si="111"/>
        <v/>
      </c>
      <c r="BC139" s="166" t="str">
        <f t="shared" si="121"/>
        <v/>
      </c>
      <c r="BD139" s="166" t="str">
        <f t="shared" si="112"/>
        <v/>
      </c>
      <c r="BE139" s="166" t="str">
        <f t="shared" si="122"/>
        <v/>
      </c>
      <c r="BF139" s="166" t="str">
        <f t="shared" si="113"/>
        <v/>
      </c>
      <c r="BG139" s="166" t="str">
        <f t="shared" si="123"/>
        <v/>
      </c>
      <c r="BH139" s="166" t="str">
        <f t="shared" si="124"/>
        <v/>
      </c>
      <c r="BI139" s="166" t="str">
        <f t="shared" si="125"/>
        <v/>
      </c>
      <c r="BJ139" s="166"/>
      <c r="BK139" s="190"/>
      <c r="BL139" s="189" t="str">
        <f t="shared" si="126"/>
        <v/>
      </c>
      <c r="BM139" s="166" t="str">
        <f t="shared" si="114"/>
        <v/>
      </c>
      <c r="BN139" s="167" t="str">
        <f t="shared" si="115"/>
        <v/>
      </c>
      <c r="BO139" s="166" t="str">
        <f t="shared" si="127"/>
        <v/>
      </c>
      <c r="BP139" s="166" t="str">
        <f t="shared" si="116"/>
        <v/>
      </c>
      <c r="BQ139" s="190" t="str">
        <f>IF(AND($A139=1,$J139&lt;&gt;""),_xlfn.CONCAT(BQ$3,PROPER(_xlfn.XLOOKUP($L139,字面,QWERTY)),BQ$4,_xlfn.XLOOKUP($L139,字面,QWERTY),BQ$5,$U139,BQ$6,_xlfn.XLOOKUP($L139,字面,変数名),BQ$7,_xlfn.XLOOKUP($L139,字面,変数名),BQ$8,BQ$9,_xlfn.XLOOKUP($L139,字面,QWERTY),BQ$5,$U139,BQ$6,_xlfn.XLOOKUP($L139,字面,変数名),BQ$10,_xlfn.XLOOKUP($L139,字面,変数名),IF(ISBLANK($BQ140),BQ$11,BQ$8)),"")</f>
        <v/>
      </c>
      <c r="BR139" s="193"/>
    </row>
    <row r="140" spans="1:70" ht="21">
      <c r="A140" s="39">
        <f t="shared" si="83"/>
        <v>3</v>
      </c>
      <c r="B140" s="38" t="str">
        <f t="shared" si="84"/>
        <v>C</v>
      </c>
      <c r="C140" s="38">
        <f t="shared" si="85"/>
        <v>1</v>
      </c>
      <c r="D140" s="38">
        <f t="shared" si="86"/>
        <v>2</v>
      </c>
      <c r="E140" s="50">
        <f t="shared" si="87"/>
        <v>138477568</v>
      </c>
      <c r="F140" s="141">
        <f t="shared" si="88"/>
        <v>0</v>
      </c>
      <c r="G140" s="144">
        <v>145</v>
      </c>
      <c r="H140" s="3"/>
      <c r="I140" s="19"/>
      <c r="J140" s="5" t="s">
        <v>40</v>
      </c>
      <c r="K140" s="7" t="s">
        <v>56</v>
      </c>
      <c r="L140" s="22" t="s">
        <v>235</v>
      </c>
      <c r="M140" s="22" t="s">
        <v>177</v>
      </c>
      <c r="N140" s="204" t="s">
        <v>257</v>
      </c>
      <c r="O140" s="36" t="s">
        <v>559</v>
      </c>
      <c r="P140" s="9"/>
      <c r="Q140" s="10"/>
      <c r="R140" s="21"/>
      <c r="S140" s="34" t="str">
        <f t="shared" si="128"/>
        <v>{"key_code":"p"},{"key_code":"y"},{"key_code":"a"}</v>
      </c>
      <c r="T140" s="160"/>
      <c r="U140" s="34" t="str">
        <f t="shared" si="89"/>
        <v/>
      </c>
      <c r="W140" s="84" t="str">
        <f t="shared" si="90"/>
        <v>右半</v>
      </c>
      <c r="X140" s="85" t="str">
        <f t="shared" si="91"/>
        <v>ひ</v>
      </c>
      <c r="Y140" s="86">
        <f t="shared" si="92"/>
        <v>138412032</v>
      </c>
      <c r="Z140" s="87" t="str">
        <f t="shared" si="93"/>
        <v>ぴ</v>
      </c>
      <c r="AA140" s="85">
        <f t="shared" si="94"/>
        <v>1</v>
      </c>
      <c r="AB140" s="84" t="str">
        <f t="shared" si="95"/>
        <v>右半</v>
      </c>
      <c r="AC140" s="85" t="str">
        <f t="shared" si="96"/>
        <v>や</v>
      </c>
      <c r="AD140" s="86">
        <f t="shared" si="97"/>
        <v>134283264</v>
      </c>
      <c r="AE140" s="87" t="str">
        <f t="shared" si="98"/>
        <v/>
      </c>
      <c r="AF140" s="85">
        <f t="shared" si="99"/>
        <v>0</v>
      </c>
      <c r="AG140" s="84" t="str">
        <f t="shared" si="100"/>
        <v>ひ</v>
      </c>
      <c r="AH140" s="85" t="str">
        <f t="shared" si="101"/>
        <v>や</v>
      </c>
      <c r="AI140" s="86">
        <f t="shared" si="102"/>
        <v>4259840</v>
      </c>
      <c r="AJ140" s="87" t="str">
        <f t="shared" si="103"/>
        <v>ひゃ</v>
      </c>
      <c r="AK140" s="88">
        <f t="shared" si="104"/>
        <v>2</v>
      </c>
      <c r="AM140" s="183"/>
      <c r="AN140" s="165"/>
      <c r="AO140" s="165"/>
      <c r="AP140" s="165"/>
      <c r="AQ140" s="165"/>
      <c r="AR140" s="189" t="str">
        <f t="shared" si="117"/>
        <v/>
      </c>
      <c r="AS140" s="166" t="str">
        <f t="shared" si="105"/>
        <v/>
      </c>
      <c r="AT140" s="166" t="str">
        <f t="shared" si="106"/>
        <v/>
      </c>
      <c r="AU140" s="166" t="str">
        <f t="shared" si="118"/>
        <v>{"description": "(Sp) 右半, ひ &amp; や → ぴゃ","conditions":[{"type":"variable_unless","name":"unsettled","value":0},{"type":"variable_unless","name":"B_M","value":0},{"type":"variable_unless","name":"B_X","value":0},{"input_sources":[{"language":"ja"}],"type":"input_source_if"},{"input_sources":[{"input_mode_id":"Roman$"}],"type":"input_source_unless"}],"from":{"key_code":"h","modifiers":{"optional":["shift","caps_lock"]}},"to":[{"key_code":"delete_or_backspace"},{"key_code":"p"},{"key_code":"y"},{"key_code":"a"},{"set_variable":{"name":"B_H","value":1}},{"set_variable":{"name":"unsettled","value":0}}],"to_after_key_up":[{"set_variable":{"name":"B_H","value":0}}],"type":"basic"},{"conditions":[{"type":"variable_unless","name":"B_M","value":0},{"type":"variable_unless","name":"B_X","value":0},{"input_sources":[{"language":"ja"}],"type":"input_source_if"},{"input_sources":[{"input_mode_id":"Roman$"}],"type":"input_source_unless"}],"from":{"key_code":"h","modifiers":{"optional":["shift","caps_lock"]}},"to":[{"key_code":"p"},{"key_code":"y"},{"key_code":"a"},{"set_variable":{"name":"B_H","value":1}},{"set_variable":{"name":"unsettled","value":0}}],"to_after_key_up":[{"set_variable":{"name":"B_H","value":0}}],"type":"basic"},</v>
      </c>
      <c r="AV140" s="166" t="str">
        <f t="shared" si="119"/>
        <v/>
      </c>
      <c r="AW140" s="166" t="str">
        <f t="shared" si="107"/>
        <v/>
      </c>
      <c r="AX140" s="166" t="str">
        <f t="shared" si="108"/>
        <v>{"conditions":[{"type":"variable_if","name":"unsettled","value":2},{"type":"variable_unless","name":"B_M","value":0},{"type":"variable_unless","name":"B_H","value":0},{"input_sources":[{"language":"ja"}],"type":"input_source_if"},{"input_sources":[{"input_mode_id":"Roman$"}],"type":"input_source_unless"}],"from":{"key_code":"x","modifiers":{"optional":["shift","caps_lock"]}},"to":[{"key_code":"delete_or_backspace"},{"key_code":"delete_or_backspace"},{"key_code":"p"},{"key_code":"y"},{"key_code":"a"},{"set_variable":{"name":"B_X","value":1}},{"set_variable":{"name":"unsettled","value":0}}],"to_after_key_up":[{"set_variable":{"name":"B_X","value":0}}],"type":"basic"},{"conditions":[{"type":"variable_unless","name":"unsettled","value":0},{"type":"variable_unless","name":"B_M","value":0},{"type":"variable_unless","name":"B_H","value":0},{"input_sources":[{"language":"ja"}],"type":"input_source_if"},{"input_sources":[{"input_mode_id":"Roman$"}],"type":"input_source_unless"}],"from":{"key_code":"x","modifiers":{"optional":["shift","caps_lock"]}},"to":[{"key_code":"delete_or_backspace"},{"key_code":"p"},{"key_code":"y"},{"key_code":"a"},{"set_variable":{"name":"B_X","value":1}},{"set_variable":{"name":"unsettled","value":0}}],"to_after_key_up":[{"set_variable":{"name":"B_X","value":0}}],"type":"basic"},{"conditions":[{"type":"variable_unless","name":"B_M","value":0},{"type":"variable_unless","name":"B_H","value":0},{"input_sources":[{"language":"ja"}],"type":"input_source_if"},{"input_sources":[{"input_mode_id":"Roman$"}],"type":"input_source_unless"}],"from":{"key_code":"x","modifiers":{"optional":["shift","caps_lock"]}},"to":[{"key_code":"p"},{"key_code":"y"},{"key_code":"a"},{"set_variable":{"name":"B_X","value":1}},{"set_variable":{"name":"unsettled","value":0}}],"to_after_key_up":[{"set_variable":{"name":"B_X","value":0}}],"type":"basic"},</v>
      </c>
      <c r="AY140" s="166" t="str">
        <f t="shared" si="109"/>
        <v/>
      </c>
      <c r="AZ140" s="166" t="str">
        <f t="shared" si="110"/>
        <v>{"conditions":[{"type":"variable_if","name":"unsettled","value":2},{"type":"variable_unless","name":"B_X","value":0},{"type":"variable_unless","name":"B_H","value":0},{"input_sources":[{"language":"ja"}],"type":"input_source_if"},{"input_sources":[{"input_mode_id":"Roman$"}],"type":"input_source_unless"}],"from":{"key_code":"m","modifiers":{"optional":["shift","caps_lock"]}},"to":[{"key_code":"delete_or_backspace"},{"key_code":"delete_or_backspace"},{"key_code":"p"},{"key_code":"y"},{"key_code":"a"},{"set_variable":{"name":"B_M","value":1}},{"set_variable":{"name":"unsettled","value":0}}],"to_after_key_up":[{"set_variable":{"name":"B_M","value":0}}],"type":"basic"},{"conditions":[{"type":"variable_unless","name":"unsettled","value":0},{"type":"variable_unless","name":"B_X","value":0},{"type":"variable_unless","name":"B_H","value":0},{"input_sources":[{"language":"ja"}],"type":"input_source_if"},{"input_sources":[{"input_mode_id":"Roman$"}],"type":"input_source_unless"}],"from":{"key_code":"m","modifiers":{"optional":["shift","caps_lock"]}},"to":[{"key_code":"delete_or_backspace"},{"key_code":"p"},{"key_code":"y"},{"key_code":"a"},{"set_variable":{"name":"B_M","value":1}},{"set_variable":{"name":"unsettled","value":0}}],"to_after_key_up":[{"set_variable":{"name":"B_M","value":0}}],"type":"basic"},{"conditions":[{"type":"variable_unless","name":"B_X","value":0},{"type":"variable_unless","name":"B_H","value":0},{"input_sources":[{"language":"ja"}],"type":"input_source_if"},{"input_sources":[{"input_mode_id":"Roman$"}],"type":"input_source_unless"}],"from":{"key_code":"m","modifiers":{"optional":["shift","caps_lock"]}},"to":[{"key_code":"p"},{"key_code":"y"},{"key_code":"a"},{"set_variable":{"name":"B_M","value":1}},{"set_variable":{"name":"unsettled","value":0}}],"to_after_key_up":[{"set_variable":{"name":"B_M","value":0}}],"type":"basic"},</v>
      </c>
      <c r="BA140" s="166" t="str">
        <f t="shared" si="120"/>
        <v/>
      </c>
      <c r="BB140" s="166" t="str">
        <f t="shared" si="111"/>
        <v/>
      </c>
      <c r="BC140" s="166" t="str">
        <f t="shared" si="121"/>
        <v/>
      </c>
      <c r="BD140" s="166" t="str">
        <f t="shared" si="112"/>
        <v/>
      </c>
      <c r="BE140" s="166" t="str">
        <f t="shared" si="122"/>
        <v/>
      </c>
      <c r="BF140" s="166" t="str">
        <f t="shared" si="113"/>
        <v/>
      </c>
      <c r="BG140" s="166" t="str">
        <f t="shared" si="123"/>
        <v/>
      </c>
      <c r="BH140" s="166" t="str">
        <f t="shared" si="124"/>
        <v/>
      </c>
      <c r="BI140" s="166" t="str">
        <f t="shared" si="125"/>
        <v/>
      </c>
      <c r="BJ140" s="166"/>
      <c r="BK140" s="190"/>
      <c r="BL140" s="189" t="str">
        <f t="shared" si="126"/>
        <v/>
      </c>
      <c r="BM140" s="166" t="str">
        <f t="shared" si="114"/>
        <v/>
      </c>
      <c r="BN140" s="167" t="str">
        <f t="shared" si="115"/>
        <v/>
      </c>
      <c r="BO140" s="166" t="str">
        <f t="shared" si="127"/>
        <v/>
      </c>
      <c r="BP140" s="166" t="str">
        <f t="shared" si="116"/>
        <v/>
      </c>
      <c r="BQ140" s="190" t="str">
        <f>IF(AND($A140=1,$J140&lt;&gt;""),_xlfn.CONCAT(BQ$3,PROPER(_xlfn.XLOOKUP($L140,字面,QWERTY)),BQ$4,_xlfn.XLOOKUP($L140,字面,QWERTY),BQ$5,$U140,BQ$6,_xlfn.XLOOKUP($L140,字面,変数名),BQ$7,_xlfn.XLOOKUP($L140,字面,変数名),BQ$8,BQ$9,_xlfn.XLOOKUP($L140,字面,QWERTY),BQ$5,$U140,BQ$6,_xlfn.XLOOKUP($L140,字面,変数名),BQ$10,_xlfn.XLOOKUP($L140,字面,変数名),IF(ISBLANK($BQ141),BQ$11,BQ$8)),"")</f>
        <v/>
      </c>
      <c r="BR140" s="193"/>
    </row>
    <row r="141" spans="1:70" ht="21">
      <c r="A141" s="39">
        <f t="shared" si="83"/>
        <v>3</v>
      </c>
      <c r="B141" s="38" t="str">
        <f t="shared" si="84"/>
        <v>C</v>
      </c>
      <c r="C141" s="38">
        <f t="shared" si="85"/>
        <v>1</v>
      </c>
      <c r="D141" s="38">
        <f t="shared" si="86"/>
        <v>2</v>
      </c>
      <c r="E141" s="50">
        <f t="shared" si="87"/>
        <v>138413056</v>
      </c>
      <c r="F141" s="141">
        <f t="shared" si="88"/>
        <v>0</v>
      </c>
      <c r="G141" s="144">
        <v>146</v>
      </c>
      <c r="H141" s="3"/>
      <c r="I141" s="19"/>
      <c r="J141" s="5" t="s">
        <v>40</v>
      </c>
      <c r="K141" s="7" t="s">
        <v>56</v>
      </c>
      <c r="L141" s="22" t="s">
        <v>235</v>
      </c>
      <c r="M141" s="22" t="s">
        <v>177</v>
      </c>
      <c r="N141" s="204" t="s">
        <v>292</v>
      </c>
      <c r="O141" s="36" t="s">
        <v>560</v>
      </c>
      <c r="P141" s="9"/>
      <c r="Q141" s="10"/>
      <c r="R141" s="21"/>
      <c r="S141" s="34" t="str">
        <f t="shared" si="128"/>
        <v>{"key_code":"p"},{"key_code":"y"},{"key_code":"u"}</v>
      </c>
      <c r="T141" s="160"/>
      <c r="U141" s="34" t="str">
        <f t="shared" si="89"/>
        <v/>
      </c>
      <c r="W141" s="84" t="str">
        <f t="shared" si="90"/>
        <v>右半</v>
      </c>
      <c r="X141" s="85" t="str">
        <f t="shared" si="91"/>
        <v>ひ</v>
      </c>
      <c r="Y141" s="86">
        <f t="shared" si="92"/>
        <v>138412032</v>
      </c>
      <c r="Z141" s="87" t="str">
        <f t="shared" si="93"/>
        <v>ぴ</v>
      </c>
      <c r="AA141" s="85">
        <f t="shared" si="94"/>
        <v>1</v>
      </c>
      <c r="AB141" s="84" t="str">
        <f t="shared" si="95"/>
        <v>右半</v>
      </c>
      <c r="AC141" s="85" t="str">
        <f t="shared" si="96"/>
        <v>ゆ</v>
      </c>
      <c r="AD141" s="86">
        <f t="shared" si="97"/>
        <v>134218752</v>
      </c>
      <c r="AE141" s="87" t="str">
        <f t="shared" si="98"/>
        <v/>
      </c>
      <c r="AF141" s="85">
        <f t="shared" si="99"/>
        <v>0</v>
      </c>
      <c r="AG141" s="84" t="str">
        <f t="shared" si="100"/>
        <v>ひ</v>
      </c>
      <c r="AH141" s="85" t="str">
        <f t="shared" si="101"/>
        <v>ゆ</v>
      </c>
      <c r="AI141" s="86">
        <f t="shared" si="102"/>
        <v>4195328</v>
      </c>
      <c r="AJ141" s="87" t="str">
        <f t="shared" si="103"/>
        <v>ひゅ</v>
      </c>
      <c r="AK141" s="88">
        <f t="shared" si="104"/>
        <v>2</v>
      </c>
      <c r="AM141" s="183"/>
      <c r="AN141" s="165"/>
      <c r="AO141" s="165"/>
      <c r="AP141" s="165"/>
      <c r="AQ141" s="165"/>
      <c r="AR141" s="189" t="str">
        <f t="shared" si="117"/>
        <v/>
      </c>
      <c r="AS141" s="166" t="str">
        <f t="shared" si="105"/>
        <v/>
      </c>
      <c r="AT141" s="166" t="str">
        <f t="shared" si="106"/>
        <v/>
      </c>
      <c r="AU141" s="166" t="str">
        <f t="shared" si="118"/>
        <v>{"description": "(Sp) 右半, ひ &amp; ゆ → ぴゅ","conditions":[{"type":"variable_unless","name":"unsettled","value":0},{"type":"variable_unless","name":"B_M","value":0},{"type":"variable_unless","name":"B_X","value":0},{"input_sources":[{"language":"ja"}],"type":"input_source_if"},{"input_sources":[{"input_mode_id":"Roman$"}],"type":"input_source_unless"}],"from":{"key_code":"p","modifiers":{"optional":["shift","caps_lock"]}},"to":[{"key_code":"delete_or_backspace"},{"key_code":"p"},{"key_code":"y"},{"key_code":"u"},{"set_variable":{"name":"B_P","value":1}},{"set_variable":{"name":"unsettled","value":0}}],"to_after_key_up":[{"set_variable":{"name":"B_P","value":0}}],"type":"basic"},{"conditions":[{"type":"variable_unless","name":"B_M","value":0},{"type":"variable_unless","name":"B_X","value":0},{"input_sources":[{"language":"ja"}],"type":"input_source_if"},{"input_sources":[{"input_mode_id":"Roman$"}],"type":"input_source_unless"}],"from":{"key_code":"p","modifiers":{"optional":["shift","caps_lock"]}},"to":[{"key_code":"p"},{"key_code":"y"},{"key_code":"u"},{"set_variable":{"name":"B_P","value":1}},{"set_variable":{"name":"unsettled","value":0}}],"to_after_key_up":[{"set_variable":{"name":"B_P","value":0}}],"type":"basic"},</v>
      </c>
      <c r="AV141" s="166" t="str">
        <f t="shared" si="119"/>
        <v/>
      </c>
      <c r="AW141" s="166" t="str">
        <f t="shared" si="107"/>
        <v/>
      </c>
      <c r="AX141" s="166" t="str">
        <f t="shared" si="108"/>
        <v>{"conditions":[{"type":"variable_if","name":"unsettled","value":2},{"type":"variable_unless","name":"B_M","value":0},{"type":"variable_unless","name":"B_P","value":0},{"input_sources":[{"language":"ja"}],"type":"input_source_if"},{"input_sources":[{"input_mode_id":"Roman$"}],"type":"input_source_unless"}],"from":{"key_code":"x","modifiers":{"optional":["shift","caps_lock"]}},"to":[{"key_code":"delete_or_backspace"},{"key_code":"delete_or_backspace"},{"key_code":"p"},{"key_code":"y"},{"key_code":"u"},{"set_variable":{"name":"B_X","value":1}},{"set_variable":{"name":"unsettled","value":0}}],"to_after_key_up":[{"set_variable":{"name":"B_X","value":0}}],"type":"basic"},{"conditions":[{"type":"variable_unless","name":"unsettled","value":0},{"type":"variable_unless","name":"B_M","value":0},{"type":"variable_unless","name":"B_P","value":0},{"input_sources":[{"language":"ja"}],"type":"input_source_if"},{"input_sources":[{"input_mode_id":"Roman$"}],"type":"input_source_unless"}],"from":{"key_code":"x","modifiers":{"optional":["shift","caps_lock"]}},"to":[{"key_code":"delete_or_backspace"},{"key_code":"p"},{"key_code":"y"},{"key_code":"u"},{"set_variable":{"name":"B_X","value":1}},{"set_variable":{"name":"unsettled","value":0}}],"to_after_key_up":[{"set_variable":{"name":"B_X","value":0}}],"type":"basic"},{"conditions":[{"type":"variable_unless","name":"B_M","value":0},{"type":"variable_unless","name":"B_P","value":0},{"input_sources":[{"language":"ja"}],"type":"input_source_if"},{"input_sources":[{"input_mode_id":"Roman$"}],"type":"input_source_unless"}],"from":{"key_code":"x","modifiers":{"optional":["shift","caps_lock"]}},"to":[{"key_code":"p"},{"key_code":"y"},{"key_code":"u"},{"set_variable":{"name":"B_X","value":1}},{"set_variable":{"name":"unsettled","value":0}}],"to_after_key_up":[{"set_variable":{"name":"B_X","value":0}}],"type":"basic"},</v>
      </c>
      <c r="AY141" s="166" t="str">
        <f t="shared" si="109"/>
        <v/>
      </c>
      <c r="AZ141" s="166" t="str">
        <f t="shared" si="110"/>
        <v>{"conditions":[{"type":"variable_if","name":"unsettled","value":2},{"type":"variable_unless","name":"B_X","value":0},{"type":"variable_unless","name":"B_P","value":0},{"input_sources":[{"language":"ja"}],"type":"input_source_if"},{"input_sources":[{"input_mode_id":"Roman$"}],"type":"input_source_unless"}],"from":{"key_code":"m","modifiers":{"optional":["shift","caps_lock"]}},"to":[{"key_code":"delete_or_backspace"},{"key_code":"delete_or_backspace"},{"key_code":"p"},{"key_code":"y"},{"key_code":"u"},{"set_variable":{"name":"B_M","value":1}},{"set_variable":{"name":"unsettled","value":0}}],"to_after_key_up":[{"set_variable":{"name":"B_M","value":0}}],"type":"basic"},{"conditions":[{"type":"variable_unless","name":"unsettled","value":0},{"type":"variable_unless","name":"B_X","value":0},{"type":"variable_unless","name":"B_P","value":0},{"input_sources":[{"language":"ja"}],"type":"input_source_if"},{"input_sources":[{"input_mode_id":"Roman$"}],"type":"input_source_unless"}],"from":{"key_code":"m","modifiers":{"optional":["shift","caps_lock"]}},"to":[{"key_code":"delete_or_backspace"},{"key_code":"p"},{"key_code":"y"},{"key_code":"u"},{"set_variable":{"name":"B_M","value":1}},{"set_variable":{"name":"unsettled","value":0}}],"to_after_key_up":[{"set_variable":{"name":"B_M","value":0}}],"type":"basic"},{"conditions":[{"type":"variable_unless","name":"B_X","value":0},{"type":"variable_unless","name":"B_P","value":0},{"input_sources":[{"language":"ja"}],"type":"input_source_if"},{"input_sources":[{"input_mode_id":"Roman$"}],"type":"input_source_unless"}],"from":{"key_code":"m","modifiers":{"optional":["shift","caps_lock"]}},"to":[{"key_code":"p"},{"key_code":"y"},{"key_code":"u"},{"set_variable":{"name":"B_M","value":1}},{"set_variable":{"name":"unsettled","value":0}}],"to_after_key_up":[{"set_variable":{"name":"B_M","value":0}}],"type":"basic"},</v>
      </c>
      <c r="BA141" s="166" t="str">
        <f t="shared" si="120"/>
        <v/>
      </c>
      <c r="BB141" s="166" t="str">
        <f t="shared" si="111"/>
        <v/>
      </c>
      <c r="BC141" s="166" t="str">
        <f t="shared" si="121"/>
        <v/>
      </c>
      <c r="BD141" s="166" t="str">
        <f t="shared" si="112"/>
        <v/>
      </c>
      <c r="BE141" s="166" t="str">
        <f t="shared" si="122"/>
        <v/>
      </c>
      <c r="BF141" s="166" t="str">
        <f t="shared" si="113"/>
        <v/>
      </c>
      <c r="BG141" s="166" t="str">
        <f t="shared" si="123"/>
        <v/>
      </c>
      <c r="BH141" s="166" t="str">
        <f t="shared" si="124"/>
        <v/>
      </c>
      <c r="BI141" s="166" t="str">
        <f t="shared" si="125"/>
        <v/>
      </c>
      <c r="BJ141" s="166"/>
      <c r="BK141" s="190"/>
      <c r="BL141" s="189" t="str">
        <f t="shared" si="126"/>
        <v/>
      </c>
      <c r="BM141" s="166" t="str">
        <f t="shared" si="114"/>
        <v/>
      </c>
      <c r="BN141" s="167" t="str">
        <f t="shared" si="115"/>
        <v/>
      </c>
      <c r="BO141" s="166" t="str">
        <f t="shared" si="127"/>
        <v/>
      </c>
      <c r="BP141" s="166" t="str">
        <f t="shared" si="116"/>
        <v/>
      </c>
      <c r="BQ141" s="190" t="str">
        <f>IF(AND($A141=1,$J141&lt;&gt;""),_xlfn.CONCAT(BQ$3,PROPER(_xlfn.XLOOKUP($L141,字面,QWERTY)),BQ$4,_xlfn.XLOOKUP($L141,字面,QWERTY),BQ$5,$U141,BQ$6,_xlfn.XLOOKUP($L141,字面,変数名),BQ$7,_xlfn.XLOOKUP($L141,字面,変数名),BQ$8,BQ$9,_xlfn.XLOOKUP($L141,字面,QWERTY),BQ$5,$U141,BQ$6,_xlfn.XLOOKUP($L141,字面,変数名),BQ$10,_xlfn.XLOOKUP($L141,字面,変数名),IF(ISBLANK($BQ142),BQ$11,BQ$8)),"")</f>
        <v/>
      </c>
      <c r="BR141" s="193"/>
    </row>
    <row r="142" spans="1:70" ht="21">
      <c r="A142" s="39">
        <f t="shared" si="83"/>
        <v>3</v>
      </c>
      <c r="B142" s="38" t="str">
        <f t="shared" si="84"/>
        <v>C</v>
      </c>
      <c r="C142" s="38">
        <f t="shared" si="85"/>
        <v>1</v>
      </c>
      <c r="D142" s="38">
        <f t="shared" si="86"/>
        <v>2</v>
      </c>
      <c r="E142" s="50">
        <f t="shared" si="87"/>
        <v>138412288</v>
      </c>
      <c r="F142" s="141">
        <f t="shared" si="88"/>
        <v>0</v>
      </c>
      <c r="G142" s="144">
        <v>147</v>
      </c>
      <c r="H142" s="3"/>
      <c r="I142" s="19"/>
      <c r="J142" s="5" t="s">
        <v>40</v>
      </c>
      <c r="K142" s="7" t="s">
        <v>56</v>
      </c>
      <c r="L142" s="22" t="s">
        <v>235</v>
      </c>
      <c r="M142" s="22" t="s">
        <v>177</v>
      </c>
      <c r="N142" s="204" t="s">
        <v>324</v>
      </c>
      <c r="O142" s="36" t="s">
        <v>561</v>
      </c>
      <c r="P142" s="9"/>
      <c r="Q142" s="10"/>
      <c r="R142" s="21"/>
      <c r="S142" s="34" t="str">
        <f t="shared" si="128"/>
        <v>{"key_code":"p"},{"key_code":"y"},{"key_code":"o"}</v>
      </c>
      <c r="T142" s="160"/>
      <c r="U142" s="34" t="str">
        <f t="shared" si="89"/>
        <v/>
      </c>
      <c r="W142" s="84" t="str">
        <f t="shared" si="90"/>
        <v>右半</v>
      </c>
      <c r="X142" s="85" t="str">
        <f t="shared" si="91"/>
        <v>ひ</v>
      </c>
      <c r="Y142" s="86">
        <f t="shared" si="92"/>
        <v>138412032</v>
      </c>
      <c r="Z142" s="87" t="str">
        <f t="shared" si="93"/>
        <v>ぴ</v>
      </c>
      <c r="AA142" s="85">
        <f t="shared" si="94"/>
        <v>1</v>
      </c>
      <c r="AB142" s="84" t="str">
        <f t="shared" si="95"/>
        <v>右半</v>
      </c>
      <c r="AC142" s="85" t="str">
        <f t="shared" si="96"/>
        <v>よ</v>
      </c>
      <c r="AD142" s="86">
        <f t="shared" si="97"/>
        <v>134217984</v>
      </c>
      <c r="AE142" s="87" t="str">
        <f t="shared" si="98"/>
        <v/>
      </c>
      <c r="AF142" s="85">
        <f t="shared" si="99"/>
        <v>0</v>
      </c>
      <c r="AG142" s="84" t="str">
        <f t="shared" si="100"/>
        <v>ひ</v>
      </c>
      <c r="AH142" s="85" t="str">
        <f t="shared" si="101"/>
        <v>よ</v>
      </c>
      <c r="AI142" s="86">
        <f t="shared" si="102"/>
        <v>4194560</v>
      </c>
      <c r="AJ142" s="87" t="str">
        <f t="shared" si="103"/>
        <v>ひょ</v>
      </c>
      <c r="AK142" s="88">
        <f t="shared" si="104"/>
        <v>2</v>
      </c>
      <c r="AM142" s="183"/>
      <c r="AN142" s="165"/>
      <c r="AO142" s="165"/>
      <c r="AP142" s="165"/>
      <c r="AQ142" s="165"/>
      <c r="AR142" s="189" t="str">
        <f t="shared" si="117"/>
        <v/>
      </c>
      <c r="AS142" s="166" t="str">
        <f t="shared" si="105"/>
        <v/>
      </c>
      <c r="AT142" s="166" t="str">
        <f t="shared" si="106"/>
        <v/>
      </c>
      <c r="AU142" s="166" t="str">
        <f t="shared" si="118"/>
        <v>{"description": "(Sp) 右半, ひ &amp; よ → ぴょ","conditions":[{"type":"variable_unless","name":"unsettled","value":0},{"type":"variable_unless","name":"B_M","value":0},{"type":"variable_unless","name":"B_X","value":0},{"input_sources":[{"language":"ja"}],"type":"input_source_if"},{"input_sources":[{"input_mode_id":"Roman$"}],"type":"input_source_unless"}],"from":{"key_code":"i","modifiers":{"optional":["shift","caps_lock"]}},"to":[{"key_code":"delete_or_backspace"},{"key_code":"p"},{"key_code":"y"},{"key_code":"o"},{"set_variable":{"name":"B_I","value":1}},{"set_variable":{"name":"unsettled","value":0}}],"to_after_key_up":[{"set_variable":{"name":"B_I","value":0}}],"type":"basic"},{"conditions":[{"type":"variable_unless","name":"B_M","value":0},{"type":"variable_unless","name":"B_X","value":0},{"input_sources":[{"language":"ja"}],"type":"input_source_if"},{"input_sources":[{"input_mode_id":"Roman$"}],"type":"input_source_unless"}],"from":{"key_code":"i","modifiers":{"optional":["shift","caps_lock"]}},"to":[{"key_code":"p"},{"key_code":"y"},{"key_code":"o"},{"set_variable":{"name":"B_I","value":1}},{"set_variable":{"name":"unsettled","value":0}}],"to_after_key_up":[{"set_variable":{"name":"B_I","value":0}}],"type":"basic"},</v>
      </c>
      <c r="AV142" s="166" t="str">
        <f t="shared" si="119"/>
        <v/>
      </c>
      <c r="AW142" s="166" t="str">
        <f t="shared" si="107"/>
        <v/>
      </c>
      <c r="AX142" s="166" t="str">
        <f t="shared" si="108"/>
        <v>{"conditions":[{"type":"variable_if","name":"unsettled","value":2},{"type":"variable_unless","name":"B_M","value":0},{"type":"variable_unless","name":"B_I","value":0},{"input_sources":[{"language":"ja"}],"type":"input_source_if"},{"input_sources":[{"input_mode_id":"Roman$"}],"type":"input_source_unless"}],"from":{"key_code":"x","modifiers":{"optional":["shift","caps_lock"]}},"to":[{"key_code":"delete_or_backspace"},{"key_code":"delete_or_backspace"},{"key_code":"p"},{"key_code":"y"},{"key_code":"o"},{"set_variable":{"name":"B_X","value":1}},{"set_variable":{"name":"unsettled","value":0}}],"to_after_key_up":[{"set_variable":{"name":"B_X","value":0}}],"type":"basic"},{"conditions":[{"type":"variable_unless","name":"unsettled","value":0},{"type":"variable_unless","name":"B_M","value":0},{"type":"variable_unless","name":"B_I","value":0},{"input_sources":[{"language":"ja"}],"type":"input_source_if"},{"input_sources":[{"input_mode_id":"Roman$"}],"type":"input_source_unless"}],"from":{"key_code":"x","modifiers":{"optional":["shift","caps_lock"]}},"to":[{"key_code":"delete_or_backspace"},{"key_code":"p"},{"key_code":"y"},{"key_code":"o"},{"set_variable":{"name":"B_X","value":1}},{"set_variable":{"name":"unsettled","value":0}}],"to_after_key_up":[{"set_variable":{"name":"B_X","value":0}}],"type":"basic"},{"conditions":[{"type":"variable_unless","name":"B_M","value":0},{"type":"variable_unless","name":"B_I","value":0},{"input_sources":[{"language":"ja"}],"type":"input_source_if"},{"input_sources":[{"input_mode_id":"Roman$"}],"type":"input_source_unless"}],"from":{"key_code":"x","modifiers":{"optional":["shift","caps_lock"]}},"to":[{"key_code":"p"},{"key_code":"y"},{"key_code":"o"},{"set_variable":{"name":"B_X","value":1}},{"set_variable":{"name":"unsettled","value":0}}],"to_after_key_up":[{"set_variable":{"name":"B_X","value":0}}],"type":"basic"},</v>
      </c>
      <c r="AY142" s="166" t="str">
        <f t="shared" si="109"/>
        <v/>
      </c>
      <c r="AZ142" s="166" t="str">
        <f t="shared" si="110"/>
        <v>{"conditions":[{"type":"variable_if","name":"unsettled","value":2},{"type":"variable_unless","name":"B_X","value":0},{"type":"variable_unless","name":"B_I","value":0},{"input_sources":[{"language":"ja"}],"type":"input_source_if"},{"input_sources":[{"input_mode_id":"Roman$"}],"type":"input_source_unless"}],"from":{"key_code":"m","modifiers":{"optional":["shift","caps_lock"]}},"to":[{"key_code":"delete_or_backspace"},{"key_code":"delete_or_backspace"},{"key_code":"p"},{"key_code":"y"},{"key_code":"o"},{"set_variable":{"name":"B_M","value":1}},{"set_variable":{"name":"unsettled","value":0}}],"to_after_key_up":[{"set_variable":{"name":"B_M","value":0}}],"type":"basic"},{"conditions":[{"type":"variable_unless","name":"unsettled","value":0},{"type":"variable_unless","name":"B_X","value":0},{"type":"variable_unless","name":"B_I","value":0},{"input_sources":[{"language":"ja"}],"type":"input_source_if"},{"input_sources":[{"input_mode_id":"Roman$"}],"type":"input_source_unless"}],"from":{"key_code":"m","modifiers":{"optional":["shift","caps_lock"]}},"to":[{"key_code":"delete_or_backspace"},{"key_code":"p"},{"key_code":"y"},{"key_code":"o"},{"set_variable":{"name":"B_M","value":1}},{"set_variable":{"name":"unsettled","value":0}}],"to_after_key_up":[{"set_variable":{"name":"B_M","value":0}}],"type":"basic"},{"conditions":[{"type":"variable_unless","name":"B_X","value":0},{"type":"variable_unless","name":"B_I","value":0},{"input_sources":[{"language":"ja"}],"type":"input_source_if"},{"input_sources":[{"input_mode_id":"Roman$"}],"type":"input_source_unless"}],"from":{"key_code":"m","modifiers":{"optional":["shift","caps_lock"]}},"to":[{"key_code":"p"},{"key_code":"y"},{"key_code":"o"},{"set_variable":{"name":"B_M","value":1}},{"set_variable":{"name":"unsettled","value":0}}],"to_after_key_up":[{"set_variable":{"name":"B_M","value":0}}],"type":"basic"},</v>
      </c>
      <c r="BA142" s="166" t="str">
        <f t="shared" si="120"/>
        <v/>
      </c>
      <c r="BB142" s="166" t="str">
        <f t="shared" si="111"/>
        <v/>
      </c>
      <c r="BC142" s="166" t="str">
        <f t="shared" si="121"/>
        <v/>
      </c>
      <c r="BD142" s="166" t="str">
        <f t="shared" si="112"/>
        <v/>
      </c>
      <c r="BE142" s="166" t="str">
        <f t="shared" si="122"/>
        <v/>
      </c>
      <c r="BF142" s="166" t="str">
        <f t="shared" si="113"/>
        <v/>
      </c>
      <c r="BG142" s="166" t="str">
        <f t="shared" si="123"/>
        <v/>
      </c>
      <c r="BH142" s="166" t="str">
        <f t="shared" si="124"/>
        <v/>
      </c>
      <c r="BI142" s="166" t="str">
        <f t="shared" si="125"/>
        <v/>
      </c>
      <c r="BJ142" s="166"/>
      <c r="BK142" s="190"/>
      <c r="BL142" s="189" t="str">
        <f t="shared" si="126"/>
        <v/>
      </c>
      <c r="BM142" s="166" t="str">
        <f t="shared" si="114"/>
        <v/>
      </c>
      <c r="BN142" s="167" t="str">
        <f t="shared" si="115"/>
        <v/>
      </c>
      <c r="BO142" s="166" t="str">
        <f t="shared" si="127"/>
        <v/>
      </c>
      <c r="BP142" s="166" t="str">
        <f t="shared" si="116"/>
        <v/>
      </c>
      <c r="BQ142" s="190" t="str">
        <f>IF(AND($A142=1,$J142&lt;&gt;""),_xlfn.CONCAT(BQ$3,PROPER(_xlfn.XLOOKUP($L142,字面,QWERTY)),BQ$4,_xlfn.XLOOKUP($L142,字面,QWERTY),BQ$5,$U142,BQ$6,_xlfn.XLOOKUP($L142,字面,変数名),BQ$7,_xlfn.XLOOKUP($L142,字面,変数名),BQ$8,BQ$9,_xlfn.XLOOKUP($L142,字面,QWERTY),BQ$5,$U142,BQ$6,_xlfn.XLOOKUP($L142,字面,変数名),BQ$10,_xlfn.XLOOKUP($L142,字面,変数名),IF(ISBLANK($BQ143),BQ$11,BQ$8)),"")</f>
        <v/>
      </c>
      <c r="BR142" s="193"/>
    </row>
    <row r="143" spans="1:70" ht="21">
      <c r="A143" s="39">
        <f t="shared" si="83"/>
        <v>3</v>
      </c>
      <c r="B143" s="38" t="str">
        <f t="shared" si="84"/>
        <v>C</v>
      </c>
      <c r="C143" s="38">
        <f t="shared" si="85"/>
        <v>1</v>
      </c>
      <c r="D143" s="38">
        <f t="shared" si="86"/>
        <v>2</v>
      </c>
      <c r="E143" s="50">
        <f t="shared" si="87"/>
        <v>134479880</v>
      </c>
      <c r="F143" s="141">
        <f t="shared" si="88"/>
        <v>0</v>
      </c>
      <c r="G143" s="144">
        <v>148</v>
      </c>
      <c r="H143" s="3"/>
      <c r="I143" s="19"/>
      <c r="J143" s="5" t="s">
        <v>40</v>
      </c>
      <c r="K143" s="7" t="s">
        <v>56</v>
      </c>
      <c r="L143" s="22" t="s">
        <v>235</v>
      </c>
      <c r="M143" s="22" t="s">
        <v>183</v>
      </c>
      <c r="N143" s="204" t="s">
        <v>171</v>
      </c>
      <c r="O143" s="36" t="s">
        <v>562</v>
      </c>
      <c r="P143" s="9"/>
      <c r="Q143" s="10"/>
      <c r="R143" s="21"/>
      <c r="S143" s="34" t="str">
        <f t="shared" si="128"/>
        <v>{"key_code":"t"},{"key_code":"h"},{"key_code":"i"}</v>
      </c>
      <c r="T143" s="160"/>
      <c r="U143" s="34" t="str">
        <f t="shared" si="89"/>
        <v/>
      </c>
      <c r="W143" s="84" t="str">
        <f t="shared" si="90"/>
        <v>右半</v>
      </c>
      <c r="X143" s="85" t="str">
        <f t="shared" si="91"/>
        <v>い</v>
      </c>
      <c r="Y143" s="86">
        <f t="shared" si="92"/>
        <v>134479872</v>
      </c>
      <c r="Z143" s="87" t="str">
        <f t="shared" si="93"/>
        <v/>
      </c>
      <c r="AA143" s="85">
        <f t="shared" si="94"/>
        <v>0</v>
      </c>
      <c r="AB143" s="84" t="str">
        <f t="shared" si="95"/>
        <v>右半</v>
      </c>
      <c r="AC143" s="85" t="str">
        <f t="shared" si="96"/>
        <v>て</v>
      </c>
      <c r="AD143" s="86">
        <f t="shared" si="97"/>
        <v>134217736</v>
      </c>
      <c r="AE143" s="87" t="str">
        <f t="shared" si="98"/>
        <v/>
      </c>
      <c r="AF143" s="85">
        <f t="shared" si="99"/>
        <v>0</v>
      </c>
      <c r="AG143" s="84" t="str">
        <f t="shared" si="100"/>
        <v>い</v>
      </c>
      <c r="AH143" s="85" t="str">
        <f t="shared" si="101"/>
        <v>て</v>
      </c>
      <c r="AI143" s="86">
        <f t="shared" si="102"/>
        <v>262152</v>
      </c>
      <c r="AJ143" s="87" t="str">
        <f t="shared" si="103"/>
        <v/>
      </c>
      <c r="AK143" s="88">
        <f t="shared" si="104"/>
        <v>0</v>
      </c>
      <c r="AM143" s="183"/>
      <c r="AN143" s="165"/>
      <c r="AO143" s="165"/>
      <c r="AP143" s="165"/>
      <c r="AQ143" s="165"/>
      <c r="AR143" s="189" t="str">
        <f t="shared" si="117"/>
        <v/>
      </c>
      <c r="AS143" s="166" t="str">
        <f t="shared" si="105"/>
        <v/>
      </c>
      <c r="AT143" s="166" t="str">
        <f t="shared" si="106"/>
        <v/>
      </c>
      <c r="AU143" s="166" t="str">
        <f t="shared" si="118"/>
        <v/>
      </c>
      <c r="AV143" s="166" t="str">
        <f t="shared" si="119"/>
        <v>{"description": "(Sp) 右半, い &amp; て → てぃ","conditions":[{"type":"variable_if","name":"unsettled","value":2},{"type":"variable_unless","name":"B_M","value":0},{"type":"variable_unless","name":"B_K","value":0},{"input_sources":[{"language":"ja"}],"type":"input_source_if"},{"input_sources":[{"input_mode_id":"Roman$"}],"type":"input_source_unless"}],"from":{"key_code":"e","modifiers":{"optional":["shift","caps_lock"]}},"to":[{"key_code":"delete_or_backspace"},{"key_code":"delete_or_backspace"},{"key_code":"t"},{"key_code":"h"},{"key_code":"i"},{"set_variable":{"name":"B_E","value":1}},{"set_variable":{"name":"unsettled","value":0}}],"to_after_key_up":[{"set_variable":{"name":"B_E","value":0}}],"type":"basic"},{"conditions":[{"type":"variable_unless","name":"unsettled","value":0},{"type":"variable_unless","name":"B_M","value":0},{"type":"variable_unless","name":"B_K","value":0},{"input_sources":[{"language":"ja"}],"type":"input_source_if"},{"input_sources":[{"input_mode_id":"Roman$"}],"type":"input_source_unless"}],"from":{"key_code":"e","modifiers":{"optional":["shift","caps_lock"]}},"to":[{"key_code":"delete_or_backspace"},{"key_code":"t"},{"key_code":"h"},{"key_code":"i"},{"set_variable":{"name":"B_E","value":1}},{"set_variable":{"name":"unsettled","value":0}}],"to_after_key_up":[{"set_variable":{"name":"B_E","value":0}}],"type":"basic"},{"conditions":[{"type":"variable_unless","name":"B_M","value":0},{"type":"variable_unless","name":"B_K","value":0},{"input_sources":[{"language":"ja"}],"type":"input_source_if"},{"input_sources":[{"input_mode_id":"Roman$"}],"type":"input_source_unless"}],"from":{"key_code":"e","modifiers":{"optional":["shift","caps_lock"]}},"to":[{"key_code":"t"},{"key_code":"h"},{"key_code":"i"},{"set_variable":{"name":"B_E","value":1}},{"set_variable":{"name":"unsettled","value":0}}],"to_after_key_up":[{"set_variable":{"name":"B_E","value":0}}],"type":"basic"},</v>
      </c>
      <c r="AW143" s="166" t="str">
        <f t="shared" si="107"/>
        <v/>
      </c>
      <c r="AX143" s="166" t="str">
        <f t="shared" si="108"/>
        <v>{"conditions":[{"type":"variable_if","name":"unsettled","value":2},{"type":"variable_unless","name":"B_M","value":0},{"type":"variable_unless","name":"B_E","value":0},{"input_sources":[{"language":"ja"}],"type":"input_source_if"},{"input_sources":[{"input_mode_id":"Roman$"}],"type":"input_source_unless"}],"from":{"key_code":"k","modifiers":{"optional":["shift","caps_lock"]}},"to":[{"key_code":"delete_or_backspace"},{"key_code":"delete_or_backspace"},{"key_code":"t"},{"key_code":"h"},{"key_code":"i"},{"set_variable":{"name":"B_K","value":1}},{"set_variable":{"name":"unsettled","value":0}}],"to_after_key_up":[{"set_variable":{"name":"B_K","value":0}}],"type":"basic"},{"conditions":[{"type":"variable_unless","name":"unsettled","value":0},{"type":"variable_unless","name":"B_M","value":0},{"type":"variable_unless","name":"B_E","value":0},{"input_sources":[{"language":"ja"}],"type":"input_source_if"},{"input_sources":[{"input_mode_id":"Roman$"}],"type":"input_source_unless"}],"from":{"key_code":"k","modifiers":{"optional":["shift","caps_lock"]}},"to":[{"key_code":"delete_or_backspace"},{"key_code":"t"},{"key_code":"h"},{"key_code":"i"},{"set_variable":{"name":"B_K","value":1}},{"set_variable":{"name":"unsettled","value":0}}],"to_after_key_up":[{"set_variable":{"name":"B_K","value":0}}],"type":"basic"},{"conditions":[{"type":"variable_unless","name":"B_M","value":0},{"type":"variable_unless","name":"B_E","value":0},{"input_sources":[{"language":"ja"}],"type":"input_source_if"},{"input_sources":[{"input_mode_id":"Roman$"}],"type":"input_source_unless"}],"from":{"key_code":"k","modifiers":{"optional":["shift","caps_lock"]}},"to":[{"key_code":"t"},{"key_code":"h"},{"key_code":"i"},{"set_variable":{"name":"B_K","value":1}},{"set_variable":{"name":"unsettled","value":0}}],"to_after_key_up":[{"set_variable":{"name":"B_K","value":0}}],"type":"basic"},</v>
      </c>
      <c r="AY143" s="166" t="str">
        <f t="shared" si="109"/>
        <v/>
      </c>
      <c r="AZ143" s="166" t="str">
        <f t="shared" si="110"/>
        <v>{"conditions":[{"type":"variable_if","name":"unsettled","value":2},{"type":"variable_unless","name":"B_K","value":0},{"type":"variable_unless","name":"B_E","value":0},{"input_sources":[{"language":"ja"}],"type":"input_source_if"},{"input_sources":[{"input_mode_id":"Roman$"}],"type":"input_source_unless"}],"from":{"key_code":"m","modifiers":{"optional":["shift","caps_lock"]}},"to":[{"key_code":"delete_or_backspace"},{"key_code":"delete_or_backspace"},{"key_code":"t"},{"key_code":"h"},{"key_code":"i"},{"set_variable":{"name":"B_M","value":1}},{"set_variable":{"name":"unsettled","value":0}}],"to_after_key_up":[{"set_variable":{"name":"B_M","value":0}}],"type":"basic"},{"conditions":[{"type":"variable_unless","name":"unsettled","value":0},{"type":"variable_unless","name":"B_K","value":0},{"type":"variable_unless","name":"B_E","value":0},{"input_sources":[{"language":"ja"}],"type":"input_source_if"},{"input_sources":[{"input_mode_id":"Roman$"}],"type":"input_source_unless"}],"from":{"key_code":"m","modifiers":{"optional":["shift","caps_lock"]}},"to":[{"key_code":"delete_or_backspace"},{"key_code":"t"},{"key_code":"h"},{"key_code":"i"},{"set_variable":{"name":"B_M","value":1}},{"set_variable":{"name":"unsettled","value":0}}],"to_after_key_up":[{"set_variable":{"name":"B_M","value":0}}],"type":"basic"},{"conditions":[{"type":"variable_unless","name":"B_K","value":0},{"type":"variable_unless","name":"B_E","value":0},{"input_sources":[{"language":"ja"}],"type":"input_source_if"},{"input_sources":[{"input_mode_id":"Roman$"}],"type":"input_source_unless"}],"from":{"key_code":"m","modifiers":{"optional":["shift","caps_lock"]}},"to":[{"key_code":"t"},{"key_code":"h"},{"key_code":"i"},{"set_variable":{"name":"B_M","value":1}},{"set_variable":{"name":"unsettled","value":0}}],"to_after_key_up":[{"set_variable":{"name":"B_M","value":0}}],"type":"basic"},</v>
      </c>
      <c r="BA143" s="166" t="str">
        <f t="shared" si="120"/>
        <v/>
      </c>
      <c r="BB143" s="166" t="str">
        <f t="shared" si="111"/>
        <v/>
      </c>
      <c r="BC143" s="166" t="str">
        <f t="shared" si="121"/>
        <v/>
      </c>
      <c r="BD143" s="166" t="str">
        <f t="shared" si="112"/>
        <v/>
      </c>
      <c r="BE143" s="166" t="str">
        <f t="shared" si="122"/>
        <v/>
      </c>
      <c r="BF143" s="166" t="str">
        <f t="shared" si="113"/>
        <v/>
      </c>
      <c r="BG143" s="166" t="str">
        <f t="shared" si="123"/>
        <v/>
      </c>
      <c r="BH143" s="166" t="str">
        <f t="shared" si="124"/>
        <v/>
      </c>
      <c r="BI143" s="166" t="str">
        <f t="shared" si="125"/>
        <v/>
      </c>
      <c r="BJ143" s="166"/>
      <c r="BK143" s="190"/>
      <c r="BL143" s="189" t="str">
        <f t="shared" si="126"/>
        <v/>
      </c>
      <c r="BM143" s="166" t="str">
        <f t="shared" si="114"/>
        <v/>
      </c>
      <c r="BN143" s="167" t="str">
        <f t="shared" si="115"/>
        <v/>
      </c>
      <c r="BO143" s="166" t="str">
        <f t="shared" si="127"/>
        <v/>
      </c>
      <c r="BP143" s="166" t="str">
        <f t="shared" si="116"/>
        <v/>
      </c>
      <c r="BQ143" s="190" t="str">
        <f>IF(AND($A143=1,$J143&lt;&gt;""),_xlfn.CONCAT(BQ$3,PROPER(_xlfn.XLOOKUP($L143,字面,QWERTY)),BQ$4,_xlfn.XLOOKUP($L143,字面,QWERTY),BQ$5,$U143,BQ$6,_xlfn.XLOOKUP($L143,字面,変数名),BQ$7,_xlfn.XLOOKUP($L143,字面,変数名),BQ$8,BQ$9,_xlfn.XLOOKUP($L143,字面,QWERTY),BQ$5,$U143,BQ$6,_xlfn.XLOOKUP($L143,字面,変数名),BQ$10,_xlfn.XLOOKUP($L143,字面,変数名),IF(ISBLANK($BQ144),BQ$11,BQ$8)),"")</f>
        <v/>
      </c>
      <c r="BR143" s="193"/>
    </row>
    <row r="144" spans="1:70" ht="21">
      <c r="A144" s="39">
        <f t="shared" si="83"/>
        <v>3</v>
      </c>
      <c r="B144" s="38" t="str">
        <f t="shared" si="84"/>
        <v>C</v>
      </c>
      <c r="C144" s="38">
        <f t="shared" si="85"/>
        <v>1</v>
      </c>
      <c r="D144" s="38">
        <f t="shared" si="86"/>
        <v>2</v>
      </c>
      <c r="E144" s="50">
        <f t="shared" si="87"/>
        <v>134218760</v>
      </c>
      <c r="F144" s="141">
        <f t="shared" si="88"/>
        <v>0</v>
      </c>
      <c r="G144" s="144">
        <v>149</v>
      </c>
      <c r="H144" s="3"/>
      <c r="I144" s="19"/>
      <c r="J144" s="5" t="s">
        <v>40</v>
      </c>
      <c r="K144" s="7" t="s">
        <v>56</v>
      </c>
      <c r="L144" s="22" t="s">
        <v>235</v>
      </c>
      <c r="M144" s="22" t="s">
        <v>292</v>
      </c>
      <c r="N144" s="204" t="s">
        <v>171</v>
      </c>
      <c r="O144" s="36" t="s">
        <v>563</v>
      </c>
      <c r="P144" s="9"/>
      <c r="Q144" s="10"/>
      <c r="R144" s="21"/>
      <c r="S144" s="34" t="str">
        <f t="shared" si="128"/>
        <v>{"key_code":"t"},{"key_code":"h"},{"key_code":"u"}</v>
      </c>
      <c r="T144" s="160"/>
      <c r="U144" s="34" t="str">
        <f t="shared" si="89"/>
        <v/>
      </c>
      <c r="W144" s="84" t="str">
        <f t="shared" si="90"/>
        <v>右半</v>
      </c>
      <c r="X144" s="85" t="str">
        <f t="shared" si="91"/>
        <v>ゆ</v>
      </c>
      <c r="Y144" s="86">
        <f t="shared" si="92"/>
        <v>134218752</v>
      </c>
      <c r="Z144" s="87" t="str">
        <f t="shared" si="93"/>
        <v/>
      </c>
      <c r="AA144" s="85">
        <f t="shared" si="94"/>
        <v>0</v>
      </c>
      <c r="AB144" s="84" t="str">
        <f t="shared" si="95"/>
        <v>右半</v>
      </c>
      <c r="AC144" s="85" t="str">
        <f t="shared" si="96"/>
        <v>て</v>
      </c>
      <c r="AD144" s="86">
        <f t="shared" si="97"/>
        <v>134217736</v>
      </c>
      <c r="AE144" s="87" t="str">
        <f t="shared" si="98"/>
        <v/>
      </c>
      <c r="AF144" s="85">
        <f t="shared" si="99"/>
        <v>0</v>
      </c>
      <c r="AG144" s="84" t="str">
        <f t="shared" si="100"/>
        <v>ゆ</v>
      </c>
      <c r="AH144" s="85" t="str">
        <f t="shared" si="101"/>
        <v>て</v>
      </c>
      <c r="AI144" s="86">
        <f t="shared" si="102"/>
        <v>1032</v>
      </c>
      <c r="AJ144" s="87" t="str">
        <f t="shared" si="103"/>
        <v>りゅ</v>
      </c>
      <c r="AK144" s="88">
        <f t="shared" si="104"/>
        <v>2</v>
      </c>
      <c r="AM144" s="183"/>
      <c r="AN144" s="165"/>
      <c r="AO144" s="165"/>
      <c r="AP144" s="165"/>
      <c r="AQ144" s="165"/>
      <c r="AR144" s="189" t="str">
        <f t="shared" si="117"/>
        <v/>
      </c>
      <c r="AS144" s="166" t="str">
        <f t="shared" si="105"/>
        <v/>
      </c>
      <c r="AT144" s="166" t="str">
        <f t="shared" si="106"/>
        <v/>
      </c>
      <c r="AU144" s="166" t="str">
        <f t="shared" si="118"/>
        <v/>
      </c>
      <c r="AV144" s="166" t="str">
        <f t="shared" si="119"/>
        <v>{"description": "(Sp) 右半, ゆ &amp; て → てゅ","conditions":[{"type":"variable_if","name":"unsettled","value":2},{"type":"variable_unless","name":"B_M","value":0},{"type":"variable_unless","name":"B_P","value":0},{"input_sources":[{"language":"ja"}],"type":"input_source_if"},{"input_sources":[{"input_mode_id":"Roman$"}],"type":"input_source_unless"}],"from":{"key_code":"e","modifiers":{"optional":["shift","caps_lock"]}},"to":[{"key_code":"delete_or_backspace"},{"key_code":"delete_or_backspace"},{"key_code":"t"},{"key_code":"h"},{"key_code":"u"},{"set_variable":{"name":"B_E","value":1}},{"set_variable":{"name":"unsettled","value":0}}],"to_after_key_up":[{"set_variable":{"name":"B_E","value":0}}],"type":"basic"},{"conditions":[{"type":"variable_unless","name":"unsettled","value":0},{"type":"variable_unless","name":"B_M","value":0},{"type":"variable_unless","name":"B_P","value":0},{"input_sources":[{"language":"ja"}],"type":"input_source_if"},{"input_sources":[{"input_mode_id":"Roman$"}],"type":"input_source_unless"}],"from":{"key_code":"e","modifiers":{"optional":["shift","caps_lock"]}},"to":[{"key_code":"delete_or_backspace"},{"key_code":"t"},{"key_code":"h"},{"key_code":"u"},{"set_variable":{"name":"B_E","value":1}},{"set_variable":{"name":"unsettled","value":0}}],"to_after_key_up":[{"set_variable":{"name":"B_E","value":0}}],"type":"basic"},{"conditions":[{"type":"variable_unless","name":"B_M","value":0},{"type":"variable_unless","name":"B_P","value":0},{"input_sources":[{"language":"ja"}],"type":"input_source_if"},{"input_sources":[{"input_mode_id":"Roman$"}],"type":"input_source_unless"}],"from":{"key_code":"e","modifiers":{"optional":["shift","caps_lock"]}},"to":[{"key_code":"t"},{"key_code":"h"},{"key_code":"u"},{"set_variable":{"name":"B_E","value":1}},{"set_variable":{"name":"unsettled","value":0}}],"to_after_key_up":[{"set_variable":{"name":"B_E","value":0}}],"type":"basic"},</v>
      </c>
      <c r="AW144" s="166" t="str">
        <f t="shared" si="107"/>
        <v/>
      </c>
      <c r="AX144" s="166" t="str">
        <f t="shared" si="108"/>
        <v>{"conditions":[{"type":"variable_if","name":"unsettled","value":2},{"type":"variable_unless","name":"B_M","value":0},{"type":"variable_unless","name":"B_E","value":0},{"input_sources":[{"language":"ja"}],"type":"input_source_if"},{"input_sources":[{"input_mode_id":"Roman$"}],"type":"input_source_unless"}],"from":{"key_code":"p","modifiers":{"optional":["shift","caps_lock"]}},"to":[{"key_code":"delete_or_backspace"},{"key_code":"delete_or_backspace"},{"key_code":"t"},{"key_code":"h"},{"key_code":"u"},{"set_variable":{"name":"B_P","value":1}},{"set_variable":{"name":"unsettled","value":0}}],"to_after_key_up":[{"set_variable":{"name":"B_P","value":0}}],"type":"basic"},{"conditions":[{"type":"variable_unless","name":"unsettled","value":0},{"type":"variable_unless","name":"B_M","value":0},{"type":"variable_unless","name":"B_E","value":0},{"input_sources":[{"language":"ja"}],"type":"input_source_if"},{"input_sources":[{"input_mode_id":"Roman$"}],"type":"input_source_unless"}],"from":{"key_code":"p","modifiers":{"optional":["shift","caps_lock"]}},"to":[{"key_code":"delete_or_backspace"},{"key_code":"t"},{"key_code":"h"},{"key_code":"u"},{"set_variable":{"name":"B_P","value":1}},{"set_variable":{"name":"unsettled","value":0}}],"to_after_key_up":[{"set_variable":{"name":"B_P","value":0}}],"type":"basic"},{"conditions":[{"type":"variable_unless","name":"B_M","value":0},{"type":"variable_unless","name":"B_E","value":0},{"input_sources":[{"language":"ja"}],"type":"input_source_if"},{"input_sources":[{"input_mode_id":"Roman$"}],"type":"input_source_unless"}],"from":{"key_code":"p","modifiers":{"optional":["shift","caps_lock"]}},"to":[{"key_code":"t"},{"key_code":"h"},{"key_code":"u"},{"set_variable":{"name":"B_P","value":1}},{"set_variable":{"name":"unsettled","value":0}}],"to_after_key_up":[{"set_variable":{"name":"B_P","value":0}}],"type":"basic"},</v>
      </c>
      <c r="AY144" s="166" t="str">
        <f t="shared" si="109"/>
        <v/>
      </c>
      <c r="AZ144" s="166" t="str">
        <f t="shared" si="110"/>
        <v>{"conditions":[{"type":"variable_if","name":"unsettled","value":2},{"type":"variable_unless","name":"B_P","value":0},{"type":"variable_unless","name":"B_E","value":0},{"input_sources":[{"language":"ja"}],"type":"input_source_if"},{"input_sources":[{"input_mode_id":"Roman$"}],"type":"input_source_unless"}],"from":{"key_code":"m","modifiers":{"optional":["shift","caps_lock"]}},"to":[{"key_code":"delete_or_backspace"},{"key_code":"delete_or_backspace"},{"key_code":"t"},{"key_code":"h"},{"key_code":"u"},{"set_variable":{"name":"B_M","value":1}},{"set_variable":{"name":"unsettled","value":0}}],"to_after_key_up":[{"set_variable":{"name":"B_M","value":0}}],"type":"basic"},{"conditions":[{"type":"variable_unless","name":"unsettled","value":0},{"type":"variable_unless","name":"B_P","value":0},{"type":"variable_unless","name":"B_E","value":0},{"input_sources":[{"language":"ja"}],"type":"input_source_if"},{"input_sources":[{"input_mode_id":"Roman$"}],"type":"input_source_unless"}],"from":{"key_code":"m","modifiers":{"optional":["shift","caps_lock"]}},"to":[{"key_code":"delete_or_backspace"},{"key_code":"t"},{"key_code":"h"},{"key_code":"u"},{"set_variable":{"name":"B_M","value":1}},{"set_variable":{"name":"unsettled","value":0}}],"to_after_key_up":[{"set_variable":{"name":"B_M","value":0}}],"type":"basic"},{"conditions":[{"type":"variable_unless","name":"B_P","value":0},{"type":"variable_unless","name":"B_E","value":0},{"input_sources":[{"language":"ja"}],"type":"input_source_if"},{"input_sources":[{"input_mode_id":"Roman$"}],"type":"input_source_unless"}],"from":{"key_code":"m","modifiers":{"optional":["shift","caps_lock"]}},"to":[{"key_code":"t"},{"key_code":"h"},{"key_code":"u"},{"set_variable":{"name":"B_M","value":1}},{"set_variable":{"name":"unsettled","value":0}}],"to_after_key_up":[{"set_variable":{"name":"B_M","value":0}}],"type":"basic"},</v>
      </c>
      <c r="BA144" s="166" t="str">
        <f t="shared" si="120"/>
        <v/>
      </c>
      <c r="BB144" s="166" t="str">
        <f t="shared" si="111"/>
        <v/>
      </c>
      <c r="BC144" s="166" t="str">
        <f t="shared" si="121"/>
        <v/>
      </c>
      <c r="BD144" s="166" t="str">
        <f t="shared" si="112"/>
        <v/>
      </c>
      <c r="BE144" s="166" t="str">
        <f t="shared" si="122"/>
        <v/>
      </c>
      <c r="BF144" s="166" t="str">
        <f t="shared" si="113"/>
        <v/>
      </c>
      <c r="BG144" s="166" t="str">
        <f t="shared" si="123"/>
        <v/>
      </c>
      <c r="BH144" s="166" t="str">
        <f t="shared" si="124"/>
        <v/>
      </c>
      <c r="BI144" s="166" t="str">
        <f t="shared" si="125"/>
        <v/>
      </c>
      <c r="BJ144" s="166"/>
      <c r="BK144" s="190"/>
      <c r="BL144" s="189" t="str">
        <f t="shared" si="126"/>
        <v/>
      </c>
      <c r="BM144" s="166" t="str">
        <f t="shared" si="114"/>
        <v/>
      </c>
      <c r="BN144" s="167" t="str">
        <f t="shared" si="115"/>
        <v/>
      </c>
      <c r="BO144" s="166" t="str">
        <f t="shared" si="127"/>
        <v/>
      </c>
      <c r="BP144" s="166" t="str">
        <f t="shared" si="116"/>
        <v/>
      </c>
      <c r="BQ144" s="190" t="str">
        <f>IF(AND($A144=1,$J144&lt;&gt;""),_xlfn.CONCAT(BQ$3,PROPER(_xlfn.XLOOKUP($L144,字面,QWERTY)),BQ$4,_xlfn.XLOOKUP($L144,字面,QWERTY),BQ$5,$U144,BQ$6,_xlfn.XLOOKUP($L144,字面,変数名),BQ$7,_xlfn.XLOOKUP($L144,字面,変数名),BQ$8,BQ$9,_xlfn.XLOOKUP($L144,字面,QWERTY),BQ$5,$U144,BQ$6,_xlfn.XLOOKUP($L144,字面,変数名),BQ$10,_xlfn.XLOOKUP($L144,字面,変数名),IF(ISBLANK($BQ145),BQ$11,BQ$8)),"")</f>
        <v/>
      </c>
      <c r="BR144" s="193"/>
    </row>
    <row r="145" spans="1:70" ht="21">
      <c r="A145" s="39">
        <f t="shared" si="83"/>
        <v>3</v>
      </c>
      <c r="B145" s="38" t="str">
        <f t="shared" si="84"/>
        <v>C</v>
      </c>
      <c r="C145" s="38">
        <f t="shared" si="85"/>
        <v>1</v>
      </c>
      <c r="D145" s="38">
        <f t="shared" si="86"/>
        <v>2</v>
      </c>
      <c r="E145" s="50">
        <f t="shared" si="87"/>
        <v>393224</v>
      </c>
      <c r="F145" s="141">
        <f t="shared" si="88"/>
        <v>0</v>
      </c>
      <c r="G145" s="144">
        <v>150</v>
      </c>
      <c r="H145" s="3"/>
      <c r="I145" s="19"/>
      <c r="J145" s="5" t="s">
        <v>40</v>
      </c>
      <c r="K145" s="7" t="s">
        <v>56</v>
      </c>
      <c r="L145" s="22" t="s">
        <v>233</v>
      </c>
      <c r="M145" s="22" t="s">
        <v>183</v>
      </c>
      <c r="N145" s="204" t="s">
        <v>171</v>
      </c>
      <c r="O145" s="36" t="s">
        <v>564</v>
      </c>
      <c r="P145" s="9"/>
      <c r="Q145" s="10"/>
      <c r="R145" s="21"/>
      <c r="S145" s="34" t="str">
        <f t="shared" si="128"/>
        <v>{"key_code":"d"},{"key_code":"h"},{"key_code":"i"}</v>
      </c>
      <c r="T145" s="160"/>
      <c r="U145" s="34" t="str">
        <f t="shared" si="89"/>
        <v/>
      </c>
      <c r="W145" s="84" t="str">
        <f t="shared" si="90"/>
        <v>右濁</v>
      </c>
      <c r="X145" s="85" t="str">
        <f t="shared" si="91"/>
        <v>い</v>
      </c>
      <c r="Y145" s="86">
        <f t="shared" si="92"/>
        <v>393216</v>
      </c>
      <c r="Z145" s="87" t="str">
        <f t="shared" si="93"/>
        <v/>
      </c>
      <c r="AA145" s="85">
        <f t="shared" si="94"/>
        <v>0</v>
      </c>
      <c r="AB145" s="84" t="str">
        <f t="shared" si="95"/>
        <v>右濁</v>
      </c>
      <c r="AC145" s="85" t="str">
        <f t="shared" si="96"/>
        <v>て</v>
      </c>
      <c r="AD145" s="86">
        <f t="shared" si="97"/>
        <v>131080</v>
      </c>
      <c r="AE145" s="87" t="str">
        <f t="shared" si="98"/>
        <v>で</v>
      </c>
      <c r="AF145" s="85">
        <f t="shared" si="99"/>
        <v>1</v>
      </c>
      <c r="AG145" s="84" t="str">
        <f t="shared" si="100"/>
        <v>い</v>
      </c>
      <c r="AH145" s="85" t="str">
        <f t="shared" si="101"/>
        <v>て</v>
      </c>
      <c r="AI145" s="86">
        <f t="shared" si="102"/>
        <v>262152</v>
      </c>
      <c r="AJ145" s="87" t="str">
        <f t="shared" si="103"/>
        <v/>
      </c>
      <c r="AK145" s="88">
        <f t="shared" si="104"/>
        <v>0</v>
      </c>
      <c r="AM145" s="183"/>
      <c r="AN145" s="165"/>
      <c r="AO145" s="165"/>
      <c r="AP145" s="165"/>
      <c r="AQ145" s="165"/>
      <c r="AR145" s="189" t="str">
        <f t="shared" si="117"/>
        <v/>
      </c>
      <c r="AS145" s="166" t="str">
        <f t="shared" si="105"/>
        <v/>
      </c>
      <c r="AT145" s="166" t="str">
        <f t="shared" si="106"/>
        <v/>
      </c>
      <c r="AU145" s="166" t="str">
        <f t="shared" si="118"/>
        <v/>
      </c>
      <c r="AV145" s="166" t="str">
        <f t="shared" si="119"/>
        <v>{"description": "(Sp) 右濁, い &amp; て → でぃ","conditions":[{"type":"variable_if","name":"unsettled","value":2},{"type":"variable_unless","name":"B_J","value":0},{"type":"variable_unless","name":"B_K","value":0},{"input_sources":[{"language":"ja"}],"type":"input_source_if"},{"input_sources":[{"input_mode_id":"Roman$"}],"type":"input_source_unless"}],"from":{"key_code":"e","modifiers":{"optional":["shift","caps_lock"]}},"to":[{"key_code":"delete_or_backspace"},{"key_code":"delete_or_backspace"},{"key_code":"d"},{"key_code":"h"},{"key_code":"i"},{"set_variable":{"name":"B_E","value":1}},{"set_variable":{"name":"unsettled","value":0}}],"to_after_key_up":[{"set_variable":{"name":"B_E","value":0}}],"type":"basic"},{"conditions":[{"type":"variable_unless","name":"unsettled","value":0},{"type":"variable_unless","name":"B_J","value":0},{"type":"variable_unless","name":"B_K","value":0},{"input_sources":[{"language":"ja"}],"type":"input_source_if"},{"input_sources":[{"input_mode_id":"Roman$"}],"type":"input_source_unless"}],"from":{"key_code":"e","modifiers":{"optional":["shift","caps_lock"]}},"to":[{"key_code":"delete_or_backspace"},{"key_code":"d"},{"key_code":"h"},{"key_code":"i"},{"set_variable":{"name":"B_E","value":1}},{"set_variable":{"name":"unsettled","value":0}}],"to_after_key_up":[{"set_variable":{"name":"B_E","value":0}}],"type":"basic"},{"conditions":[{"type":"variable_unless","name":"B_J","value":0},{"type":"variable_unless","name":"B_K","value":0},{"input_sources":[{"language":"ja"}],"type":"input_source_if"},{"input_sources":[{"input_mode_id":"Roman$"}],"type":"input_source_unless"}],"from":{"key_code":"e","modifiers":{"optional":["shift","caps_lock"]}},"to":[{"key_code":"d"},{"key_code":"h"},{"key_code":"i"},{"set_variable":{"name":"B_E","value":1}},{"set_variable":{"name":"unsettled","value":0}}],"to_after_key_up":[{"set_variable":{"name":"B_E","value":0}}],"type":"basic"},</v>
      </c>
      <c r="AW145" s="166" t="str">
        <f t="shared" si="107"/>
        <v>{"conditions":[{"type":"variable_unless","name":"unsettled","value":0},{"type":"variable_unless","name":"B_J","value":0},{"type":"variable_unless","name":"B_E","value":0},{"input_sources":[{"language":"ja"}],"type":"input_source_if"},{"input_sources":[{"input_mode_id":"Roman$"}],"type":"input_source_unless"}],"from":{"key_code":"k","modifiers":{"optional":["shift","caps_lock"]}},"to":[{"key_code":"delete_or_backspace"},{"key_code":"d"},{"key_code":"h"},{"key_code":"i"},{"set_variable":{"name":"B_K","value":1}},{"set_variable":{"name":"unsettled","value":0}}],"to_after_key_up":[{"set_variable":{"name":"B_K","value":0}}],"type":"basic"},{"conditions":[{"type":"variable_unless","name":"B_J","value":0},{"type":"variable_unless","name":"B_E","value":0},{"input_sources":[{"language":"ja"}],"type":"input_source_if"},{"input_sources":[{"input_mode_id":"Roman$"}],"type":"input_source_unless"}],"from":{"key_code":"k","modifiers":{"optional":["shift","caps_lock"]}},"to":[{"key_code":"d"},{"key_code":"h"},{"key_code":"i"},{"set_variable":{"name":"B_K","value":1}},{"set_variable":{"name":"unsettled","value":0}}],"to_after_key_up":[{"set_variable":{"name":"B_K","value":0}}],"type":"basic"},</v>
      </c>
      <c r="AX145" s="166" t="str">
        <f t="shared" si="108"/>
        <v/>
      </c>
      <c r="AY145" s="166" t="str">
        <f t="shared" si="109"/>
        <v/>
      </c>
      <c r="AZ145" s="166" t="str">
        <f t="shared" si="110"/>
        <v>{"conditions":[{"type":"variable_if","name":"unsettled","value":2},{"type":"variable_unless","name":"B_K","value":0},{"type":"variable_unless","name":"B_E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d"},{"key_code":"h"},{"key_code":"i"},{"set_variable":{"name":"B_J","value":1}},{"set_variable":{"name":"unsettled","value":0}}],"to_after_key_up":[{"set_variable":{"name":"B_J","value":0}}],"type":"basic"},{"conditions":[{"type":"variable_unless","name":"unsettled","value":0},{"type":"variable_unless","name":"B_K","value":0},{"type":"variable_unless","name":"B_E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h"},{"key_code":"i"},{"set_variable":{"name":"B_J","value":1}},{"set_variable":{"name":"unsettled","value":0}}],"to_after_key_up":[{"set_variable":{"name":"B_J","value":0}}],"type":"basic"},{"conditions":[{"type":"variable_unless","name":"B_K","value":0},{"type":"variable_unless","name":"B_E","value":0},{"input_sources":[{"language":"ja"}],"type":"input_source_if"},{"input_sources":[{"input_mode_id":"Roman$"}],"type":"input_source_unless"}],"from":{"key_code":"j","modifiers":{"optional":["shift","caps_lock"]}},"to":[{"key_code":"d"},{"key_code":"h"},{"key_code":"i"},{"set_variable":{"name":"B_J","value":1}},{"set_variable":{"name":"unsettled","value":0}}],"to_after_key_up":[{"set_variable":{"name":"B_J","value":0}}],"type":"basic"},</v>
      </c>
      <c r="BA145" s="166" t="str">
        <f t="shared" si="120"/>
        <v/>
      </c>
      <c r="BB145" s="166" t="str">
        <f t="shared" si="111"/>
        <v/>
      </c>
      <c r="BC145" s="166" t="str">
        <f t="shared" si="121"/>
        <v/>
      </c>
      <c r="BD145" s="166" t="str">
        <f t="shared" si="112"/>
        <v/>
      </c>
      <c r="BE145" s="166" t="str">
        <f t="shared" si="122"/>
        <v/>
      </c>
      <c r="BF145" s="166" t="str">
        <f t="shared" si="113"/>
        <v/>
      </c>
      <c r="BG145" s="166" t="str">
        <f t="shared" si="123"/>
        <v/>
      </c>
      <c r="BH145" s="166" t="str">
        <f t="shared" si="124"/>
        <v/>
      </c>
      <c r="BI145" s="166" t="str">
        <f t="shared" si="125"/>
        <v/>
      </c>
      <c r="BJ145" s="166"/>
      <c r="BK145" s="190"/>
      <c r="BL145" s="189" t="str">
        <f t="shared" si="126"/>
        <v/>
      </c>
      <c r="BM145" s="166" t="str">
        <f t="shared" si="114"/>
        <v/>
      </c>
      <c r="BN145" s="167" t="str">
        <f t="shared" si="115"/>
        <v/>
      </c>
      <c r="BO145" s="166" t="str">
        <f t="shared" si="127"/>
        <v/>
      </c>
      <c r="BP145" s="166" t="str">
        <f t="shared" si="116"/>
        <v/>
      </c>
      <c r="BQ145" s="190" t="str">
        <f>IF(AND($A145=1,$J145&lt;&gt;""),_xlfn.CONCAT(BQ$3,PROPER(_xlfn.XLOOKUP($L145,字面,QWERTY)),BQ$4,_xlfn.XLOOKUP($L145,字面,QWERTY),BQ$5,$U145,BQ$6,_xlfn.XLOOKUP($L145,字面,変数名),BQ$7,_xlfn.XLOOKUP($L145,字面,変数名),BQ$8,BQ$9,_xlfn.XLOOKUP($L145,字面,QWERTY),BQ$5,$U145,BQ$6,_xlfn.XLOOKUP($L145,字面,変数名),BQ$10,_xlfn.XLOOKUP($L145,字面,変数名),IF(ISBLANK($BQ146),BQ$11,BQ$8)),"")</f>
        <v/>
      </c>
      <c r="BR145" s="193"/>
    </row>
    <row r="146" spans="1:70" ht="21">
      <c r="A146" s="39">
        <f t="shared" si="83"/>
        <v>3</v>
      </c>
      <c r="B146" s="38" t="str">
        <f t="shared" si="84"/>
        <v>C</v>
      </c>
      <c r="C146" s="38">
        <f t="shared" si="85"/>
        <v>1</v>
      </c>
      <c r="D146" s="38">
        <f t="shared" si="86"/>
        <v>2</v>
      </c>
      <c r="E146" s="50">
        <f t="shared" si="87"/>
        <v>132104</v>
      </c>
      <c r="F146" s="141">
        <f t="shared" si="88"/>
        <v>0</v>
      </c>
      <c r="G146" s="144">
        <v>151</v>
      </c>
      <c r="H146" s="3"/>
      <c r="I146" s="19"/>
      <c r="J146" s="5" t="s">
        <v>40</v>
      </c>
      <c r="K146" s="7" t="s">
        <v>56</v>
      </c>
      <c r="L146" s="22" t="s">
        <v>233</v>
      </c>
      <c r="M146" s="22" t="s">
        <v>292</v>
      </c>
      <c r="N146" s="204" t="s">
        <v>171</v>
      </c>
      <c r="O146" s="36" t="s">
        <v>565</v>
      </c>
      <c r="P146" s="9"/>
      <c r="Q146" s="10"/>
      <c r="R146" s="21"/>
      <c r="S146" s="34" t="str">
        <f t="shared" si="128"/>
        <v>{"key_code":"d"},{"key_code":"h"},{"key_code":"u"}</v>
      </c>
      <c r="T146" s="160"/>
      <c r="U146" s="34" t="str">
        <f t="shared" si="89"/>
        <v/>
      </c>
      <c r="W146" s="84" t="str">
        <f t="shared" si="90"/>
        <v>右濁</v>
      </c>
      <c r="X146" s="85" t="str">
        <f t="shared" si="91"/>
        <v>ゆ</v>
      </c>
      <c r="Y146" s="86">
        <f t="shared" si="92"/>
        <v>132096</v>
      </c>
      <c r="Z146" s="87" t="str">
        <f t="shared" si="93"/>
        <v/>
      </c>
      <c r="AA146" s="85">
        <f t="shared" si="94"/>
        <v>0</v>
      </c>
      <c r="AB146" s="84" t="str">
        <f t="shared" si="95"/>
        <v>右濁</v>
      </c>
      <c r="AC146" s="85" t="str">
        <f t="shared" si="96"/>
        <v>て</v>
      </c>
      <c r="AD146" s="86">
        <f t="shared" si="97"/>
        <v>131080</v>
      </c>
      <c r="AE146" s="87" t="str">
        <f t="shared" si="98"/>
        <v>で</v>
      </c>
      <c r="AF146" s="85">
        <f t="shared" si="99"/>
        <v>1</v>
      </c>
      <c r="AG146" s="84" t="str">
        <f t="shared" si="100"/>
        <v>ゆ</v>
      </c>
      <c r="AH146" s="85" t="str">
        <f t="shared" si="101"/>
        <v>て</v>
      </c>
      <c r="AI146" s="86">
        <f t="shared" si="102"/>
        <v>1032</v>
      </c>
      <c r="AJ146" s="87" t="str">
        <f t="shared" si="103"/>
        <v>りゅ</v>
      </c>
      <c r="AK146" s="88">
        <f t="shared" si="104"/>
        <v>2</v>
      </c>
      <c r="AM146" s="183"/>
      <c r="AN146" s="165"/>
      <c r="AO146" s="165"/>
      <c r="AP146" s="165"/>
      <c r="AQ146" s="165"/>
      <c r="AR146" s="189" t="str">
        <f t="shared" si="117"/>
        <v/>
      </c>
      <c r="AS146" s="166" t="str">
        <f t="shared" si="105"/>
        <v/>
      </c>
      <c r="AT146" s="166" t="str">
        <f t="shared" si="106"/>
        <v/>
      </c>
      <c r="AU146" s="166" t="str">
        <f t="shared" si="118"/>
        <v/>
      </c>
      <c r="AV146" s="166" t="str">
        <f t="shared" si="119"/>
        <v>{"description": "(Sp) 右濁, ゆ &amp; て → でゅ","conditions":[{"type":"variable_if","name":"unsettled","value":2},{"type":"variable_unless","name":"B_J","value":0},{"type":"variable_unless","name":"B_P","value":0},{"input_sources":[{"language":"ja"}],"type":"input_source_if"},{"input_sources":[{"input_mode_id":"Roman$"}],"type":"input_source_unless"}],"from":{"key_code":"e","modifiers":{"optional":["shift","caps_lock"]}},"to":[{"key_code":"delete_or_backspace"},{"key_code":"delete_or_backspace"},{"key_code":"d"},{"key_code":"h"},{"key_code":"u"},{"set_variable":{"name":"B_E","value":1}},{"set_variable":{"name":"unsettled","value":0}}],"to_after_key_up":[{"set_variable":{"name":"B_E","value":0}}],"type":"basic"},{"conditions":[{"type":"variable_unless","name":"unsettled","value":0},{"type":"variable_unless","name":"B_J","value":0},{"type":"variable_unless","name":"B_P","value":0},{"input_sources":[{"language":"ja"}],"type":"input_source_if"},{"input_sources":[{"input_mode_id":"Roman$"}],"type":"input_source_unless"}],"from":{"key_code":"e","modifiers":{"optional":["shift","caps_lock"]}},"to":[{"key_code":"delete_or_backspace"},{"key_code":"d"},{"key_code":"h"},{"key_code":"u"},{"set_variable":{"name":"B_E","value":1}},{"set_variable":{"name":"unsettled","value":0}}],"to_after_key_up":[{"set_variable":{"name":"B_E","value":0}}],"type":"basic"},{"conditions":[{"type":"variable_unless","name":"B_J","value":0},{"type":"variable_unless","name":"B_P","value":0},{"input_sources":[{"language":"ja"}],"type":"input_source_if"},{"input_sources":[{"input_mode_id":"Roman$"}],"type":"input_source_unless"}],"from":{"key_code":"e","modifiers":{"optional":["shift","caps_lock"]}},"to":[{"key_code":"d"},{"key_code":"h"},{"key_code":"u"},{"set_variable":{"name":"B_E","value":1}},{"set_variable":{"name":"unsettled","value":0}}],"to_after_key_up":[{"set_variable":{"name":"B_E","value":0}}],"type":"basic"},</v>
      </c>
      <c r="AW146" s="166" t="str">
        <f t="shared" si="107"/>
        <v>{"conditions":[{"type":"variable_unless","name":"unsettled","value":0},{"type":"variable_unless","name":"B_J","value":0},{"type":"variable_unless","name":"B_E","value":0},{"input_sources":[{"language":"ja"}],"type":"input_source_if"},{"input_sources":[{"input_mode_id":"Roman$"}],"type":"input_source_unless"}],"from":{"key_code":"p","modifiers":{"optional":["shift","caps_lock"]}},"to":[{"key_code":"delete_or_backspace"},{"key_code":"d"},{"key_code":"h"},{"key_code":"u"},{"set_variable":{"name":"B_P","value":1}},{"set_variable":{"name":"unsettled","value":0}}],"to_after_key_up":[{"set_variable":{"name":"B_P","value":0}}],"type":"basic"},{"conditions":[{"type":"variable_unless","name":"B_J","value":0},{"type":"variable_unless","name":"B_E","value":0},{"input_sources":[{"language":"ja"}],"type":"input_source_if"},{"input_sources":[{"input_mode_id":"Roman$"}],"type":"input_source_unless"}],"from":{"key_code":"p","modifiers":{"optional":["shift","caps_lock"]}},"to":[{"key_code":"d"},{"key_code":"h"},{"key_code":"u"},{"set_variable":{"name":"B_P","value":1}},{"set_variable":{"name":"unsettled","value":0}}],"to_after_key_up":[{"set_variable":{"name":"B_P","value":0}}],"type":"basic"},</v>
      </c>
      <c r="AX146" s="166" t="str">
        <f t="shared" si="108"/>
        <v/>
      </c>
      <c r="AY146" s="166" t="str">
        <f t="shared" si="109"/>
        <v/>
      </c>
      <c r="AZ146" s="166" t="str">
        <f t="shared" si="110"/>
        <v>{"conditions":[{"type":"variable_if","name":"unsettled","value":2},{"type":"variable_unless","name":"B_P","value":0},{"type":"variable_unless","name":"B_E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d"},{"key_code":"h"},{"key_code":"u"},{"set_variable":{"name":"B_J","value":1}},{"set_variable":{"name":"unsettled","value":0}}],"to_after_key_up":[{"set_variable":{"name":"B_J","value":0}}],"type":"basic"},{"conditions":[{"type":"variable_unless","name":"unsettled","value":0},{"type":"variable_unless","name":"B_P","value":0},{"type":"variable_unless","name":"B_E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h"},{"key_code":"u"},{"set_variable":{"name":"B_J","value":1}},{"set_variable":{"name":"unsettled","value":0}}],"to_after_key_up":[{"set_variable":{"name":"B_J","value":0}}],"type":"basic"},{"conditions":[{"type":"variable_unless","name":"B_P","value":0},{"type":"variable_unless","name":"B_E","value":0},{"input_sources":[{"language":"ja"}],"type":"input_source_if"},{"input_sources":[{"input_mode_id":"Roman$"}],"type":"input_source_unless"}],"from":{"key_code":"j","modifiers":{"optional":["shift","caps_lock"]}},"to":[{"key_code":"d"},{"key_code":"h"},{"key_code":"u"},{"set_variable":{"name":"B_J","value":1}},{"set_variable":{"name":"unsettled","value":0}}],"to_after_key_up":[{"set_variable":{"name":"B_J","value":0}}],"type":"basic"},</v>
      </c>
      <c r="BA146" s="166" t="str">
        <f t="shared" si="120"/>
        <v/>
      </c>
      <c r="BB146" s="166" t="str">
        <f t="shared" si="111"/>
        <v/>
      </c>
      <c r="BC146" s="166" t="str">
        <f t="shared" si="121"/>
        <v/>
      </c>
      <c r="BD146" s="166" t="str">
        <f t="shared" si="112"/>
        <v/>
      </c>
      <c r="BE146" s="166" t="str">
        <f t="shared" si="122"/>
        <v/>
      </c>
      <c r="BF146" s="166" t="str">
        <f t="shared" si="113"/>
        <v/>
      </c>
      <c r="BG146" s="166" t="str">
        <f t="shared" si="123"/>
        <v/>
      </c>
      <c r="BH146" s="166" t="str">
        <f t="shared" si="124"/>
        <v/>
      </c>
      <c r="BI146" s="166" t="str">
        <f t="shared" si="125"/>
        <v/>
      </c>
      <c r="BJ146" s="166"/>
      <c r="BK146" s="190"/>
      <c r="BL146" s="189" t="str">
        <f t="shared" si="126"/>
        <v/>
      </c>
      <c r="BM146" s="166" t="str">
        <f t="shared" si="114"/>
        <v/>
      </c>
      <c r="BN146" s="167" t="str">
        <f t="shared" si="115"/>
        <v/>
      </c>
      <c r="BO146" s="166" t="str">
        <f t="shared" si="127"/>
        <v/>
      </c>
      <c r="BP146" s="166" t="str">
        <f t="shared" si="116"/>
        <v/>
      </c>
      <c r="BQ146" s="190" t="str">
        <f>IF(AND($A146=1,$J146&lt;&gt;""),_xlfn.CONCAT(BQ$3,PROPER(_xlfn.XLOOKUP($L146,字面,QWERTY)),BQ$4,_xlfn.XLOOKUP($L146,字面,QWERTY),BQ$5,$U146,BQ$6,_xlfn.XLOOKUP($L146,字面,変数名),BQ$7,_xlfn.XLOOKUP($L146,字面,変数名),BQ$8,BQ$9,_xlfn.XLOOKUP($L146,字面,QWERTY),BQ$5,$U146,BQ$6,_xlfn.XLOOKUP($L146,字面,変数名),BQ$10,_xlfn.XLOOKUP($L146,字面,変数名),IF(ISBLANK($BQ147),BQ$11,BQ$8)),"")</f>
        <v/>
      </c>
      <c r="BR146" s="193"/>
    </row>
    <row r="147" spans="1:70" ht="21">
      <c r="A147" s="39">
        <f t="shared" si="83"/>
        <v>3</v>
      </c>
      <c r="B147" s="38" t="str">
        <f t="shared" si="84"/>
        <v>C</v>
      </c>
      <c r="C147" s="38">
        <f t="shared" si="85"/>
        <v>1</v>
      </c>
      <c r="D147" s="38">
        <f t="shared" si="86"/>
        <v>2</v>
      </c>
      <c r="E147" s="50">
        <f t="shared" si="87"/>
        <v>134750208</v>
      </c>
      <c r="F147" s="141">
        <f t="shared" si="88"/>
        <v>0</v>
      </c>
      <c r="G147" s="144">
        <v>152</v>
      </c>
      <c r="H147" s="3"/>
      <c r="I147" s="19"/>
      <c r="J147" s="5" t="s">
        <v>40</v>
      </c>
      <c r="K147" s="7" t="s">
        <v>56</v>
      </c>
      <c r="L147" s="22" t="s">
        <v>235</v>
      </c>
      <c r="M147" s="22" t="s">
        <v>184</v>
      </c>
      <c r="N147" s="204" t="s">
        <v>178</v>
      </c>
      <c r="O147" s="36" t="s">
        <v>566</v>
      </c>
      <c r="P147" s="9"/>
      <c r="Q147" s="10"/>
      <c r="R147" s="21"/>
      <c r="S147" s="34" t="str">
        <f t="shared" si="128"/>
        <v>{"key_code":"t"},{"key_code":"w"},{"key_code":"u"}</v>
      </c>
      <c r="T147" s="160"/>
      <c r="U147" s="34" t="str">
        <f t="shared" si="89"/>
        <v/>
      </c>
      <c r="W147" s="84" t="str">
        <f t="shared" si="90"/>
        <v>右半</v>
      </c>
      <c r="X147" s="85" t="str">
        <f t="shared" si="91"/>
        <v>う</v>
      </c>
      <c r="Y147" s="86">
        <f t="shared" si="92"/>
        <v>134742016</v>
      </c>
      <c r="Z147" s="87" t="str">
        <f t="shared" si="93"/>
        <v/>
      </c>
      <c r="AA147" s="85">
        <f t="shared" si="94"/>
        <v>0</v>
      </c>
      <c r="AB147" s="84" t="str">
        <f t="shared" si="95"/>
        <v>右半</v>
      </c>
      <c r="AC147" s="85" t="str">
        <f t="shared" si="96"/>
        <v>と</v>
      </c>
      <c r="AD147" s="86">
        <f t="shared" si="97"/>
        <v>134225920</v>
      </c>
      <c r="AE147" s="87" t="str">
        <f t="shared" si="98"/>
        <v/>
      </c>
      <c r="AF147" s="85">
        <f t="shared" si="99"/>
        <v>0</v>
      </c>
      <c r="AG147" s="84" t="str">
        <f t="shared" si="100"/>
        <v>う</v>
      </c>
      <c r="AH147" s="85" t="str">
        <f t="shared" si="101"/>
        <v>と</v>
      </c>
      <c r="AI147" s="86">
        <f t="shared" si="102"/>
        <v>532480</v>
      </c>
      <c r="AJ147" s="87" t="str">
        <f t="shared" si="103"/>
        <v/>
      </c>
      <c r="AK147" s="88">
        <f t="shared" si="104"/>
        <v>0</v>
      </c>
      <c r="AM147" s="183"/>
      <c r="AN147" s="165"/>
      <c r="AO147" s="165"/>
      <c r="AP147" s="165"/>
      <c r="AQ147" s="165"/>
      <c r="AR147" s="189" t="str">
        <f t="shared" si="117"/>
        <v/>
      </c>
      <c r="AS147" s="166" t="str">
        <f t="shared" si="105"/>
        <v/>
      </c>
      <c r="AT147" s="166" t="str">
        <f t="shared" si="106"/>
        <v/>
      </c>
      <c r="AU147" s="166" t="str">
        <f t="shared" si="118"/>
        <v/>
      </c>
      <c r="AV147" s="166" t="str">
        <f t="shared" si="119"/>
        <v>{"description": "(Sp) 右半, う &amp; と → とぅ","conditions":[{"type":"variable_if","name":"unsettled","value":2},{"type":"variable_unless","name":"B_M","value":0},{"type":"variable_unless","name":"B_L","value":0},{"input_sources":[{"language":"ja"}],"type":"input_source_if"},{"input_sources":[{"input_mode_id":"Roman$"}],"type":"input_source_unless"}],"from":{"key_code":"d","modifiers":{"optional":["shift","caps_lock"]}},"to":[{"key_code":"delete_or_backspace"},{"key_code":"delete_or_backspace"},{"key_code":"t"},{"key_code":"w"},{"key_code":"u"},{"set_variable":{"name":"B_D","value":1}},{"set_variable":{"name":"unsettled","value":0}}],"to_after_key_up":[{"set_variable":{"name":"B_D","value":0}}],"type":"basic"},{"conditions":[{"type":"variable_unless","name":"unsettled","value":0},{"type":"variable_unless","name":"B_M","value":0},{"type":"variable_unless","name":"B_L","value":0},{"input_sources":[{"language":"ja"}],"type":"input_source_if"},{"input_sources":[{"input_mode_id":"Roman$"}],"type":"input_source_unless"}],"from":{"key_code":"d","modifiers":{"optional":["shift","caps_lock"]}},"to":[{"key_code":"delete_or_backspace"},{"key_code":"t"},{"key_code":"w"},{"key_code":"u"},{"set_variable":{"name":"B_D","value":1}},{"set_variable":{"name":"unsettled","value":0}}],"to_after_key_up":[{"set_variable":{"name":"B_D","value":0}}],"type":"basic"},{"conditions":[{"type":"variable_unless","name":"B_M","value":0},{"type":"variable_unless","name":"B_L","value":0},{"input_sources":[{"language":"ja"}],"type":"input_source_if"},{"input_sources":[{"input_mode_id":"Roman$"}],"type":"input_source_unless"}],"from":{"key_code":"d","modifiers":{"optional":["shift","caps_lock"]}},"to":[{"key_code":"t"},{"key_code":"w"},{"key_code":"u"},{"set_variable":{"name":"B_D","value":1}},{"set_variable":{"name":"unsettled","value":0}}],"to_after_key_up":[{"set_variable":{"name":"B_D","value":0}}],"type":"basic"},</v>
      </c>
      <c r="AW147" s="166" t="str">
        <f t="shared" si="107"/>
        <v/>
      </c>
      <c r="AX147" s="166" t="str">
        <f t="shared" si="108"/>
        <v>{"conditions":[{"type":"variable_if","name":"unsettled","value":2},{"type":"variable_unless","name":"B_M","value":0},{"type":"variable_unless","name":"B_D","value":0},{"input_sources":[{"language":"ja"}],"type":"input_source_if"},{"input_sources":[{"input_mode_id":"Roman$"}],"type":"input_source_unless"}],"from":{"key_code":"l","modifiers":{"optional":["shift","caps_lock"]}},"to":[{"key_code":"delete_or_backspace"},{"key_code":"delete_or_backspace"},{"key_code":"t"},{"key_code":"w"},{"key_code":"u"},{"set_variable":{"name":"B_L","value":1}},{"set_variable":{"name":"unsettled","value":0}}],"to_after_key_up":[{"set_variable":{"name":"B_L","value":0}}],"type":"basic"},{"conditions":[{"type":"variable_unless","name":"unsettled","value":0},{"type":"variable_unless","name":"B_M","value":0},{"type":"variable_unless","name":"B_D","value":0},{"input_sources":[{"language":"ja"}],"type":"input_source_if"},{"input_sources":[{"input_mode_id":"Roman$"}],"type":"input_source_unless"}],"from":{"key_code":"l","modifiers":{"optional":["shift","caps_lock"]}},"to":[{"key_code":"delete_or_backspace"},{"key_code":"t"},{"key_code":"w"},{"key_code":"u"},{"set_variable":{"name":"B_L","value":1}},{"set_variable":{"name":"unsettled","value":0}}],"to_after_key_up":[{"set_variable":{"name":"B_L","value":0}}],"type":"basic"},{"conditions":[{"type":"variable_unless","name":"B_M","value":0},{"type":"variable_unless","name":"B_D","value":0},{"input_sources":[{"language":"ja"}],"type":"input_source_if"},{"input_sources":[{"input_mode_id":"Roman$"}],"type":"input_source_unless"}],"from":{"key_code":"l","modifiers":{"optional":["shift","caps_lock"]}},"to":[{"key_code":"t"},{"key_code":"w"},{"key_code":"u"},{"set_variable":{"name":"B_L","value":1}},{"set_variable":{"name":"unsettled","value":0}}],"to_after_key_up":[{"set_variable":{"name":"B_L","value":0}}],"type":"basic"},</v>
      </c>
      <c r="AY147" s="166" t="str">
        <f t="shared" si="109"/>
        <v/>
      </c>
      <c r="AZ147" s="166" t="str">
        <f t="shared" si="110"/>
        <v>{"conditions":[{"type":"variable_if","name":"unsettled","value":2},{"type":"variable_unless","name":"B_L","value":0},{"type":"variable_unless","name":"B_D","value":0},{"input_sources":[{"language":"ja"}],"type":"input_source_if"},{"input_sources":[{"input_mode_id":"Roman$"}],"type":"input_source_unless"}],"from":{"key_code":"m","modifiers":{"optional":["shift","caps_lock"]}},"to":[{"key_code":"delete_or_backspace"},{"key_code":"delete_or_backspace"},{"key_code":"t"},{"key_code":"w"},{"key_code":"u"},{"set_variable":{"name":"B_M","value":1}},{"set_variable":{"name":"unsettled","value":0}}],"to_after_key_up":[{"set_variable":{"name":"B_M","value":0}}],"type":"basic"},{"conditions":[{"type":"variable_unless","name":"unsettled","value":0},{"type":"variable_unless","name":"B_L","value":0},{"type":"variable_unless","name":"B_D","value":0},{"input_sources":[{"language":"ja"}],"type":"input_source_if"},{"input_sources":[{"input_mode_id":"Roman$"}],"type":"input_source_unless"}],"from":{"key_code":"m","modifiers":{"optional":["shift","caps_lock"]}},"to":[{"key_code":"delete_or_backspace"},{"key_code":"t"},{"key_code":"w"},{"key_code":"u"},{"set_variable":{"name":"B_M","value":1}},{"set_variable":{"name":"unsettled","value":0}}],"to_after_key_up":[{"set_variable":{"name":"B_M","value":0}}],"type":"basic"},{"conditions":[{"type":"variable_unless","name":"B_L","value":0},{"type":"variable_unless","name":"B_D","value":0},{"input_sources":[{"language":"ja"}],"type":"input_source_if"},{"input_sources":[{"input_mode_id":"Roman$"}],"type":"input_source_unless"}],"from":{"key_code":"m","modifiers":{"optional":["shift","caps_lock"]}},"to":[{"key_code":"t"},{"key_code":"w"},{"key_code":"u"},{"set_variable":{"name":"B_M","value":1}},{"set_variable":{"name":"unsettled","value":0}}],"to_after_key_up":[{"set_variable":{"name":"B_M","value":0}}],"type":"basic"},</v>
      </c>
      <c r="BA147" s="166" t="str">
        <f t="shared" si="120"/>
        <v/>
      </c>
      <c r="BB147" s="166" t="str">
        <f t="shared" si="111"/>
        <v/>
      </c>
      <c r="BC147" s="166" t="str">
        <f t="shared" si="121"/>
        <v/>
      </c>
      <c r="BD147" s="166" t="str">
        <f t="shared" si="112"/>
        <v/>
      </c>
      <c r="BE147" s="166" t="str">
        <f t="shared" si="122"/>
        <v/>
      </c>
      <c r="BF147" s="166" t="str">
        <f t="shared" si="113"/>
        <v/>
      </c>
      <c r="BG147" s="166" t="str">
        <f t="shared" si="123"/>
        <v/>
      </c>
      <c r="BH147" s="166" t="str">
        <f t="shared" si="124"/>
        <v/>
      </c>
      <c r="BI147" s="166" t="str">
        <f t="shared" si="125"/>
        <v/>
      </c>
      <c r="BJ147" s="166"/>
      <c r="BK147" s="190"/>
      <c r="BL147" s="189" t="str">
        <f t="shared" si="126"/>
        <v/>
      </c>
      <c r="BM147" s="166" t="str">
        <f t="shared" si="114"/>
        <v/>
      </c>
      <c r="BN147" s="167" t="str">
        <f t="shared" si="115"/>
        <v/>
      </c>
      <c r="BO147" s="166" t="str">
        <f t="shared" si="127"/>
        <v/>
      </c>
      <c r="BP147" s="166" t="str">
        <f t="shared" si="116"/>
        <v/>
      </c>
      <c r="BQ147" s="190" t="str">
        <f>IF(AND($A147=1,$J147&lt;&gt;""),_xlfn.CONCAT(BQ$3,PROPER(_xlfn.XLOOKUP($L147,字面,QWERTY)),BQ$4,_xlfn.XLOOKUP($L147,字面,QWERTY),BQ$5,$U147,BQ$6,_xlfn.XLOOKUP($L147,字面,変数名),BQ$7,_xlfn.XLOOKUP($L147,字面,変数名),BQ$8,BQ$9,_xlfn.XLOOKUP($L147,字面,QWERTY),BQ$5,$U147,BQ$6,_xlfn.XLOOKUP($L147,字面,変数名),BQ$10,_xlfn.XLOOKUP($L147,字面,変数名),IF(ISBLANK($BQ148),BQ$11,BQ$8)),"")</f>
        <v/>
      </c>
      <c r="BR147" s="193"/>
    </row>
    <row r="148" spans="1:70" ht="21">
      <c r="A148" s="39">
        <f t="shared" si="83"/>
        <v>3</v>
      </c>
      <c r="B148" s="38" t="str">
        <f t="shared" si="84"/>
        <v>C</v>
      </c>
      <c r="C148" s="38">
        <f t="shared" si="85"/>
        <v>1</v>
      </c>
      <c r="D148" s="38">
        <f t="shared" si="86"/>
        <v>2</v>
      </c>
      <c r="E148" s="50">
        <f t="shared" si="87"/>
        <v>663552</v>
      </c>
      <c r="F148" s="141">
        <f t="shared" si="88"/>
        <v>0</v>
      </c>
      <c r="G148" s="144">
        <v>153</v>
      </c>
      <c r="H148" s="3"/>
      <c r="I148" s="19"/>
      <c r="J148" s="5" t="s">
        <v>40</v>
      </c>
      <c r="K148" s="7" t="s">
        <v>56</v>
      </c>
      <c r="L148" s="22" t="s">
        <v>233</v>
      </c>
      <c r="M148" s="22" t="s">
        <v>184</v>
      </c>
      <c r="N148" s="204" t="s">
        <v>178</v>
      </c>
      <c r="O148" s="36" t="s">
        <v>567</v>
      </c>
      <c r="P148" s="9"/>
      <c r="Q148" s="10"/>
      <c r="R148" s="21"/>
      <c r="S148" s="34" t="str">
        <f t="shared" si="128"/>
        <v>{"key_code":"d"},{"key_code":"w"},{"key_code":"u"}</v>
      </c>
      <c r="T148" s="160"/>
      <c r="U148" s="34" t="str">
        <f t="shared" si="89"/>
        <v/>
      </c>
      <c r="W148" s="84" t="str">
        <f t="shared" si="90"/>
        <v>右濁</v>
      </c>
      <c r="X148" s="85" t="str">
        <f t="shared" si="91"/>
        <v>う</v>
      </c>
      <c r="Y148" s="86">
        <f t="shared" si="92"/>
        <v>655360</v>
      </c>
      <c r="Z148" s="87" t="str">
        <f t="shared" si="93"/>
        <v/>
      </c>
      <c r="AA148" s="85">
        <f t="shared" si="94"/>
        <v>0</v>
      </c>
      <c r="AB148" s="84" t="str">
        <f t="shared" si="95"/>
        <v>右濁</v>
      </c>
      <c r="AC148" s="85" t="str">
        <f t="shared" si="96"/>
        <v>と</v>
      </c>
      <c r="AD148" s="86">
        <f t="shared" si="97"/>
        <v>139264</v>
      </c>
      <c r="AE148" s="87" t="str">
        <f t="shared" si="98"/>
        <v>ど</v>
      </c>
      <c r="AF148" s="85">
        <f t="shared" si="99"/>
        <v>1</v>
      </c>
      <c r="AG148" s="84" t="str">
        <f t="shared" si="100"/>
        <v>う</v>
      </c>
      <c r="AH148" s="85" t="str">
        <f t="shared" si="101"/>
        <v>と</v>
      </c>
      <c r="AI148" s="86">
        <f t="shared" si="102"/>
        <v>532480</v>
      </c>
      <c r="AJ148" s="87" t="str">
        <f t="shared" si="103"/>
        <v/>
      </c>
      <c r="AK148" s="88">
        <f t="shared" si="104"/>
        <v>0</v>
      </c>
      <c r="AM148" s="183"/>
      <c r="AN148" s="165"/>
      <c r="AO148" s="165"/>
      <c r="AP148" s="165"/>
      <c r="AQ148" s="165"/>
      <c r="AR148" s="189" t="str">
        <f t="shared" si="117"/>
        <v/>
      </c>
      <c r="AS148" s="166" t="str">
        <f t="shared" si="105"/>
        <v/>
      </c>
      <c r="AT148" s="166" t="str">
        <f t="shared" si="106"/>
        <v/>
      </c>
      <c r="AU148" s="166" t="str">
        <f t="shared" si="118"/>
        <v/>
      </c>
      <c r="AV148" s="166" t="str">
        <f t="shared" si="119"/>
        <v>{"description": "(Sp) 右濁, う &amp; と → どぅ","conditions":[{"type":"variable_if","name":"unsettled","value":2},{"type":"variable_unless","name":"B_J","value":0},{"type":"variable_unless","name":"B_L","value":0},{"input_sources":[{"language":"ja"}],"type":"input_source_if"},{"input_sources":[{"input_mode_id":"Roman$"}],"type":"input_source_unless"}],"from":{"key_code":"d","modifiers":{"optional":["shift","caps_lock"]}},"to":[{"key_code":"delete_or_backspace"},{"key_code":"delete_or_backspace"},{"key_code":"d"},{"key_code":"w"},{"key_code":"u"},{"set_variable":{"name":"B_D","value":1}},{"set_variable":{"name":"unsettled","value":0}}],"to_after_key_up":[{"set_variable":{"name":"B_D","value":0}}],"type":"basic"},{"conditions":[{"type":"variable_unless","name":"unsettled","value":0},{"type":"variable_unless","name":"B_J","value":0},{"type":"variable_unless","name":"B_L","value":0},{"input_sources":[{"language":"ja"}],"type":"input_source_if"},{"input_sources":[{"input_mode_id":"Roman$"}],"type":"input_source_unless"}],"from":{"key_code":"d","modifiers":{"optional":["shift","caps_lock"]}},"to":[{"key_code":"delete_or_backspace"},{"key_code":"d"},{"key_code":"w"},{"key_code":"u"},{"set_variable":{"name":"B_D","value":1}},{"set_variable":{"name":"unsettled","value":0}}],"to_after_key_up":[{"set_variable":{"name":"B_D","value":0}}],"type":"basic"},{"conditions":[{"type":"variable_unless","name":"B_J","value":0},{"type":"variable_unless","name":"B_L","value":0},{"input_sources":[{"language":"ja"}],"type":"input_source_if"},{"input_sources":[{"input_mode_id":"Roman$"}],"type":"input_source_unless"}],"from":{"key_code":"d","modifiers":{"optional":["shift","caps_lock"]}},"to":[{"key_code":"d"},{"key_code":"w"},{"key_code":"u"},{"set_variable":{"name":"B_D","value":1}},{"set_variable":{"name":"unsettled","value":0}}],"to_after_key_up":[{"set_variable":{"name":"B_D","value":0}}],"type":"basic"},</v>
      </c>
      <c r="AW148" s="166" t="str">
        <f t="shared" si="107"/>
        <v>{"conditions":[{"type":"variable_unless","name":"unsettled","value":0},{"type":"variable_unless","name":"B_J","value":0},{"type":"variable_unless","name":"B_D","value":0},{"input_sources":[{"language":"ja"}],"type":"input_source_if"},{"input_sources":[{"input_mode_id":"Roman$"}],"type":"input_source_unless"}],"from":{"key_code":"l","modifiers":{"optional":["shift","caps_lock"]}},"to":[{"key_code":"delete_or_backspace"},{"key_code":"d"},{"key_code":"w"},{"key_code":"u"},{"set_variable":{"name":"B_L","value":1}},{"set_variable":{"name":"unsettled","value":0}}],"to_after_key_up":[{"set_variable":{"name":"B_L","value":0}}],"type":"basic"},{"conditions":[{"type":"variable_unless","name":"B_J","value":0},{"type":"variable_unless","name":"B_D","value":0},{"input_sources":[{"language":"ja"}],"type":"input_source_if"},{"input_sources":[{"input_mode_id":"Roman$"}],"type":"input_source_unless"}],"from":{"key_code":"l","modifiers":{"optional":["shift","caps_lock"]}},"to":[{"key_code":"d"},{"key_code":"w"},{"key_code":"u"},{"set_variable":{"name":"B_L","value":1}},{"set_variable":{"name":"unsettled","value":0}}],"to_after_key_up":[{"set_variable":{"name":"B_L","value":0}}],"type":"basic"},</v>
      </c>
      <c r="AX148" s="166" t="str">
        <f t="shared" si="108"/>
        <v/>
      </c>
      <c r="AY148" s="166" t="str">
        <f t="shared" si="109"/>
        <v/>
      </c>
      <c r="AZ148" s="166" t="str">
        <f t="shared" si="110"/>
        <v>{"conditions":[{"type":"variable_if","name":"unsettled","value":2},{"type":"variable_unless","name":"B_L","value":0},{"type":"variable_unless","name":"B_D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d"},{"key_code":"w"},{"key_code":"u"},{"set_variable":{"name":"B_J","value":1}},{"set_variable":{"name":"unsettled","value":0}}],"to_after_key_up":[{"set_variable":{"name":"B_J","value":0}}],"type":"basic"},{"conditions":[{"type":"variable_unless","name":"unsettled","value":0},{"type":"variable_unless","name":"B_L","value":0},{"type":"variable_unless","name":"B_D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w"},{"key_code":"u"},{"set_variable":{"name":"B_J","value":1}},{"set_variable":{"name":"unsettled","value":0}}],"to_after_key_up":[{"set_variable":{"name":"B_J","value":0}}],"type":"basic"},{"conditions":[{"type":"variable_unless","name":"B_L","value":0},{"type":"variable_unless","name":"B_D","value":0},{"input_sources":[{"language":"ja"}],"type":"input_source_if"},{"input_sources":[{"input_mode_id":"Roman$"}],"type":"input_source_unless"}],"from":{"key_code":"j","modifiers":{"optional":["shift","caps_lock"]}},"to":[{"key_code":"d"},{"key_code":"w"},{"key_code":"u"},{"set_variable":{"name":"B_J","value":1}},{"set_variable":{"name":"unsettled","value":0}}],"to_after_key_up":[{"set_variable":{"name":"B_J","value":0}}],"type":"basic"},</v>
      </c>
      <c r="BA148" s="166" t="str">
        <f t="shared" si="120"/>
        <v/>
      </c>
      <c r="BB148" s="166" t="str">
        <f t="shared" si="111"/>
        <v/>
      </c>
      <c r="BC148" s="166" t="str">
        <f t="shared" si="121"/>
        <v/>
      </c>
      <c r="BD148" s="166" t="str">
        <f t="shared" si="112"/>
        <v/>
      </c>
      <c r="BE148" s="166" t="str">
        <f t="shared" si="122"/>
        <v/>
      </c>
      <c r="BF148" s="166" t="str">
        <f t="shared" si="113"/>
        <v/>
      </c>
      <c r="BG148" s="166" t="str">
        <f t="shared" si="123"/>
        <v/>
      </c>
      <c r="BH148" s="166" t="str">
        <f t="shared" si="124"/>
        <v/>
      </c>
      <c r="BI148" s="166" t="str">
        <f t="shared" si="125"/>
        <v/>
      </c>
      <c r="BJ148" s="166"/>
      <c r="BK148" s="190"/>
      <c r="BL148" s="189" t="str">
        <f t="shared" si="126"/>
        <v/>
      </c>
      <c r="BM148" s="166" t="str">
        <f t="shared" si="114"/>
        <v/>
      </c>
      <c r="BN148" s="167" t="str">
        <f t="shared" si="115"/>
        <v/>
      </c>
      <c r="BO148" s="166" t="str">
        <f t="shared" si="127"/>
        <v/>
      </c>
      <c r="BP148" s="166" t="str">
        <f t="shared" si="116"/>
        <v/>
      </c>
      <c r="BQ148" s="190" t="str">
        <f>IF(AND($A148=1,$J148&lt;&gt;""),_xlfn.CONCAT(BQ$3,PROPER(_xlfn.XLOOKUP($L148,字面,QWERTY)),BQ$4,_xlfn.XLOOKUP($L148,字面,QWERTY),BQ$5,$U148,BQ$6,_xlfn.XLOOKUP($L148,字面,変数名),BQ$7,_xlfn.XLOOKUP($L148,字面,変数名),BQ$8,BQ$9,_xlfn.XLOOKUP($L148,字面,QWERTY),BQ$5,$U148,BQ$6,_xlfn.XLOOKUP($L148,字面,変数名),BQ$10,_xlfn.XLOOKUP($L148,字面,変数名),IF(ISBLANK($BQ149),BQ$11,BQ$8)),"")</f>
        <v/>
      </c>
      <c r="BR148" s="193"/>
    </row>
    <row r="149" spans="1:70" ht="21">
      <c r="A149" s="39">
        <f t="shared" si="83"/>
        <v>3</v>
      </c>
      <c r="B149" s="38" t="str">
        <f t="shared" si="84"/>
        <v>C</v>
      </c>
      <c r="C149" s="38">
        <f t="shared" si="85"/>
        <v>1</v>
      </c>
      <c r="D149" s="38">
        <f t="shared" si="86"/>
        <v>2</v>
      </c>
      <c r="E149" s="50">
        <f t="shared" si="87"/>
        <v>134218256</v>
      </c>
      <c r="F149" s="141">
        <f t="shared" si="88"/>
        <v>0</v>
      </c>
      <c r="G149" s="144">
        <v>154</v>
      </c>
      <c r="H149" s="3"/>
      <c r="I149" s="19"/>
      <c r="J149" s="5" t="s">
        <v>40</v>
      </c>
      <c r="K149" s="7" t="s">
        <v>56</v>
      </c>
      <c r="L149" s="22" t="s">
        <v>235</v>
      </c>
      <c r="M149" s="22" t="s">
        <v>172</v>
      </c>
      <c r="N149" s="204" t="s">
        <v>247</v>
      </c>
      <c r="O149" s="36" t="s">
        <v>568</v>
      </c>
      <c r="P149" s="9"/>
      <c r="Q149" s="10"/>
      <c r="R149" s="21"/>
      <c r="S149" s="34" t="str">
        <f t="shared" si="128"/>
        <v>{"key_code":"s"},{"key_code":"y"},{"key_code":"e"}</v>
      </c>
      <c r="T149" s="160"/>
      <c r="U149" s="34" t="str">
        <f t="shared" si="89"/>
        <v/>
      </c>
      <c r="W149" s="84" t="str">
        <f t="shared" si="90"/>
        <v>右半</v>
      </c>
      <c r="X149" s="85" t="str">
        <f t="shared" si="91"/>
        <v>し</v>
      </c>
      <c r="Y149" s="86">
        <f t="shared" si="92"/>
        <v>134217744</v>
      </c>
      <c r="Z149" s="87" t="str">
        <f t="shared" si="93"/>
        <v/>
      </c>
      <c r="AA149" s="85">
        <f t="shared" si="94"/>
        <v>0</v>
      </c>
      <c r="AB149" s="84" t="str">
        <f t="shared" si="95"/>
        <v>右半</v>
      </c>
      <c r="AC149" s="85" t="str">
        <f t="shared" si="96"/>
        <v>え</v>
      </c>
      <c r="AD149" s="86">
        <f t="shared" si="97"/>
        <v>134218240</v>
      </c>
      <c r="AE149" s="87" t="str">
        <f t="shared" si="98"/>
        <v/>
      </c>
      <c r="AF149" s="85">
        <f t="shared" si="99"/>
        <v>0</v>
      </c>
      <c r="AG149" s="84" t="str">
        <f t="shared" si="100"/>
        <v>し</v>
      </c>
      <c r="AH149" s="85" t="str">
        <f t="shared" si="101"/>
        <v>え</v>
      </c>
      <c r="AI149" s="86">
        <f t="shared" si="102"/>
        <v>528</v>
      </c>
      <c r="AJ149" s="87" t="str">
        <f t="shared" si="103"/>
        <v/>
      </c>
      <c r="AK149" s="88">
        <f t="shared" si="104"/>
        <v>0</v>
      </c>
      <c r="AM149" s="183"/>
      <c r="AN149" s="165"/>
      <c r="AO149" s="165"/>
      <c r="AP149" s="165"/>
      <c r="AQ149" s="165"/>
      <c r="AR149" s="189" t="str">
        <f t="shared" si="117"/>
        <v/>
      </c>
      <c r="AS149" s="166" t="str">
        <f t="shared" si="105"/>
        <v/>
      </c>
      <c r="AT149" s="166" t="str">
        <f t="shared" si="106"/>
        <v/>
      </c>
      <c r="AU149" s="166" t="str">
        <f t="shared" si="118"/>
        <v/>
      </c>
      <c r="AV149" s="166" t="str">
        <f t="shared" si="119"/>
        <v>{"description": "(Sp) 右半, し &amp; え → しぇ","conditions":[{"type":"variable_if","name":"unsettled","value":2},{"type":"variable_unless","name":"B_M","value":0},{"type":"variable_unless","name":"B_R","value":0},{"input_sources":[{"language":"ja"}],"type":"input_source_if"},{"input_sources":[{"input_mode_id":"Roman$"}],"type":"input_source_unless"}],"from":{"key_code":"o","modifiers":{"optional":["shift","caps_lock"]}},"to":[{"key_code":"delete_or_backspace"},{"key_code":"delete_or_backspace"},{"key_code":"s"},{"key_code":"y"},{"key_code":"e"},{"set_variable":{"name":"B_O","value":1}},{"set_variable":{"name":"unsettled","value":0}}],"to_after_key_up":[{"set_variable":{"name":"B_O","value":0}}],"type":"basic"},{"conditions":[{"type":"variable_unless","name":"unsettled","value":0},{"type":"variable_unless","name":"B_M","value":0},{"type":"variable_unless","name":"B_R","value":0},{"input_sources":[{"language":"ja"}],"type":"input_source_if"},{"input_sources":[{"input_mode_id":"Roman$"}],"type":"input_source_unless"}],"from":{"key_code":"o","modifiers":{"optional":["shift","caps_lock"]}},"to":[{"key_code":"delete_or_backspace"},{"key_code":"s"},{"key_code":"y"},{"key_code":"e"},{"set_variable":{"name":"B_O","value":1}},{"set_variable":{"name":"unsettled","value":0}}],"to_after_key_up":[{"set_variable":{"name":"B_O","value":0}}],"type":"basic"},{"conditions":[{"type":"variable_unless","name":"B_M","value":0},{"type":"variable_unless","name":"B_R","value":0},{"input_sources":[{"language":"ja"}],"type":"input_source_if"},{"input_sources":[{"input_mode_id":"Roman$"}],"type":"input_source_unless"}],"from":{"key_code":"o","modifiers":{"optional":["shift","caps_lock"]}},"to":[{"key_code":"s"},{"key_code":"y"},{"key_code":"e"},{"set_variable":{"name":"B_O","value":1}},{"set_variable":{"name":"unsettled","value":0}}],"to_after_key_up":[{"set_variable":{"name":"B_O","value":0}}],"type":"basic"},</v>
      </c>
      <c r="AW149" s="166" t="str">
        <f t="shared" si="107"/>
        <v/>
      </c>
      <c r="AX149" s="166" t="str">
        <f t="shared" si="108"/>
        <v>{"conditions":[{"type":"variable_if","name":"unsettled","value":2},{"type":"variable_unless","name":"B_M","value":0},{"type":"variable_unless","name":"B_O","value":0},{"input_sources":[{"language":"ja"}],"type":"input_source_if"},{"input_sources":[{"input_mode_id":"Roman$"}],"type":"input_source_unless"}],"from":{"key_code":"r","modifiers":{"optional":["shift","caps_lock"]}},"to":[{"key_code":"delete_or_backspace"},{"key_code":"delete_or_backspace"},{"key_code":"s"},{"key_code":"y"},{"key_code":"e"},{"set_variable":{"name":"B_R","value":1}},{"set_variable":{"name":"unsettled","value":0}}],"to_after_key_up":[{"set_variable":{"name":"B_R","value":0}}],"type":"basic"},{"conditions":[{"type":"variable_unless","name":"unsettled","value":0},{"type":"variable_unless","name":"B_M","value":0},{"type":"variable_unless","name":"B_O","value":0},{"input_sources":[{"language":"ja"}],"type":"input_source_if"},{"input_sources":[{"input_mode_id":"Roman$"}],"type":"input_source_unless"}],"from":{"key_code":"r","modifiers":{"optional":["shift","caps_lock"]}},"to":[{"key_code":"delete_or_backspace"},{"key_code":"s"},{"key_code":"y"},{"key_code":"e"},{"set_variable":{"name":"B_R","value":1}},{"set_variable":{"name":"unsettled","value":0}}],"to_after_key_up":[{"set_variable":{"name":"B_R","value":0}}],"type":"basic"},{"conditions":[{"type":"variable_unless","name":"B_M","value":0},{"type":"variable_unless","name":"B_O","value":0},{"input_sources":[{"language":"ja"}],"type":"input_source_if"},{"input_sources":[{"input_mode_id":"Roman$"}],"type":"input_source_unless"}],"from":{"key_code":"r","modifiers":{"optional":["shift","caps_lock"]}},"to":[{"key_code":"s"},{"key_code":"y"},{"key_code":"e"},{"set_variable":{"name":"B_R","value":1}},{"set_variable":{"name":"unsettled","value":0}}],"to_after_key_up":[{"set_variable":{"name":"B_R","value":0}}],"type":"basic"},</v>
      </c>
      <c r="AY149" s="166" t="str">
        <f t="shared" si="109"/>
        <v/>
      </c>
      <c r="AZ149" s="166" t="str">
        <f t="shared" si="110"/>
        <v>{"conditions":[{"type":"variable_if","name":"unsettled","value":2},{"type":"variable_unless","name":"B_R","value":0},{"type":"variable_unless","name":"B_O","value":0},{"input_sources":[{"language":"ja"}],"type":"input_source_if"},{"input_sources":[{"input_mode_id":"Roman$"}],"type":"input_source_unless"}],"from":{"key_code":"m","modifiers":{"optional":["shift","caps_lock"]}},"to":[{"key_code":"delete_or_backspace"},{"key_code":"delete_or_backspace"},{"key_code":"s"},{"key_code":"y"},{"key_code":"e"},{"set_variable":{"name":"B_M","value":1}},{"set_variable":{"name":"unsettled","value":0}}],"to_after_key_up":[{"set_variable":{"name":"B_M","value":0}}],"type":"basic"},{"conditions":[{"type":"variable_unless","name":"unsettled","value":0},{"type":"variable_unless","name":"B_R","value":0},{"type":"variable_unless","name":"B_O","value":0},{"input_sources":[{"language":"ja"}],"type":"input_source_if"},{"input_sources":[{"input_mode_id":"Roman$"}],"type":"input_source_unless"}],"from":{"key_code":"m","modifiers":{"optional":["shift","caps_lock"]}},"to":[{"key_code":"delete_or_backspace"},{"key_code":"s"},{"key_code":"y"},{"key_code":"e"},{"set_variable":{"name":"B_M","value":1}},{"set_variable":{"name":"unsettled","value":0}}],"to_after_key_up":[{"set_variable":{"name":"B_M","value":0}}],"type":"basic"},{"conditions":[{"type":"variable_unless","name":"B_R","value":0},{"type":"variable_unless","name":"B_O","value":0},{"input_sources":[{"language":"ja"}],"type":"input_source_if"},{"input_sources":[{"input_mode_id":"Roman$"}],"type":"input_source_unless"}],"from":{"key_code":"m","modifiers":{"optional":["shift","caps_lock"]}},"to":[{"key_code":"s"},{"key_code":"y"},{"key_code":"e"},{"set_variable":{"name":"B_M","value":1}},{"set_variable":{"name":"unsettled","value":0}}],"to_after_key_up":[{"set_variable":{"name":"B_M","value":0}}],"type":"basic"},</v>
      </c>
      <c r="BA149" s="166" t="str">
        <f t="shared" si="120"/>
        <v/>
      </c>
      <c r="BB149" s="166" t="str">
        <f t="shared" si="111"/>
        <v/>
      </c>
      <c r="BC149" s="166" t="str">
        <f t="shared" si="121"/>
        <v/>
      </c>
      <c r="BD149" s="166" t="str">
        <f t="shared" si="112"/>
        <v/>
      </c>
      <c r="BE149" s="166" t="str">
        <f t="shared" si="122"/>
        <v/>
      </c>
      <c r="BF149" s="166" t="str">
        <f t="shared" si="113"/>
        <v/>
      </c>
      <c r="BG149" s="166" t="str">
        <f t="shared" si="123"/>
        <v/>
      </c>
      <c r="BH149" s="166" t="str">
        <f t="shared" si="124"/>
        <v/>
      </c>
      <c r="BI149" s="166" t="str">
        <f t="shared" si="125"/>
        <v/>
      </c>
      <c r="BJ149" s="166"/>
      <c r="BK149" s="190"/>
      <c r="BL149" s="189" t="str">
        <f t="shared" si="126"/>
        <v/>
      </c>
      <c r="BM149" s="166" t="str">
        <f t="shared" si="114"/>
        <v/>
      </c>
      <c r="BN149" s="167" t="str">
        <f t="shared" si="115"/>
        <v/>
      </c>
      <c r="BO149" s="166" t="str">
        <f t="shared" si="127"/>
        <v/>
      </c>
      <c r="BP149" s="166" t="str">
        <f t="shared" si="116"/>
        <v/>
      </c>
      <c r="BQ149" s="190" t="str">
        <f>IF(AND($A149=1,$J149&lt;&gt;""),_xlfn.CONCAT(BQ$3,PROPER(_xlfn.XLOOKUP($L149,字面,QWERTY)),BQ$4,_xlfn.XLOOKUP($L149,字面,QWERTY),BQ$5,$U149,BQ$6,_xlfn.XLOOKUP($L149,字面,変数名),BQ$7,_xlfn.XLOOKUP($L149,字面,変数名),BQ$8,BQ$9,_xlfn.XLOOKUP($L149,字面,QWERTY),BQ$5,$U149,BQ$6,_xlfn.XLOOKUP($L149,字面,変数名),BQ$10,_xlfn.XLOOKUP($L149,字面,変数名),IF(ISBLANK($BQ150),BQ$11,BQ$8)),"")</f>
        <v/>
      </c>
      <c r="BR149" s="193"/>
    </row>
    <row r="150" spans="1:70" ht="21">
      <c r="A150" s="39">
        <f t="shared" ref="A150:A213" si="129">COUNTA(L150:N150)</f>
        <v>3</v>
      </c>
      <c r="B150" s="38" t="str">
        <f t="shared" ref="B150:B213" si="130">CHAR($B$18+C150+D150)</f>
        <v>C</v>
      </c>
      <c r="C150" s="38">
        <f t="shared" ref="C150:C213" si="131">IF(J150="",0,1)</f>
        <v>1</v>
      </c>
      <c r="D150" s="38">
        <f t="shared" ref="D150:D213" si="132">IF(K150="",0,2)</f>
        <v>2</v>
      </c>
      <c r="E150" s="50">
        <f t="shared" ref="E150:E213" si="133">_xlfn.BITOR(_xlfn.BITOR(_xlfn.BITLSHIFT(1,_xlfn.XLOOKUP(L150,字面,ビット)),_xlfn.BITLSHIFT(1,_xlfn.XLOOKUP(M150,字面,ビット))),_xlfn.BITLSHIFT(1,_xlfn.XLOOKUP(N150,字面,ビット)))</f>
        <v>134251008</v>
      </c>
      <c r="F150" s="141">
        <f t="shared" ref="F150:F213" si="134">IF(OR(A150=3,AND(A150=2,COUNTIF(ビットパターンA,E150)+COUNTIF(ビットパターンB,E150)+COUNTIF(ビットパターンC,E150)=0)),0,LEN(O150))</f>
        <v>0</v>
      </c>
      <c r="G150" s="144">
        <v>155</v>
      </c>
      <c r="H150" s="3"/>
      <c r="I150" s="19"/>
      <c r="J150" s="5" t="s">
        <v>40</v>
      </c>
      <c r="K150" s="7" t="s">
        <v>56</v>
      </c>
      <c r="L150" s="22" t="s">
        <v>235</v>
      </c>
      <c r="M150" s="22" t="s">
        <v>240</v>
      </c>
      <c r="N150" s="204" t="s">
        <v>247</v>
      </c>
      <c r="O150" s="36" t="s">
        <v>569</v>
      </c>
      <c r="P150" s="9"/>
      <c r="Q150" s="10"/>
      <c r="R150" s="21"/>
      <c r="S150" s="34" t="str">
        <f t="shared" si="128"/>
        <v>{"key_code":"t"},{"key_code":"y"},{"key_code":"e"}</v>
      </c>
      <c r="T150" s="160"/>
      <c r="U150" s="34" t="str">
        <f t="shared" ref="U150:U213" si="135">IF(T150&lt;&gt;"",T150,IF(H150&lt;&gt;"",S150,IF(A150&lt;&gt;1,"",_xlfn.CONCAT(U$1,_xlfn.XLOOKUP(L150,字面,QWERTY,""),U$3))))</f>
        <v/>
      </c>
      <c r="W150" s="84" t="str">
        <f t="shared" ref="W150:W213" si="136">IF(AND($A150=3,$S150&lt;&gt;""),L150,"")</f>
        <v>右半</v>
      </c>
      <c r="X150" s="85" t="str">
        <f t="shared" ref="X150:X213" si="137">IF(AND($A150=3,$S150&lt;&gt;""),M150,"")</f>
        <v>ち</v>
      </c>
      <c r="Y150" s="86">
        <f t="shared" ref="Y150:Y213" si="138">IF(W150="","",_xlfn.BITOR(_xlfn.BITLSHIFT(1,_xlfn.XLOOKUP(W150,字面,ビット)),_xlfn.BITLSHIFT(1,_xlfn.XLOOKUP(X150,字面,ビット))))</f>
        <v>134250496</v>
      </c>
      <c r="Z150" s="87" t="str">
        <f t="shared" ref="Z150:Z213" si="139">_xlfn.XLOOKUP(Y150,ビットパターン,出力文字,"")</f>
        <v/>
      </c>
      <c r="AA150" s="85">
        <f t="shared" ref="AA150:AA213" si="140">LEN(Z150)</f>
        <v>0</v>
      </c>
      <c r="AB150" s="84" t="str">
        <f t="shared" ref="AB150:AB213" si="141">IF(AND($A150=3,$S150&lt;&gt;""),L150,"")</f>
        <v>右半</v>
      </c>
      <c r="AC150" s="85" t="str">
        <f t="shared" ref="AC150:AC213" si="142">IF(AND($A150=3,$S150&lt;&gt;""),N150,"")</f>
        <v>え</v>
      </c>
      <c r="AD150" s="86">
        <f t="shared" ref="AD150:AD213" si="143">IF(AB150="","",_xlfn.BITOR(_xlfn.BITLSHIFT(1,_xlfn.XLOOKUP(AB150,字面,ビット)),_xlfn.BITLSHIFT(1,_xlfn.XLOOKUP(AC150,字面,ビット))))</f>
        <v>134218240</v>
      </c>
      <c r="AE150" s="87" t="str">
        <f t="shared" ref="AE150:AE213" si="144">_xlfn.XLOOKUP(AD150,ビットパターン,出力文字,"")</f>
        <v/>
      </c>
      <c r="AF150" s="85">
        <f t="shared" ref="AF150:AF213" si="145">LEN(AE150)</f>
        <v>0</v>
      </c>
      <c r="AG150" s="84" t="str">
        <f t="shared" ref="AG150:AG213" si="146">IF(AND($A150=3,$S150&lt;&gt;""),M150,"")</f>
        <v>ち</v>
      </c>
      <c r="AH150" s="85" t="str">
        <f t="shared" ref="AH150:AH213" si="147">IF(AND($A150=3,$S150&lt;&gt;""),N150,"")</f>
        <v>え</v>
      </c>
      <c r="AI150" s="86">
        <f t="shared" ref="AI150:AI213" si="148">IF(AG150="","",_xlfn.BITOR(_xlfn.BITLSHIFT(1,_xlfn.XLOOKUP(AG150,字面,ビット)),_xlfn.BITLSHIFT(1,_xlfn.XLOOKUP(AH150,字面,ビット))))</f>
        <v>33280</v>
      </c>
      <c r="AJ150" s="87" t="str">
        <f t="shared" ref="AJ150:AJ213" si="149">_xlfn.XLOOKUP(AI150,ビットパターン,出力文字,"")</f>
        <v/>
      </c>
      <c r="AK150" s="88">
        <f t="shared" ref="AK150:AK213" si="150">LEN(AJ150)</f>
        <v>0</v>
      </c>
      <c r="AM150" s="183"/>
      <c r="AN150" s="165"/>
      <c r="AO150" s="165"/>
      <c r="AP150" s="165"/>
      <c r="AQ150" s="165"/>
      <c r="AR150" s="189" t="str">
        <f t="shared" si="117"/>
        <v/>
      </c>
      <c r="AS150" s="166" t="str">
        <f t="shared" si="105"/>
        <v/>
      </c>
      <c r="AT150" s="166" t="str">
        <f t="shared" si="106"/>
        <v/>
      </c>
      <c r="AU150" s="166" t="str">
        <f t="shared" si="118"/>
        <v/>
      </c>
      <c r="AV150" s="166" t="str">
        <f t="shared" si="119"/>
        <v>{"description": "(Sp) 右半, ち &amp; え → ちぇ","conditions":[{"type":"variable_if","name":"unsettled","value":2},{"type":"variable_unless","name":"B_M","value":0},{"type":"variable_unless","name":"B_G","value":0},{"input_sources":[{"language":"ja"}],"type":"input_source_if"},{"input_sources":[{"input_mode_id":"Roman$"}],"type":"input_source_unless"}],"from":{"key_code":"o","modifiers":{"optional":["shift","caps_lock"]}},"to":[{"key_code":"delete_or_backspace"},{"key_code":"delete_or_backspace"},{"key_code":"t"},{"key_code":"y"},{"key_code":"e"},{"set_variable":{"name":"B_O","value":1}},{"set_variable":{"name":"unsettled","value":0}}],"to_after_key_up":[{"set_variable":{"name":"B_O","value":0}}],"type":"basic"},{"conditions":[{"type":"variable_unless","name":"unsettled","value":0},{"type":"variable_unless","name":"B_M","value":0},{"type":"variable_unless","name":"B_G","value":0},{"input_sources":[{"language":"ja"}],"type":"input_source_if"},{"input_sources":[{"input_mode_id":"Roman$"}],"type":"input_source_unless"}],"from":{"key_code":"o","modifiers":{"optional":["shift","caps_lock"]}},"to":[{"key_code":"delete_or_backspace"},{"key_code":"t"},{"key_code":"y"},{"key_code":"e"},{"set_variable":{"name":"B_O","value":1}},{"set_variable":{"name":"unsettled","value":0}}],"to_after_key_up":[{"set_variable":{"name":"B_O","value":0}}],"type":"basic"},{"conditions":[{"type":"variable_unless","name":"B_M","value":0},{"type":"variable_unless","name":"B_G","value":0},{"input_sources":[{"language":"ja"}],"type":"input_source_if"},{"input_sources":[{"input_mode_id":"Roman$"}],"type":"input_source_unless"}],"from":{"key_code":"o","modifiers":{"optional":["shift","caps_lock"]}},"to":[{"key_code":"t"},{"key_code":"y"},{"key_code":"e"},{"set_variable":{"name":"B_O","value":1}},{"set_variable":{"name":"unsettled","value":0}}],"to_after_key_up":[{"set_variable":{"name":"B_O","value":0}}],"type":"basic"},</v>
      </c>
      <c r="AW150" s="166" t="str">
        <f t="shared" si="107"/>
        <v/>
      </c>
      <c r="AX150" s="166" t="str">
        <f t="shared" si="108"/>
        <v>{"conditions":[{"type":"variable_if","name":"unsettled","value":2},{"type":"variable_unless","name":"B_M","value":0},{"type":"variable_unless","name":"B_O","value":0},{"input_sources":[{"language":"ja"}],"type":"input_source_if"},{"input_sources":[{"input_mode_id":"Roman$"}],"type":"input_source_unless"}],"from":{"key_code":"g","modifiers":{"optional":["shift","caps_lock"]}},"to":[{"key_code":"delete_or_backspace"},{"key_code":"delete_or_backspace"},{"key_code":"t"},{"key_code":"y"},{"key_code":"e"},{"set_variable":{"name":"B_G","value":1}},{"set_variable":{"name":"unsettled","value":0}}],"to_after_key_up":[{"set_variable":{"name":"B_G","value":0}}],"type":"basic"},{"conditions":[{"type":"variable_unless","name":"unsettled","value":0},{"type":"variable_unless","name":"B_M","value":0},{"type":"variable_unless","name":"B_O","value":0},{"input_sources":[{"language":"ja"}],"type":"input_source_if"},{"input_sources":[{"input_mode_id":"Roman$"}],"type":"input_source_unless"}],"from":{"key_code":"g","modifiers":{"optional":["shift","caps_lock"]}},"to":[{"key_code":"delete_or_backspace"},{"key_code":"t"},{"key_code":"y"},{"key_code":"e"},{"set_variable":{"name":"B_G","value":1}},{"set_variable":{"name":"unsettled","value":0}}],"to_after_key_up":[{"set_variable":{"name":"B_G","value":0}}],"type":"basic"},{"conditions":[{"type":"variable_unless","name":"B_M","value":0},{"type":"variable_unless","name":"B_O","value":0},{"input_sources":[{"language":"ja"}],"type":"input_source_if"},{"input_sources":[{"input_mode_id":"Roman$"}],"type":"input_source_unless"}],"from":{"key_code":"g","modifiers":{"optional":["shift","caps_lock"]}},"to":[{"key_code":"t"},{"key_code":"y"},{"key_code":"e"},{"set_variable":{"name":"B_G","value":1}},{"set_variable":{"name":"unsettled","value":0}}],"to_after_key_up":[{"set_variable":{"name":"B_G","value":0}}],"type":"basic"},</v>
      </c>
      <c r="AY150" s="166" t="str">
        <f t="shared" si="109"/>
        <v/>
      </c>
      <c r="AZ150" s="166" t="str">
        <f t="shared" si="110"/>
        <v>{"conditions":[{"type":"variable_if","name":"unsettled","value":2},{"type":"variable_unless","name":"B_G","value":0},{"type":"variable_unless","name":"B_O","value":0},{"input_sources":[{"language":"ja"}],"type":"input_source_if"},{"input_sources":[{"input_mode_id":"Roman$"}],"type":"input_source_unless"}],"from":{"key_code":"m","modifiers":{"optional":["shift","caps_lock"]}},"to":[{"key_code":"delete_or_backspace"},{"key_code":"delete_or_backspace"},{"key_code":"t"},{"key_code":"y"},{"key_code":"e"},{"set_variable":{"name":"B_M","value":1}},{"set_variable":{"name":"unsettled","value":0}}],"to_after_key_up":[{"set_variable":{"name":"B_M","value":0}}],"type":"basic"},{"conditions":[{"type":"variable_unless","name":"unsettled","value":0},{"type":"variable_unless","name":"B_G","value":0},{"type":"variable_unless","name":"B_O","value":0},{"input_sources":[{"language":"ja"}],"type":"input_source_if"},{"input_sources":[{"input_mode_id":"Roman$"}],"type":"input_source_unless"}],"from":{"key_code":"m","modifiers":{"optional":["shift","caps_lock"]}},"to":[{"key_code":"delete_or_backspace"},{"key_code":"t"},{"key_code":"y"},{"key_code":"e"},{"set_variable":{"name":"B_M","value":1}},{"set_variable":{"name":"unsettled","value":0}}],"to_after_key_up":[{"set_variable":{"name":"B_M","value":0}}],"type":"basic"},{"conditions":[{"type":"variable_unless","name":"B_G","value":0},{"type":"variable_unless","name":"B_O","value":0},{"input_sources":[{"language":"ja"}],"type":"input_source_if"},{"input_sources":[{"input_mode_id":"Roman$"}],"type":"input_source_unless"}],"from":{"key_code":"m","modifiers":{"optional":["shift","caps_lock"]}},"to":[{"key_code":"t"},{"key_code":"y"},{"key_code":"e"},{"set_variable":{"name":"B_M","value":1}},{"set_variable":{"name":"unsettled","value":0}}],"to_after_key_up":[{"set_variable":{"name":"B_M","value":0}}],"type":"basic"},</v>
      </c>
      <c r="BA150" s="166" t="str">
        <f t="shared" si="120"/>
        <v/>
      </c>
      <c r="BB150" s="166" t="str">
        <f t="shared" si="111"/>
        <v/>
      </c>
      <c r="BC150" s="166" t="str">
        <f t="shared" si="121"/>
        <v/>
      </c>
      <c r="BD150" s="166" t="str">
        <f t="shared" si="112"/>
        <v/>
      </c>
      <c r="BE150" s="166" t="str">
        <f t="shared" si="122"/>
        <v/>
      </c>
      <c r="BF150" s="166" t="str">
        <f t="shared" si="113"/>
        <v/>
      </c>
      <c r="BG150" s="166" t="str">
        <f t="shared" si="123"/>
        <v/>
      </c>
      <c r="BH150" s="166" t="str">
        <f t="shared" si="124"/>
        <v/>
      </c>
      <c r="BI150" s="166" t="str">
        <f t="shared" si="125"/>
        <v/>
      </c>
      <c r="BJ150" s="166"/>
      <c r="BK150" s="190"/>
      <c r="BL150" s="189" t="str">
        <f t="shared" si="126"/>
        <v/>
      </c>
      <c r="BM150" s="166" t="str">
        <f t="shared" si="114"/>
        <v/>
      </c>
      <c r="BN150" s="167" t="str">
        <f t="shared" si="115"/>
        <v/>
      </c>
      <c r="BO150" s="166" t="str">
        <f t="shared" si="127"/>
        <v/>
      </c>
      <c r="BP150" s="166" t="str">
        <f t="shared" si="116"/>
        <v/>
      </c>
      <c r="BQ150" s="190" t="str">
        <f>IF(AND($A150=1,$J150&lt;&gt;""),_xlfn.CONCAT(BQ$3,PROPER(_xlfn.XLOOKUP($L150,字面,QWERTY)),BQ$4,_xlfn.XLOOKUP($L150,字面,QWERTY),BQ$5,$U150,BQ$6,_xlfn.XLOOKUP($L150,字面,変数名),BQ$7,_xlfn.XLOOKUP($L150,字面,変数名),BQ$8,BQ$9,_xlfn.XLOOKUP($L150,字面,QWERTY),BQ$5,$U150,BQ$6,_xlfn.XLOOKUP($L150,字面,変数名),BQ$10,_xlfn.XLOOKUP($L150,字面,変数名),IF(ISBLANK($BQ151),BQ$11,BQ$8)),"")</f>
        <v/>
      </c>
      <c r="BR150" s="193"/>
    </row>
    <row r="151" spans="1:70" ht="21">
      <c r="A151" s="39">
        <f t="shared" si="129"/>
        <v>3</v>
      </c>
      <c r="B151" s="38" t="str">
        <f t="shared" si="130"/>
        <v>C</v>
      </c>
      <c r="C151" s="38">
        <f t="shared" si="131"/>
        <v>1</v>
      </c>
      <c r="D151" s="38">
        <f t="shared" si="132"/>
        <v>2</v>
      </c>
      <c r="E151" s="50">
        <f t="shared" si="133"/>
        <v>131600</v>
      </c>
      <c r="F151" s="141">
        <f t="shared" si="134"/>
        <v>0</v>
      </c>
      <c r="G151" s="144">
        <v>156</v>
      </c>
      <c r="H151" s="3"/>
      <c r="I151" s="19"/>
      <c r="J151" s="5" t="s">
        <v>40</v>
      </c>
      <c r="K151" s="7" t="s">
        <v>56</v>
      </c>
      <c r="L151" s="22" t="s">
        <v>233</v>
      </c>
      <c r="M151" s="22" t="s">
        <v>172</v>
      </c>
      <c r="N151" s="204" t="s">
        <v>247</v>
      </c>
      <c r="O151" s="36" t="s">
        <v>570</v>
      </c>
      <c r="P151" s="9"/>
      <c r="Q151" s="10"/>
      <c r="R151" s="21"/>
      <c r="S151" s="34" t="str">
        <f t="shared" si="128"/>
        <v>{"key_code":"j"},{"key_code":"e"}</v>
      </c>
      <c r="T151" s="160"/>
      <c r="U151" s="34" t="str">
        <f t="shared" si="135"/>
        <v/>
      </c>
      <c r="W151" s="84" t="str">
        <f t="shared" si="136"/>
        <v>右濁</v>
      </c>
      <c r="X151" s="85" t="str">
        <f t="shared" si="137"/>
        <v>し</v>
      </c>
      <c r="Y151" s="86">
        <f t="shared" si="138"/>
        <v>131088</v>
      </c>
      <c r="Z151" s="87" t="str">
        <f t="shared" si="139"/>
        <v>じ</v>
      </c>
      <c r="AA151" s="85">
        <f t="shared" si="140"/>
        <v>1</v>
      </c>
      <c r="AB151" s="84" t="str">
        <f t="shared" si="141"/>
        <v>右濁</v>
      </c>
      <c r="AC151" s="85" t="str">
        <f t="shared" si="142"/>
        <v>え</v>
      </c>
      <c r="AD151" s="86">
        <f t="shared" si="143"/>
        <v>131584</v>
      </c>
      <c r="AE151" s="87" t="str">
        <f t="shared" si="144"/>
        <v/>
      </c>
      <c r="AF151" s="85">
        <f t="shared" si="145"/>
        <v>0</v>
      </c>
      <c r="AG151" s="84" t="str">
        <f t="shared" si="146"/>
        <v>し</v>
      </c>
      <c r="AH151" s="85" t="str">
        <f t="shared" si="147"/>
        <v>え</v>
      </c>
      <c r="AI151" s="86">
        <f t="shared" si="148"/>
        <v>528</v>
      </c>
      <c r="AJ151" s="87" t="str">
        <f t="shared" si="149"/>
        <v/>
      </c>
      <c r="AK151" s="88">
        <f t="shared" si="150"/>
        <v>0</v>
      </c>
      <c r="AM151" s="183"/>
      <c r="AN151" s="165"/>
      <c r="AO151" s="165"/>
      <c r="AP151" s="165"/>
      <c r="AQ151" s="165"/>
      <c r="AR151" s="189" t="str">
        <f t="shared" si="117"/>
        <v/>
      </c>
      <c r="AS151" s="166" t="str">
        <f t="shared" ref="AS151:AS214" si="151">IF(AND($A151=3,$B151="A",$S151&lt;&gt;""),_xlfn.CONCAT(AR$5,_xlfn.XLOOKUP($L151,字面,変数名),AR$6,_xlfn.XLOOKUP($N151,字面,変数名),IF($S151=$U151,AR$16,AR$7),_xlfn.XLOOKUP($M151,字面,QWERTY),AR$8,$S151,AR$9,_xlfn.XLOOKUP($M151,字面,変数名),AR$10,_xlfn.XLOOKUP($M151,字面,変数名),AR$11,AR$12,_xlfn.XLOOKUP($L151,字面,変数名),AR$6,_xlfn.XLOOKUP($N151,字面,変数名),IF($S151=$U151,AR$16,AR$7),_xlfn.XLOOKUP($M151,字面,QWERTY),AR$13,$S151,AR$9,_xlfn.XLOOKUP($M151,字面,変数名),AR$10,_xlfn.XLOOKUP($M151,字面,変数名),AR$11,AR$14,_xlfn.XLOOKUP($L151,字面,変数名),AR$6,_xlfn.XLOOKUP($N151,字面,変数名),IF($S151=$U151,AR$16,AR$7),_xlfn.XLOOKUP($M151,字面,QWERTY),AR$15,$S151,AR$9,_xlfn.XLOOKUP($M151,字面,変数名),AR$10,_xlfn.XLOOKUP($M151,字面,変数名),AR$11),"")</f>
        <v/>
      </c>
      <c r="AT151" s="166" t="str">
        <f t="shared" ref="AT151:AT214" si="152">IF(AND($A151=3,$B151="A",$S151&lt;&gt;""),_xlfn.CONCAT(AR$5,_xlfn.XLOOKUP($M151,字面,変数名),AR$6,_xlfn.XLOOKUP($N151,字面,変数名),IF($S151=$U151,AR$16,AR$7),_xlfn.XLOOKUP($L151,字面,QWERTY),AR$8,$S151,AR$9,_xlfn.XLOOKUP($L151,字面,変数名),AR$10,_xlfn.XLOOKUP($L151,字面,変数名),AR$11,AR$12,_xlfn.XLOOKUP($M151,字面,変数名),AR$6,_xlfn.XLOOKUP($N151,字面,変数名),IF($S151=$U151,AR$16,AR$7),_xlfn.XLOOKUP($L151,字面,QWERTY),AR$13,$S151,AR$9,_xlfn.XLOOKUP($L151,字面,変数名),AR$10,_xlfn.XLOOKUP($L151,字面,変数名),AR$11,AR$14,_xlfn.XLOOKUP($M151,字面,変数名),AR$6,_xlfn.XLOOKUP($N151,字面,変数名),IF($S151=$U151,AR$16,AR$7),_xlfn.XLOOKUP($L151,字面,QWERTY),AR$15,$S151,AR$9,_xlfn.XLOOKUP($L151,字面,変数名),AR$10,_xlfn.XLOOKUP($L151,字面,変数名),AR$11),"")</f>
        <v/>
      </c>
      <c r="AU151" s="166" t="str">
        <f t="shared" si="118"/>
        <v>{"description": "(Sp) 右濁, し &amp; え → じぇ","conditions":[{"type":"variable_unless","name":"unsettled","value":0},{"type":"variable_unless","name":"B_J","value":0},{"type":"variable_unless","name":"B_R","value":0},{"input_sources":[{"language":"ja"}],"type":"input_source_if"},{"input_sources":[{"input_mode_id":"Roman$"}],"type":"input_source_unless"}],"from":{"key_code":"o","modifiers":{"optional":["shift","caps_lock"]}},"to":[{"key_code":"delete_or_backspace"},{"key_code":"j"},{"key_code":"e"},{"set_variable":{"name":"B_O","value":1}},{"set_variable":{"name":"unsettled","value":0}}],"to_after_key_up":[{"set_variable":{"name":"B_O","value":0}}],"type":"basic"},{"conditions":[{"type":"variable_unless","name":"B_J","value":0},{"type":"variable_unless","name":"B_R","value":0},{"input_sources":[{"language":"ja"}],"type":"input_source_if"},{"input_sources":[{"input_mode_id":"Roman$"}],"type":"input_source_unless"}],"from":{"key_code":"o","modifiers":{"optional":["shift","caps_lock"]}},"to":[{"key_code":"j"},{"key_code":"e"},{"set_variable":{"name":"B_O","value":1}},{"set_variable":{"name":"unsettled","value":0}}],"to_after_key_up":[{"set_variable":{"name":"B_O","value":0}}],"type":"basic"},</v>
      </c>
      <c r="AV151" s="166" t="str">
        <f t="shared" si="119"/>
        <v/>
      </c>
      <c r="AW151" s="166" t="str">
        <f t="shared" ref="AW151:AW214" si="153">IF(AND($A151=3,$B151="C",$AF151=1),_xlfn.CONCAT(AU$5,_xlfn.XLOOKUP($L151,字面,変数名),AU$6,_xlfn.XLOOKUP($N151,字面,変数名),AU$7,_xlfn.XLOOKUP($M151,字面,QWERTY),AU$8,$S151,AU$9,_xlfn.XLOOKUP($M151,字面,変数名),AU$10,_xlfn.XLOOKUP($M151,字面,変数名),AU$11,AU$12,_xlfn.XLOOKUP($L151,字面,変数名),AU$6,_xlfn.XLOOKUP($N151,字面,変数名),AU$7,_xlfn.XLOOKUP($M151,字面,QWERTY),AU$13,$S151,AU$9,_xlfn.XLOOKUP($M151,字面,変数名),AU$10,_xlfn.XLOOKUP($M151,字面,変数名),AU$11),"")</f>
        <v/>
      </c>
      <c r="AX151" s="166" t="str">
        <f t="shared" ref="AX151:AX214" si="154">IF(AND($A151=3,$B151="C",$AF151&lt;&gt;1),_xlfn.CONCAT(AV$5,_xlfn.XLOOKUP($L151,字面,変数名),AV$6,_xlfn.XLOOKUP($N151,字面,変数名),AV$7,_xlfn.XLOOKUP($M151,字面,QWERTY),AV$8,$S151,AV$9,_xlfn.XLOOKUP($M151,字面,変数名),AV$10,_xlfn.XLOOKUP($M151,字面,変数名),AV$11,AV$12,_xlfn.XLOOKUP($L151,字面,変数名),AV$6,_xlfn.XLOOKUP($N151,字面,変数名),AV$7,_xlfn.XLOOKUP($M151,字面,QWERTY),AV$13,$S151,AV$9,_xlfn.XLOOKUP($M151,字面,変数名),AV$10,_xlfn.XLOOKUP($M151,字面,変数名),AV$11,AV$14,_xlfn.XLOOKUP($L151,字面,変数名),AV$6,_xlfn.XLOOKUP($N151,字面,変数名),AV$7,_xlfn.XLOOKUP($M151,字面,QWERTY),AV$15,$S151,AV$9,_xlfn.XLOOKUP($M151,字面,変数名),AV$10,_xlfn.XLOOKUP($M151,字面,変数名),AV$11),"")</f>
        <v>{"conditions":[{"type":"variable_if","name":"unsettled","value":2},{"type":"variable_unless","name":"B_J","value":0},{"type":"variable_unless","name":"B_O","value":0},{"input_sources":[{"language":"ja"}],"type":"input_source_if"},{"input_sources":[{"input_mode_id":"Roman$"}],"type":"input_source_unless"}],"from":{"key_code":"r","modifiers":{"optional":["shift","caps_lock"]}},"to":[{"key_code":"delete_or_backspace"},{"key_code":"delete_or_backspace"},{"key_code":"j"},{"key_code":"e"},{"set_variable":{"name":"B_R","value":1}},{"set_variable":{"name":"unsettled","value":0}}],"to_after_key_up":[{"set_variable":{"name":"B_R","value":0}}],"type":"basic"},{"conditions":[{"type":"variable_unless","name":"unsettled","value":0},{"type":"variable_unless","name":"B_J","value":0},{"type":"variable_unless","name":"B_O","value":0},{"input_sources":[{"language":"ja"}],"type":"input_source_if"},{"input_sources":[{"input_mode_id":"Roman$"}],"type":"input_source_unless"}],"from":{"key_code":"r","modifiers":{"optional":["shift","caps_lock"]}},"to":[{"key_code":"delete_or_backspace"},{"key_code":"j"},{"key_code":"e"},{"set_variable":{"name":"B_R","value":1}},{"set_variable":{"name":"unsettled","value":0}}],"to_after_key_up":[{"set_variable":{"name":"B_R","value":0}}],"type":"basic"},{"conditions":[{"type":"variable_unless","name":"B_J","value":0},{"type":"variable_unless","name":"B_O","value":0},{"input_sources":[{"language":"ja"}],"type":"input_source_if"},{"input_sources":[{"input_mode_id":"Roman$"}],"type":"input_source_unless"}],"from":{"key_code":"r","modifiers":{"optional":["shift","caps_lock"]}},"to":[{"key_code":"j"},{"key_code":"e"},{"set_variable":{"name":"B_R","value":1}},{"set_variable":{"name":"unsettled","value":0}}],"to_after_key_up":[{"set_variable":{"name":"B_R","value":0}}],"type":"basic"},</v>
      </c>
      <c r="AY151" s="166" t="str">
        <f t="shared" ref="AY151:AY214" si="155">IF(AND($A151=3,$B151="C",$AK151=1),_xlfn.CONCAT(AU$5,_xlfn.XLOOKUP($M151,字面,変数名),AU$6,_xlfn.XLOOKUP($N151,字面,変数名),AU$7,_xlfn.XLOOKUP($L151,字面,QWERTY),AU$8,$S151,AU$9,_xlfn.XLOOKUP($L151,字面,変数名),AU$10,_xlfn.XLOOKUP($L151,字面,変数名),AU$11,AU$12,_xlfn.XLOOKUP($M151,字面,変数名),AU$6,_xlfn.XLOOKUP($N151,字面,変数名),AU$7,_xlfn.XLOOKUP($L151,字面,QWERTY),AU$13,$S151,AU$9,_xlfn.XLOOKUP($L151,字面,変数名),AU$10,_xlfn.XLOOKUP($L151,字面,変数名),AU$11),"")</f>
        <v/>
      </c>
      <c r="AZ151" s="166" t="str">
        <f t="shared" ref="AZ151:AZ214" si="156">IF(AND($A151=3,$B151="C",$AK151&lt;&gt;1),_xlfn.CONCAT(AV$5,_xlfn.XLOOKUP($M151,字面,変数名),AV$6,_xlfn.XLOOKUP($N151,字面,変数名),AV$7,_xlfn.XLOOKUP($L151,字面,QWERTY),AV$8,$S151,AV$9,_xlfn.XLOOKUP($L151,字面,変数名),AV$10,_xlfn.XLOOKUP($L151,字面,変数名),AV$11,AV$12,_xlfn.XLOOKUP($M151,字面,変数名),AV$6,_xlfn.XLOOKUP($N151,字面,変数名),AV$7,_xlfn.XLOOKUP($L151,字面,QWERTY),AV$13,$S151,AV$9,_xlfn.XLOOKUP($L151,字面,変数名),AV$10,_xlfn.XLOOKUP($L151,字面,変数名),AV$11,AV$14,_xlfn.XLOOKUP($M151,字面,変数名),AV$6,_xlfn.XLOOKUP($N151,字面,変数名),AV$7,_xlfn.XLOOKUP($L151,字面,QWERTY),AV$15,$S151,AV$9,_xlfn.XLOOKUP($L151,字面,変数名),AV$10,_xlfn.XLOOKUP($L151,字面,変数名),AV$11),"")</f>
        <v>{"conditions":[{"type":"variable_if","name":"unsettled","value":2},{"type":"variable_unless","name":"B_R","value":0},{"type":"variable_unless","name":"B_O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j"},{"key_code":"e"},{"set_variable":{"name":"B_J","value":1}},{"set_variable":{"name":"unsettled","value":0}}],"to_after_key_up":[{"set_variable":{"name":"B_J","value":0}}],"type":"basic"},{"conditions":[{"type":"variable_unless","name":"unsettled","value":0},{"type":"variable_unless","name":"B_R","value":0},{"type":"variable_unless","name":"B_O","value":0},{"input_sources":[{"language":"ja"}],"type":"input_source_if"},{"input_sources":[{"input_mode_id":"Roman$"}],"type":"input_source_unless"}],"from":{"key_code":"j","modifiers":{"optional":["shift","caps_lock"]}},"to":[{"key_code":"delete_or_backspace"},{"key_code":"j"},{"key_code":"e"},{"set_variable":{"name":"B_J","value":1}},{"set_variable":{"name":"unsettled","value":0}}],"to_after_key_up":[{"set_variable":{"name":"B_J","value":0}}],"type":"basic"},{"conditions":[{"type":"variable_unless","name":"B_R","value":0},{"type":"variable_unless","name":"B_O","value":0},{"input_sources":[{"language":"ja"}],"type":"input_source_if"},{"input_sources":[{"input_mode_id":"Roman$"}],"type":"input_source_unless"}],"from":{"key_code":"j","modifiers":{"optional":["shift","caps_lock"]}},"to":[{"key_code":"j"},{"key_code":"e"},{"set_variable":{"name":"B_J","value":1}},{"set_variable":{"name":"unsettled","value":0}}],"to_after_key_up":[{"set_variable":{"name":"B_J","value":0}}],"type":"basic"},</v>
      </c>
      <c r="BA151" s="166" t="str">
        <f t="shared" si="120"/>
        <v/>
      </c>
      <c r="BB151" s="166" t="str">
        <f t="shared" ref="BB151:BB214" si="157">IF(AND($A151=2,$B151="A"),_xlfn.CONCAT(BA$5,_xlfn.XLOOKUP($M151,字面,変数名),IF($S151=$U151,BA$14,BA$6),_xlfn.XLOOKUP($L151,字面,QWERTY),BA$7,$S151,BA$8,_xlfn.XLOOKUP($L151,字面,変数名),BA$9,IF($F151=0,0,2),BA$10,_xlfn.XLOOKUP($L151,字面,変数名),BA$11,BA$12,_xlfn.XLOOKUP($M151,字面,変数名),IF($S151=$U151,BA$14,BA$6),_xlfn.XLOOKUP($L151,字面,QWERTY),BA$13,$S151,BA$8,_xlfn.XLOOKUP($L151,字面,変数名),BA$9,$F151,BA$10,_xlfn.XLOOKUP($L151,字面,変数名),BA$11),"")</f>
        <v/>
      </c>
      <c r="BC151" s="166" t="str">
        <f t="shared" si="121"/>
        <v/>
      </c>
      <c r="BD151" s="166" t="str">
        <f t="shared" ref="BD151:BD214" si="158">IF(AND($A151=2,$B151="B"),_xlfn.CONCAT(BC$5,_xlfn.XLOOKUP($M151,字面,変数名),BC$6,_xlfn.XLOOKUP($L151,字面,QWERTY),BC$7,$S151,BC$8,_xlfn.XLOOKUP($L151,字面,変数名),BC$9,IF($F151=0,0,2),BC$10,_xlfn.XLOOKUP($L151,字面,変数名),BC$11,BC$12,_xlfn.XLOOKUP($M151,字面,変数名),BC$6,_xlfn.XLOOKUP($L151,字面,QWERTY),BC$13,$S151,BC$8,_xlfn.XLOOKUP($L151,字面,変数名),BC$9,$F151,BC$10,_xlfn.XLOOKUP($L151,字面,変数名),BC$11,),"")</f>
        <v/>
      </c>
      <c r="BE151" s="166" t="str">
        <f t="shared" si="122"/>
        <v/>
      </c>
      <c r="BF151" s="166" t="str">
        <f t="shared" ref="BF151:BF214" si="159">IF(AND($A151=2,$B151="C"),_xlfn.CONCAT(BE$5,_xlfn.XLOOKUP($M151,字面,変数名),BE$6,_xlfn.XLOOKUP($L151,字面,QWERTY),BE$7,$S151,BE$8,_xlfn.XLOOKUP($L151,字面,変数名),BE$9,IF($F151=0,0,2),BE$10,_xlfn.XLOOKUP($L151,字面,変数名),BE$11,BE$12,_xlfn.XLOOKUP($M151,字面,変数名),BE$6,_xlfn.XLOOKUP($L151,字面,QWERTY),BE$13,$S151,BE$8,_xlfn.XLOOKUP($L151,字面,変数名),BE$9,$F151,BE$10,_xlfn.XLOOKUP($L151,字面,変数名),BE$11,),"")</f>
        <v/>
      </c>
      <c r="BG151" s="166" t="str">
        <f t="shared" si="123"/>
        <v/>
      </c>
      <c r="BH151" s="166" t="str">
        <f t="shared" si="124"/>
        <v/>
      </c>
      <c r="BI151" s="166" t="str">
        <f t="shared" si="125"/>
        <v/>
      </c>
      <c r="BJ151" s="166"/>
      <c r="BK151" s="190"/>
      <c r="BL151" s="189" t="str">
        <f t="shared" si="126"/>
        <v/>
      </c>
      <c r="BM151" s="166" t="str">
        <f t="shared" ref="BM151:BM214" si="160">IF(AND($A151=3,$H151&lt;&gt;"",$S151&lt;&gt;$U151),_xlfn.CONCAT(BL$5,_xlfn.XLOOKUP($L151,字面,変数名),BL$6,_xlfn.XLOOKUP($N151,字面,変数名),BL$7,_xlfn.XLOOKUP($M151,字面,QWERTY),BL$8,$U151,BL$9,_xlfn.XLOOKUP($M151,字面,変数名),BL$10,_xlfn.XLOOKUP($M151,字面,変数名),BL$11,BL$12,_xlfn.XLOOKUP($L151,字面,変数名),BL$6,_xlfn.XLOOKUP($N151,字面,変数名),BL$7,_xlfn.XLOOKUP($M151,字面,QWERTY),BL$13,$U151,BL$9,_xlfn.XLOOKUP($M151,字面,変数名),BL$10,_xlfn.XLOOKUP($M151,字面,変数名),BL$11,BL$14,_xlfn.XLOOKUP($L151,字面,変数名),BL$6,_xlfn.XLOOKUP($N151,字面,変数名),BL$7,_xlfn.XLOOKUP($M151,字面,QWERTY),BL$15,$U151,BL$9,_xlfn.XLOOKUP($M151,字面,変数名),BL$10,_xlfn.XLOOKUP($M151,字面,変数名),BL$11),"")</f>
        <v/>
      </c>
      <c r="BN151" s="167" t="str">
        <f t="shared" ref="BN151:BN214" si="161">IF(AND($A151=3,$H151&lt;&gt;"",$S151&lt;&gt;$U151),_xlfn.CONCAT(BL$5,_xlfn.XLOOKUP($M151,字面,変数名),BL$6,_xlfn.XLOOKUP($N151,字面,変数名),BL$7,_xlfn.XLOOKUP($L151,字面,QWERTY),BL$8,$U151,BL$9,_xlfn.XLOOKUP($L151,字面,変数名),BL$10,_xlfn.XLOOKUP($L151,字面,変数名),BL$11,BL$12,_xlfn.XLOOKUP($M151,字面,変数名),BL$6,_xlfn.XLOOKUP($N151,字面,変数名),BL$7,_xlfn.XLOOKUP($L151,字面,QWERTY),BL$13,$U151,BL$9,_xlfn.XLOOKUP($L151,字面,変数名),BL$10,_xlfn.XLOOKUP($L151,字面,変数名),BL$11,BL$14,_xlfn.XLOOKUP($M151,字面,変数名),BL$6,_xlfn.XLOOKUP($N151,字面,変数名),BL$7,_xlfn.XLOOKUP($L151,字面,QWERTY),BL$15,$U151,BL$9,_xlfn.XLOOKUP($L151,字面,変数名),BL$10,_xlfn.XLOOKUP($L151,字面,変数名),BL$11),"")</f>
        <v/>
      </c>
      <c r="BO151" s="166" t="str">
        <f t="shared" si="127"/>
        <v/>
      </c>
      <c r="BP151" s="166" t="str">
        <f t="shared" ref="BP151:BP214" si="162">IF(AND($A151=2,$H151&lt;&gt;"",$S151&lt;&gt;$U151),_xlfn.CONCAT(BO$5,_xlfn.XLOOKUP($M151,字面,変数名),BO$6,_xlfn.XLOOKUP($L151,字面,QWERTY),BO$7,$U151,BO$8,_xlfn.XLOOKUP($L151,字面,変数名),BO$9,IF($F151=0,0,2),BO$10,_xlfn.XLOOKUP($L151,字面,変数名),BO$11,BO$12,_xlfn.XLOOKUP($M151,字面,変数名),BO$6,_xlfn.XLOOKUP($L151,字面,QWERTY),BO$13,$U151,BO$8,_xlfn.XLOOKUP($L151,字面,変数名),BO$9,$F151,BO$10,_xlfn.XLOOKUP($L151,字面,変数名),BO$11),"")</f>
        <v/>
      </c>
      <c r="BQ151" s="190" t="str">
        <f>IF(AND($A151=1,$J151&lt;&gt;""),_xlfn.CONCAT(BQ$3,PROPER(_xlfn.XLOOKUP($L151,字面,QWERTY)),BQ$4,_xlfn.XLOOKUP($L151,字面,QWERTY),BQ$5,$U151,BQ$6,_xlfn.XLOOKUP($L151,字面,変数名),BQ$7,_xlfn.XLOOKUP($L151,字面,変数名),BQ$8,BQ$9,_xlfn.XLOOKUP($L151,字面,QWERTY),BQ$5,$U151,BQ$6,_xlfn.XLOOKUP($L151,字面,変数名),BQ$10,_xlfn.XLOOKUP($L151,字面,変数名),IF(ISBLANK($BQ152),BQ$11,BQ$8)),"")</f>
        <v/>
      </c>
      <c r="BR151" s="193"/>
    </row>
    <row r="152" spans="1:70" ht="21">
      <c r="A152" s="39">
        <f t="shared" si="129"/>
        <v>3</v>
      </c>
      <c r="B152" s="38" t="str">
        <f t="shared" si="130"/>
        <v>C</v>
      </c>
      <c r="C152" s="38">
        <f t="shared" si="131"/>
        <v>1</v>
      </c>
      <c r="D152" s="38">
        <f t="shared" si="132"/>
        <v>2</v>
      </c>
      <c r="E152" s="50">
        <f t="shared" si="133"/>
        <v>164352</v>
      </c>
      <c r="F152" s="141">
        <f t="shared" si="134"/>
        <v>0</v>
      </c>
      <c r="G152" s="144">
        <v>157</v>
      </c>
      <c r="H152" s="3"/>
      <c r="I152" s="19"/>
      <c r="J152" s="5" t="s">
        <v>40</v>
      </c>
      <c r="K152" s="7" t="s">
        <v>56</v>
      </c>
      <c r="L152" s="22" t="s">
        <v>233</v>
      </c>
      <c r="M152" s="22" t="s">
        <v>240</v>
      </c>
      <c r="N152" s="204" t="s">
        <v>247</v>
      </c>
      <c r="O152" s="36" t="s">
        <v>571</v>
      </c>
      <c r="P152" s="9"/>
      <c r="Q152" s="10"/>
      <c r="R152" s="21"/>
      <c r="S152" s="34" t="str">
        <f t="shared" si="128"/>
        <v>{"key_code":"d"},{"key_code":"y"},{"key_code":"e"}</v>
      </c>
      <c r="T152" s="160"/>
      <c r="U152" s="34" t="str">
        <f t="shared" si="135"/>
        <v/>
      </c>
      <c r="W152" s="84" t="str">
        <f t="shared" si="136"/>
        <v>右濁</v>
      </c>
      <c r="X152" s="85" t="str">
        <f t="shared" si="137"/>
        <v>ち</v>
      </c>
      <c r="Y152" s="86">
        <f t="shared" si="138"/>
        <v>163840</v>
      </c>
      <c r="Z152" s="87" t="str">
        <f t="shared" si="139"/>
        <v>ぢ</v>
      </c>
      <c r="AA152" s="85">
        <f t="shared" si="140"/>
        <v>1</v>
      </c>
      <c r="AB152" s="84" t="str">
        <f t="shared" si="141"/>
        <v>右濁</v>
      </c>
      <c r="AC152" s="85" t="str">
        <f t="shared" si="142"/>
        <v>え</v>
      </c>
      <c r="AD152" s="86">
        <f t="shared" si="143"/>
        <v>131584</v>
      </c>
      <c r="AE152" s="87" t="str">
        <f t="shared" si="144"/>
        <v/>
      </c>
      <c r="AF152" s="85">
        <f t="shared" si="145"/>
        <v>0</v>
      </c>
      <c r="AG152" s="84" t="str">
        <f t="shared" si="146"/>
        <v>ち</v>
      </c>
      <c r="AH152" s="85" t="str">
        <f t="shared" si="147"/>
        <v>え</v>
      </c>
      <c r="AI152" s="86">
        <f t="shared" si="148"/>
        <v>33280</v>
      </c>
      <c r="AJ152" s="87" t="str">
        <f t="shared" si="149"/>
        <v/>
      </c>
      <c r="AK152" s="88">
        <f t="shared" si="150"/>
        <v>0</v>
      </c>
      <c r="AM152" s="183"/>
      <c r="AN152" s="165"/>
      <c r="AO152" s="165"/>
      <c r="AP152" s="165"/>
      <c r="AQ152" s="165"/>
      <c r="AR152" s="189" t="str">
        <f t="shared" si="117"/>
        <v/>
      </c>
      <c r="AS152" s="166" t="str">
        <f t="shared" si="151"/>
        <v/>
      </c>
      <c r="AT152" s="166" t="str">
        <f t="shared" si="152"/>
        <v/>
      </c>
      <c r="AU152" s="166" t="str">
        <f t="shared" si="118"/>
        <v>{"description": "(Sp) 右濁, ち &amp; え → ぢぇ","conditions":[{"type":"variable_unless","name":"unsettled","value":0},{"type":"variable_unless","name":"B_J","value":0},{"type":"variable_unless","name":"B_G","value":0},{"input_sources":[{"language":"ja"}],"type":"input_source_if"},{"input_sources":[{"input_mode_id":"Roman$"}],"type":"input_source_unless"}],"from":{"key_code":"o","modifiers":{"optional":["shift","caps_lock"]}},"to":[{"key_code":"delete_or_backspace"},{"key_code":"d"},{"key_code":"y"},{"key_code":"e"},{"set_variable":{"name":"B_O","value":1}},{"set_variable":{"name":"unsettled","value":0}}],"to_after_key_up":[{"set_variable":{"name":"B_O","value":0}}],"type":"basic"},{"conditions":[{"type":"variable_unless","name":"B_J","value":0},{"type":"variable_unless","name":"B_G","value":0},{"input_sources":[{"language":"ja"}],"type":"input_source_if"},{"input_sources":[{"input_mode_id":"Roman$"}],"type":"input_source_unless"}],"from":{"key_code":"o","modifiers":{"optional":["shift","caps_lock"]}},"to":[{"key_code":"d"},{"key_code":"y"},{"key_code":"e"},{"set_variable":{"name":"B_O","value":1}},{"set_variable":{"name":"unsettled","value":0}}],"to_after_key_up":[{"set_variable":{"name":"B_O","value":0}}],"type":"basic"},</v>
      </c>
      <c r="AV152" s="166" t="str">
        <f t="shared" si="119"/>
        <v/>
      </c>
      <c r="AW152" s="166" t="str">
        <f t="shared" si="153"/>
        <v/>
      </c>
      <c r="AX152" s="166" t="str">
        <f t="shared" si="154"/>
        <v>{"conditions":[{"type":"variable_if","name":"unsettled","value":2},{"type":"variable_unless","name":"B_J","value":0},{"type":"variable_unless","name":"B_O","value":0},{"input_sources":[{"language":"ja"}],"type":"input_source_if"},{"input_sources":[{"input_mode_id":"Roman$"}],"type":"input_source_unless"}],"from":{"key_code":"g","modifiers":{"optional":["shift","caps_lock"]}},"to":[{"key_code":"delete_or_backspace"},{"key_code":"delete_or_backspace"},{"key_code":"d"},{"key_code":"y"},{"key_code":"e"},{"set_variable":{"name":"B_G","value":1}},{"set_variable":{"name":"unsettled","value":0}}],"to_after_key_up":[{"set_variable":{"name":"B_G","value":0}}],"type":"basic"},{"conditions":[{"type":"variable_unless","name":"unsettled","value":0},{"type":"variable_unless","name":"B_J","value":0},{"type":"variable_unless","name":"B_O","value":0},{"input_sources":[{"language":"ja"}],"type":"input_source_if"},{"input_sources":[{"input_mode_id":"Roman$"}],"type":"input_source_unless"}],"from":{"key_code":"g","modifiers":{"optional":["shift","caps_lock"]}},"to":[{"key_code":"delete_or_backspace"},{"key_code":"d"},{"key_code":"y"},{"key_code":"e"},{"set_variable":{"name":"B_G","value":1}},{"set_variable":{"name":"unsettled","value":0}}],"to_after_key_up":[{"set_variable":{"name":"B_G","value":0}}],"type":"basic"},{"conditions":[{"type":"variable_unless","name":"B_J","value":0},{"type":"variable_unless","name":"B_O","value":0},{"input_sources":[{"language":"ja"}],"type":"input_source_if"},{"input_sources":[{"input_mode_id":"Roman$"}],"type":"input_source_unless"}],"from":{"key_code":"g","modifiers":{"optional":["shift","caps_lock"]}},"to":[{"key_code":"d"},{"key_code":"y"},{"key_code":"e"},{"set_variable":{"name":"B_G","value":1}},{"set_variable":{"name":"unsettled","value":0}}],"to_after_key_up":[{"set_variable":{"name":"B_G","value":0}}],"type":"basic"},</v>
      </c>
      <c r="AY152" s="166" t="str">
        <f t="shared" si="155"/>
        <v/>
      </c>
      <c r="AZ152" s="166" t="str">
        <f t="shared" si="156"/>
        <v>{"conditions":[{"type":"variable_if","name":"unsettled","value":2},{"type":"variable_unless","name":"B_G","value":0},{"type":"variable_unless","name":"B_O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d"},{"key_code":"y"},{"key_code":"e"},{"set_variable":{"name":"B_J","value":1}},{"set_variable":{"name":"unsettled","value":0}}],"to_after_key_up":[{"set_variable":{"name":"B_J","value":0}}],"type":"basic"},{"conditions":[{"type":"variable_unless","name":"unsettled","value":0},{"type":"variable_unless","name":"B_G","value":0},{"type":"variable_unless","name":"B_O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y"},{"key_code":"e"},{"set_variable":{"name":"B_J","value":1}},{"set_variable":{"name":"unsettled","value":0}}],"to_after_key_up":[{"set_variable":{"name":"B_J","value":0}}],"type":"basic"},{"conditions":[{"type":"variable_unless","name":"B_G","value":0},{"type":"variable_unless","name":"B_O","value":0},{"input_sources":[{"language":"ja"}],"type":"input_source_if"},{"input_sources":[{"input_mode_id":"Roman$"}],"type":"input_source_unless"}],"from":{"key_code":"j","modifiers":{"optional":["shift","caps_lock"]}},"to":[{"key_code":"d"},{"key_code":"y"},{"key_code":"e"},{"set_variable":{"name":"B_J","value":1}},{"set_variable":{"name":"unsettled","value":0}}],"to_after_key_up":[{"set_variable":{"name":"B_J","value":0}}],"type":"basic"},</v>
      </c>
      <c r="BA152" s="166" t="str">
        <f t="shared" si="120"/>
        <v/>
      </c>
      <c r="BB152" s="166" t="str">
        <f t="shared" si="157"/>
        <v/>
      </c>
      <c r="BC152" s="166" t="str">
        <f t="shared" si="121"/>
        <v/>
      </c>
      <c r="BD152" s="166" t="str">
        <f t="shared" si="158"/>
        <v/>
      </c>
      <c r="BE152" s="166" t="str">
        <f t="shared" si="122"/>
        <v/>
      </c>
      <c r="BF152" s="166" t="str">
        <f t="shared" si="159"/>
        <v/>
      </c>
      <c r="BG152" s="166" t="str">
        <f t="shared" si="123"/>
        <v/>
      </c>
      <c r="BH152" s="166" t="str">
        <f t="shared" si="124"/>
        <v/>
      </c>
      <c r="BI152" s="166" t="str">
        <f t="shared" si="125"/>
        <v/>
      </c>
      <c r="BJ152" s="166"/>
      <c r="BK152" s="190"/>
      <c r="BL152" s="189" t="str">
        <f t="shared" si="126"/>
        <v/>
      </c>
      <c r="BM152" s="166" t="str">
        <f t="shared" si="160"/>
        <v/>
      </c>
      <c r="BN152" s="167" t="str">
        <f t="shared" si="161"/>
        <v/>
      </c>
      <c r="BO152" s="166" t="str">
        <f t="shared" si="127"/>
        <v/>
      </c>
      <c r="BP152" s="166" t="str">
        <f t="shared" si="162"/>
        <v/>
      </c>
      <c r="BQ152" s="190" t="str">
        <f>IF(AND($A152=1,$J152&lt;&gt;""),_xlfn.CONCAT(BQ$3,PROPER(_xlfn.XLOOKUP($L152,字面,QWERTY)),BQ$4,_xlfn.XLOOKUP($L152,字面,QWERTY),BQ$5,$U152,BQ$6,_xlfn.XLOOKUP($L152,字面,変数名),BQ$7,_xlfn.XLOOKUP($L152,字面,変数名),BQ$8,BQ$9,_xlfn.XLOOKUP($L152,字面,QWERTY),BQ$5,$U152,BQ$6,_xlfn.XLOOKUP($L152,字面,変数名),BQ$10,_xlfn.XLOOKUP($L152,字面,変数名),IF(ISBLANK($BQ153),BQ$11,BQ$8)),"")</f>
        <v/>
      </c>
      <c r="BR152" s="193"/>
    </row>
    <row r="153" spans="1:70" ht="21">
      <c r="A153" s="39">
        <f t="shared" si="129"/>
        <v>3</v>
      </c>
      <c r="B153" s="38" t="str">
        <f t="shared" si="130"/>
        <v>C</v>
      </c>
      <c r="C153" s="38">
        <f t="shared" si="131"/>
        <v>1</v>
      </c>
      <c r="D153" s="38">
        <f t="shared" si="132"/>
        <v>2</v>
      </c>
      <c r="E153" s="50">
        <f t="shared" si="133"/>
        <v>553779200</v>
      </c>
      <c r="F153" s="141">
        <f t="shared" si="134"/>
        <v>0</v>
      </c>
      <c r="G153" s="144">
        <v>158</v>
      </c>
      <c r="H153" s="3"/>
      <c r="I153" s="19"/>
      <c r="J153" s="5" t="s">
        <v>40</v>
      </c>
      <c r="K153" s="7" t="s">
        <v>56</v>
      </c>
      <c r="L153" s="22" t="s">
        <v>236</v>
      </c>
      <c r="M153" s="22" t="s">
        <v>238</v>
      </c>
      <c r="N153" s="204" t="s">
        <v>182</v>
      </c>
      <c r="O153" s="36" t="s">
        <v>572</v>
      </c>
      <c r="P153" s="9"/>
      <c r="Q153" s="10"/>
      <c r="R153" s="21"/>
      <c r="S153" s="34" t="str">
        <f t="shared" si="128"/>
        <v>{"key_code":"f"},{"key_code":"a"}</v>
      </c>
      <c r="T153" s="160"/>
      <c r="U153" s="34" t="str">
        <f t="shared" si="135"/>
        <v/>
      </c>
      <c r="W153" s="84" t="str">
        <f t="shared" si="136"/>
        <v>左半</v>
      </c>
      <c r="X153" s="85" t="str">
        <f t="shared" si="137"/>
        <v>ふ</v>
      </c>
      <c r="Y153" s="86">
        <f t="shared" si="138"/>
        <v>553648128</v>
      </c>
      <c r="Z153" s="87" t="str">
        <f t="shared" si="139"/>
        <v>ぷ</v>
      </c>
      <c r="AA153" s="85">
        <f t="shared" si="140"/>
        <v>1</v>
      </c>
      <c r="AB153" s="84" t="str">
        <f t="shared" si="141"/>
        <v>左半</v>
      </c>
      <c r="AC153" s="85" t="str">
        <f t="shared" si="142"/>
        <v>あ</v>
      </c>
      <c r="AD153" s="86">
        <f t="shared" si="143"/>
        <v>16908288</v>
      </c>
      <c r="AE153" s="87" t="str">
        <f t="shared" si="144"/>
        <v>ご</v>
      </c>
      <c r="AF153" s="85">
        <f t="shared" si="145"/>
        <v>1</v>
      </c>
      <c r="AG153" s="84" t="str">
        <f t="shared" si="146"/>
        <v>ふ</v>
      </c>
      <c r="AH153" s="85" t="str">
        <f t="shared" si="147"/>
        <v>あ</v>
      </c>
      <c r="AI153" s="86">
        <f t="shared" si="148"/>
        <v>537001984</v>
      </c>
      <c r="AJ153" s="87" t="str">
        <f t="shared" si="149"/>
        <v/>
      </c>
      <c r="AK153" s="88">
        <f t="shared" si="150"/>
        <v>0</v>
      </c>
      <c r="AM153" s="183"/>
      <c r="AN153" s="165"/>
      <c r="AO153" s="165"/>
      <c r="AP153" s="165"/>
      <c r="AQ153" s="165"/>
      <c r="AR153" s="189" t="str">
        <f t="shared" si="117"/>
        <v/>
      </c>
      <c r="AS153" s="166" t="str">
        <f t="shared" si="151"/>
        <v/>
      </c>
      <c r="AT153" s="166" t="str">
        <f t="shared" si="152"/>
        <v/>
      </c>
      <c r="AU153" s="166" t="str">
        <f t="shared" si="118"/>
        <v>{"description": "(Sp) 左半, ふ &amp; あ → ふぁ","conditions":[{"type":"variable_unless","name":"unsettled","value":0},{"type":"variable_unless","name":"B_V","value":0},{"type":"variable_unless","name":"B_DOT","value":0},{"input_sources":[{"language":"ja"}],"type":"input_source_if"},{"input_sources":[{"input_mode_id":"Roman$"}],"type":"input_source_unless"}],"from":{"key_code":"j","modifiers":{"optional":["shift","caps_lock"]}},"to":[{"key_code":"delete_or_backspace"},{"key_code":"f"},{"key_code":"a"},{"set_variable":{"name":"B_J","value":1}},{"set_variable":{"name":"unsettled","value":0}}],"to_after_key_up":[{"set_variable":{"name":"B_J","value":0}}],"type":"basic"},{"conditions":[{"type":"variable_unless","name":"B_V","value":0},{"type":"variable_unless","name":"B_DOT","value":0},{"input_sources":[{"language":"ja"}],"type":"input_source_if"},{"input_sources":[{"input_mode_id":"Roman$"}],"type":"input_source_unless"}],"from":{"key_code":"j","modifiers":{"optional":["shift","caps_lock"]}},"to":[{"key_code":"f"},{"key_code":"a"},{"set_variable":{"name":"B_J","value":1}},{"set_variable":{"name":"unsettled","value":0}}],"to_after_key_up":[{"set_variable":{"name":"B_J","value":0}}],"type":"basic"},</v>
      </c>
      <c r="AV153" s="166" t="str">
        <f t="shared" si="119"/>
        <v/>
      </c>
      <c r="AW153" s="166" t="str">
        <f t="shared" si="153"/>
        <v>{"conditions":[{"type":"variable_unless","name":"unsettled","value":0},{"type":"variable_unless","name":"B_V","value":0},{"type":"variable_unless","name":"B_J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f"},{"key_code":"a"},{"set_variable":{"name":"B_DOT","value":1}},{"set_variable":{"name":"unsettled","value":0}}],"to_after_key_up":[{"set_variable":{"name":"B_DOT","value":0}}],"type":"basic"},{"conditions":[{"type":"variable_unless","name":"B_V","value":0},{"type":"variable_unless","name":"B_J","value":0},{"input_sources":[{"language":"ja"}],"type":"input_source_if"},{"input_sources":[{"input_mode_id":"Roman$"}],"type":"input_source_unless"}],"from":{"key_code":"period","modifiers":{"optional":["shift","caps_lock"]}},"to":[{"key_code":"f"},{"key_code":"a"},{"set_variable":{"name":"B_DOT","value":1}},{"set_variable":{"name":"unsettled","value":0}}],"to_after_key_up":[{"set_variable":{"name":"B_DOT","value":0}}],"type":"basic"},</v>
      </c>
      <c r="AX153" s="166" t="str">
        <f t="shared" si="154"/>
        <v/>
      </c>
      <c r="AY153" s="166" t="str">
        <f t="shared" si="155"/>
        <v/>
      </c>
      <c r="AZ153" s="166" t="str">
        <f t="shared" si="156"/>
        <v>{"conditions":[{"type":"variable_if","name":"unsettled","value":2},{"type":"variable_unless","name":"B_DOT","value":0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f"},{"key_code":"a"},{"set_variable":{"name":"B_V","value":1}},{"set_variable":{"name":"unsettled","value":0}}],"to_after_key_up":[{"set_variable":{"name":"B_V","value":0}}],"type":"basic"},{"conditions":[{"type":"variable_unless","name":"unsettled","value":0},{"type":"variable_unless","name":"B_DOT","value":0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delete_or_backspace"},{"key_code":"f"},{"key_code":"a"},{"set_variable":{"name":"B_V","value":1}},{"set_variable":{"name":"unsettled","value":0}}],"to_after_key_up":[{"set_variable":{"name":"B_V","value":0}}],"type":"basic"},{"conditions":[{"type":"variable_unless","name":"B_DOT","value":0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f"},{"key_code":"a"},{"set_variable":{"name":"B_V","value":1}},{"set_variable":{"name":"unsettled","value":0}}],"to_after_key_up":[{"set_variable":{"name":"B_V","value":0}}],"type":"basic"},</v>
      </c>
      <c r="BA153" s="166" t="str">
        <f t="shared" si="120"/>
        <v/>
      </c>
      <c r="BB153" s="166" t="str">
        <f t="shared" si="157"/>
        <v/>
      </c>
      <c r="BC153" s="166" t="str">
        <f t="shared" si="121"/>
        <v/>
      </c>
      <c r="BD153" s="166" t="str">
        <f t="shared" si="158"/>
        <v/>
      </c>
      <c r="BE153" s="166" t="str">
        <f t="shared" si="122"/>
        <v/>
      </c>
      <c r="BF153" s="166" t="str">
        <f t="shared" si="159"/>
        <v/>
      </c>
      <c r="BG153" s="166" t="str">
        <f t="shared" si="123"/>
        <v/>
      </c>
      <c r="BH153" s="166" t="str">
        <f t="shared" si="124"/>
        <v/>
      </c>
      <c r="BI153" s="166" t="str">
        <f t="shared" si="125"/>
        <v/>
      </c>
      <c r="BJ153" s="166"/>
      <c r="BK153" s="190"/>
      <c r="BL153" s="189" t="str">
        <f t="shared" si="126"/>
        <v/>
      </c>
      <c r="BM153" s="166" t="str">
        <f t="shared" si="160"/>
        <v/>
      </c>
      <c r="BN153" s="167" t="str">
        <f t="shared" si="161"/>
        <v/>
      </c>
      <c r="BO153" s="166" t="str">
        <f t="shared" si="127"/>
        <v/>
      </c>
      <c r="BP153" s="166" t="str">
        <f t="shared" si="162"/>
        <v/>
      </c>
      <c r="BQ153" s="190" t="str">
        <f>IF(AND($A153=1,$J153&lt;&gt;""),_xlfn.CONCAT(BQ$3,PROPER(_xlfn.XLOOKUP($L153,字面,QWERTY)),BQ$4,_xlfn.XLOOKUP($L153,字面,QWERTY),BQ$5,$U153,BQ$6,_xlfn.XLOOKUP($L153,字面,変数名),BQ$7,_xlfn.XLOOKUP($L153,字面,変数名),BQ$8,BQ$9,_xlfn.XLOOKUP($L153,字面,QWERTY),BQ$5,$U153,BQ$6,_xlfn.XLOOKUP($L153,字面,変数名),BQ$10,_xlfn.XLOOKUP($L153,字面,変数名),IF(ISBLANK($BQ154),BQ$11,BQ$8)),"")</f>
        <v/>
      </c>
      <c r="BR153" s="193"/>
    </row>
    <row r="154" spans="1:70" ht="21">
      <c r="A154" s="39">
        <f t="shared" si="129"/>
        <v>3</v>
      </c>
      <c r="B154" s="38" t="str">
        <f t="shared" si="130"/>
        <v>C</v>
      </c>
      <c r="C154" s="38">
        <f t="shared" si="131"/>
        <v>1</v>
      </c>
      <c r="D154" s="38">
        <f t="shared" si="132"/>
        <v>2</v>
      </c>
      <c r="E154" s="50">
        <f t="shared" si="133"/>
        <v>553910272</v>
      </c>
      <c r="F154" s="141">
        <f t="shared" si="134"/>
        <v>0</v>
      </c>
      <c r="G154" s="144">
        <v>159</v>
      </c>
      <c r="H154" s="3"/>
      <c r="I154" s="19"/>
      <c r="J154" s="5" t="s">
        <v>40</v>
      </c>
      <c r="K154" s="7" t="s">
        <v>56</v>
      </c>
      <c r="L154" s="22" t="s">
        <v>236</v>
      </c>
      <c r="M154" s="22" t="s">
        <v>238</v>
      </c>
      <c r="N154" s="204" t="s">
        <v>183</v>
      </c>
      <c r="O154" s="36" t="s">
        <v>573</v>
      </c>
      <c r="P154" s="9"/>
      <c r="Q154" s="10"/>
      <c r="R154" s="21"/>
      <c r="S154" s="34" t="str">
        <f t="shared" si="128"/>
        <v>{"key_code":"f"},{"key_code":"i"}</v>
      </c>
      <c r="T154" s="160"/>
      <c r="U154" s="34" t="str">
        <f t="shared" si="135"/>
        <v/>
      </c>
      <c r="W154" s="84" t="str">
        <f t="shared" si="136"/>
        <v>左半</v>
      </c>
      <c r="X154" s="85" t="str">
        <f t="shared" si="137"/>
        <v>ふ</v>
      </c>
      <c r="Y154" s="86">
        <f t="shared" si="138"/>
        <v>553648128</v>
      </c>
      <c r="Z154" s="87" t="str">
        <f t="shared" si="139"/>
        <v>ぷ</v>
      </c>
      <c r="AA154" s="85">
        <f t="shared" si="140"/>
        <v>1</v>
      </c>
      <c r="AB154" s="84" t="str">
        <f t="shared" si="141"/>
        <v>左半</v>
      </c>
      <c r="AC154" s="85" t="str">
        <f t="shared" si="142"/>
        <v>い</v>
      </c>
      <c r="AD154" s="86">
        <f t="shared" si="143"/>
        <v>17039360</v>
      </c>
      <c r="AE154" s="87" t="str">
        <f t="shared" si="144"/>
        <v/>
      </c>
      <c r="AF154" s="85">
        <f t="shared" si="145"/>
        <v>0</v>
      </c>
      <c r="AG154" s="84" t="str">
        <f t="shared" si="146"/>
        <v>ふ</v>
      </c>
      <c r="AH154" s="85" t="str">
        <f t="shared" si="147"/>
        <v>い</v>
      </c>
      <c r="AI154" s="86">
        <f t="shared" si="148"/>
        <v>537133056</v>
      </c>
      <c r="AJ154" s="87" t="str">
        <f t="shared" si="149"/>
        <v/>
      </c>
      <c r="AK154" s="88">
        <f t="shared" si="150"/>
        <v>0</v>
      </c>
      <c r="AM154" s="183"/>
      <c r="AN154" s="165"/>
      <c r="AO154" s="165"/>
      <c r="AP154" s="165"/>
      <c r="AQ154" s="165"/>
      <c r="AR154" s="189" t="str">
        <f t="shared" si="117"/>
        <v/>
      </c>
      <c r="AS154" s="166" t="str">
        <f t="shared" si="151"/>
        <v/>
      </c>
      <c r="AT154" s="166" t="str">
        <f t="shared" si="152"/>
        <v/>
      </c>
      <c r="AU154" s="166" t="str">
        <f t="shared" si="118"/>
        <v>{"description": "(Sp) 左半, ふ &amp; い → ふぃ","conditions":[{"type":"variable_unless","name":"unsettled","value":0},{"type":"variable_unless","name":"B_V","value":0},{"type":"variable_unless","name":"B_DOT","value":0},{"input_sources":[{"language":"ja"}],"type":"input_source_if"},{"input_sources":[{"input_mode_id":"Roman$"}],"type":"input_source_unless"}],"from":{"key_code":"k","modifiers":{"optional":["shift","caps_lock"]}},"to":[{"key_code":"delete_or_backspace"},{"key_code":"f"},{"key_code":"i"},{"set_variable":{"name":"B_K","value":1}},{"set_variable":{"name":"unsettled","value":0}}],"to_after_key_up":[{"set_variable":{"name":"B_K","value":0}}],"type":"basic"},{"conditions":[{"type":"variable_unless","name":"B_V","value":0},{"type":"variable_unless","name":"B_DOT","value":0},{"input_sources":[{"language":"ja"}],"type":"input_source_if"},{"input_sources":[{"input_mode_id":"Roman$"}],"type":"input_source_unless"}],"from":{"key_code":"k","modifiers":{"optional":["shift","caps_lock"]}},"to":[{"key_code":"f"},{"key_code":"i"},{"set_variable":{"name":"B_K","value":1}},{"set_variable":{"name":"unsettled","value":0}}],"to_after_key_up":[{"set_variable":{"name":"B_K","value":0}}],"type":"basic"},</v>
      </c>
      <c r="AV154" s="166" t="str">
        <f t="shared" si="119"/>
        <v/>
      </c>
      <c r="AW154" s="166" t="str">
        <f t="shared" si="153"/>
        <v/>
      </c>
      <c r="AX154" s="166" t="str">
        <f t="shared" si="154"/>
        <v>{"conditions":[{"type":"variable_if","name":"unsettled","value":2},{"type":"variable_unless","name":"B_V","value":0},{"type":"variable_unless","name":"B_K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delete_or_backspace"},{"key_code":"f"},{"key_code":"i"},{"set_variable":{"name":"B_DOT","value":1}},{"set_variable":{"name":"unsettled","value":0}}],"to_after_key_up":[{"set_variable":{"name":"B_DOT","value":0}}],"type":"basic"},{"conditions":[{"type":"variable_unless","name":"unsettled","value":0},{"type":"variable_unless","name":"B_V","value":0},{"type":"variable_unless","name":"B_K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f"},{"key_code":"i"},{"set_variable":{"name":"B_DOT","value":1}},{"set_variable":{"name":"unsettled","value":0}}],"to_after_key_up":[{"set_variable":{"name":"B_DOT","value":0}}],"type":"basic"},{"conditions":[{"type":"variable_unless","name":"B_V","value":0},{"type":"variable_unless","name":"B_K","value":0},{"input_sources":[{"language":"ja"}],"type":"input_source_if"},{"input_sources":[{"input_mode_id":"Roman$"}],"type":"input_source_unless"}],"from":{"key_code":"period","modifiers":{"optional":["shift","caps_lock"]}},"to":[{"key_code":"f"},{"key_code":"i"},{"set_variable":{"name":"B_DOT","value":1}},{"set_variable":{"name":"unsettled","value":0}}],"to_after_key_up":[{"set_variable":{"name":"B_DOT","value":0}}],"type":"basic"},</v>
      </c>
      <c r="AY154" s="166" t="str">
        <f t="shared" si="155"/>
        <v/>
      </c>
      <c r="AZ154" s="166" t="str">
        <f t="shared" si="156"/>
        <v>{"conditions":[{"type":"variable_if","name":"unsettled","value":2},{"type":"variable_unless","name":"B_DOT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f"},{"key_code":"i"},{"set_variable":{"name":"B_V","value":1}},{"set_variable":{"name":"unsettled","value":0}}],"to_after_key_up":[{"set_variable":{"name":"B_V","value":0}}],"type":"basic"},{"conditions":[{"type":"variable_unless","name":"unsettled","value":0},{"type":"variable_unless","name":"B_DOT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delete_or_backspace"},{"key_code":"f"},{"key_code":"i"},{"set_variable":{"name":"B_V","value":1}},{"set_variable":{"name":"unsettled","value":0}}],"to_after_key_up":[{"set_variable":{"name":"B_V","value":0}}],"type":"basic"},{"conditions":[{"type":"variable_unless","name":"B_DOT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f"},{"key_code":"i"},{"set_variable":{"name":"B_V","value":1}},{"set_variable":{"name":"unsettled","value":0}}],"to_after_key_up":[{"set_variable":{"name":"B_V","value":0}}],"type":"basic"},</v>
      </c>
      <c r="BA154" s="166" t="str">
        <f t="shared" si="120"/>
        <v/>
      </c>
      <c r="BB154" s="166" t="str">
        <f t="shared" si="157"/>
        <v/>
      </c>
      <c r="BC154" s="166" t="str">
        <f t="shared" si="121"/>
        <v/>
      </c>
      <c r="BD154" s="166" t="str">
        <f t="shared" si="158"/>
        <v/>
      </c>
      <c r="BE154" s="166" t="str">
        <f t="shared" si="122"/>
        <v/>
      </c>
      <c r="BF154" s="166" t="str">
        <f t="shared" si="159"/>
        <v/>
      </c>
      <c r="BG154" s="166" t="str">
        <f t="shared" si="123"/>
        <v/>
      </c>
      <c r="BH154" s="166" t="str">
        <f t="shared" si="124"/>
        <v/>
      </c>
      <c r="BI154" s="166" t="str">
        <f t="shared" si="125"/>
        <v/>
      </c>
      <c r="BJ154" s="166"/>
      <c r="BK154" s="190"/>
      <c r="BL154" s="189" t="str">
        <f t="shared" si="126"/>
        <v/>
      </c>
      <c r="BM154" s="166" t="str">
        <f t="shared" si="160"/>
        <v/>
      </c>
      <c r="BN154" s="167" t="str">
        <f t="shared" si="161"/>
        <v/>
      </c>
      <c r="BO154" s="166" t="str">
        <f t="shared" si="127"/>
        <v/>
      </c>
      <c r="BP154" s="166" t="str">
        <f t="shared" si="162"/>
        <v/>
      </c>
      <c r="BQ154" s="190" t="str">
        <f>IF(AND($A154=1,$J154&lt;&gt;""),_xlfn.CONCAT(BQ$3,PROPER(_xlfn.XLOOKUP($L154,字面,QWERTY)),BQ$4,_xlfn.XLOOKUP($L154,字面,QWERTY),BQ$5,$U154,BQ$6,_xlfn.XLOOKUP($L154,字面,変数名),BQ$7,_xlfn.XLOOKUP($L154,字面,変数名),BQ$8,BQ$9,_xlfn.XLOOKUP($L154,字面,QWERTY),BQ$5,$U154,BQ$6,_xlfn.XLOOKUP($L154,字面,変数名),BQ$10,_xlfn.XLOOKUP($L154,字面,変数名),IF(ISBLANK($BQ155),BQ$11,BQ$8)),"")</f>
        <v/>
      </c>
      <c r="BR154" s="193"/>
    </row>
    <row r="155" spans="1:70" ht="21">
      <c r="A155" s="39">
        <f t="shared" si="129"/>
        <v>3</v>
      </c>
      <c r="B155" s="38" t="str">
        <f t="shared" si="130"/>
        <v>C</v>
      </c>
      <c r="C155" s="38">
        <f t="shared" si="131"/>
        <v>1</v>
      </c>
      <c r="D155" s="38">
        <f t="shared" si="132"/>
        <v>2</v>
      </c>
      <c r="E155" s="50">
        <f t="shared" si="133"/>
        <v>553648640</v>
      </c>
      <c r="F155" s="141">
        <f t="shared" si="134"/>
        <v>0</v>
      </c>
      <c r="G155" s="144">
        <v>160</v>
      </c>
      <c r="H155" s="3"/>
      <c r="I155" s="19"/>
      <c r="J155" s="5" t="s">
        <v>40</v>
      </c>
      <c r="K155" s="7" t="s">
        <v>56</v>
      </c>
      <c r="L155" s="22" t="s">
        <v>236</v>
      </c>
      <c r="M155" s="22" t="s">
        <v>238</v>
      </c>
      <c r="N155" s="204" t="s">
        <v>247</v>
      </c>
      <c r="O155" s="36" t="s">
        <v>574</v>
      </c>
      <c r="P155" s="9"/>
      <c r="Q155" s="10"/>
      <c r="R155" s="21"/>
      <c r="S155" s="34" t="str">
        <f t="shared" si="128"/>
        <v>{"key_code":"f"},{"key_code":"e"}</v>
      </c>
      <c r="T155" s="160"/>
      <c r="U155" s="34" t="str">
        <f t="shared" si="135"/>
        <v/>
      </c>
      <c r="W155" s="84" t="str">
        <f t="shared" si="136"/>
        <v>左半</v>
      </c>
      <c r="X155" s="85" t="str">
        <f t="shared" si="137"/>
        <v>ふ</v>
      </c>
      <c r="Y155" s="86">
        <f t="shared" si="138"/>
        <v>553648128</v>
      </c>
      <c r="Z155" s="87" t="str">
        <f t="shared" si="139"/>
        <v>ぷ</v>
      </c>
      <c r="AA155" s="85">
        <f t="shared" si="140"/>
        <v>1</v>
      </c>
      <c r="AB155" s="84" t="str">
        <f t="shared" si="141"/>
        <v>左半</v>
      </c>
      <c r="AC155" s="85" t="str">
        <f t="shared" si="142"/>
        <v>え</v>
      </c>
      <c r="AD155" s="86">
        <f t="shared" si="143"/>
        <v>16777728</v>
      </c>
      <c r="AE155" s="87" t="str">
        <f t="shared" si="144"/>
        <v/>
      </c>
      <c r="AF155" s="85">
        <f t="shared" si="145"/>
        <v>0</v>
      </c>
      <c r="AG155" s="84" t="str">
        <f t="shared" si="146"/>
        <v>ふ</v>
      </c>
      <c r="AH155" s="85" t="str">
        <f t="shared" si="147"/>
        <v>え</v>
      </c>
      <c r="AI155" s="86">
        <f t="shared" si="148"/>
        <v>536871424</v>
      </c>
      <c r="AJ155" s="87" t="str">
        <f t="shared" si="149"/>
        <v/>
      </c>
      <c r="AK155" s="88">
        <f t="shared" si="150"/>
        <v>0</v>
      </c>
      <c r="AM155" s="183"/>
      <c r="AN155" s="165"/>
      <c r="AO155" s="165"/>
      <c r="AP155" s="165"/>
      <c r="AQ155" s="165"/>
      <c r="AR155" s="189" t="str">
        <f t="shared" si="117"/>
        <v/>
      </c>
      <c r="AS155" s="166" t="str">
        <f t="shared" si="151"/>
        <v/>
      </c>
      <c r="AT155" s="166" t="str">
        <f t="shared" si="152"/>
        <v/>
      </c>
      <c r="AU155" s="166" t="str">
        <f t="shared" si="118"/>
        <v>{"description": "(Sp) 左半, ふ &amp; え → ふぇ","conditions":[{"type":"variable_unless","name":"unsettled","value":0},{"type":"variable_unless","name":"B_V","value":0},{"type":"variable_unless","name":"B_DOT","value":0},{"input_sources":[{"language":"ja"}],"type":"input_source_if"},{"input_sources":[{"input_mode_id":"Roman$"}],"type":"input_source_unless"}],"from":{"key_code":"o","modifiers":{"optional":["shift","caps_lock"]}},"to":[{"key_code":"delete_or_backspace"},{"key_code":"f"},{"key_code":"e"},{"set_variable":{"name":"B_O","value":1}},{"set_variable":{"name":"unsettled","value":0}}],"to_after_key_up":[{"set_variable":{"name":"B_O","value":0}}],"type":"basic"},{"conditions":[{"type":"variable_unless","name":"B_V","value":0},{"type":"variable_unless","name":"B_DOT","value":0},{"input_sources":[{"language":"ja"}],"type":"input_source_if"},{"input_sources":[{"input_mode_id":"Roman$"}],"type":"input_source_unless"}],"from":{"key_code":"o","modifiers":{"optional":["shift","caps_lock"]}},"to":[{"key_code":"f"},{"key_code":"e"},{"set_variable":{"name":"B_O","value":1}},{"set_variable":{"name":"unsettled","value":0}}],"to_after_key_up":[{"set_variable":{"name":"B_O","value":0}}],"type":"basic"},</v>
      </c>
      <c r="AV155" s="166" t="str">
        <f t="shared" si="119"/>
        <v/>
      </c>
      <c r="AW155" s="166" t="str">
        <f t="shared" si="153"/>
        <v/>
      </c>
      <c r="AX155" s="166" t="str">
        <f t="shared" si="154"/>
        <v>{"conditions":[{"type":"variable_if","name":"unsettled","value":2},{"type":"variable_unless","name":"B_V","value":0},{"type":"variable_unless","name":"B_O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delete_or_backspace"},{"key_code":"f"},{"key_code":"e"},{"set_variable":{"name":"B_DOT","value":1}},{"set_variable":{"name":"unsettled","value":0}}],"to_after_key_up":[{"set_variable":{"name":"B_DOT","value":0}}],"type":"basic"},{"conditions":[{"type":"variable_unless","name":"unsettled","value":0},{"type":"variable_unless","name":"B_V","value":0},{"type":"variable_unless","name":"B_O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f"},{"key_code":"e"},{"set_variable":{"name":"B_DOT","value":1}},{"set_variable":{"name":"unsettled","value":0}}],"to_after_key_up":[{"set_variable":{"name":"B_DOT","value":0}}],"type":"basic"},{"conditions":[{"type":"variable_unless","name":"B_V","value":0},{"type":"variable_unless","name":"B_O","value":0},{"input_sources":[{"language":"ja"}],"type":"input_source_if"},{"input_sources":[{"input_mode_id":"Roman$"}],"type":"input_source_unless"}],"from":{"key_code":"period","modifiers":{"optional":["shift","caps_lock"]}},"to":[{"key_code":"f"},{"key_code":"e"},{"set_variable":{"name":"B_DOT","value":1}},{"set_variable":{"name":"unsettled","value":0}}],"to_after_key_up":[{"set_variable":{"name":"B_DOT","value":0}}],"type":"basic"},</v>
      </c>
      <c r="AY155" s="166" t="str">
        <f t="shared" si="155"/>
        <v/>
      </c>
      <c r="AZ155" s="166" t="str">
        <f t="shared" si="156"/>
        <v>{"conditions":[{"type":"variable_if","name":"unsettled","value":2},{"type":"variable_unless","name":"B_DOT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f"},{"key_code":"e"},{"set_variable":{"name":"B_V","value":1}},{"set_variable":{"name":"unsettled","value":0}}],"to_after_key_up":[{"set_variable":{"name":"B_V","value":0}}],"type":"basic"},{"conditions":[{"type":"variable_unless","name":"unsettled","value":0},{"type":"variable_unless","name":"B_DOT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delete_or_backspace"},{"key_code":"f"},{"key_code":"e"},{"set_variable":{"name":"B_V","value":1}},{"set_variable":{"name":"unsettled","value":0}}],"to_after_key_up":[{"set_variable":{"name":"B_V","value":0}}],"type":"basic"},{"conditions":[{"type":"variable_unless","name":"B_DOT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f"},{"key_code":"e"},{"set_variable":{"name":"B_V","value":1}},{"set_variable":{"name":"unsettled","value":0}}],"to_after_key_up":[{"set_variable":{"name":"B_V","value":0}}],"type":"basic"},</v>
      </c>
      <c r="BA155" s="166" t="str">
        <f t="shared" si="120"/>
        <v/>
      </c>
      <c r="BB155" s="166" t="str">
        <f t="shared" si="157"/>
        <v/>
      </c>
      <c r="BC155" s="166" t="str">
        <f t="shared" si="121"/>
        <v/>
      </c>
      <c r="BD155" s="166" t="str">
        <f t="shared" si="158"/>
        <v/>
      </c>
      <c r="BE155" s="166" t="str">
        <f t="shared" si="122"/>
        <v/>
      </c>
      <c r="BF155" s="166" t="str">
        <f t="shared" si="159"/>
        <v/>
      </c>
      <c r="BG155" s="166" t="str">
        <f t="shared" si="123"/>
        <v/>
      </c>
      <c r="BH155" s="166" t="str">
        <f t="shared" si="124"/>
        <v/>
      </c>
      <c r="BI155" s="166" t="str">
        <f t="shared" si="125"/>
        <v/>
      </c>
      <c r="BJ155" s="166"/>
      <c r="BK155" s="190"/>
      <c r="BL155" s="189" t="str">
        <f t="shared" si="126"/>
        <v/>
      </c>
      <c r="BM155" s="166" t="str">
        <f t="shared" si="160"/>
        <v/>
      </c>
      <c r="BN155" s="167" t="str">
        <f t="shared" si="161"/>
        <v/>
      </c>
      <c r="BO155" s="166" t="str">
        <f t="shared" si="127"/>
        <v/>
      </c>
      <c r="BP155" s="166" t="str">
        <f t="shared" si="162"/>
        <v/>
      </c>
      <c r="BQ155" s="190" t="str">
        <f>IF(AND($A155=1,$J155&lt;&gt;""),_xlfn.CONCAT(BQ$3,PROPER(_xlfn.XLOOKUP($L155,字面,QWERTY)),BQ$4,_xlfn.XLOOKUP($L155,字面,QWERTY),BQ$5,$U155,BQ$6,_xlfn.XLOOKUP($L155,字面,変数名),BQ$7,_xlfn.XLOOKUP($L155,字面,変数名),BQ$8,BQ$9,_xlfn.XLOOKUP($L155,字面,QWERTY),BQ$5,$U155,BQ$6,_xlfn.XLOOKUP($L155,字面,変数名),BQ$10,_xlfn.XLOOKUP($L155,字面,変数名),IF(ISBLANK($BQ156),BQ$11,BQ$8)),"")</f>
        <v/>
      </c>
      <c r="BR155" s="193"/>
    </row>
    <row r="156" spans="1:70" ht="21">
      <c r="A156" s="39">
        <f t="shared" si="129"/>
        <v>3</v>
      </c>
      <c r="B156" s="38" t="str">
        <f t="shared" si="130"/>
        <v>C</v>
      </c>
      <c r="C156" s="38">
        <f t="shared" si="131"/>
        <v>1</v>
      </c>
      <c r="D156" s="38">
        <f t="shared" si="132"/>
        <v>2</v>
      </c>
      <c r="E156" s="50">
        <f t="shared" si="133"/>
        <v>620756992</v>
      </c>
      <c r="F156" s="141">
        <f t="shared" si="134"/>
        <v>0</v>
      </c>
      <c r="G156" s="144">
        <v>161</v>
      </c>
      <c r="H156" s="3"/>
      <c r="I156" s="19"/>
      <c r="J156" s="5" t="s">
        <v>40</v>
      </c>
      <c r="K156" s="7" t="s">
        <v>56</v>
      </c>
      <c r="L156" s="22" t="s">
        <v>236</v>
      </c>
      <c r="M156" s="22" t="s">
        <v>238</v>
      </c>
      <c r="N156" s="204" t="s">
        <v>248</v>
      </c>
      <c r="O156" s="36" t="s">
        <v>575</v>
      </c>
      <c r="P156" s="9"/>
      <c r="Q156" s="10"/>
      <c r="R156" s="21"/>
      <c r="S156" s="34" t="str">
        <f t="shared" si="128"/>
        <v>{"key_code":"f"},{"key_code":"o"}</v>
      </c>
      <c r="T156" s="160"/>
      <c r="U156" s="34" t="str">
        <f t="shared" si="135"/>
        <v/>
      </c>
      <c r="W156" s="84" t="str">
        <f t="shared" si="136"/>
        <v>左半</v>
      </c>
      <c r="X156" s="85" t="str">
        <f t="shared" si="137"/>
        <v>ふ</v>
      </c>
      <c r="Y156" s="86">
        <f t="shared" si="138"/>
        <v>553648128</v>
      </c>
      <c r="Z156" s="87" t="str">
        <f t="shared" si="139"/>
        <v>ぷ</v>
      </c>
      <c r="AA156" s="85">
        <f t="shared" si="140"/>
        <v>1</v>
      </c>
      <c r="AB156" s="84" t="str">
        <f t="shared" si="141"/>
        <v>左半</v>
      </c>
      <c r="AC156" s="85" t="str">
        <f t="shared" si="142"/>
        <v>お</v>
      </c>
      <c r="AD156" s="86">
        <f t="shared" si="143"/>
        <v>83886080</v>
      </c>
      <c r="AE156" s="87" t="str">
        <f t="shared" si="144"/>
        <v/>
      </c>
      <c r="AF156" s="85">
        <f t="shared" si="145"/>
        <v>0</v>
      </c>
      <c r="AG156" s="84" t="str">
        <f t="shared" si="146"/>
        <v>ふ</v>
      </c>
      <c r="AH156" s="85" t="str">
        <f t="shared" si="147"/>
        <v>お</v>
      </c>
      <c r="AI156" s="86">
        <f t="shared" si="148"/>
        <v>603979776</v>
      </c>
      <c r="AJ156" s="87" t="str">
        <f t="shared" si="149"/>
        <v/>
      </c>
      <c r="AK156" s="88">
        <f t="shared" si="150"/>
        <v>0</v>
      </c>
      <c r="AM156" s="183"/>
      <c r="AN156" s="165"/>
      <c r="AO156" s="165"/>
      <c r="AP156" s="165"/>
      <c r="AQ156" s="165"/>
      <c r="AR156" s="189" t="str">
        <f t="shared" si="117"/>
        <v/>
      </c>
      <c r="AS156" s="166" t="str">
        <f t="shared" si="151"/>
        <v/>
      </c>
      <c r="AT156" s="166" t="str">
        <f t="shared" si="152"/>
        <v/>
      </c>
      <c r="AU156" s="166" t="str">
        <f t="shared" si="118"/>
        <v>{"description": "(Sp) 左半, ふ &amp; お → ふぉ","conditions":[{"type":"variable_unless","name":"unsettled","value":0},{"type":"variable_unless","name":"B_V","value":0},{"type":"variable_unless","name":"B_DOT","value":0},{"input_sources":[{"language":"ja"}],"type":"input_source_if"},{"input_sources":[{"input_mode_id":"Roman$"}],"type":"input_source_unless"}],"from":{"key_code":"n","modifiers":{"optional":["shift","caps_lock"]}},"to":[{"key_code":"delete_or_backspace"},{"key_code":"f"},{"key_code":"o"},{"set_variable":{"name":"B_N","value":1}},{"set_variable":{"name":"unsettled","value":0}}],"to_after_key_up":[{"set_variable":{"name":"B_N","value":0}}],"type":"basic"},{"conditions":[{"type":"variable_unless","name":"B_V","value":0},{"type":"variable_unless","name":"B_DOT","value":0},{"input_sources":[{"language":"ja"}],"type":"input_source_if"},{"input_sources":[{"input_mode_id":"Roman$"}],"type":"input_source_unless"}],"from":{"key_code":"n","modifiers":{"optional":["shift","caps_lock"]}},"to":[{"key_code":"f"},{"key_code":"o"},{"set_variable":{"name":"B_N","value":1}},{"set_variable":{"name":"unsettled","value":0}}],"to_after_key_up":[{"set_variable":{"name":"B_N","value":0}}],"type":"basic"},</v>
      </c>
      <c r="AV156" s="166" t="str">
        <f t="shared" si="119"/>
        <v/>
      </c>
      <c r="AW156" s="166" t="str">
        <f t="shared" si="153"/>
        <v/>
      </c>
      <c r="AX156" s="166" t="str">
        <f t="shared" si="154"/>
        <v>{"conditions":[{"type":"variable_if","name":"unsettled","value":2},{"type":"variable_unless","name":"B_V","value":0},{"type":"variable_unless","name":"B_N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delete_or_backspace"},{"key_code":"f"},{"key_code":"o"},{"set_variable":{"name":"B_DOT","value":1}},{"set_variable":{"name":"unsettled","value":0}}],"to_after_key_up":[{"set_variable":{"name":"B_DOT","value":0}}],"type":"basic"},{"conditions":[{"type":"variable_unless","name":"unsettled","value":0},{"type":"variable_unless","name":"B_V","value":0},{"type":"variable_unless","name":"B_N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f"},{"key_code":"o"},{"set_variable":{"name":"B_DOT","value":1}},{"set_variable":{"name":"unsettled","value":0}}],"to_after_key_up":[{"set_variable":{"name":"B_DOT","value":0}}],"type":"basic"},{"conditions":[{"type":"variable_unless","name":"B_V","value":0},{"type":"variable_unless","name":"B_N","value":0},{"input_sources":[{"language":"ja"}],"type":"input_source_if"},{"input_sources":[{"input_mode_id":"Roman$"}],"type":"input_source_unless"}],"from":{"key_code":"period","modifiers":{"optional":["shift","caps_lock"]}},"to":[{"key_code":"f"},{"key_code":"o"},{"set_variable":{"name":"B_DOT","value":1}},{"set_variable":{"name":"unsettled","value":0}}],"to_after_key_up":[{"set_variable":{"name":"B_DOT","value":0}}],"type":"basic"},</v>
      </c>
      <c r="AY156" s="166" t="str">
        <f t="shared" si="155"/>
        <v/>
      </c>
      <c r="AZ156" s="166" t="str">
        <f t="shared" si="156"/>
        <v>{"conditions":[{"type":"variable_if","name":"unsettled","value":2},{"type":"variable_unless","name":"B_DOT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f"},{"key_code":"o"},{"set_variable":{"name":"B_V","value":1}},{"set_variable":{"name":"unsettled","value":0}}],"to_after_key_up":[{"set_variable":{"name":"B_V","value":0}}],"type":"basic"},{"conditions":[{"type":"variable_unless","name":"unsettled","value":0},{"type":"variable_unless","name":"B_DOT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delete_or_backspace"},{"key_code":"f"},{"key_code":"o"},{"set_variable":{"name":"B_V","value":1}},{"set_variable":{"name":"unsettled","value":0}}],"to_after_key_up":[{"set_variable":{"name":"B_V","value":0}}],"type":"basic"},{"conditions":[{"type":"variable_unless","name":"B_DOT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f"},{"key_code":"o"},{"set_variable":{"name":"B_V","value":1}},{"set_variable":{"name":"unsettled","value":0}}],"to_after_key_up":[{"set_variable":{"name":"B_V","value":0}}],"type":"basic"},</v>
      </c>
      <c r="BA156" s="166" t="str">
        <f t="shared" si="120"/>
        <v/>
      </c>
      <c r="BB156" s="166" t="str">
        <f t="shared" si="157"/>
        <v/>
      </c>
      <c r="BC156" s="166" t="str">
        <f t="shared" si="121"/>
        <v/>
      </c>
      <c r="BD156" s="166" t="str">
        <f t="shared" si="158"/>
        <v/>
      </c>
      <c r="BE156" s="166" t="str">
        <f t="shared" si="122"/>
        <v/>
      </c>
      <c r="BF156" s="166" t="str">
        <f t="shared" si="159"/>
        <v/>
      </c>
      <c r="BG156" s="166" t="str">
        <f t="shared" si="123"/>
        <v/>
      </c>
      <c r="BH156" s="166" t="str">
        <f t="shared" si="124"/>
        <v/>
      </c>
      <c r="BI156" s="166" t="str">
        <f t="shared" si="125"/>
        <v/>
      </c>
      <c r="BJ156" s="166"/>
      <c r="BK156" s="190"/>
      <c r="BL156" s="189" t="str">
        <f t="shared" si="126"/>
        <v/>
      </c>
      <c r="BM156" s="166" t="str">
        <f t="shared" si="160"/>
        <v/>
      </c>
      <c r="BN156" s="167" t="str">
        <f t="shared" si="161"/>
        <v/>
      </c>
      <c r="BO156" s="166" t="str">
        <f t="shared" si="127"/>
        <v/>
      </c>
      <c r="BP156" s="166" t="str">
        <f t="shared" si="162"/>
        <v/>
      </c>
      <c r="BQ156" s="190" t="str">
        <f>IF(AND($A156=1,$J156&lt;&gt;""),_xlfn.CONCAT(BQ$3,PROPER(_xlfn.XLOOKUP($L156,字面,QWERTY)),BQ$4,_xlfn.XLOOKUP($L156,字面,QWERTY),BQ$5,$U156,BQ$6,_xlfn.XLOOKUP($L156,字面,変数名),BQ$7,_xlfn.XLOOKUP($L156,字面,変数名),BQ$8,BQ$9,_xlfn.XLOOKUP($L156,字面,QWERTY),BQ$5,$U156,BQ$6,_xlfn.XLOOKUP($L156,字面,変数名),BQ$10,_xlfn.XLOOKUP($L156,字面,変数名),IF(ISBLANK($BQ157),BQ$11,BQ$8)),"")</f>
        <v/>
      </c>
      <c r="BR156" s="193"/>
    </row>
    <row r="157" spans="1:70" ht="21">
      <c r="A157" s="39">
        <f t="shared" si="129"/>
        <v>3</v>
      </c>
      <c r="B157" s="38" t="str">
        <f t="shared" si="130"/>
        <v>C</v>
      </c>
      <c r="C157" s="38">
        <f t="shared" si="131"/>
        <v>1</v>
      </c>
      <c r="D157" s="38">
        <f t="shared" si="132"/>
        <v>2</v>
      </c>
      <c r="E157" s="50">
        <f t="shared" si="133"/>
        <v>553649152</v>
      </c>
      <c r="F157" s="141">
        <f t="shared" si="134"/>
        <v>0</v>
      </c>
      <c r="G157" s="144">
        <v>162</v>
      </c>
      <c r="H157" s="3"/>
      <c r="I157" s="19"/>
      <c r="J157" s="5" t="s">
        <v>40</v>
      </c>
      <c r="K157" s="7" t="s">
        <v>56</v>
      </c>
      <c r="L157" s="22" t="s">
        <v>236</v>
      </c>
      <c r="M157" s="22" t="s">
        <v>238</v>
      </c>
      <c r="N157" s="204" t="s">
        <v>292</v>
      </c>
      <c r="O157" s="36" t="s">
        <v>576</v>
      </c>
      <c r="P157" s="9"/>
      <c r="Q157" s="10"/>
      <c r="R157" s="21"/>
      <c r="S157" s="34" t="str">
        <f t="shared" si="128"/>
        <v>{"key_code":"f"},{"key_code":"y"},{"key_code":"u"}</v>
      </c>
      <c r="T157" s="160"/>
      <c r="U157" s="34" t="str">
        <f t="shared" si="135"/>
        <v/>
      </c>
      <c r="W157" s="84" t="str">
        <f t="shared" si="136"/>
        <v>左半</v>
      </c>
      <c r="X157" s="85" t="str">
        <f t="shared" si="137"/>
        <v>ふ</v>
      </c>
      <c r="Y157" s="86">
        <f t="shared" si="138"/>
        <v>553648128</v>
      </c>
      <c r="Z157" s="87" t="str">
        <f t="shared" si="139"/>
        <v>ぷ</v>
      </c>
      <c r="AA157" s="85">
        <f t="shared" si="140"/>
        <v>1</v>
      </c>
      <c r="AB157" s="84" t="str">
        <f t="shared" si="141"/>
        <v>左半</v>
      </c>
      <c r="AC157" s="85" t="str">
        <f t="shared" si="142"/>
        <v>ゆ</v>
      </c>
      <c r="AD157" s="86">
        <f t="shared" si="143"/>
        <v>16778240</v>
      </c>
      <c r="AE157" s="87" t="str">
        <f t="shared" si="144"/>
        <v>ぺ</v>
      </c>
      <c r="AF157" s="85">
        <f t="shared" si="145"/>
        <v>1</v>
      </c>
      <c r="AG157" s="84" t="str">
        <f t="shared" si="146"/>
        <v>ふ</v>
      </c>
      <c r="AH157" s="85" t="str">
        <f t="shared" si="147"/>
        <v>ゆ</v>
      </c>
      <c r="AI157" s="86">
        <f t="shared" si="148"/>
        <v>536871936</v>
      </c>
      <c r="AJ157" s="87" t="str">
        <f t="shared" si="149"/>
        <v/>
      </c>
      <c r="AK157" s="88">
        <f t="shared" si="150"/>
        <v>0</v>
      </c>
      <c r="AM157" s="183"/>
      <c r="AN157" s="165"/>
      <c r="AO157" s="165"/>
      <c r="AP157" s="165"/>
      <c r="AQ157" s="165"/>
      <c r="AR157" s="189" t="str">
        <f t="shared" si="117"/>
        <v/>
      </c>
      <c r="AS157" s="166" t="str">
        <f t="shared" si="151"/>
        <v/>
      </c>
      <c r="AT157" s="166" t="str">
        <f t="shared" si="152"/>
        <v/>
      </c>
      <c r="AU157" s="166" t="str">
        <f t="shared" si="118"/>
        <v>{"description": "(Sp) 左半, ふ &amp; ゆ → ふゅ","conditions":[{"type":"variable_unless","name":"unsettled","value":0},{"type":"variable_unless","name":"B_V","value":0},{"type":"variable_unless","name":"B_DOT","value":0},{"input_sources":[{"language":"ja"}],"type":"input_source_if"},{"input_sources":[{"input_mode_id":"Roman$"}],"type":"input_source_unless"}],"from":{"key_code":"p","modifiers":{"optional":["shift","caps_lock"]}},"to":[{"key_code":"delete_or_backspace"},{"key_code":"f"},{"key_code":"y"},{"key_code":"u"},{"set_variable":{"name":"B_P","value":1}},{"set_variable":{"name":"unsettled","value":0}}],"to_after_key_up":[{"set_variable":{"name":"B_P","value":0}}],"type":"basic"},{"conditions":[{"type":"variable_unless","name":"B_V","value":0},{"type":"variable_unless","name":"B_DOT","value":0},{"input_sources":[{"language":"ja"}],"type":"input_source_if"},{"input_sources":[{"input_mode_id":"Roman$"}],"type":"input_source_unless"}],"from":{"key_code":"p","modifiers":{"optional":["shift","caps_lock"]}},"to":[{"key_code":"f"},{"key_code":"y"},{"key_code":"u"},{"set_variable":{"name":"B_P","value":1}},{"set_variable":{"name":"unsettled","value":0}}],"to_after_key_up":[{"set_variable":{"name":"B_P","value":0}}],"type":"basic"},</v>
      </c>
      <c r="AV157" s="166" t="str">
        <f t="shared" si="119"/>
        <v/>
      </c>
      <c r="AW157" s="166" t="str">
        <f t="shared" si="153"/>
        <v>{"conditions":[{"type":"variable_unless","name":"unsettled","value":0},{"type":"variable_unless","name":"B_V","value":0},{"type":"variable_unless","name":"B_P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f"},{"key_code":"y"},{"key_code":"u"},{"set_variable":{"name":"B_DOT","value":1}},{"set_variable":{"name":"unsettled","value":0}}],"to_after_key_up":[{"set_variable":{"name":"B_DOT","value":0}}],"type":"basic"},{"conditions":[{"type":"variable_unless","name":"B_V","value":0},{"type":"variable_unless","name":"B_P","value":0},{"input_sources":[{"language":"ja"}],"type":"input_source_if"},{"input_sources":[{"input_mode_id":"Roman$"}],"type":"input_source_unless"}],"from":{"key_code":"period","modifiers":{"optional":["shift","caps_lock"]}},"to":[{"key_code":"f"},{"key_code":"y"},{"key_code":"u"},{"set_variable":{"name":"B_DOT","value":1}},{"set_variable":{"name":"unsettled","value":0}}],"to_after_key_up":[{"set_variable":{"name":"B_DOT","value":0}}],"type":"basic"},</v>
      </c>
      <c r="AX157" s="166" t="str">
        <f t="shared" si="154"/>
        <v/>
      </c>
      <c r="AY157" s="166" t="str">
        <f t="shared" si="155"/>
        <v/>
      </c>
      <c r="AZ157" s="166" t="str">
        <f t="shared" si="156"/>
        <v>{"conditions":[{"type":"variable_if","name":"unsettled","value":2},{"type":"variable_unless","name":"B_DOT","value":0},{"type":"variable_unless","name":"B_P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f"},{"key_code":"y"},{"key_code":"u"},{"set_variable":{"name":"B_V","value":1}},{"set_variable":{"name":"unsettled","value":0}}],"to_after_key_up":[{"set_variable":{"name":"B_V","value":0}}],"type":"basic"},{"conditions":[{"type":"variable_unless","name":"unsettled","value":0},{"type":"variable_unless","name":"B_DOT","value":0},{"type":"variable_unless","name":"B_P","value":0},{"input_sources":[{"language":"ja"}],"type":"input_source_if"},{"input_sources":[{"input_mode_id":"Roman$"}],"type":"input_source_unless"}],"from":{"key_code":"v","modifiers":{"optional":["shift","caps_lock"]}},"to":[{"key_code":"delete_or_backspace"},{"key_code":"f"},{"key_code":"y"},{"key_code":"u"},{"set_variable":{"name":"B_V","value":1}},{"set_variable":{"name":"unsettled","value":0}}],"to_after_key_up":[{"set_variable":{"name":"B_V","value":0}}],"type":"basic"},{"conditions":[{"type":"variable_unless","name":"B_DOT","value":0},{"type":"variable_unless","name":"B_P","value":0},{"input_sources":[{"language":"ja"}],"type":"input_source_if"},{"input_sources":[{"input_mode_id":"Roman$"}],"type":"input_source_unless"}],"from":{"key_code":"v","modifiers":{"optional":["shift","caps_lock"]}},"to":[{"key_code":"f"},{"key_code":"y"},{"key_code":"u"},{"set_variable":{"name":"B_V","value":1}},{"set_variable":{"name":"unsettled","value":0}}],"to_after_key_up":[{"set_variable":{"name":"B_V","value":0}}],"type":"basic"},</v>
      </c>
      <c r="BA157" s="166" t="str">
        <f t="shared" si="120"/>
        <v/>
      </c>
      <c r="BB157" s="166" t="str">
        <f t="shared" si="157"/>
        <v/>
      </c>
      <c r="BC157" s="166" t="str">
        <f t="shared" si="121"/>
        <v/>
      </c>
      <c r="BD157" s="166" t="str">
        <f t="shared" si="158"/>
        <v/>
      </c>
      <c r="BE157" s="166" t="str">
        <f t="shared" si="122"/>
        <v/>
      </c>
      <c r="BF157" s="166" t="str">
        <f t="shared" si="159"/>
        <v/>
      </c>
      <c r="BG157" s="166" t="str">
        <f t="shared" si="123"/>
        <v/>
      </c>
      <c r="BH157" s="166" t="str">
        <f t="shared" si="124"/>
        <v/>
      </c>
      <c r="BI157" s="166" t="str">
        <f t="shared" si="125"/>
        <v/>
      </c>
      <c r="BJ157" s="166"/>
      <c r="BK157" s="190"/>
      <c r="BL157" s="189" t="str">
        <f t="shared" si="126"/>
        <v/>
      </c>
      <c r="BM157" s="166" t="str">
        <f t="shared" si="160"/>
        <v/>
      </c>
      <c r="BN157" s="167" t="str">
        <f t="shared" si="161"/>
        <v/>
      </c>
      <c r="BO157" s="166" t="str">
        <f t="shared" si="127"/>
        <v/>
      </c>
      <c r="BP157" s="166" t="str">
        <f t="shared" si="162"/>
        <v/>
      </c>
      <c r="BQ157" s="190" t="str">
        <f>IF(AND($A157=1,$J157&lt;&gt;""),_xlfn.CONCAT(BQ$3,PROPER(_xlfn.XLOOKUP($L157,字面,QWERTY)),BQ$4,_xlfn.XLOOKUP($L157,字面,QWERTY),BQ$5,$U157,BQ$6,_xlfn.XLOOKUP($L157,字面,変数名),BQ$7,_xlfn.XLOOKUP($L157,字面,変数名),BQ$8,BQ$9,_xlfn.XLOOKUP($L157,字面,QWERTY),BQ$5,$U157,BQ$6,_xlfn.XLOOKUP($L157,字面,変数名),BQ$10,_xlfn.XLOOKUP($L157,字面,変数名),IF(ISBLANK($BQ158),BQ$11,BQ$8)),"")</f>
        <v/>
      </c>
      <c r="BR157" s="193"/>
    </row>
    <row r="158" spans="1:70" ht="21">
      <c r="A158" s="39">
        <f t="shared" si="129"/>
        <v>3</v>
      </c>
      <c r="B158" s="38" t="str">
        <f t="shared" si="130"/>
        <v>C</v>
      </c>
      <c r="C158" s="38">
        <f t="shared" si="131"/>
        <v>1</v>
      </c>
      <c r="D158" s="38">
        <f t="shared" si="132"/>
        <v>2</v>
      </c>
      <c r="E158" s="50">
        <f t="shared" si="133"/>
        <v>671744</v>
      </c>
      <c r="F158" s="141">
        <f t="shared" si="134"/>
        <v>0</v>
      </c>
      <c r="G158" s="144">
        <v>163</v>
      </c>
      <c r="H158" s="3"/>
      <c r="I158" s="19"/>
      <c r="J158" s="5" t="s">
        <v>40</v>
      </c>
      <c r="K158" s="7" t="s">
        <v>56</v>
      </c>
      <c r="L158" s="22" t="s">
        <v>234</v>
      </c>
      <c r="M158" s="22" t="s">
        <v>184</v>
      </c>
      <c r="N158" s="204" t="s">
        <v>182</v>
      </c>
      <c r="O158" s="36" t="s">
        <v>638</v>
      </c>
      <c r="P158" s="9"/>
      <c r="Q158" s="10"/>
      <c r="R158" s="21"/>
      <c r="S158" s="34" t="str">
        <f t="shared" si="128"/>
        <v>{"key_code":"v"},{"key_code":"a"}</v>
      </c>
      <c r="T158" s="160"/>
      <c r="U158" s="34" t="str">
        <f t="shared" si="135"/>
        <v/>
      </c>
      <c r="W158" s="84" t="str">
        <f t="shared" si="136"/>
        <v>左濁</v>
      </c>
      <c r="X158" s="85" t="str">
        <f t="shared" si="137"/>
        <v>う</v>
      </c>
      <c r="Y158" s="86">
        <f t="shared" si="138"/>
        <v>540672</v>
      </c>
      <c r="Z158" s="87" t="str">
        <f t="shared" si="139"/>
        <v>ヴ</v>
      </c>
      <c r="AA158" s="85">
        <f t="shared" si="140"/>
        <v>1</v>
      </c>
      <c r="AB158" s="84" t="str">
        <f t="shared" si="141"/>
        <v>左濁</v>
      </c>
      <c r="AC158" s="85" t="str">
        <f t="shared" si="142"/>
        <v>あ</v>
      </c>
      <c r="AD158" s="86">
        <f t="shared" si="143"/>
        <v>147456</v>
      </c>
      <c r="AE158" s="87" t="str">
        <f t="shared" si="144"/>
        <v>が</v>
      </c>
      <c r="AF158" s="85">
        <f t="shared" si="145"/>
        <v>1</v>
      </c>
      <c r="AG158" s="84" t="str">
        <f t="shared" si="146"/>
        <v>う</v>
      </c>
      <c r="AH158" s="85" t="str">
        <f t="shared" si="147"/>
        <v>あ</v>
      </c>
      <c r="AI158" s="86">
        <f t="shared" si="148"/>
        <v>655360</v>
      </c>
      <c r="AJ158" s="87" t="str">
        <f t="shared" si="149"/>
        <v/>
      </c>
      <c r="AK158" s="88">
        <f t="shared" si="150"/>
        <v>0</v>
      </c>
      <c r="AM158" s="183"/>
      <c r="AN158" s="165"/>
      <c r="AO158" s="165"/>
      <c r="AP158" s="165"/>
      <c r="AQ158" s="165"/>
      <c r="AR158" s="189" t="str">
        <f t="shared" si="117"/>
        <v/>
      </c>
      <c r="AS158" s="166" t="str">
        <f t="shared" si="151"/>
        <v/>
      </c>
      <c r="AT158" s="166" t="str">
        <f t="shared" si="152"/>
        <v/>
      </c>
      <c r="AU158" s="166" t="str">
        <f t="shared" si="118"/>
        <v>{"description": "(Sp) 左濁, う &amp; あ → ヴぁ","conditions":[{"type":"variable_unless","name":"unsettled","value":0},{"type":"variable_unless","name":"B_F","value":0},{"type":"variable_unless","name":"B_L","value":0},{"input_sources":[{"language":"ja"}],"type":"input_source_if"},{"input_sources":[{"input_mode_id":"Roman$"}],"type":"input_source_unless"}],"from":{"key_code":"j","modifiers":{"optional":["shift","caps_lock"]}},"to":[{"key_code":"delete_or_backspace"},{"key_code":"v"},{"key_code":"a"},{"set_variable":{"name":"B_J","value":1}},{"set_variable":{"name":"unsettled","value":0}}],"to_after_key_up":[{"set_variable":{"name":"B_J","value":0}}],"type":"basic"},{"conditions":[{"type":"variable_unless","name":"B_F","value":0},{"type":"variable_unless","name":"B_L","value":0},{"input_sources":[{"language":"ja"}],"type":"input_source_if"},{"input_sources":[{"input_mode_id":"Roman$"}],"type":"input_source_unless"}],"from":{"key_code":"j","modifiers":{"optional":["shift","caps_lock"]}},"to":[{"key_code":"v"},{"key_code":"a"},{"set_variable":{"name":"B_J","value":1}},{"set_variable":{"name":"unsettled","value":0}}],"to_after_key_up":[{"set_variable":{"name":"B_J","value":0}}],"type":"basic"},</v>
      </c>
      <c r="AV158" s="166" t="str">
        <f t="shared" si="119"/>
        <v/>
      </c>
      <c r="AW158" s="166" t="str">
        <f t="shared" si="153"/>
        <v>{"conditions":[{"type":"variable_unless","name":"unsettled","value":0},{"type":"variable_unless","name":"B_F","value":0},{"type":"variable_unless","name":"B_J","value":0},{"input_sources":[{"language":"ja"}],"type":"input_source_if"},{"input_sources":[{"input_mode_id":"Roman$"}],"type":"input_source_unless"}],"from":{"key_code":"l","modifiers":{"optional":["shift","caps_lock"]}},"to":[{"key_code":"delete_or_backspace"},{"key_code":"v"},{"key_code":"a"},{"set_variable":{"name":"B_L","value":1}},{"set_variable":{"name":"unsettled","value":0}}],"to_after_key_up":[{"set_variable":{"name":"B_L","value":0}}],"type":"basic"},{"conditions":[{"type":"variable_unless","name":"B_F","value":0},{"type":"variable_unless","name":"B_J","value":0},{"input_sources":[{"language":"ja"}],"type":"input_source_if"},{"input_sources":[{"input_mode_id":"Roman$"}],"type":"input_source_unless"}],"from":{"key_code":"l","modifiers":{"optional":["shift","caps_lock"]}},"to":[{"key_code":"v"},{"key_code":"a"},{"set_variable":{"name":"B_L","value":1}},{"set_variable":{"name":"unsettled","value":0}}],"to_after_key_up":[{"set_variable":{"name":"B_L","value":0}}],"type":"basic"},</v>
      </c>
      <c r="AX158" s="166" t="str">
        <f t="shared" si="154"/>
        <v/>
      </c>
      <c r="AY158" s="166" t="str">
        <f t="shared" si="155"/>
        <v/>
      </c>
      <c r="AZ158" s="166" t="str">
        <f t="shared" si="156"/>
        <v>{"conditions":[{"type":"variable_if","name":"unsettled","value":2},{"type":"variable_unless","name":"B_L","value":0},{"type":"variable_unless","name":"B_J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v"},{"key_code":"a"},{"set_variable":{"name":"B_F","value":1}},{"set_variable":{"name":"unsettled","value":0}}],"to_after_key_up":[{"set_variable":{"name":"B_F","value":0}}],"type":"basic"},{"conditions":[{"type":"variable_unless","name":"unsettled","value":0},{"type":"variable_unless","name":"B_L","value":0},{"type":"variable_unless","name":"B_J","value":0},{"input_sources":[{"language":"ja"}],"type":"input_source_if"},{"input_sources":[{"input_mode_id":"Roman$"}],"type":"input_source_unless"}],"from":{"key_code":"f","modifiers":{"optional":["shift","caps_lock"]}},"to":[{"key_code":"delete_or_backspace"},{"key_code":"v"},{"key_code":"a"},{"set_variable":{"name":"B_F","value":1}},{"set_variable":{"name":"unsettled","value":0}}],"to_after_key_up":[{"set_variable":{"name":"B_F","value":0}}],"type":"basic"},{"conditions":[{"type":"variable_unless","name":"B_L","value":0},{"type":"variable_unless","name":"B_J","value":0},{"input_sources":[{"language":"ja"}],"type":"input_source_if"},{"input_sources":[{"input_mode_id":"Roman$"}],"type":"input_source_unless"}],"from":{"key_code":"f","modifiers":{"optional":["shift","caps_lock"]}},"to":[{"key_code":"v"},{"key_code":"a"},{"set_variable":{"name":"B_F","value":1}},{"set_variable":{"name":"unsettled","value":0}}],"to_after_key_up":[{"set_variable":{"name":"B_F","value":0}}],"type":"basic"},</v>
      </c>
      <c r="BA158" s="166" t="str">
        <f t="shared" si="120"/>
        <v/>
      </c>
      <c r="BB158" s="166" t="str">
        <f t="shared" si="157"/>
        <v/>
      </c>
      <c r="BC158" s="166" t="str">
        <f t="shared" si="121"/>
        <v/>
      </c>
      <c r="BD158" s="166" t="str">
        <f t="shared" si="158"/>
        <v/>
      </c>
      <c r="BE158" s="166" t="str">
        <f t="shared" si="122"/>
        <v/>
      </c>
      <c r="BF158" s="166" t="str">
        <f t="shared" si="159"/>
        <v/>
      </c>
      <c r="BG158" s="166" t="str">
        <f t="shared" si="123"/>
        <v/>
      </c>
      <c r="BH158" s="166" t="str">
        <f t="shared" si="124"/>
        <v/>
      </c>
      <c r="BI158" s="166" t="str">
        <f t="shared" si="125"/>
        <v/>
      </c>
      <c r="BJ158" s="166"/>
      <c r="BK158" s="190"/>
      <c r="BL158" s="189" t="str">
        <f t="shared" si="126"/>
        <v/>
      </c>
      <c r="BM158" s="166" t="str">
        <f t="shared" si="160"/>
        <v/>
      </c>
      <c r="BN158" s="167" t="str">
        <f t="shared" si="161"/>
        <v/>
      </c>
      <c r="BO158" s="166" t="str">
        <f t="shared" si="127"/>
        <v/>
      </c>
      <c r="BP158" s="166" t="str">
        <f t="shared" si="162"/>
        <v/>
      </c>
      <c r="BQ158" s="190" t="str">
        <f>IF(AND($A158=1,$J158&lt;&gt;""),_xlfn.CONCAT(BQ$3,PROPER(_xlfn.XLOOKUP($L158,字面,QWERTY)),BQ$4,_xlfn.XLOOKUP($L158,字面,QWERTY),BQ$5,$U158,BQ$6,_xlfn.XLOOKUP($L158,字面,変数名),BQ$7,_xlfn.XLOOKUP($L158,字面,変数名),BQ$8,BQ$9,_xlfn.XLOOKUP($L158,字面,QWERTY),BQ$5,$U158,BQ$6,_xlfn.XLOOKUP($L158,字面,変数名),BQ$10,_xlfn.XLOOKUP($L158,字面,変数名),IF(ISBLANK($BQ159),BQ$11,BQ$8)),"")</f>
        <v/>
      </c>
      <c r="BR158" s="193"/>
    </row>
    <row r="159" spans="1:70" ht="21">
      <c r="A159" s="39">
        <f t="shared" si="129"/>
        <v>3</v>
      </c>
      <c r="B159" s="38" t="str">
        <f t="shared" si="130"/>
        <v>C</v>
      </c>
      <c r="C159" s="38">
        <f t="shared" si="131"/>
        <v>1</v>
      </c>
      <c r="D159" s="38">
        <f t="shared" si="132"/>
        <v>2</v>
      </c>
      <c r="E159" s="50">
        <f t="shared" si="133"/>
        <v>802816</v>
      </c>
      <c r="F159" s="141">
        <f t="shared" si="134"/>
        <v>0</v>
      </c>
      <c r="G159" s="144">
        <v>164</v>
      </c>
      <c r="H159" s="3"/>
      <c r="I159" s="19"/>
      <c r="J159" s="5" t="s">
        <v>40</v>
      </c>
      <c r="K159" s="7" t="s">
        <v>56</v>
      </c>
      <c r="L159" s="22" t="s">
        <v>234</v>
      </c>
      <c r="M159" s="22" t="s">
        <v>184</v>
      </c>
      <c r="N159" s="204" t="s">
        <v>183</v>
      </c>
      <c r="O159" s="36" t="s">
        <v>642</v>
      </c>
      <c r="P159" s="9"/>
      <c r="Q159" s="10"/>
      <c r="R159" s="21"/>
      <c r="S159" s="34" t="str">
        <f t="shared" si="128"/>
        <v>{"key_code":"v"},{"key_code":"i"}</v>
      </c>
      <c r="T159" s="160"/>
      <c r="U159" s="34" t="str">
        <f t="shared" si="135"/>
        <v/>
      </c>
      <c r="W159" s="84" t="str">
        <f t="shared" si="136"/>
        <v>左濁</v>
      </c>
      <c r="X159" s="85" t="str">
        <f t="shared" si="137"/>
        <v>う</v>
      </c>
      <c r="Y159" s="86">
        <f t="shared" si="138"/>
        <v>540672</v>
      </c>
      <c r="Z159" s="87" t="str">
        <f t="shared" si="139"/>
        <v>ヴ</v>
      </c>
      <c r="AA159" s="85">
        <f t="shared" si="140"/>
        <v>1</v>
      </c>
      <c r="AB159" s="84" t="str">
        <f t="shared" si="141"/>
        <v>左濁</v>
      </c>
      <c r="AC159" s="85" t="str">
        <f t="shared" si="142"/>
        <v>い</v>
      </c>
      <c r="AD159" s="86">
        <f t="shared" si="143"/>
        <v>278528</v>
      </c>
      <c r="AE159" s="87" t="str">
        <f t="shared" si="144"/>
        <v/>
      </c>
      <c r="AF159" s="85">
        <f t="shared" si="145"/>
        <v>0</v>
      </c>
      <c r="AG159" s="84" t="str">
        <f t="shared" si="146"/>
        <v>う</v>
      </c>
      <c r="AH159" s="85" t="str">
        <f t="shared" si="147"/>
        <v>い</v>
      </c>
      <c r="AI159" s="86">
        <f t="shared" si="148"/>
        <v>786432</v>
      </c>
      <c r="AJ159" s="87" t="str">
        <f t="shared" si="149"/>
        <v/>
      </c>
      <c r="AK159" s="88">
        <f t="shared" si="150"/>
        <v>0</v>
      </c>
      <c r="AM159" s="183"/>
      <c r="AN159" s="165"/>
      <c r="AO159" s="165"/>
      <c r="AP159" s="165"/>
      <c r="AQ159" s="165"/>
      <c r="AR159" s="189" t="str">
        <f t="shared" si="117"/>
        <v/>
      </c>
      <c r="AS159" s="166" t="str">
        <f t="shared" si="151"/>
        <v/>
      </c>
      <c r="AT159" s="166" t="str">
        <f t="shared" si="152"/>
        <v/>
      </c>
      <c r="AU159" s="166" t="str">
        <f t="shared" si="118"/>
        <v>{"description": "(Sp) 左濁, う &amp; い → ヴぃ","conditions":[{"type":"variable_unless","name":"unsettled","value":0},{"type":"variable_unless","name":"B_F","value":0},{"type":"variable_unless","name":"B_L","value":0},{"input_sources":[{"language":"ja"}],"type":"input_source_if"},{"input_sources":[{"input_mode_id":"Roman$"}],"type":"input_source_unless"}],"from":{"key_code":"k","modifiers":{"optional":["shift","caps_lock"]}},"to":[{"key_code":"delete_or_backspace"},{"key_code":"v"},{"key_code":"i"},{"set_variable":{"name":"B_K","value":1}},{"set_variable":{"name":"unsettled","value":0}}],"to_after_key_up":[{"set_variable":{"name":"B_K","value":0}}],"type":"basic"},{"conditions":[{"type":"variable_unless","name":"B_F","value":0},{"type":"variable_unless","name":"B_L","value":0},{"input_sources":[{"language":"ja"}],"type":"input_source_if"},{"input_sources":[{"input_mode_id":"Roman$"}],"type":"input_source_unless"}],"from":{"key_code":"k","modifiers":{"optional":["shift","caps_lock"]}},"to":[{"key_code":"v"},{"key_code":"i"},{"set_variable":{"name":"B_K","value":1}},{"set_variable":{"name":"unsettled","value":0}}],"to_after_key_up":[{"set_variable":{"name":"B_K","value":0}}],"type":"basic"},</v>
      </c>
      <c r="AV159" s="166" t="str">
        <f t="shared" si="119"/>
        <v/>
      </c>
      <c r="AW159" s="166" t="str">
        <f t="shared" si="153"/>
        <v/>
      </c>
      <c r="AX159" s="166" t="str">
        <f t="shared" si="154"/>
        <v>{"conditions":[{"type":"variable_if","name":"unsettled","value":2},{"type":"variable_unless","name":"B_F","value":0},{"type":"variable_unless","name":"B_K","value":0},{"input_sources":[{"language":"ja"}],"type":"input_source_if"},{"input_sources":[{"input_mode_id":"Roman$"}],"type":"input_source_unless"}],"from":{"key_code":"l","modifiers":{"optional":["shift","caps_lock"]}},"to":[{"key_code":"delete_or_backspace"},{"key_code":"delete_or_backspace"},{"key_code":"v"},{"key_code":"i"},{"set_variable":{"name":"B_L","value":1}},{"set_variable":{"name":"unsettled","value":0}}],"to_after_key_up":[{"set_variable":{"name":"B_L","value":0}}],"type":"basic"},{"conditions":[{"type":"variable_unless","name":"unsettled","value":0},{"type":"variable_unless","name":"B_F","value":0},{"type":"variable_unless","name":"B_K","value":0},{"input_sources":[{"language":"ja"}],"type":"input_source_if"},{"input_sources":[{"input_mode_id":"Roman$"}],"type":"input_source_unless"}],"from":{"key_code":"l","modifiers":{"optional":["shift","caps_lock"]}},"to":[{"key_code":"delete_or_backspace"},{"key_code":"v"},{"key_code":"i"},{"set_variable":{"name":"B_L","value":1}},{"set_variable":{"name":"unsettled","value":0}}],"to_after_key_up":[{"set_variable":{"name":"B_L","value":0}}],"type":"basic"},{"conditions":[{"type":"variable_unless","name":"B_F","value":0},{"type":"variable_unless","name":"B_K","value":0},{"input_sources":[{"language":"ja"}],"type":"input_source_if"},{"input_sources":[{"input_mode_id":"Roman$"}],"type":"input_source_unless"}],"from":{"key_code":"l","modifiers":{"optional":["shift","caps_lock"]}},"to":[{"key_code":"v"},{"key_code":"i"},{"set_variable":{"name":"B_L","value":1}},{"set_variable":{"name":"unsettled","value":0}}],"to_after_key_up":[{"set_variable":{"name":"B_L","value":0}}],"type":"basic"},</v>
      </c>
      <c r="AY159" s="166" t="str">
        <f t="shared" si="155"/>
        <v/>
      </c>
      <c r="AZ159" s="166" t="str">
        <f t="shared" si="156"/>
        <v>{"conditions":[{"type":"variable_if","name":"unsettled","value":2},{"type":"variable_unless","name":"B_L","value":0},{"type":"variable_unless","name":"B_K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v"},{"key_code":"i"},{"set_variable":{"name":"B_F","value":1}},{"set_variable":{"name":"unsettled","value":0}}],"to_after_key_up":[{"set_variable":{"name":"B_F","value":0}}],"type":"basic"},{"conditions":[{"type":"variable_unless","name":"unsettled","value":0},{"type":"variable_unless","name":"B_L","value":0},{"type":"variable_unless","name":"B_K","value":0},{"input_sources":[{"language":"ja"}],"type":"input_source_if"},{"input_sources":[{"input_mode_id":"Roman$"}],"type":"input_source_unless"}],"from":{"key_code":"f","modifiers":{"optional":["shift","caps_lock"]}},"to":[{"key_code":"delete_or_backspace"},{"key_code":"v"},{"key_code":"i"},{"set_variable":{"name":"B_F","value":1}},{"set_variable":{"name":"unsettled","value":0}}],"to_after_key_up":[{"set_variable":{"name":"B_F","value":0}}],"type":"basic"},{"conditions":[{"type":"variable_unless","name":"B_L","value":0},{"type":"variable_unless","name":"B_K","value":0},{"input_sources":[{"language":"ja"}],"type":"input_source_if"},{"input_sources":[{"input_mode_id":"Roman$"}],"type":"input_source_unless"}],"from":{"key_code":"f","modifiers":{"optional":["shift","caps_lock"]}},"to":[{"key_code":"v"},{"key_code":"i"},{"set_variable":{"name":"B_F","value":1}},{"set_variable":{"name":"unsettled","value":0}}],"to_after_key_up":[{"set_variable":{"name":"B_F","value":0}}],"type":"basic"},</v>
      </c>
      <c r="BA159" s="166" t="str">
        <f t="shared" si="120"/>
        <v/>
      </c>
      <c r="BB159" s="166" t="str">
        <f t="shared" si="157"/>
        <v/>
      </c>
      <c r="BC159" s="166" t="str">
        <f t="shared" si="121"/>
        <v/>
      </c>
      <c r="BD159" s="166" t="str">
        <f t="shared" si="158"/>
        <v/>
      </c>
      <c r="BE159" s="166" t="str">
        <f t="shared" si="122"/>
        <v/>
      </c>
      <c r="BF159" s="166" t="str">
        <f t="shared" si="159"/>
        <v/>
      </c>
      <c r="BG159" s="166" t="str">
        <f t="shared" si="123"/>
        <v/>
      </c>
      <c r="BH159" s="166" t="str">
        <f t="shared" si="124"/>
        <v/>
      </c>
      <c r="BI159" s="166" t="str">
        <f t="shared" si="125"/>
        <v/>
      </c>
      <c r="BJ159" s="166"/>
      <c r="BK159" s="190"/>
      <c r="BL159" s="189" t="str">
        <f t="shared" si="126"/>
        <v/>
      </c>
      <c r="BM159" s="166" t="str">
        <f t="shared" si="160"/>
        <v/>
      </c>
      <c r="BN159" s="167" t="str">
        <f t="shared" si="161"/>
        <v/>
      </c>
      <c r="BO159" s="166" t="str">
        <f t="shared" si="127"/>
        <v/>
      </c>
      <c r="BP159" s="166" t="str">
        <f t="shared" si="162"/>
        <v/>
      </c>
      <c r="BQ159" s="190" t="str">
        <f>IF(AND($A159=1,$J159&lt;&gt;""),_xlfn.CONCAT(BQ$3,PROPER(_xlfn.XLOOKUP($L159,字面,QWERTY)),BQ$4,_xlfn.XLOOKUP($L159,字面,QWERTY),BQ$5,$U159,BQ$6,_xlfn.XLOOKUP($L159,字面,変数名),BQ$7,_xlfn.XLOOKUP($L159,字面,変数名),BQ$8,BQ$9,_xlfn.XLOOKUP($L159,字面,QWERTY),BQ$5,$U159,BQ$6,_xlfn.XLOOKUP($L159,字面,変数名),BQ$10,_xlfn.XLOOKUP($L159,字面,変数名),IF(ISBLANK($BQ160),BQ$11,BQ$8)),"")</f>
        <v/>
      </c>
      <c r="BR159" s="193"/>
    </row>
    <row r="160" spans="1:70" ht="21">
      <c r="A160" s="39">
        <f t="shared" si="129"/>
        <v>3</v>
      </c>
      <c r="B160" s="38" t="str">
        <f t="shared" si="130"/>
        <v>C</v>
      </c>
      <c r="C160" s="38">
        <f t="shared" si="131"/>
        <v>1</v>
      </c>
      <c r="D160" s="38">
        <f t="shared" si="132"/>
        <v>2</v>
      </c>
      <c r="E160" s="50">
        <f t="shared" si="133"/>
        <v>541184</v>
      </c>
      <c r="F160" s="141">
        <f t="shared" si="134"/>
        <v>0</v>
      </c>
      <c r="G160" s="144">
        <v>165</v>
      </c>
      <c r="H160" s="3"/>
      <c r="I160" s="19"/>
      <c r="J160" s="5" t="s">
        <v>40</v>
      </c>
      <c r="K160" s="7" t="s">
        <v>56</v>
      </c>
      <c r="L160" s="22" t="s">
        <v>234</v>
      </c>
      <c r="M160" s="22" t="s">
        <v>184</v>
      </c>
      <c r="N160" s="204" t="s">
        <v>247</v>
      </c>
      <c r="O160" s="36" t="s">
        <v>640</v>
      </c>
      <c r="P160" s="9"/>
      <c r="Q160" s="10"/>
      <c r="R160" s="21"/>
      <c r="S160" s="34" t="str">
        <f t="shared" si="128"/>
        <v>{"key_code":"v"},{"key_code":"e"}</v>
      </c>
      <c r="T160" s="160"/>
      <c r="U160" s="34" t="str">
        <f t="shared" si="135"/>
        <v/>
      </c>
      <c r="W160" s="84" t="str">
        <f t="shared" si="136"/>
        <v>左濁</v>
      </c>
      <c r="X160" s="85" t="str">
        <f t="shared" si="137"/>
        <v>う</v>
      </c>
      <c r="Y160" s="86">
        <f t="shared" si="138"/>
        <v>540672</v>
      </c>
      <c r="Z160" s="87" t="str">
        <f t="shared" si="139"/>
        <v>ヴ</v>
      </c>
      <c r="AA160" s="85">
        <f t="shared" si="140"/>
        <v>1</v>
      </c>
      <c r="AB160" s="84" t="str">
        <f t="shared" si="141"/>
        <v>左濁</v>
      </c>
      <c r="AC160" s="85" t="str">
        <f t="shared" si="142"/>
        <v>え</v>
      </c>
      <c r="AD160" s="86">
        <f t="shared" si="143"/>
        <v>16896</v>
      </c>
      <c r="AE160" s="87" t="str">
        <f t="shared" si="144"/>
        <v>ず</v>
      </c>
      <c r="AF160" s="85">
        <f t="shared" si="145"/>
        <v>1</v>
      </c>
      <c r="AG160" s="84" t="str">
        <f t="shared" si="146"/>
        <v>う</v>
      </c>
      <c r="AH160" s="85" t="str">
        <f t="shared" si="147"/>
        <v>え</v>
      </c>
      <c r="AI160" s="86">
        <f t="shared" si="148"/>
        <v>524800</v>
      </c>
      <c r="AJ160" s="87" t="str">
        <f t="shared" si="149"/>
        <v/>
      </c>
      <c r="AK160" s="88">
        <f t="shared" si="150"/>
        <v>0</v>
      </c>
      <c r="AM160" s="183"/>
      <c r="AN160" s="165"/>
      <c r="AO160" s="165"/>
      <c r="AP160" s="165"/>
      <c r="AQ160" s="165"/>
      <c r="AR160" s="189" t="str">
        <f t="shared" si="117"/>
        <v/>
      </c>
      <c r="AS160" s="166" t="str">
        <f t="shared" si="151"/>
        <v/>
      </c>
      <c r="AT160" s="166" t="str">
        <f t="shared" si="152"/>
        <v/>
      </c>
      <c r="AU160" s="166" t="str">
        <f t="shared" si="118"/>
        <v>{"description": "(Sp) 左濁, う &amp; え → ヴぇ","conditions":[{"type":"variable_unless","name":"unsettled","value":0},{"type":"variable_unless","name":"B_F","value":0},{"type":"variable_unless","name":"B_L","value":0},{"input_sources":[{"language":"ja"}],"type":"input_source_if"},{"input_sources":[{"input_mode_id":"Roman$"}],"type":"input_source_unless"}],"from":{"key_code":"o","modifiers":{"optional":["shift","caps_lock"]}},"to":[{"key_code":"delete_or_backspace"},{"key_code":"v"},{"key_code":"e"},{"set_variable":{"name":"B_O","value":1}},{"set_variable":{"name":"unsettled","value":0}}],"to_after_key_up":[{"set_variable":{"name":"B_O","value":0}}],"type":"basic"},{"conditions":[{"type":"variable_unless","name":"B_F","value":0},{"type":"variable_unless","name":"B_L","value":0},{"input_sources":[{"language":"ja"}],"type":"input_source_if"},{"input_sources":[{"input_mode_id":"Roman$"}],"type":"input_source_unless"}],"from":{"key_code":"o","modifiers":{"optional":["shift","caps_lock"]}},"to":[{"key_code":"v"},{"key_code":"e"},{"set_variable":{"name":"B_O","value":1}},{"set_variable":{"name":"unsettled","value":0}}],"to_after_key_up":[{"set_variable":{"name":"B_O","value":0}}],"type":"basic"},</v>
      </c>
      <c r="AV160" s="166" t="str">
        <f t="shared" si="119"/>
        <v/>
      </c>
      <c r="AW160" s="166" t="str">
        <f t="shared" si="153"/>
        <v>{"conditions":[{"type":"variable_unless","name":"unsettled","value":0},{"type":"variable_unless","name":"B_F","value":0},{"type":"variable_unless","name":"B_O","value":0},{"input_sources":[{"language":"ja"}],"type":"input_source_if"},{"input_sources":[{"input_mode_id":"Roman$"}],"type":"input_source_unless"}],"from":{"key_code":"l","modifiers":{"optional":["shift","caps_lock"]}},"to":[{"key_code":"delete_or_backspace"},{"key_code":"v"},{"key_code":"e"},{"set_variable":{"name":"B_L","value":1}},{"set_variable":{"name":"unsettled","value":0}}],"to_after_key_up":[{"set_variable":{"name":"B_L","value":0}}],"type":"basic"},{"conditions":[{"type":"variable_unless","name":"B_F","value":0},{"type":"variable_unless","name":"B_O","value":0},{"input_sources":[{"language":"ja"}],"type":"input_source_if"},{"input_sources":[{"input_mode_id":"Roman$"}],"type":"input_source_unless"}],"from":{"key_code":"l","modifiers":{"optional":["shift","caps_lock"]}},"to":[{"key_code":"v"},{"key_code":"e"},{"set_variable":{"name":"B_L","value":1}},{"set_variable":{"name":"unsettled","value":0}}],"to_after_key_up":[{"set_variable":{"name":"B_L","value":0}}],"type":"basic"},</v>
      </c>
      <c r="AX160" s="166" t="str">
        <f t="shared" si="154"/>
        <v/>
      </c>
      <c r="AY160" s="166" t="str">
        <f t="shared" si="155"/>
        <v/>
      </c>
      <c r="AZ160" s="166" t="str">
        <f t="shared" si="156"/>
        <v>{"conditions":[{"type":"variable_if","name":"unsettled","value":2},{"type":"variable_unless","name":"B_L","value":0},{"type":"variable_unless","name":"B_O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v"},{"key_code":"e"},{"set_variable":{"name":"B_F","value":1}},{"set_variable":{"name":"unsettled","value":0}}],"to_after_key_up":[{"set_variable":{"name":"B_F","value":0}}],"type":"basic"},{"conditions":[{"type":"variable_unless","name":"unsettled","value":0},{"type":"variable_unless","name":"B_L","value":0},{"type":"variable_unless","name":"B_O","value":0},{"input_sources":[{"language":"ja"}],"type":"input_source_if"},{"input_sources":[{"input_mode_id":"Roman$"}],"type":"input_source_unless"}],"from":{"key_code":"f","modifiers":{"optional":["shift","caps_lock"]}},"to":[{"key_code":"delete_or_backspace"},{"key_code":"v"},{"key_code":"e"},{"set_variable":{"name":"B_F","value":1}},{"set_variable":{"name":"unsettled","value":0}}],"to_after_key_up":[{"set_variable":{"name":"B_F","value":0}}],"type":"basic"},{"conditions":[{"type":"variable_unless","name":"B_L","value":0},{"type":"variable_unless","name":"B_O","value":0},{"input_sources":[{"language":"ja"}],"type":"input_source_if"},{"input_sources":[{"input_mode_id":"Roman$"}],"type":"input_source_unless"}],"from":{"key_code":"f","modifiers":{"optional":["shift","caps_lock"]}},"to":[{"key_code":"v"},{"key_code":"e"},{"set_variable":{"name":"B_F","value":1}},{"set_variable":{"name":"unsettled","value":0}}],"to_after_key_up":[{"set_variable":{"name":"B_F","value":0}}],"type":"basic"},</v>
      </c>
      <c r="BA160" s="166" t="str">
        <f t="shared" si="120"/>
        <v/>
      </c>
      <c r="BB160" s="166" t="str">
        <f t="shared" si="157"/>
        <v/>
      </c>
      <c r="BC160" s="166" t="str">
        <f t="shared" si="121"/>
        <v/>
      </c>
      <c r="BD160" s="166" t="str">
        <f t="shared" si="158"/>
        <v/>
      </c>
      <c r="BE160" s="166" t="str">
        <f t="shared" si="122"/>
        <v/>
      </c>
      <c r="BF160" s="166" t="str">
        <f t="shared" si="159"/>
        <v/>
      </c>
      <c r="BG160" s="166" t="str">
        <f t="shared" si="123"/>
        <v/>
      </c>
      <c r="BH160" s="166" t="str">
        <f t="shared" si="124"/>
        <v/>
      </c>
      <c r="BI160" s="166" t="str">
        <f t="shared" si="125"/>
        <v/>
      </c>
      <c r="BJ160" s="166"/>
      <c r="BK160" s="190"/>
      <c r="BL160" s="189" t="str">
        <f t="shared" si="126"/>
        <v/>
      </c>
      <c r="BM160" s="166" t="str">
        <f t="shared" si="160"/>
        <v/>
      </c>
      <c r="BN160" s="167" t="str">
        <f t="shared" si="161"/>
        <v/>
      </c>
      <c r="BO160" s="166" t="str">
        <f t="shared" si="127"/>
        <v/>
      </c>
      <c r="BP160" s="166" t="str">
        <f t="shared" si="162"/>
        <v/>
      </c>
      <c r="BQ160" s="190" t="str">
        <f>IF(AND($A160=1,$J160&lt;&gt;""),_xlfn.CONCAT(BQ$3,PROPER(_xlfn.XLOOKUP($L160,字面,QWERTY)),BQ$4,_xlfn.XLOOKUP($L160,字面,QWERTY),BQ$5,$U160,BQ$6,_xlfn.XLOOKUP($L160,字面,変数名),BQ$7,_xlfn.XLOOKUP($L160,字面,変数名),BQ$8,BQ$9,_xlfn.XLOOKUP($L160,字面,QWERTY),BQ$5,$U160,BQ$6,_xlfn.XLOOKUP($L160,字面,変数名),BQ$10,_xlfn.XLOOKUP($L160,字面,変数名),IF(ISBLANK($BQ161),BQ$11,BQ$8)),"")</f>
        <v/>
      </c>
      <c r="BR160" s="193"/>
    </row>
    <row r="161" spans="1:70" ht="21">
      <c r="A161" s="39">
        <f t="shared" si="129"/>
        <v>3</v>
      </c>
      <c r="B161" s="38" t="str">
        <f t="shared" si="130"/>
        <v>C</v>
      </c>
      <c r="C161" s="38">
        <f t="shared" si="131"/>
        <v>1</v>
      </c>
      <c r="D161" s="38">
        <f t="shared" si="132"/>
        <v>2</v>
      </c>
      <c r="E161" s="50">
        <f t="shared" si="133"/>
        <v>67649536</v>
      </c>
      <c r="F161" s="141">
        <f t="shared" si="134"/>
        <v>0</v>
      </c>
      <c r="G161" s="144">
        <v>166</v>
      </c>
      <c r="H161" s="3"/>
      <c r="I161" s="19"/>
      <c r="J161" s="5" t="s">
        <v>40</v>
      </c>
      <c r="K161" s="7" t="s">
        <v>56</v>
      </c>
      <c r="L161" s="22" t="s">
        <v>234</v>
      </c>
      <c r="M161" s="22" t="s">
        <v>184</v>
      </c>
      <c r="N161" s="204" t="s">
        <v>248</v>
      </c>
      <c r="O161" s="36" t="s">
        <v>644</v>
      </c>
      <c r="P161" s="9"/>
      <c r="Q161" s="10"/>
      <c r="R161" s="21"/>
      <c r="S161" s="34" t="str">
        <f t="shared" si="128"/>
        <v>{"key_code":"v"},{"key_code":"o"}</v>
      </c>
      <c r="T161" s="160"/>
      <c r="U161" s="34" t="str">
        <f t="shared" si="135"/>
        <v/>
      </c>
      <c r="W161" s="84" t="str">
        <f t="shared" si="136"/>
        <v>左濁</v>
      </c>
      <c r="X161" s="85" t="str">
        <f t="shared" si="137"/>
        <v>う</v>
      </c>
      <c r="Y161" s="86">
        <f t="shared" si="138"/>
        <v>540672</v>
      </c>
      <c r="Z161" s="87" t="str">
        <f t="shared" si="139"/>
        <v>ヴ</v>
      </c>
      <c r="AA161" s="85">
        <f t="shared" si="140"/>
        <v>1</v>
      </c>
      <c r="AB161" s="84" t="str">
        <f t="shared" si="141"/>
        <v>左濁</v>
      </c>
      <c r="AC161" s="85" t="str">
        <f t="shared" si="142"/>
        <v>お</v>
      </c>
      <c r="AD161" s="86">
        <f t="shared" si="143"/>
        <v>67125248</v>
      </c>
      <c r="AE161" s="87" t="str">
        <f t="shared" si="144"/>
        <v>だ</v>
      </c>
      <c r="AF161" s="85">
        <f t="shared" si="145"/>
        <v>1</v>
      </c>
      <c r="AG161" s="84" t="str">
        <f t="shared" si="146"/>
        <v>う</v>
      </c>
      <c r="AH161" s="85" t="str">
        <f t="shared" si="147"/>
        <v>お</v>
      </c>
      <c r="AI161" s="86">
        <f t="shared" si="148"/>
        <v>67633152</v>
      </c>
      <c r="AJ161" s="87" t="str">
        <f t="shared" si="149"/>
        <v/>
      </c>
      <c r="AK161" s="88">
        <f t="shared" si="150"/>
        <v>0</v>
      </c>
      <c r="AM161" s="183"/>
      <c r="AN161" s="165"/>
      <c r="AO161" s="165"/>
      <c r="AP161" s="165"/>
      <c r="AQ161" s="165"/>
      <c r="AR161" s="189" t="str">
        <f t="shared" si="117"/>
        <v/>
      </c>
      <c r="AS161" s="166" t="str">
        <f t="shared" si="151"/>
        <v/>
      </c>
      <c r="AT161" s="166" t="str">
        <f t="shared" si="152"/>
        <v/>
      </c>
      <c r="AU161" s="166" t="str">
        <f t="shared" si="118"/>
        <v>{"description": "(Sp) 左濁, う &amp; お → ヴぉ","conditions":[{"type":"variable_unless","name":"unsettled","value":0},{"type":"variable_unless","name":"B_F","value":0},{"type":"variable_unless","name":"B_L","value":0},{"input_sources":[{"language":"ja"}],"type":"input_source_if"},{"input_sources":[{"input_mode_id":"Roman$"}],"type":"input_source_unless"}],"from":{"key_code":"n","modifiers":{"optional":["shift","caps_lock"]}},"to":[{"key_code":"delete_or_backspace"},{"key_code":"v"},{"key_code":"o"},{"set_variable":{"name":"B_N","value":1}},{"set_variable":{"name":"unsettled","value":0}}],"to_after_key_up":[{"set_variable":{"name":"B_N","value":0}}],"type":"basic"},{"conditions":[{"type":"variable_unless","name":"B_F","value":0},{"type":"variable_unless","name":"B_L","value":0},{"input_sources":[{"language":"ja"}],"type":"input_source_if"},{"input_sources":[{"input_mode_id":"Roman$"}],"type":"input_source_unless"}],"from":{"key_code":"n","modifiers":{"optional":["shift","caps_lock"]}},"to":[{"key_code":"v"},{"key_code":"o"},{"set_variable":{"name":"B_N","value":1}},{"set_variable":{"name":"unsettled","value":0}}],"to_after_key_up":[{"set_variable":{"name":"B_N","value":0}}],"type":"basic"},</v>
      </c>
      <c r="AV161" s="166" t="str">
        <f t="shared" si="119"/>
        <v/>
      </c>
      <c r="AW161" s="166" t="str">
        <f t="shared" si="153"/>
        <v>{"conditions":[{"type":"variable_unless","name":"unsettled","value":0},{"type":"variable_unless","name":"B_F","value":0},{"type":"variable_unless","name":"B_N","value":0},{"input_sources":[{"language":"ja"}],"type":"input_source_if"},{"input_sources":[{"input_mode_id":"Roman$"}],"type":"input_source_unless"}],"from":{"key_code":"l","modifiers":{"optional":["shift","caps_lock"]}},"to":[{"key_code":"delete_or_backspace"},{"key_code":"v"},{"key_code":"o"},{"set_variable":{"name":"B_L","value":1}},{"set_variable":{"name":"unsettled","value":0}}],"to_after_key_up":[{"set_variable":{"name":"B_L","value":0}}],"type":"basic"},{"conditions":[{"type":"variable_unless","name":"B_F","value":0},{"type":"variable_unless","name":"B_N","value":0},{"input_sources":[{"language":"ja"}],"type":"input_source_if"},{"input_sources":[{"input_mode_id":"Roman$"}],"type":"input_source_unless"}],"from":{"key_code":"l","modifiers":{"optional":["shift","caps_lock"]}},"to":[{"key_code":"v"},{"key_code":"o"},{"set_variable":{"name":"B_L","value":1}},{"set_variable":{"name":"unsettled","value":0}}],"to_after_key_up":[{"set_variable":{"name":"B_L","value":0}}],"type":"basic"},</v>
      </c>
      <c r="AX161" s="166" t="str">
        <f t="shared" si="154"/>
        <v/>
      </c>
      <c r="AY161" s="166" t="str">
        <f t="shared" si="155"/>
        <v/>
      </c>
      <c r="AZ161" s="166" t="str">
        <f t="shared" si="156"/>
        <v>{"conditions":[{"type":"variable_if","name":"unsettled","value":2},{"type":"variable_unless","name":"B_L","value":0},{"type":"variable_unless","name":"B_N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v"},{"key_code":"o"},{"set_variable":{"name":"B_F","value":1}},{"set_variable":{"name":"unsettled","value":0}}],"to_after_key_up":[{"set_variable":{"name":"B_F","value":0}}],"type":"basic"},{"conditions":[{"type":"variable_unless","name":"unsettled","value":0},{"type":"variable_unless","name":"B_L","value":0},{"type":"variable_unless","name":"B_N","value":0},{"input_sources":[{"language":"ja"}],"type":"input_source_if"},{"input_sources":[{"input_mode_id":"Roman$"}],"type":"input_source_unless"}],"from":{"key_code":"f","modifiers":{"optional":["shift","caps_lock"]}},"to":[{"key_code":"delete_or_backspace"},{"key_code":"v"},{"key_code":"o"},{"set_variable":{"name":"B_F","value":1}},{"set_variable":{"name":"unsettled","value":0}}],"to_after_key_up":[{"set_variable":{"name":"B_F","value":0}}],"type":"basic"},{"conditions":[{"type":"variable_unless","name":"B_L","value":0},{"type":"variable_unless","name":"B_N","value":0},{"input_sources":[{"language":"ja"}],"type":"input_source_if"},{"input_sources":[{"input_mode_id":"Roman$"}],"type":"input_source_unless"}],"from":{"key_code":"f","modifiers":{"optional":["shift","caps_lock"]}},"to":[{"key_code":"v"},{"key_code":"o"},{"set_variable":{"name":"B_F","value":1}},{"set_variable":{"name":"unsettled","value":0}}],"to_after_key_up":[{"set_variable":{"name":"B_F","value":0}}],"type":"basic"},</v>
      </c>
      <c r="BA161" s="166" t="str">
        <f t="shared" si="120"/>
        <v/>
      </c>
      <c r="BB161" s="166" t="str">
        <f t="shared" si="157"/>
        <v/>
      </c>
      <c r="BC161" s="166" t="str">
        <f t="shared" si="121"/>
        <v/>
      </c>
      <c r="BD161" s="166" t="str">
        <f t="shared" si="158"/>
        <v/>
      </c>
      <c r="BE161" s="166" t="str">
        <f t="shared" si="122"/>
        <v/>
      </c>
      <c r="BF161" s="166" t="str">
        <f t="shared" si="159"/>
        <v/>
      </c>
      <c r="BG161" s="166" t="str">
        <f t="shared" si="123"/>
        <v/>
      </c>
      <c r="BH161" s="166" t="str">
        <f t="shared" si="124"/>
        <v/>
      </c>
      <c r="BI161" s="166" t="str">
        <f t="shared" si="125"/>
        <v/>
      </c>
      <c r="BJ161" s="166"/>
      <c r="BK161" s="190"/>
      <c r="BL161" s="189" t="str">
        <f t="shared" si="126"/>
        <v/>
      </c>
      <c r="BM161" s="166" t="str">
        <f t="shared" si="160"/>
        <v/>
      </c>
      <c r="BN161" s="167" t="str">
        <f t="shared" si="161"/>
        <v/>
      </c>
      <c r="BO161" s="166" t="str">
        <f t="shared" si="127"/>
        <v/>
      </c>
      <c r="BP161" s="166" t="str">
        <f t="shared" si="162"/>
        <v/>
      </c>
      <c r="BQ161" s="190" t="str">
        <f>IF(AND($A161=1,$J161&lt;&gt;""),_xlfn.CONCAT(BQ$3,PROPER(_xlfn.XLOOKUP($L161,字面,QWERTY)),BQ$4,_xlfn.XLOOKUP($L161,字面,QWERTY),BQ$5,$U161,BQ$6,_xlfn.XLOOKUP($L161,字面,変数名),BQ$7,_xlfn.XLOOKUP($L161,字面,変数名),BQ$8,BQ$9,_xlfn.XLOOKUP($L161,字面,QWERTY),BQ$5,$U161,BQ$6,_xlfn.XLOOKUP($L161,字面,変数名),BQ$10,_xlfn.XLOOKUP($L161,字面,変数名),IF(ISBLANK($BQ162),BQ$11,BQ$8)),"")</f>
        <v/>
      </c>
      <c r="BR161" s="193"/>
    </row>
    <row r="162" spans="1:70" ht="21">
      <c r="A162" s="39">
        <f t="shared" si="129"/>
        <v>3</v>
      </c>
      <c r="B162" s="38" t="str">
        <f t="shared" si="130"/>
        <v>C</v>
      </c>
      <c r="C162" s="38">
        <f t="shared" si="131"/>
        <v>1</v>
      </c>
      <c r="D162" s="38">
        <f t="shared" si="132"/>
        <v>2</v>
      </c>
      <c r="E162" s="50">
        <f t="shared" si="133"/>
        <v>541696</v>
      </c>
      <c r="F162" s="141">
        <f t="shared" si="134"/>
        <v>0</v>
      </c>
      <c r="G162" s="144">
        <v>167</v>
      </c>
      <c r="H162" s="3"/>
      <c r="I162" s="19"/>
      <c r="J162" s="5" t="s">
        <v>40</v>
      </c>
      <c r="K162" s="7" t="s">
        <v>56</v>
      </c>
      <c r="L162" s="22" t="s">
        <v>234</v>
      </c>
      <c r="M162" s="22" t="s">
        <v>184</v>
      </c>
      <c r="N162" s="204" t="s">
        <v>292</v>
      </c>
      <c r="O162" s="36" t="s">
        <v>650</v>
      </c>
      <c r="P162" s="9"/>
      <c r="Q162" s="10"/>
      <c r="R162" s="21"/>
      <c r="S162" s="34" t="str">
        <f t="shared" si="128"/>
        <v>{"key_code":"v"},{"key_code":"y"},{"key_code":"u"}</v>
      </c>
      <c r="T162" s="160"/>
      <c r="U162" s="34" t="str">
        <f t="shared" si="135"/>
        <v/>
      </c>
      <c r="W162" s="84" t="str">
        <f t="shared" si="136"/>
        <v>左濁</v>
      </c>
      <c r="X162" s="85" t="str">
        <f t="shared" si="137"/>
        <v>う</v>
      </c>
      <c r="Y162" s="86">
        <f t="shared" si="138"/>
        <v>540672</v>
      </c>
      <c r="Z162" s="87" t="str">
        <f t="shared" si="139"/>
        <v>ヴ</v>
      </c>
      <c r="AA162" s="85">
        <f t="shared" si="140"/>
        <v>1</v>
      </c>
      <c r="AB162" s="84" t="str">
        <f t="shared" si="141"/>
        <v>左濁</v>
      </c>
      <c r="AC162" s="85" t="str">
        <f t="shared" si="142"/>
        <v>ゆ</v>
      </c>
      <c r="AD162" s="86">
        <f t="shared" si="143"/>
        <v>17408</v>
      </c>
      <c r="AE162" s="87" t="str">
        <f t="shared" si="144"/>
        <v>べ</v>
      </c>
      <c r="AF162" s="85">
        <f t="shared" si="145"/>
        <v>1</v>
      </c>
      <c r="AG162" s="84" t="str">
        <f t="shared" si="146"/>
        <v>う</v>
      </c>
      <c r="AH162" s="85" t="str">
        <f t="shared" si="147"/>
        <v>ゆ</v>
      </c>
      <c r="AI162" s="86">
        <f t="shared" si="148"/>
        <v>525312</v>
      </c>
      <c r="AJ162" s="87" t="str">
        <f t="shared" si="149"/>
        <v/>
      </c>
      <c r="AK162" s="88">
        <f t="shared" si="150"/>
        <v>0</v>
      </c>
      <c r="AM162" s="183"/>
      <c r="AN162" s="165"/>
      <c r="AO162" s="165"/>
      <c r="AP162" s="165"/>
      <c r="AQ162" s="165"/>
      <c r="AR162" s="189" t="str">
        <f t="shared" si="117"/>
        <v/>
      </c>
      <c r="AS162" s="166" t="str">
        <f t="shared" si="151"/>
        <v/>
      </c>
      <c r="AT162" s="166" t="str">
        <f t="shared" si="152"/>
        <v/>
      </c>
      <c r="AU162" s="166" t="str">
        <f t="shared" si="118"/>
        <v>{"description": "(Sp) 左濁, う &amp; ゆ → ヴゅ","conditions":[{"type":"variable_unless","name":"unsettled","value":0},{"type":"variable_unless","name":"B_F","value":0},{"type":"variable_unless","name":"B_L","value":0},{"input_sources":[{"language":"ja"}],"type":"input_source_if"},{"input_sources":[{"input_mode_id":"Roman$"}],"type":"input_source_unless"}],"from":{"key_code":"p","modifiers":{"optional":["shift","caps_lock"]}},"to":[{"key_code":"delete_or_backspace"},{"key_code":"v"},{"key_code":"y"},{"key_code":"u"},{"set_variable":{"name":"B_P","value":1}},{"set_variable":{"name":"unsettled","value":0}}],"to_after_key_up":[{"set_variable":{"name":"B_P","value":0}}],"type":"basic"},{"conditions":[{"type":"variable_unless","name":"B_F","value":0},{"type":"variable_unless","name":"B_L","value":0},{"input_sources":[{"language":"ja"}],"type":"input_source_if"},{"input_sources":[{"input_mode_id":"Roman$"}],"type":"input_source_unless"}],"from":{"key_code":"p","modifiers":{"optional":["shift","caps_lock"]}},"to":[{"key_code":"v"},{"key_code":"y"},{"key_code":"u"},{"set_variable":{"name":"B_P","value":1}},{"set_variable":{"name":"unsettled","value":0}}],"to_after_key_up":[{"set_variable":{"name":"B_P","value":0}}],"type":"basic"},</v>
      </c>
      <c r="AV162" s="166" t="str">
        <f t="shared" si="119"/>
        <v/>
      </c>
      <c r="AW162" s="166" t="str">
        <f t="shared" si="153"/>
        <v>{"conditions":[{"type":"variable_unless","name":"unsettled","value":0},{"type":"variable_unless","name":"B_F","value":0},{"type":"variable_unless","name":"B_P","value":0},{"input_sources":[{"language":"ja"}],"type":"input_source_if"},{"input_sources":[{"input_mode_id":"Roman$"}],"type":"input_source_unless"}],"from":{"key_code":"l","modifiers":{"optional":["shift","caps_lock"]}},"to":[{"key_code":"delete_or_backspace"},{"key_code":"v"},{"key_code":"y"},{"key_code":"u"},{"set_variable":{"name":"B_L","value":1}},{"set_variable":{"name":"unsettled","value":0}}],"to_after_key_up":[{"set_variable":{"name":"B_L","value":0}}],"type":"basic"},{"conditions":[{"type":"variable_unless","name":"B_F","value":0},{"type":"variable_unless","name":"B_P","value":0},{"input_sources":[{"language":"ja"}],"type":"input_source_if"},{"input_sources":[{"input_mode_id":"Roman$"}],"type":"input_source_unless"}],"from":{"key_code":"l","modifiers":{"optional":["shift","caps_lock"]}},"to":[{"key_code":"v"},{"key_code":"y"},{"key_code":"u"},{"set_variable":{"name":"B_L","value":1}},{"set_variable":{"name":"unsettled","value":0}}],"to_after_key_up":[{"set_variable":{"name":"B_L","value":0}}],"type":"basic"},</v>
      </c>
      <c r="AX162" s="166" t="str">
        <f t="shared" si="154"/>
        <v/>
      </c>
      <c r="AY162" s="166" t="str">
        <f t="shared" si="155"/>
        <v/>
      </c>
      <c r="AZ162" s="166" t="str">
        <f t="shared" si="156"/>
        <v>{"conditions":[{"type":"variable_if","name":"unsettled","value":2},{"type":"variable_unless","name":"B_L","value":0},{"type":"variable_unless","name":"B_P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v"},{"key_code":"y"},{"key_code":"u"},{"set_variable":{"name":"B_F","value":1}},{"set_variable":{"name":"unsettled","value":0}}],"to_after_key_up":[{"set_variable":{"name":"B_F","value":0}}],"type":"basic"},{"conditions":[{"type":"variable_unless","name":"unsettled","value":0},{"type":"variable_unless","name":"B_L","value":0},{"type":"variable_unless","name":"B_P","value":0},{"input_sources":[{"language":"ja"}],"type":"input_source_if"},{"input_sources":[{"input_mode_id":"Roman$"}],"type":"input_source_unless"}],"from":{"key_code":"f","modifiers":{"optional":["shift","caps_lock"]}},"to":[{"key_code":"delete_or_backspace"},{"key_code":"v"},{"key_code":"y"},{"key_code":"u"},{"set_variable":{"name":"B_F","value":1}},{"set_variable":{"name":"unsettled","value":0}}],"to_after_key_up":[{"set_variable":{"name":"B_F","value":0}}],"type":"basic"},{"conditions":[{"type":"variable_unless","name":"B_L","value":0},{"type":"variable_unless","name":"B_P","value":0},{"input_sources":[{"language":"ja"}],"type":"input_source_if"},{"input_sources":[{"input_mode_id":"Roman$"}],"type":"input_source_unless"}],"from":{"key_code":"f","modifiers":{"optional":["shift","caps_lock"]}},"to":[{"key_code":"v"},{"key_code":"y"},{"key_code":"u"},{"set_variable":{"name":"B_F","value":1}},{"set_variable":{"name":"unsettled","value":0}}],"to_after_key_up":[{"set_variable":{"name":"B_F","value":0}}],"type":"basic"},</v>
      </c>
      <c r="BA162" s="166" t="str">
        <f t="shared" si="120"/>
        <v/>
      </c>
      <c r="BB162" s="166" t="str">
        <f t="shared" si="157"/>
        <v/>
      </c>
      <c r="BC162" s="166" t="str">
        <f t="shared" si="121"/>
        <v/>
      </c>
      <c r="BD162" s="166" t="str">
        <f t="shared" si="158"/>
        <v/>
      </c>
      <c r="BE162" s="166" t="str">
        <f t="shared" si="122"/>
        <v/>
      </c>
      <c r="BF162" s="166" t="str">
        <f t="shared" si="159"/>
        <v/>
      </c>
      <c r="BG162" s="166" t="str">
        <f t="shared" si="123"/>
        <v/>
      </c>
      <c r="BH162" s="166" t="str">
        <f t="shared" si="124"/>
        <v/>
      </c>
      <c r="BI162" s="166" t="str">
        <f t="shared" si="125"/>
        <v/>
      </c>
      <c r="BJ162" s="166"/>
      <c r="BK162" s="190"/>
      <c r="BL162" s="189" t="str">
        <f t="shared" si="126"/>
        <v/>
      </c>
      <c r="BM162" s="166" t="str">
        <f t="shared" si="160"/>
        <v/>
      </c>
      <c r="BN162" s="167" t="str">
        <f t="shared" si="161"/>
        <v/>
      </c>
      <c r="BO162" s="166" t="str">
        <f t="shared" si="127"/>
        <v/>
      </c>
      <c r="BP162" s="166" t="str">
        <f t="shared" si="162"/>
        <v/>
      </c>
      <c r="BQ162" s="190" t="str">
        <f>IF(AND($A162=1,$J162&lt;&gt;""),_xlfn.CONCAT(BQ$3,PROPER(_xlfn.XLOOKUP($L162,字面,QWERTY)),BQ$4,_xlfn.XLOOKUP($L162,字面,QWERTY),BQ$5,$U162,BQ$6,_xlfn.XLOOKUP($L162,字面,変数名),BQ$7,_xlfn.XLOOKUP($L162,字面,変数名),BQ$8,BQ$9,_xlfn.XLOOKUP($L162,字面,QWERTY),BQ$5,$U162,BQ$6,_xlfn.XLOOKUP($L162,字面,変数名),BQ$10,_xlfn.XLOOKUP($L162,字面,変数名),IF(ISBLANK($BQ163),BQ$11,BQ$8)),"")</f>
        <v/>
      </c>
      <c r="BR162" s="193"/>
    </row>
    <row r="163" spans="1:70" ht="21">
      <c r="A163" s="39">
        <f t="shared" si="129"/>
        <v>3</v>
      </c>
      <c r="B163" s="38" t="str">
        <f t="shared" si="130"/>
        <v>C</v>
      </c>
      <c r="C163" s="38">
        <f t="shared" si="131"/>
        <v>1</v>
      </c>
      <c r="D163" s="38">
        <f t="shared" si="132"/>
        <v>2</v>
      </c>
      <c r="E163" s="50">
        <f t="shared" si="133"/>
        <v>17563648</v>
      </c>
      <c r="F163" s="141">
        <f t="shared" si="134"/>
        <v>0</v>
      </c>
      <c r="G163" s="144">
        <v>168</v>
      </c>
      <c r="H163" s="3"/>
      <c r="I163" s="19"/>
      <c r="J163" s="5" t="s">
        <v>40</v>
      </c>
      <c r="K163" s="7" t="s">
        <v>56</v>
      </c>
      <c r="L163" s="22" t="s">
        <v>236</v>
      </c>
      <c r="M163" s="22" t="s">
        <v>184</v>
      </c>
      <c r="N163" s="204" t="s">
        <v>183</v>
      </c>
      <c r="O163" s="36" t="s">
        <v>577</v>
      </c>
      <c r="P163" s="9"/>
      <c r="Q163" s="10"/>
      <c r="R163" s="21"/>
      <c r="S163" s="34" t="str">
        <f t="shared" si="128"/>
        <v>{"key_code":"u"},{"key_code":"x"},{"key_code":"i"}</v>
      </c>
      <c r="T163" s="160"/>
      <c r="U163" s="34" t="str">
        <f t="shared" si="135"/>
        <v/>
      </c>
      <c r="W163" s="84" t="str">
        <f t="shared" si="136"/>
        <v>左半</v>
      </c>
      <c r="X163" s="85" t="str">
        <f t="shared" si="137"/>
        <v>う</v>
      </c>
      <c r="Y163" s="86">
        <f t="shared" si="138"/>
        <v>17301504</v>
      </c>
      <c r="Z163" s="87" t="str">
        <f t="shared" si="139"/>
        <v/>
      </c>
      <c r="AA163" s="85">
        <f t="shared" si="140"/>
        <v>0</v>
      </c>
      <c r="AB163" s="84" t="str">
        <f t="shared" si="141"/>
        <v>左半</v>
      </c>
      <c r="AC163" s="85" t="str">
        <f t="shared" si="142"/>
        <v>い</v>
      </c>
      <c r="AD163" s="86">
        <f t="shared" si="143"/>
        <v>17039360</v>
      </c>
      <c r="AE163" s="87" t="str">
        <f t="shared" si="144"/>
        <v/>
      </c>
      <c r="AF163" s="85">
        <f t="shared" si="145"/>
        <v>0</v>
      </c>
      <c r="AG163" s="84" t="str">
        <f t="shared" si="146"/>
        <v>う</v>
      </c>
      <c r="AH163" s="85" t="str">
        <f t="shared" si="147"/>
        <v>い</v>
      </c>
      <c r="AI163" s="86">
        <f t="shared" si="148"/>
        <v>786432</v>
      </c>
      <c r="AJ163" s="87" t="str">
        <f t="shared" si="149"/>
        <v/>
      </c>
      <c r="AK163" s="88">
        <f t="shared" si="150"/>
        <v>0</v>
      </c>
      <c r="AM163" s="183"/>
      <c r="AN163" s="165"/>
      <c r="AO163" s="165"/>
      <c r="AP163" s="165"/>
      <c r="AQ163" s="165"/>
      <c r="AR163" s="189" t="str">
        <f t="shared" si="117"/>
        <v/>
      </c>
      <c r="AS163" s="166" t="str">
        <f t="shared" si="151"/>
        <v/>
      </c>
      <c r="AT163" s="166" t="str">
        <f t="shared" si="152"/>
        <v/>
      </c>
      <c r="AU163" s="166" t="str">
        <f t="shared" si="118"/>
        <v/>
      </c>
      <c r="AV163" s="166" t="str">
        <f t="shared" si="119"/>
        <v>{"description": "(Sp) 左半, う &amp; い → うぃ","conditions":[{"type":"variable_if","name":"unsettled","value":2},{"type":"variable_unless","name":"B_V","value":0},{"type":"variable_unless","name":"B_L","value":0},{"input_sources":[{"language":"ja"}],"type":"input_source_if"},{"input_sources":[{"input_mode_id":"Roman$"}],"type":"input_source_unless"}],"from":{"key_code":"k","modifiers":{"optional":["shift","caps_lock"]}},"to":[{"key_code":"delete_or_backspace"},{"key_code":"delete_or_backspace"},{"key_code":"u"},{"key_code":"x"},{"key_code":"i"},{"set_variable":{"name":"B_K","value":1}},{"set_variable":{"name":"unsettled","value":0}}],"to_after_key_up":[{"set_variable":{"name":"B_K","value":0}}],"type":"basic"},{"conditions":[{"type":"variable_unless","name":"unsettled","value":0},{"type":"variable_unless","name":"B_V","value":0},{"type":"variable_unless","name":"B_L","value":0},{"input_sources":[{"language":"ja"}],"type":"input_source_if"},{"input_sources":[{"input_mode_id":"Roman$"}],"type":"input_source_unless"}],"from":{"key_code":"k","modifiers":{"optional":["shift","caps_lock"]}},"to":[{"key_code":"delete_or_backspace"},{"key_code":"u"},{"key_code":"x"},{"key_code":"i"},{"set_variable":{"name":"B_K","value":1}},{"set_variable":{"name":"unsettled","value":0}}],"to_after_key_up":[{"set_variable":{"name":"B_K","value":0}}],"type":"basic"},{"conditions":[{"type":"variable_unless","name":"B_V","value":0},{"type":"variable_unless","name":"B_L","value":0},{"input_sources":[{"language":"ja"}],"type":"input_source_if"},{"input_sources":[{"input_mode_id":"Roman$"}],"type":"input_source_unless"}],"from":{"key_code":"k","modifiers":{"optional":["shift","caps_lock"]}},"to":[{"key_code":"u"},{"key_code":"x"},{"key_code":"i"},{"set_variable":{"name":"B_K","value":1}},{"set_variable":{"name":"unsettled","value":0}}],"to_after_key_up":[{"set_variable":{"name":"B_K","value":0}}],"type":"basic"},</v>
      </c>
      <c r="AW163" s="166" t="str">
        <f t="shared" si="153"/>
        <v/>
      </c>
      <c r="AX163" s="166" t="str">
        <f t="shared" si="154"/>
        <v>{"conditions":[{"type":"variable_if","name":"unsettled","value":2},{"type":"variable_unless","name":"B_V","value":0},{"type":"variable_unless","name":"B_K","value":0},{"input_sources":[{"language":"ja"}],"type":"input_source_if"},{"input_sources":[{"input_mode_id":"Roman$"}],"type":"input_source_unless"}],"from":{"key_code":"l","modifiers":{"optional":["shift","caps_lock"]}},"to":[{"key_code":"delete_or_backspace"},{"key_code":"delete_or_backspace"},{"key_code":"u"},{"key_code":"x"},{"key_code":"i"},{"set_variable":{"name":"B_L","value":1}},{"set_variable":{"name":"unsettled","value":0}}],"to_after_key_up":[{"set_variable":{"name":"B_L","value":0}}],"type":"basic"},{"conditions":[{"type":"variable_unless","name":"unsettled","value":0},{"type":"variable_unless","name":"B_V","value":0},{"type":"variable_unless","name":"B_K","value":0},{"input_sources":[{"language":"ja"}],"type":"input_source_if"},{"input_sources":[{"input_mode_id":"Roman$"}],"type":"input_source_unless"}],"from":{"key_code":"l","modifiers":{"optional":["shift","caps_lock"]}},"to":[{"key_code":"delete_or_backspace"},{"key_code":"u"},{"key_code":"x"},{"key_code":"i"},{"set_variable":{"name":"B_L","value":1}},{"set_variable":{"name":"unsettled","value":0}}],"to_after_key_up":[{"set_variable":{"name":"B_L","value":0}}],"type":"basic"},{"conditions":[{"type":"variable_unless","name":"B_V","value":0},{"type":"variable_unless","name":"B_K","value":0},{"input_sources":[{"language":"ja"}],"type":"input_source_if"},{"input_sources":[{"input_mode_id":"Roman$"}],"type":"input_source_unless"}],"from":{"key_code":"l","modifiers":{"optional":["shift","caps_lock"]}},"to":[{"key_code":"u"},{"key_code":"x"},{"key_code":"i"},{"set_variable":{"name":"B_L","value":1}},{"set_variable":{"name":"unsettled","value":0}}],"to_after_key_up":[{"set_variable":{"name":"B_L","value":0}}],"type":"basic"},</v>
      </c>
      <c r="AY163" s="166" t="str">
        <f t="shared" si="155"/>
        <v/>
      </c>
      <c r="AZ163" s="166" t="str">
        <f t="shared" si="156"/>
        <v>{"conditions":[{"type":"variable_if","name":"unsettled","value":2},{"type":"variable_unless","name":"B_L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u"},{"key_code":"x"},{"key_code":"i"},{"set_variable":{"name":"B_V","value":1}},{"set_variable":{"name":"unsettled","value":0}}],"to_after_key_up":[{"set_variable":{"name":"B_V","value":0}}],"type":"basic"},{"conditions":[{"type":"variable_unless","name":"unsettled","value":0},{"type":"variable_unless","name":"B_L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delete_or_backspace"},{"key_code":"u"},{"key_code":"x"},{"key_code":"i"},{"set_variable":{"name":"B_V","value":1}},{"set_variable":{"name":"unsettled","value":0}}],"to_after_key_up":[{"set_variable":{"name":"B_V","value":0}}],"type":"basic"},{"conditions":[{"type":"variable_unless","name":"B_L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u"},{"key_code":"x"},{"key_code":"i"},{"set_variable":{"name":"B_V","value":1}},{"set_variable":{"name":"unsettled","value":0}}],"to_after_key_up":[{"set_variable":{"name":"B_V","value":0}}],"type":"basic"},</v>
      </c>
      <c r="BA163" s="166" t="str">
        <f t="shared" si="120"/>
        <v/>
      </c>
      <c r="BB163" s="166" t="str">
        <f t="shared" si="157"/>
        <v/>
      </c>
      <c r="BC163" s="166" t="str">
        <f t="shared" si="121"/>
        <v/>
      </c>
      <c r="BD163" s="166" t="str">
        <f t="shared" si="158"/>
        <v/>
      </c>
      <c r="BE163" s="166" t="str">
        <f t="shared" si="122"/>
        <v/>
      </c>
      <c r="BF163" s="166" t="str">
        <f t="shared" si="159"/>
        <v/>
      </c>
      <c r="BG163" s="166" t="str">
        <f t="shared" si="123"/>
        <v/>
      </c>
      <c r="BH163" s="166" t="str">
        <f t="shared" si="124"/>
        <v/>
      </c>
      <c r="BI163" s="166" t="str">
        <f t="shared" si="125"/>
        <v/>
      </c>
      <c r="BJ163" s="166"/>
      <c r="BK163" s="190"/>
      <c r="BL163" s="189" t="str">
        <f t="shared" si="126"/>
        <v/>
      </c>
      <c r="BM163" s="166" t="str">
        <f t="shared" si="160"/>
        <v/>
      </c>
      <c r="BN163" s="167" t="str">
        <f t="shared" si="161"/>
        <v/>
      </c>
      <c r="BO163" s="166" t="str">
        <f t="shared" si="127"/>
        <v/>
      </c>
      <c r="BP163" s="166" t="str">
        <f t="shared" si="162"/>
        <v/>
      </c>
      <c r="BQ163" s="190" t="str">
        <f>IF(AND($A163=1,$J163&lt;&gt;""),_xlfn.CONCAT(BQ$3,PROPER(_xlfn.XLOOKUP($L163,字面,QWERTY)),BQ$4,_xlfn.XLOOKUP($L163,字面,QWERTY),BQ$5,$U163,BQ$6,_xlfn.XLOOKUP($L163,字面,変数名),BQ$7,_xlfn.XLOOKUP($L163,字面,変数名),BQ$8,BQ$9,_xlfn.XLOOKUP($L163,字面,QWERTY),BQ$5,$U163,BQ$6,_xlfn.XLOOKUP($L163,字面,変数名),BQ$10,_xlfn.XLOOKUP($L163,字面,変数名),IF(ISBLANK($BQ164),BQ$11,BQ$8)),"")</f>
        <v/>
      </c>
      <c r="BR163" s="193"/>
    </row>
    <row r="164" spans="1:70" ht="21">
      <c r="A164" s="39">
        <f t="shared" si="129"/>
        <v>3</v>
      </c>
      <c r="B164" s="38" t="str">
        <f t="shared" si="130"/>
        <v>C</v>
      </c>
      <c r="C164" s="38">
        <f t="shared" si="131"/>
        <v>1</v>
      </c>
      <c r="D164" s="38">
        <f t="shared" si="132"/>
        <v>2</v>
      </c>
      <c r="E164" s="50">
        <f t="shared" si="133"/>
        <v>17302016</v>
      </c>
      <c r="F164" s="141">
        <f t="shared" si="134"/>
        <v>0</v>
      </c>
      <c r="G164" s="144">
        <v>169</v>
      </c>
      <c r="H164" s="3"/>
      <c r="I164" s="19"/>
      <c r="J164" s="5" t="s">
        <v>40</v>
      </c>
      <c r="K164" s="7" t="s">
        <v>56</v>
      </c>
      <c r="L164" s="22" t="s">
        <v>236</v>
      </c>
      <c r="M164" s="22" t="s">
        <v>184</v>
      </c>
      <c r="N164" s="204" t="s">
        <v>247</v>
      </c>
      <c r="O164" s="36" t="s">
        <v>578</v>
      </c>
      <c r="P164" s="9"/>
      <c r="Q164" s="10"/>
      <c r="R164" s="21"/>
      <c r="S164" s="34" t="str">
        <f t="shared" si="128"/>
        <v>{"key_code":"u"},{"key_code":"x"},{"key_code":"e"}</v>
      </c>
      <c r="T164" s="160"/>
      <c r="U164" s="34" t="str">
        <f t="shared" si="135"/>
        <v/>
      </c>
      <c r="W164" s="84" t="str">
        <f t="shared" si="136"/>
        <v>左半</v>
      </c>
      <c r="X164" s="85" t="str">
        <f t="shared" si="137"/>
        <v>う</v>
      </c>
      <c r="Y164" s="86">
        <f t="shared" si="138"/>
        <v>17301504</v>
      </c>
      <c r="Z164" s="87" t="str">
        <f t="shared" si="139"/>
        <v/>
      </c>
      <c r="AA164" s="85">
        <f t="shared" si="140"/>
        <v>0</v>
      </c>
      <c r="AB164" s="84" t="str">
        <f t="shared" si="141"/>
        <v>左半</v>
      </c>
      <c r="AC164" s="85" t="str">
        <f t="shared" si="142"/>
        <v>え</v>
      </c>
      <c r="AD164" s="86">
        <f t="shared" si="143"/>
        <v>16777728</v>
      </c>
      <c r="AE164" s="87" t="str">
        <f t="shared" si="144"/>
        <v/>
      </c>
      <c r="AF164" s="85">
        <f t="shared" si="145"/>
        <v>0</v>
      </c>
      <c r="AG164" s="84" t="str">
        <f t="shared" si="146"/>
        <v>う</v>
      </c>
      <c r="AH164" s="85" t="str">
        <f t="shared" si="147"/>
        <v>え</v>
      </c>
      <c r="AI164" s="86">
        <f t="shared" si="148"/>
        <v>524800</v>
      </c>
      <c r="AJ164" s="87" t="str">
        <f t="shared" si="149"/>
        <v/>
      </c>
      <c r="AK164" s="88">
        <f t="shared" si="150"/>
        <v>0</v>
      </c>
      <c r="AM164" s="183"/>
      <c r="AN164" s="165"/>
      <c r="AO164" s="165"/>
      <c r="AP164" s="165"/>
      <c r="AQ164" s="165"/>
      <c r="AR164" s="189" t="str">
        <f t="shared" si="117"/>
        <v/>
      </c>
      <c r="AS164" s="166" t="str">
        <f t="shared" si="151"/>
        <v/>
      </c>
      <c r="AT164" s="166" t="str">
        <f t="shared" si="152"/>
        <v/>
      </c>
      <c r="AU164" s="166" t="str">
        <f t="shared" si="118"/>
        <v/>
      </c>
      <c r="AV164" s="166" t="str">
        <f t="shared" si="119"/>
        <v>{"description": "(Sp) 左半, う &amp; え → うぇ","conditions":[{"type":"variable_if","name":"unsettled","value":2},{"type":"variable_unless","name":"B_V","value":0},{"type":"variable_unless","name":"B_L","value":0},{"input_sources":[{"language":"ja"}],"type":"input_source_if"},{"input_sources":[{"input_mode_id":"Roman$"}],"type":"input_source_unless"}],"from":{"key_code":"o","modifiers":{"optional":["shift","caps_lock"]}},"to":[{"key_code":"delete_or_backspace"},{"key_code":"delete_or_backspace"},{"key_code":"u"},{"key_code":"x"},{"key_code":"e"},{"set_variable":{"name":"B_O","value":1}},{"set_variable":{"name":"unsettled","value":0}}],"to_after_key_up":[{"set_variable":{"name":"B_O","value":0}}],"type":"basic"},{"conditions":[{"type":"variable_unless","name":"unsettled","value":0},{"type":"variable_unless","name":"B_V","value":0},{"type":"variable_unless","name":"B_L","value":0},{"input_sources":[{"language":"ja"}],"type":"input_source_if"},{"input_sources":[{"input_mode_id":"Roman$"}],"type":"input_source_unless"}],"from":{"key_code":"o","modifiers":{"optional":["shift","caps_lock"]}},"to":[{"key_code":"delete_or_backspace"},{"key_code":"u"},{"key_code":"x"},{"key_code":"e"},{"set_variable":{"name":"B_O","value":1}},{"set_variable":{"name":"unsettled","value":0}}],"to_after_key_up":[{"set_variable":{"name":"B_O","value":0}}],"type":"basic"},{"conditions":[{"type":"variable_unless","name":"B_V","value":0},{"type":"variable_unless","name":"B_L","value":0},{"input_sources":[{"language":"ja"}],"type":"input_source_if"},{"input_sources":[{"input_mode_id":"Roman$"}],"type":"input_source_unless"}],"from":{"key_code":"o","modifiers":{"optional":["shift","caps_lock"]}},"to":[{"key_code":"u"},{"key_code":"x"},{"key_code":"e"},{"set_variable":{"name":"B_O","value":1}},{"set_variable":{"name":"unsettled","value":0}}],"to_after_key_up":[{"set_variable":{"name":"B_O","value":0}}],"type":"basic"},</v>
      </c>
      <c r="AW164" s="166" t="str">
        <f t="shared" si="153"/>
        <v/>
      </c>
      <c r="AX164" s="166" t="str">
        <f t="shared" si="154"/>
        <v>{"conditions":[{"type":"variable_if","name":"unsettled","value":2},{"type":"variable_unless","name":"B_V","value":0},{"type":"variable_unless","name":"B_O","value":0},{"input_sources":[{"language":"ja"}],"type":"input_source_if"},{"input_sources":[{"input_mode_id":"Roman$"}],"type":"input_source_unless"}],"from":{"key_code":"l","modifiers":{"optional":["shift","caps_lock"]}},"to":[{"key_code":"delete_or_backspace"},{"key_code":"delete_or_backspace"},{"key_code":"u"},{"key_code":"x"},{"key_code":"e"},{"set_variable":{"name":"B_L","value":1}},{"set_variable":{"name":"unsettled","value":0}}],"to_after_key_up":[{"set_variable":{"name":"B_L","value":0}}],"type":"basic"},{"conditions":[{"type":"variable_unless","name":"unsettled","value":0},{"type":"variable_unless","name":"B_V","value":0},{"type":"variable_unless","name":"B_O","value":0},{"input_sources":[{"language":"ja"}],"type":"input_source_if"},{"input_sources":[{"input_mode_id":"Roman$"}],"type":"input_source_unless"}],"from":{"key_code":"l","modifiers":{"optional":["shift","caps_lock"]}},"to":[{"key_code":"delete_or_backspace"},{"key_code":"u"},{"key_code":"x"},{"key_code":"e"},{"set_variable":{"name":"B_L","value":1}},{"set_variable":{"name":"unsettled","value":0}}],"to_after_key_up":[{"set_variable":{"name":"B_L","value":0}}],"type":"basic"},{"conditions":[{"type":"variable_unless","name":"B_V","value":0},{"type":"variable_unless","name":"B_O","value":0},{"input_sources":[{"language":"ja"}],"type":"input_source_if"},{"input_sources":[{"input_mode_id":"Roman$"}],"type":"input_source_unless"}],"from":{"key_code":"l","modifiers":{"optional":["shift","caps_lock"]}},"to":[{"key_code":"u"},{"key_code":"x"},{"key_code":"e"},{"set_variable":{"name":"B_L","value":1}},{"set_variable":{"name":"unsettled","value":0}}],"to_after_key_up":[{"set_variable":{"name":"B_L","value":0}}],"type":"basic"},</v>
      </c>
      <c r="AY164" s="166" t="str">
        <f t="shared" si="155"/>
        <v/>
      </c>
      <c r="AZ164" s="166" t="str">
        <f t="shared" si="156"/>
        <v>{"conditions":[{"type":"variable_if","name":"unsettled","value":2},{"type":"variable_unless","name":"B_L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u"},{"key_code":"x"},{"key_code":"e"},{"set_variable":{"name":"B_V","value":1}},{"set_variable":{"name":"unsettled","value":0}}],"to_after_key_up":[{"set_variable":{"name":"B_V","value":0}}],"type":"basic"},{"conditions":[{"type":"variable_unless","name":"unsettled","value":0},{"type":"variable_unless","name":"B_L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delete_or_backspace"},{"key_code":"u"},{"key_code":"x"},{"key_code":"e"},{"set_variable":{"name":"B_V","value":1}},{"set_variable":{"name":"unsettled","value":0}}],"to_after_key_up":[{"set_variable":{"name":"B_V","value":0}}],"type":"basic"},{"conditions":[{"type":"variable_unless","name":"B_L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u"},{"key_code":"x"},{"key_code":"e"},{"set_variable":{"name":"B_V","value":1}},{"set_variable":{"name":"unsettled","value":0}}],"to_after_key_up":[{"set_variable":{"name":"B_V","value":0}}],"type":"basic"},</v>
      </c>
      <c r="BA164" s="166" t="str">
        <f t="shared" si="120"/>
        <v/>
      </c>
      <c r="BB164" s="166" t="str">
        <f t="shared" si="157"/>
        <v/>
      </c>
      <c r="BC164" s="166" t="str">
        <f t="shared" si="121"/>
        <v/>
      </c>
      <c r="BD164" s="166" t="str">
        <f t="shared" si="158"/>
        <v/>
      </c>
      <c r="BE164" s="166" t="str">
        <f t="shared" si="122"/>
        <v/>
      </c>
      <c r="BF164" s="166" t="str">
        <f t="shared" si="159"/>
        <v/>
      </c>
      <c r="BG164" s="166" t="str">
        <f t="shared" si="123"/>
        <v/>
      </c>
      <c r="BH164" s="166" t="str">
        <f t="shared" si="124"/>
        <v/>
      </c>
      <c r="BI164" s="166" t="str">
        <f t="shared" si="125"/>
        <v/>
      </c>
      <c r="BJ164" s="166"/>
      <c r="BK164" s="190"/>
      <c r="BL164" s="189" t="str">
        <f t="shared" si="126"/>
        <v/>
      </c>
      <c r="BM164" s="166" t="str">
        <f t="shared" si="160"/>
        <v/>
      </c>
      <c r="BN164" s="167" t="str">
        <f t="shared" si="161"/>
        <v/>
      </c>
      <c r="BO164" s="166" t="str">
        <f t="shared" si="127"/>
        <v/>
      </c>
      <c r="BP164" s="166" t="str">
        <f t="shared" si="162"/>
        <v/>
      </c>
      <c r="BQ164" s="190" t="str">
        <f>IF(AND($A164=1,$J164&lt;&gt;""),_xlfn.CONCAT(BQ$3,PROPER(_xlfn.XLOOKUP($L164,字面,QWERTY)),BQ$4,_xlfn.XLOOKUP($L164,字面,QWERTY),BQ$5,$U164,BQ$6,_xlfn.XLOOKUP($L164,字面,変数名),BQ$7,_xlfn.XLOOKUP($L164,字面,変数名),BQ$8,BQ$9,_xlfn.XLOOKUP($L164,字面,QWERTY),BQ$5,$U164,BQ$6,_xlfn.XLOOKUP($L164,字面,変数名),BQ$10,_xlfn.XLOOKUP($L164,字面,変数名),IF(ISBLANK($BQ165),BQ$11,BQ$8)),"")</f>
        <v/>
      </c>
      <c r="BR164" s="193"/>
    </row>
    <row r="165" spans="1:70" ht="21">
      <c r="A165" s="39">
        <f t="shared" si="129"/>
        <v>3</v>
      </c>
      <c r="B165" s="38" t="str">
        <f t="shared" si="130"/>
        <v>C</v>
      </c>
      <c r="C165" s="38">
        <f t="shared" si="131"/>
        <v>1</v>
      </c>
      <c r="D165" s="38">
        <f t="shared" si="132"/>
        <v>2</v>
      </c>
      <c r="E165" s="50">
        <f t="shared" si="133"/>
        <v>84410368</v>
      </c>
      <c r="F165" s="141">
        <f t="shared" si="134"/>
        <v>0</v>
      </c>
      <c r="G165" s="144">
        <v>170</v>
      </c>
      <c r="H165" s="3"/>
      <c r="I165" s="19"/>
      <c r="J165" s="5" t="s">
        <v>40</v>
      </c>
      <c r="K165" s="7" t="s">
        <v>56</v>
      </c>
      <c r="L165" s="22" t="s">
        <v>236</v>
      </c>
      <c r="M165" s="22" t="s">
        <v>184</v>
      </c>
      <c r="N165" s="204" t="s">
        <v>248</v>
      </c>
      <c r="O165" s="36" t="s">
        <v>579</v>
      </c>
      <c r="P165" s="9"/>
      <c r="Q165" s="10"/>
      <c r="R165" s="21"/>
      <c r="S165" s="34" t="str">
        <f t="shared" si="128"/>
        <v>{"key_code":"u"},{"key_code":"x"},{"key_code":"o"}</v>
      </c>
      <c r="T165" s="160"/>
      <c r="U165" s="34" t="str">
        <f t="shared" si="135"/>
        <v/>
      </c>
      <c r="W165" s="84" t="str">
        <f t="shared" si="136"/>
        <v>左半</v>
      </c>
      <c r="X165" s="85" t="str">
        <f t="shared" si="137"/>
        <v>う</v>
      </c>
      <c r="Y165" s="86">
        <f t="shared" si="138"/>
        <v>17301504</v>
      </c>
      <c r="Z165" s="87" t="str">
        <f t="shared" si="139"/>
        <v/>
      </c>
      <c r="AA165" s="85">
        <f t="shared" si="140"/>
        <v>0</v>
      </c>
      <c r="AB165" s="84" t="str">
        <f t="shared" si="141"/>
        <v>左半</v>
      </c>
      <c r="AC165" s="85" t="str">
        <f t="shared" si="142"/>
        <v>お</v>
      </c>
      <c r="AD165" s="86">
        <f t="shared" si="143"/>
        <v>83886080</v>
      </c>
      <c r="AE165" s="87" t="str">
        <f t="shared" si="144"/>
        <v/>
      </c>
      <c r="AF165" s="85">
        <f t="shared" si="145"/>
        <v>0</v>
      </c>
      <c r="AG165" s="84" t="str">
        <f t="shared" si="146"/>
        <v>う</v>
      </c>
      <c r="AH165" s="85" t="str">
        <f t="shared" si="147"/>
        <v>お</v>
      </c>
      <c r="AI165" s="86">
        <f t="shared" si="148"/>
        <v>67633152</v>
      </c>
      <c r="AJ165" s="87" t="str">
        <f t="shared" si="149"/>
        <v/>
      </c>
      <c r="AK165" s="88">
        <f t="shared" si="150"/>
        <v>0</v>
      </c>
      <c r="AM165" s="183"/>
      <c r="AN165" s="165"/>
      <c r="AO165" s="165"/>
      <c r="AP165" s="165"/>
      <c r="AQ165" s="165"/>
      <c r="AR165" s="189" t="str">
        <f t="shared" si="117"/>
        <v/>
      </c>
      <c r="AS165" s="166" t="str">
        <f t="shared" si="151"/>
        <v/>
      </c>
      <c r="AT165" s="166" t="str">
        <f t="shared" si="152"/>
        <v/>
      </c>
      <c r="AU165" s="166" t="str">
        <f t="shared" si="118"/>
        <v/>
      </c>
      <c r="AV165" s="166" t="str">
        <f t="shared" si="119"/>
        <v>{"description": "(Sp) 左半, う &amp; お → うぉ","conditions":[{"type":"variable_if","name":"unsettled","value":2},{"type":"variable_unless","name":"B_V","value":0},{"type":"variable_unless","name":"B_L","value":0},{"input_sources":[{"language":"ja"}],"type":"input_source_if"},{"input_sources":[{"input_mode_id":"Roman$"}],"type":"input_source_unless"}],"from":{"key_code":"n","modifiers":{"optional":["shift","caps_lock"]}},"to":[{"key_code":"delete_or_backspace"},{"key_code":"delete_or_backspace"},{"key_code":"u"},{"key_code":"x"},{"key_code":"o"},{"set_variable":{"name":"B_N","value":1}},{"set_variable":{"name":"unsettled","value":0}}],"to_after_key_up":[{"set_variable":{"name":"B_N","value":0}}],"type":"basic"},{"conditions":[{"type":"variable_unless","name":"unsettled","value":0},{"type":"variable_unless","name":"B_V","value":0},{"type":"variable_unless","name":"B_L","value":0},{"input_sources":[{"language":"ja"}],"type":"input_source_if"},{"input_sources":[{"input_mode_id":"Roman$"}],"type":"input_source_unless"}],"from":{"key_code":"n","modifiers":{"optional":["shift","caps_lock"]}},"to":[{"key_code":"delete_or_backspace"},{"key_code":"u"},{"key_code":"x"},{"key_code":"o"},{"set_variable":{"name":"B_N","value":1}},{"set_variable":{"name":"unsettled","value":0}}],"to_after_key_up":[{"set_variable":{"name":"B_N","value":0}}],"type":"basic"},{"conditions":[{"type":"variable_unless","name":"B_V","value":0},{"type":"variable_unless","name":"B_L","value":0},{"input_sources":[{"language":"ja"}],"type":"input_source_if"},{"input_sources":[{"input_mode_id":"Roman$"}],"type":"input_source_unless"}],"from":{"key_code":"n","modifiers":{"optional":["shift","caps_lock"]}},"to":[{"key_code":"u"},{"key_code":"x"},{"key_code":"o"},{"set_variable":{"name":"B_N","value":1}},{"set_variable":{"name":"unsettled","value":0}}],"to_after_key_up":[{"set_variable":{"name":"B_N","value":0}}],"type":"basic"},</v>
      </c>
      <c r="AW165" s="166" t="str">
        <f t="shared" si="153"/>
        <v/>
      </c>
      <c r="AX165" s="166" t="str">
        <f t="shared" si="154"/>
        <v>{"conditions":[{"type":"variable_if","name":"unsettled","value":2},{"type":"variable_unless","name":"B_V","value":0},{"type":"variable_unless","name":"B_N","value":0},{"input_sources":[{"language":"ja"}],"type":"input_source_if"},{"input_sources":[{"input_mode_id":"Roman$"}],"type":"input_source_unless"}],"from":{"key_code":"l","modifiers":{"optional":["shift","caps_lock"]}},"to":[{"key_code":"delete_or_backspace"},{"key_code":"delete_or_backspace"},{"key_code":"u"},{"key_code":"x"},{"key_code":"o"},{"set_variable":{"name":"B_L","value":1}},{"set_variable":{"name":"unsettled","value":0}}],"to_after_key_up":[{"set_variable":{"name":"B_L","value":0}}],"type":"basic"},{"conditions":[{"type":"variable_unless","name":"unsettled","value":0},{"type":"variable_unless","name":"B_V","value":0},{"type":"variable_unless","name":"B_N","value":0},{"input_sources":[{"language":"ja"}],"type":"input_source_if"},{"input_sources":[{"input_mode_id":"Roman$"}],"type":"input_source_unless"}],"from":{"key_code":"l","modifiers":{"optional":["shift","caps_lock"]}},"to":[{"key_code":"delete_or_backspace"},{"key_code":"u"},{"key_code":"x"},{"key_code":"o"},{"set_variable":{"name":"B_L","value":1}},{"set_variable":{"name":"unsettled","value":0}}],"to_after_key_up":[{"set_variable":{"name":"B_L","value":0}}],"type":"basic"},{"conditions":[{"type":"variable_unless","name":"B_V","value":0},{"type":"variable_unless","name":"B_N","value":0},{"input_sources":[{"language":"ja"}],"type":"input_source_if"},{"input_sources":[{"input_mode_id":"Roman$"}],"type":"input_source_unless"}],"from":{"key_code":"l","modifiers":{"optional":["shift","caps_lock"]}},"to":[{"key_code":"u"},{"key_code":"x"},{"key_code":"o"},{"set_variable":{"name":"B_L","value":1}},{"set_variable":{"name":"unsettled","value":0}}],"to_after_key_up":[{"set_variable":{"name":"B_L","value":0}}],"type":"basic"},</v>
      </c>
      <c r="AY165" s="166" t="str">
        <f t="shared" si="155"/>
        <v/>
      </c>
      <c r="AZ165" s="166" t="str">
        <f t="shared" si="156"/>
        <v>{"conditions":[{"type":"variable_if","name":"unsettled","value":2},{"type":"variable_unless","name":"B_L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u"},{"key_code":"x"},{"key_code":"o"},{"set_variable":{"name":"B_V","value":1}},{"set_variable":{"name":"unsettled","value":0}}],"to_after_key_up":[{"set_variable":{"name":"B_V","value":0}}],"type":"basic"},{"conditions":[{"type":"variable_unless","name":"unsettled","value":0},{"type":"variable_unless","name":"B_L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delete_or_backspace"},{"key_code":"u"},{"key_code":"x"},{"key_code":"o"},{"set_variable":{"name":"B_V","value":1}},{"set_variable":{"name":"unsettled","value":0}}],"to_after_key_up":[{"set_variable":{"name":"B_V","value":0}}],"type":"basic"},{"conditions":[{"type":"variable_unless","name":"B_L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u"},{"key_code":"x"},{"key_code":"o"},{"set_variable":{"name":"B_V","value":1}},{"set_variable":{"name":"unsettled","value":0}}],"to_after_key_up":[{"set_variable":{"name":"B_V","value":0}}],"type":"basic"},</v>
      </c>
      <c r="BA165" s="166" t="str">
        <f t="shared" si="120"/>
        <v/>
      </c>
      <c r="BB165" s="166" t="str">
        <f t="shared" si="157"/>
        <v/>
      </c>
      <c r="BC165" s="166" t="str">
        <f t="shared" si="121"/>
        <v/>
      </c>
      <c r="BD165" s="166" t="str">
        <f t="shared" si="158"/>
        <v/>
      </c>
      <c r="BE165" s="166" t="str">
        <f t="shared" si="122"/>
        <v/>
      </c>
      <c r="BF165" s="166" t="str">
        <f t="shared" si="159"/>
        <v/>
      </c>
      <c r="BG165" s="166" t="str">
        <f t="shared" si="123"/>
        <v/>
      </c>
      <c r="BH165" s="166" t="str">
        <f t="shared" si="124"/>
        <v/>
      </c>
      <c r="BI165" s="166" t="str">
        <f t="shared" si="125"/>
        <v/>
      </c>
      <c r="BJ165" s="166"/>
      <c r="BK165" s="190"/>
      <c r="BL165" s="189" t="str">
        <f t="shared" si="126"/>
        <v/>
      </c>
      <c r="BM165" s="166" t="str">
        <f t="shared" si="160"/>
        <v/>
      </c>
      <c r="BN165" s="167" t="str">
        <f t="shared" si="161"/>
        <v/>
      </c>
      <c r="BO165" s="166" t="str">
        <f t="shared" si="127"/>
        <v/>
      </c>
      <c r="BP165" s="166" t="str">
        <f t="shared" si="162"/>
        <v/>
      </c>
      <c r="BQ165" s="190" t="str">
        <f>IF(AND($A165=1,$J165&lt;&gt;""),_xlfn.CONCAT(BQ$3,PROPER(_xlfn.XLOOKUP($L165,字面,QWERTY)),BQ$4,_xlfn.XLOOKUP($L165,字面,QWERTY),BQ$5,$U165,BQ$6,_xlfn.XLOOKUP($L165,字面,変数名),BQ$7,_xlfn.XLOOKUP($L165,字面,変数名),BQ$8,BQ$9,_xlfn.XLOOKUP($L165,字面,QWERTY),BQ$5,$U165,BQ$6,_xlfn.XLOOKUP($L165,字面,変数名),BQ$10,_xlfn.XLOOKUP($L165,字面,変数名),IF(ISBLANK($BQ166),BQ$11,BQ$8)),"")</f>
        <v/>
      </c>
      <c r="BR165" s="193"/>
    </row>
    <row r="166" spans="1:70" ht="21">
      <c r="A166" s="39">
        <f t="shared" si="129"/>
        <v>3</v>
      </c>
      <c r="B166" s="38" t="str">
        <f t="shared" si="130"/>
        <v>C</v>
      </c>
      <c r="C166" s="38">
        <f t="shared" si="131"/>
        <v>1</v>
      </c>
      <c r="D166" s="38">
        <f t="shared" si="132"/>
        <v>2</v>
      </c>
      <c r="E166" s="50">
        <f t="shared" si="133"/>
        <v>16973824</v>
      </c>
      <c r="F166" s="141">
        <f t="shared" si="134"/>
        <v>0</v>
      </c>
      <c r="G166" s="144">
        <v>171</v>
      </c>
      <c r="H166" s="3"/>
      <c r="I166" s="19"/>
      <c r="J166" s="5" t="s">
        <v>40</v>
      </c>
      <c r="K166" s="7" t="s">
        <v>56</v>
      </c>
      <c r="L166" s="22" t="s">
        <v>236</v>
      </c>
      <c r="M166" s="22" t="s">
        <v>181</v>
      </c>
      <c r="N166" s="204" t="s">
        <v>182</v>
      </c>
      <c r="O166" s="36" t="s">
        <v>580</v>
      </c>
      <c r="P166" s="9"/>
      <c r="Q166" s="10"/>
      <c r="R166" s="21"/>
      <c r="S166" s="34" t="str">
        <f t="shared" si="128"/>
        <v>{"key_code":"q"},{"key_code":"a"}</v>
      </c>
      <c r="T166" s="160"/>
      <c r="U166" s="34" t="str">
        <f t="shared" si="135"/>
        <v/>
      </c>
      <c r="W166" s="84" t="str">
        <f t="shared" si="136"/>
        <v>左半</v>
      </c>
      <c r="X166" s="85" t="str">
        <f t="shared" si="137"/>
        <v>く</v>
      </c>
      <c r="Y166" s="86">
        <f t="shared" si="138"/>
        <v>16842752</v>
      </c>
      <c r="Z166" s="87" t="str">
        <f t="shared" si="139"/>
        <v/>
      </c>
      <c r="AA166" s="85">
        <f t="shared" si="140"/>
        <v>0</v>
      </c>
      <c r="AB166" s="84" t="str">
        <f t="shared" si="141"/>
        <v>左半</v>
      </c>
      <c r="AC166" s="85" t="str">
        <f t="shared" si="142"/>
        <v>あ</v>
      </c>
      <c r="AD166" s="86">
        <f t="shared" si="143"/>
        <v>16908288</v>
      </c>
      <c r="AE166" s="87" t="str">
        <f t="shared" si="144"/>
        <v>ご</v>
      </c>
      <c r="AF166" s="85">
        <f t="shared" si="145"/>
        <v>1</v>
      </c>
      <c r="AG166" s="84" t="str">
        <f t="shared" si="146"/>
        <v>く</v>
      </c>
      <c r="AH166" s="85" t="str">
        <f t="shared" si="147"/>
        <v>あ</v>
      </c>
      <c r="AI166" s="86">
        <f t="shared" si="148"/>
        <v>196608</v>
      </c>
      <c r="AJ166" s="87">
        <f t="shared" si="149"/>
        <v>0</v>
      </c>
      <c r="AK166" s="88">
        <f t="shared" si="150"/>
        <v>1</v>
      </c>
      <c r="AM166" s="183"/>
      <c r="AN166" s="165"/>
      <c r="AO166" s="165"/>
      <c r="AP166" s="165"/>
      <c r="AQ166" s="165"/>
      <c r="AR166" s="189" t="str">
        <f t="shared" si="117"/>
        <v/>
      </c>
      <c r="AS166" s="166" t="str">
        <f t="shared" si="151"/>
        <v/>
      </c>
      <c r="AT166" s="166" t="str">
        <f t="shared" si="152"/>
        <v/>
      </c>
      <c r="AU166" s="166" t="str">
        <f t="shared" si="118"/>
        <v/>
      </c>
      <c r="AV166" s="166" t="str">
        <f t="shared" si="119"/>
        <v>{"description": "(Sp) 左半, く &amp; あ → くぁ","conditions":[{"type":"variable_if","name":"unsettled","value":2},{"type":"variable_unless","name":"B_V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q"},{"key_code":"a"},{"set_variable":{"name":"B_J","value":1}},{"set_variable":{"name":"unsettled","value":0}}],"to_after_key_up":[{"set_variable":{"name":"B_J","value":0}}],"type":"basic"},{"conditions":[{"type":"variable_unless","name":"unsettled","value":0},{"type":"variable_unless","name":"B_V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q"},{"key_code":"a"},{"set_variable":{"name":"B_J","value":1}},{"set_variable":{"name":"unsettled","value":0}}],"to_after_key_up":[{"set_variable":{"name":"B_J","value":0}}],"type":"basic"},{"conditions":[{"type":"variable_unless","name":"B_V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q"},{"key_code":"a"},{"set_variable":{"name":"B_J","value":1}},{"set_variable":{"name":"unsettled","value":0}}],"to_after_key_up":[{"set_variable":{"name":"B_J","value":0}}],"type":"basic"},</v>
      </c>
      <c r="AW166" s="166" t="str">
        <f t="shared" si="153"/>
        <v>{"conditions":[{"type":"variable_unless","name":"unsettled","value":0},{"type":"variable_unless","name":"B_V","value":0},{"type":"variable_unless","name":"B_J","value":0},{"input_sources":[{"language":"ja"}],"type":"input_source_if"},{"input_sources":[{"input_mode_id":"Roman$"}],"type":"input_source_unless"}],"from":{"key_code":"h","modifiers":{"optional":["shift","caps_lock"]}},"to":[{"key_code":"delete_or_backspace"},{"key_code":"q"},{"key_code":"a"},{"set_variable":{"name":"B_H","value":1}},{"set_variable":{"name":"unsettled","value":0}}],"to_after_key_up":[{"set_variable":{"name":"B_H","value":0}}],"type":"basic"},{"conditions":[{"type":"variable_unless","name":"B_V","value":0},{"type":"variable_unless","name":"B_J","value":0},{"input_sources":[{"language":"ja"}],"type":"input_source_if"},{"input_sources":[{"input_mode_id":"Roman$"}],"type":"input_source_unless"}],"from":{"key_code":"h","modifiers":{"optional":["shift","caps_lock"]}},"to":[{"key_code":"q"},{"key_code":"a"},{"set_variable":{"name":"B_H","value":1}},{"set_variable":{"name":"unsettled","value":0}}],"to_after_key_up":[{"set_variable":{"name":"B_H","value":0}}],"type":"basic"},</v>
      </c>
      <c r="AX166" s="166" t="str">
        <f t="shared" si="154"/>
        <v/>
      </c>
      <c r="AY166" s="166" t="str">
        <f t="shared" si="155"/>
        <v>{"conditions":[{"type":"variable_unless","name":"unsettled","value":0},{"type":"variable_unless","name":"B_H","value":0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delete_or_backspace"},{"key_code":"q"},{"key_code":"a"},{"set_variable":{"name":"B_V","value":1}},{"set_variable":{"name":"unsettled","value":0}}],"to_after_key_up":[{"set_variable":{"name":"B_V","value":0}}],"type":"basic"},{"conditions":[{"type":"variable_unless","name":"B_H","value":0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q"},{"key_code":"a"},{"set_variable":{"name":"B_V","value":1}},{"set_variable":{"name":"unsettled","value":0}}],"to_after_key_up":[{"set_variable":{"name":"B_V","value":0}}],"type":"basic"},</v>
      </c>
      <c r="AZ166" s="166" t="str">
        <f t="shared" si="156"/>
        <v/>
      </c>
      <c r="BA166" s="166" t="str">
        <f t="shared" si="120"/>
        <v/>
      </c>
      <c r="BB166" s="166" t="str">
        <f t="shared" si="157"/>
        <v/>
      </c>
      <c r="BC166" s="166" t="str">
        <f t="shared" si="121"/>
        <v/>
      </c>
      <c r="BD166" s="166" t="str">
        <f t="shared" si="158"/>
        <v/>
      </c>
      <c r="BE166" s="166" t="str">
        <f t="shared" si="122"/>
        <v/>
      </c>
      <c r="BF166" s="166" t="str">
        <f t="shared" si="159"/>
        <v/>
      </c>
      <c r="BG166" s="166" t="str">
        <f t="shared" si="123"/>
        <v/>
      </c>
      <c r="BH166" s="166" t="str">
        <f t="shared" si="124"/>
        <v/>
      </c>
      <c r="BI166" s="166" t="str">
        <f t="shared" si="125"/>
        <v/>
      </c>
      <c r="BJ166" s="166"/>
      <c r="BK166" s="190"/>
      <c r="BL166" s="189" t="str">
        <f t="shared" si="126"/>
        <v/>
      </c>
      <c r="BM166" s="166" t="str">
        <f t="shared" si="160"/>
        <v/>
      </c>
      <c r="BN166" s="167" t="str">
        <f t="shared" si="161"/>
        <v/>
      </c>
      <c r="BO166" s="166" t="str">
        <f t="shared" si="127"/>
        <v/>
      </c>
      <c r="BP166" s="166" t="str">
        <f t="shared" si="162"/>
        <v/>
      </c>
      <c r="BQ166" s="190" t="str">
        <f>IF(AND($A166=1,$J166&lt;&gt;""),_xlfn.CONCAT(BQ$3,PROPER(_xlfn.XLOOKUP($L166,字面,QWERTY)),BQ$4,_xlfn.XLOOKUP($L166,字面,QWERTY),BQ$5,$U166,BQ$6,_xlfn.XLOOKUP($L166,字面,変数名),BQ$7,_xlfn.XLOOKUP($L166,字面,変数名),BQ$8,BQ$9,_xlfn.XLOOKUP($L166,字面,QWERTY),BQ$5,$U166,BQ$6,_xlfn.XLOOKUP($L166,字面,変数名),BQ$10,_xlfn.XLOOKUP($L166,字面,変数名),IF(ISBLANK($BQ167),BQ$11,BQ$8)),"")</f>
        <v/>
      </c>
      <c r="BR166" s="193"/>
    </row>
    <row r="167" spans="1:70" ht="21">
      <c r="A167" s="39">
        <f t="shared" si="129"/>
        <v>3</v>
      </c>
      <c r="B167" s="38" t="str">
        <f t="shared" si="130"/>
        <v>C</v>
      </c>
      <c r="C167" s="38">
        <f t="shared" si="131"/>
        <v>1</v>
      </c>
      <c r="D167" s="38">
        <f t="shared" si="132"/>
        <v>2</v>
      </c>
      <c r="E167" s="50">
        <f t="shared" si="133"/>
        <v>17104896</v>
      </c>
      <c r="F167" s="141">
        <f t="shared" si="134"/>
        <v>0</v>
      </c>
      <c r="G167" s="144">
        <v>172</v>
      </c>
      <c r="H167" s="3"/>
      <c r="I167" s="19"/>
      <c r="J167" s="5" t="s">
        <v>40</v>
      </c>
      <c r="K167" s="7" t="s">
        <v>56</v>
      </c>
      <c r="L167" s="22" t="s">
        <v>236</v>
      </c>
      <c r="M167" s="22" t="s">
        <v>181</v>
      </c>
      <c r="N167" s="204" t="s">
        <v>183</v>
      </c>
      <c r="O167" s="36" t="s">
        <v>581</v>
      </c>
      <c r="P167" s="9"/>
      <c r="Q167" s="10"/>
      <c r="R167" s="21"/>
      <c r="S167" s="34" t="str">
        <f t="shared" si="128"/>
        <v>{"key_code":"q"},{"key_code":"i"}</v>
      </c>
      <c r="T167" s="160"/>
      <c r="U167" s="34" t="str">
        <f t="shared" si="135"/>
        <v/>
      </c>
      <c r="W167" s="84" t="str">
        <f t="shared" si="136"/>
        <v>左半</v>
      </c>
      <c r="X167" s="85" t="str">
        <f t="shared" si="137"/>
        <v>く</v>
      </c>
      <c r="Y167" s="86">
        <f t="shared" si="138"/>
        <v>16842752</v>
      </c>
      <c r="Z167" s="87" t="str">
        <f t="shared" si="139"/>
        <v/>
      </c>
      <c r="AA167" s="85">
        <f t="shared" si="140"/>
        <v>0</v>
      </c>
      <c r="AB167" s="84" t="str">
        <f t="shared" si="141"/>
        <v>左半</v>
      </c>
      <c r="AC167" s="85" t="str">
        <f t="shared" si="142"/>
        <v>い</v>
      </c>
      <c r="AD167" s="86">
        <f t="shared" si="143"/>
        <v>17039360</v>
      </c>
      <c r="AE167" s="87" t="str">
        <f t="shared" si="144"/>
        <v/>
      </c>
      <c r="AF167" s="85">
        <f t="shared" si="145"/>
        <v>0</v>
      </c>
      <c r="AG167" s="84" t="str">
        <f t="shared" si="146"/>
        <v>く</v>
      </c>
      <c r="AH167" s="85" t="str">
        <f t="shared" si="147"/>
        <v>い</v>
      </c>
      <c r="AI167" s="86">
        <f t="shared" si="148"/>
        <v>327680</v>
      </c>
      <c r="AJ167" s="87" t="str">
        <f t="shared" si="149"/>
        <v/>
      </c>
      <c r="AK167" s="88">
        <f t="shared" si="150"/>
        <v>0</v>
      </c>
      <c r="AM167" s="183"/>
      <c r="AN167" s="165"/>
      <c r="AO167" s="165"/>
      <c r="AP167" s="165"/>
      <c r="AQ167" s="165"/>
      <c r="AR167" s="189" t="str">
        <f t="shared" ref="AR167:AR230" si="163">IF(AND($A167=3,$B167="A",$S167&lt;&gt;""),_xlfn.CONCAT(AR$3,$L167,", ",$M167," &amp; ",$N167," → ",CLEAN($P167),AR$4,_xlfn.XLOOKUP($L167,字面,変数名),AR$6,_xlfn.XLOOKUP($M167,字面,変数名),IF($S167=$U167,AR$16,AR$7),_xlfn.XLOOKUP($N167,字面,QWERTY),AR$8,$S167,AR$9,_xlfn.XLOOKUP($N167,字面,変数名),AR$10,_xlfn.XLOOKUP($N167,字面,変数名),AR$11,AR$12,_xlfn.XLOOKUP($L167,字面,変数名),AR$6,_xlfn.XLOOKUP($M167,字面,変数名),IF($S167=$U167,AR$16,AR$7),_xlfn.XLOOKUP($N167,字面,QWERTY),AR$13,$S167,AR$9,_xlfn.XLOOKUP($N167,字面,変数名),AR$10,_xlfn.XLOOKUP($N167,字面,変数名),AR$11,AR$14,_xlfn.XLOOKUP($L167,字面,変数名),AR$6,_xlfn.XLOOKUP($M167,字面,変数名),IF($S167=$U167,AR$16,AR$7),_xlfn.XLOOKUP($N167,字面,QWERTY),AR$15,$S167,AR$9,_xlfn.XLOOKUP($N167,字面,変数名),AR$10,_xlfn.XLOOKUP($N167,字面,変数名),AR$11),"")</f>
        <v/>
      </c>
      <c r="AS167" s="166" t="str">
        <f t="shared" si="151"/>
        <v/>
      </c>
      <c r="AT167" s="166" t="str">
        <f t="shared" si="152"/>
        <v/>
      </c>
      <c r="AU167" s="166" t="str">
        <f t="shared" ref="AU167:AU230" si="164">IF(AND($A167=3,$B167="C",$AA167=1),_xlfn.CONCAT(AU$3,$L167,", ",$M167," &amp; ",$N167," → ",CLEAN($O167),AU$4,_xlfn.XLOOKUP($L167,字面,変数名),AU$6,_xlfn.XLOOKUP($M167,字面,変数名),AU$7,_xlfn.XLOOKUP($N167,字面,QWERTY),AU$8,$S167,AU$9,_xlfn.XLOOKUP($N167,字面,変数名),AU$10,_xlfn.XLOOKUP($N167,字面,変数名),AU$11,AU$12,_xlfn.XLOOKUP($L167,字面,変数名),AU$6,_xlfn.XLOOKUP($M167,字面,変数名),AU$7,_xlfn.XLOOKUP($N167,字面,QWERTY),AU$13,$S167,AU$9,_xlfn.XLOOKUP($N167,字面,変数名),AU$10,_xlfn.XLOOKUP($N167,字面,変数名),AU$11),"")</f>
        <v/>
      </c>
      <c r="AV167" s="166" t="str">
        <f t="shared" ref="AV167:AV230" si="165">IF(AND($A167=3,$B167="C",$AA167&lt;&gt;1),_xlfn.CONCAT(AV$3,$L167,", ",$M167," &amp; ",$N167," → ",CLEAN($O167),AV$4,_xlfn.XLOOKUP($L167,字面,変数名),AV$6,_xlfn.XLOOKUP($M167,字面,変数名),AV$7,_xlfn.XLOOKUP($N167,字面,QWERTY),AV$8,$S167,AV$9,_xlfn.XLOOKUP($N167,字面,変数名),AV$10,_xlfn.XLOOKUP($N167,字面,変数名),AV$11,AV$12,_xlfn.XLOOKUP($L167,字面,変数名),AV$6,_xlfn.XLOOKUP($M167,字面,変数名),AV$7,_xlfn.XLOOKUP($N167,字面,QWERTY),AV$13,$S167,AV$9,_xlfn.XLOOKUP($N167,字面,変数名),AV$10,_xlfn.XLOOKUP($N167,字面,変数名),AV$11,AV$14,_xlfn.XLOOKUP($L167,字面,変数名),AV$6,_xlfn.XLOOKUP($M167,字面,変数名),AV$7,_xlfn.XLOOKUP($N167,字面,QWERTY),AV$15,$S167,AV$9,_xlfn.XLOOKUP($N167,字面,変数名),AV$10,_xlfn.XLOOKUP($N167,字面,変数名),AV$11),"")</f>
        <v>{"description": "(Sp) 左半, く &amp; い → くぃ","conditions":[{"type":"variable_if","name":"unsettled","value":2},{"type":"variable_unless","name":"B_V","value":0},{"type":"variable_unless","name":"B_H","value":0},{"input_sources":[{"language":"ja"}],"type":"input_source_if"},{"input_sources":[{"input_mode_id":"Roman$"}],"type":"input_source_unless"}],"from":{"key_code":"k","modifiers":{"optional":["shift","caps_lock"]}},"to":[{"key_code":"delete_or_backspace"},{"key_code":"delete_or_backspace"},{"key_code":"q"},{"key_code":"i"},{"set_variable":{"name":"B_K","value":1}},{"set_variable":{"name":"unsettled","value":0}}],"to_after_key_up":[{"set_variable":{"name":"B_K","value":0}}],"type":"basic"},{"conditions":[{"type":"variable_unless","name":"unsettled","value":0},{"type":"variable_unless","name":"B_V","value":0},{"type":"variable_unless","name":"B_H","value":0},{"input_sources":[{"language":"ja"}],"type":"input_source_if"},{"input_sources":[{"input_mode_id":"Roman$"}],"type":"input_source_unless"}],"from":{"key_code":"k","modifiers":{"optional":["shift","caps_lock"]}},"to":[{"key_code":"delete_or_backspace"},{"key_code":"q"},{"key_code":"i"},{"set_variable":{"name":"B_K","value":1}},{"set_variable":{"name":"unsettled","value":0}}],"to_after_key_up":[{"set_variable":{"name":"B_K","value":0}}],"type":"basic"},{"conditions":[{"type":"variable_unless","name":"B_V","value":0},{"type":"variable_unless","name":"B_H","value":0},{"input_sources":[{"language":"ja"}],"type":"input_source_if"},{"input_sources":[{"input_mode_id":"Roman$"}],"type":"input_source_unless"}],"from":{"key_code":"k","modifiers":{"optional":["shift","caps_lock"]}},"to":[{"key_code":"q"},{"key_code":"i"},{"set_variable":{"name":"B_K","value":1}},{"set_variable":{"name":"unsettled","value":0}}],"to_after_key_up":[{"set_variable":{"name":"B_K","value":0}}],"type":"basic"},</v>
      </c>
      <c r="AW167" s="166" t="str">
        <f t="shared" si="153"/>
        <v/>
      </c>
      <c r="AX167" s="166" t="str">
        <f t="shared" si="154"/>
        <v>{"conditions":[{"type":"variable_if","name":"unsettled","value":2},{"type":"variable_unless","name":"B_V","value":0},{"type":"variable_unless","name":"B_K","value":0},{"input_sources":[{"language":"ja"}],"type":"input_source_if"},{"input_sources":[{"input_mode_id":"Roman$"}],"type":"input_source_unless"}],"from":{"key_code":"h","modifiers":{"optional":["shift","caps_lock"]}},"to":[{"key_code":"delete_or_backspace"},{"key_code":"delete_or_backspace"},{"key_code":"q"},{"key_code":"i"},{"set_variable":{"name":"B_H","value":1}},{"set_variable":{"name":"unsettled","value":0}}],"to_after_key_up":[{"set_variable":{"name":"B_H","value":0}}],"type":"basic"},{"conditions":[{"type":"variable_unless","name":"unsettled","value":0},{"type":"variable_unless","name":"B_V","value":0},{"type":"variable_unless","name":"B_K","value":0},{"input_sources":[{"language":"ja"}],"type":"input_source_if"},{"input_sources":[{"input_mode_id":"Roman$"}],"type":"input_source_unless"}],"from":{"key_code":"h","modifiers":{"optional":["shift","caps_lock"]}},"to":[{"key_code":"delete_or_backspace"},{"key_code":"q"},{"key_code":"i"},{"set_variable":{"name":"B_H","value":1}},{"set_variable":{"name":"unsettled","value":0}}],"to_after_key_up":[{"set_variable":{"name":"B_H","value":0}}],"type":"basic"},{"conditions":[{"type":"variable_unless","name":"B_V","value":0},{"type":"variable_unless","name":"B_K","value":0},{"input_sources":[{"language":"ja"}],"type":"input_source_if"},{"input_sources":[{"input_mode_id":"Roman$"}],"type":"input_source_unless"}],"from":{"key_code":"h","modifiers":{"optional":["shift","caps_lock"]}},"to":[{"key_code":"q"},{"key_code":"i"},{"set_variable":{"name":"B_H","value":1}},{"set_variable":{"name":"unsettled","value":0}}],"to_after_key_up":[{"set_variable":{"name":"B_H","value":0}}],"type":"basic"},</v>
      </c>
      <c r="AY167" s="166" t="str">
        <f t="shared" si="155"/>
        <v/>
      </c>
      <c r="AZ167" s="166" t="str">
        <f t="shared" si="156"/>
        <v>{"conditions":[{"type":"variable_if","name":"unsettled","value":2},{"type":"variable_unless","name":"B_H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q"},{"key_code":"i"},{"set_variable":{"name":"B_V","value":1}},{"set_variable":{"name":"unsettled","value":0}}],"to_after_key_up":[{"set_variable":{"name":"B_V","value":0}}],"type":"basic"},{"conditions":[{"type":"variable_unless","name":"unsettled","value":0},{"type":"variable_unless","name":"B_H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delete_or_backspace"},{"key_code":"q"},{"key_code":"i"},{"set_variable":{"name":"B_V","value":1}},{"set_variable":{"name":"unsettled","value":0}}],"to_after_key_up":[{"set_variable":{"name":"B_V","value":0}}],"type":"basic"},{"conditions":[{"type":"variable_unless","name":"B_H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q"},{"key_code":"i"},{"set_variable":{"name":"B_V","value":1}},{"set_variable":{"name":"unsettled","value":0}}],"to_after_key_up":[{"set_variable":{"name":"B_V","value":0}}],"type":"basic"},</v>
      </c>
      <c r="BA167" s="166" t="str">
        <f t="shared" ref="BA167:BA230" si="166">IF(AND($A167=2,$B167="A"),_xlfn.CONCAT(BA$3,$L167," &amp; ",$M167," → ",IF($O167="",CLEAN($P167),$O167),BA$4,_xlfn.XLOOKUP($L167,字面,変数名),IF($S167=$U167,BA$14,BA$6),_xlfn.XLOOKUP($M167,字面,QWERTY),BA$7,$S167,BA$8,_xlfn.XLOOKUP($M167,字面,変数名),BA$9,IF($F167=0,0,2),BA$10,_xlfn.XLOOKUP($M167,字面,変数名),BA$11,BA$12,_xlfn.XLOOKUP($L167,字面,変数名),IF($S167=$U167,BA$14,BA$6),_xlfn.XLOOKUP($M167,字面,QWERTY),BA$13,$S167,BA$8,_xlfn.XLOOKUP($M167,字面,変数名),BA$9,$F167,BA$10,_xlfn.XLOOKUP($M167,字面,変数名),BA$11),"")</f>
        <v/>
      </c>
      <c r="BB167" s="166" t="str">
        <f t="shared" si="157"/>
        <v/>
      </c>
      <c r="BC167" s="166" t="str">
        <f t="shared" ref="BC167:BC230" si="167">IF(AND($A167=2,$B167="B"),_xlfn.CONCAT(BC$3,$L167," &amp; ",$M167," → ",$O167,BC$4,_xlfn.XLOOKUP($L167,字面,変数名),BC$6,_xlfn.XLOOKUP($M167,字面,QWERTY),BC$7,$S167,BC$8,_xlfn.XLOOKUP($M167,字面,変数名),BC$9,IF($F167=0,0,2),BC$10,_xlfn.XLOOKUP($M167,字面,変数名),BC$11,BC$12,_xlfn.XLOOKUP($L167,字面,変数名),BC$6,_xlfn.XLOOKUP($M167,字面,QWERTY),BC$13,$S167,BC$8,_xlfn.XLOOKUP($M167,字面,変数名),BC$9,$F167,BC$10,_xlfn.XLOOKUP($M167,字面,変数名),BC$11,),"")</f>
        <v/>
      </c>
      <c r="BD167" s="166" t="str">
        <f t="shared" si="158"/>
        <v/>
      </c>
      <c r="BE167" s="166" t="str">
        <f t="shared" ref="BE167:BE230" si="168">IF(AND($A167=2,$B167="C"),_xlfn.CONCAT(BE$3,$L167," &amp; ",$M167," → ",$O167,BE$4,_xlfn.XLOOKUP($L167,字面,変数名),BE$6,_xlfn.XLOOKUP($M167,字面,QWERTY),BE$7,$S167,BE$8,_xlfn.XLOOKUP($M167,字面,変数名),BE$9,IF($F167=0,0,2),BE$10,_xlfn.XLOOKUP($M167,字面,変数名),BE$11,BE$12,_xlfn.XLOOKUP($L167,字面,変数名),BE$6,_xlfn.XLOOKUP($M167,字面,QWERTY),BE$13,$S167,BE$8,_xlfn.XLOOKUP($M167,字面,変数名),BE$9,$F167,BE$10,_xlfn.XLOOKUP($M167,字面,変数名),BE$11,),"")</f>
        <v/>
      </c>
      <c r="BF167" s="166" t="str">
        <f t="shared" si="159"/>
        <v/>
      </c>
      <c r="BG167" s="166" t="str">
        <f t="shared" ref="BG167:BG230" si="169">IF(AND($A167=1,$B167="A"),_xlfn.CONCAT(BG$3,$L167,BG$4,_xlfn.XLOOKUP($L167,字面,QWERTY),BG$5,$S167,BG$6,_xlfn.XLOOKUP($L167,字面,変数名),BG$7,IF($F167=0,0,2),BG$8,_xlfn.XLOOKUP($L167,字面,変数名),BG$9,BG$10,_xlfn.XLOOKUP($L167,字面,QWERTY),BG$5,$S167,BG$6,_xlfn.XLOOKUP($L167,字面,変数名),BG$7,$F167,BG$11,_xlfn.XLOOKUP($L167,字面,変数名),BG$9),"")</f>
        <v/>
      </c>
      <c r="BH167" s="166" t="str">
        <f t="shared" ref="BH167:BH230" si="170">IF(AND($A167=1,$B167="B"),_xlfn.CONCAT(BH$3,$L167,BH$4,_xlfn.XLOOKUP($L167,字面,QWERTY),BH$5,$S167,BH$6,_xlfn.XLOOKUP($L167,字面,変数名),BH$7,IF($F167=0,0,2),BH$8,_xlfn.XLOOKUP($L167,字面,変数名),BH$9,BH$10,_xlfn.XLOOKUP($L167,字面,QWERTY),BH$5,$S167,BH$6,_xlfn.XLOOKUP($L167,字面,変数名),BH$7,$F167,BH$11,_xlfn.XLOOKUP($L167,字面,変数名),BH$9),"")</f>
        <v/>
      </c>
      <c r="BI167" s="166" t="str">
        <f t="shared" ref="BI167:BI230" si="171">IF(AND($A167=1,$B167="C"),_xlfn.CONCAT(BI$3,$L167,BI$4,_xlfn.XLOOKUP($L167,字面,QWERTY),BI$5,$S167,BI$6,_xlfn.XLOOKUP($L167,字面,変数名),BI$7,IF($F167=0,0,2),BI$8,_xlfn.XLOOKUP($L167,字面,変数名),BI$9,BI$10,_xlfn.XLOOKUP($L167,字面,QWERTY),BI$5,$S167,BI$6,_xlfn.XLOOKUP($L167,字面,変数名),BI$7,$F167,BI$11,_xlfn.XLOOKUP($L167,字面,変数名),BI$9),"")</f>
        <v/>
      </c>
      <c r="BJ167" s="166"/>
      <c r="BK167" s="190"/>
      <c r="BL167" s="189" t="str">
        <f t="shared" ref="BL167:BL230" si="172">IF(AND($A167=3,$H167&lt;&gt;"",$S167&lt;&gt;$U167),_xlfn.CONCAT(BL$3,PROPER(_xlfn.XLOOKUP($L167,字面,QWERTY)),", ",PROPER(_xlfn.XLOOKUP($M167,字面,QWERTY))," &amp; ",PROPER(_xlfn.XLOOKUP($N167,字面,QWERTY))," → ",CLEAN($P167),BL$4,_xlfn.XLOOKUP($L167,字面,変数名),BL$6,_xlfn.XLOOKUP($M167,字面,変数名),BL$7,_xlfn.XLOOKUP($N167,字面,QWERTY),BL$8,$U167,BL$9,_xlfn.XLOOKUP($N167,字面,変数名),BL$10,_xlfn.XLOOKUP($N167,字面,変数名),BL$11,BL$12,_xlfn.XLOOKUP($L167,字面,変数名),BL$6,_xlfn.XLOOKUP($M167,字面,変数名),BL$7,_xlfn.XLOOKUP($N167,字面,QWERTY),BL$13,$U167,BL$9,_xlfn.XLOOKUP($N167,字面,変数名),BL$10,_xlfn.XLOOKUP($N167,字面,変数名),BL$11,BL$14,_xlfn.XLOOKUP($L167,字面,変数名),BL$6,_xlfn.XLOOKUP($M167,字面,変数名),BL$7,_xlfn.XLOOKUP($N167,字面,QWERTY),BL$15,$U167,BL$9,_xlfn.XLOOKUP($N167,字面,変数名),BL$10,_xlfn.XLOOKUP($N167,字面,変数名),BL$11),"")</f>
        <v/>
      </c>
      <c r="BM167" s="166" t="str">
        <f t="shared" si="160"/>
        <v/>
      </c>
      <c r="BN167" s="167" t="str">
        <f t="shared" si="161"/>
        <v/>
      </c>
      <c r="BO167" s="166" t="str">
        <f t="shared" ref="BO167:BO230" si="173">IF(AND($A167=2,$H167&lt;&gt;"",$S167&lt;&gt;$U167),_xlfn.CONCAT(BO$3,PROPER(_xlfn.XLOOKUP($L167,字面,QWERTY))," &amp; ",PROPER(_xlfn.XLOOKUP($M167,字面,QWERTY))," → ",IF($O167="",CLEAN($P167),$O167),BO$4,_xlfn.XLOOKUP($L167,字面,変数名),BO$6,_xlfn.XLOOKUP($M167,字面,QWERTY),BO$7,$U167,BO$8,_xlfn.XLOOKUP($M167,字面,変数名),BO$9,IF($F167=0,0,2),BO$10,_xlfn.XLOOKUP($M167,字面,変数名),BO$11,BO$12,_xlfn.XLOOKUP($L167,字面,変数名),BO$6,_xlfn.XLOOKUP($M167,字面,QWERTY),BO$13,$U167,BO$8,_xlfn.XLOOKUP($M167,字面,変数名),BO$9,$F167,BO$10,_xlfn.XLOOKUP($M167,字面,変数名),BO$11),"")</f>
        <v/>
      </c>
      <c r="BP167" s="166" t="str">
        <f t="shared" si="162"/>
        <v/>
      </c>
      <c r="BQ167" s="190" t="str">
        <f>IF(AND($A167=1,$J167&lt;&gt;""),_xlfn.CONCAT(BQ$3,PROPER(_xlfn.XLOOKUP($L167,字面,QWERTY)),BQ$4,_xlfn.XLOOKUP($L167,字面,QWERTY),BQ$5,$U167,BQ$6,_xlfn.XLOOKUP($L167,字面,変数名),BQ$7,_xlfn.XLOOKUP($L167,字面,変数名),BQ$8,BQ$9,_xlfn.XLOOKUP($L167,字面,QWERTY),BQ$5,$U167,BQ$6,_xlfn.XLOOKUP($L167,字面,変数名),BQ$10,_xlfn.XLOOKUP($L167,字面,変数名),IF(ISBLANK($BQ168),BQ$11,BQ$8)),"")</f>
        <v/>
      </c>
      <c r="BR167" s="193"/>
    </row>
    <row r="168" spans="1:70" ht="21">
      <c r="A168" s="39">
        <f t="shared" si="129"/>
        <v>3</v>
      </c>
      <c r="B168" s="38" t="str">
        <f t="shared" si="130"/>
        <v>C</v>
      </c>
      <c r="C168" s="38">
        <f t="shared" si="131"/>
        <v>1</v>
      </c>
      <c r="D168" s="38">
        <f t="shared" si="132"/>
        <v>2</v>
      </c>
      <c r="E168" s="50">
        <f t="shared" si="133"/>
        <v>16843264</v>
      </c>
      <c r="F168" s="141">
        <f t="shared" si="134"/>
        <v>0</v>
      </c>
      <c r="G168" s="144">
        <v>173</v>
      </c>
      <c r="H168" s="3"/>
      <c r="I168" s="19"/>
      <c r="J168" s="5" t="s">
        <v>40</v>
      </c>
      <c r="K168" s="7" t="s">
        <v>56</v>
      </c>
      <c r="L168" s="22" t="s">
        <v>236</v>
      </c>
      <c r="M168" s="22" t="s">
        <v>181</v>
      </c>
      <c r="N168" s="204" t="s">
        <v>247</v>
      </c>
      <c r="O168" s="36" t="s">
        <v>582</v>
      </c>
      <c r="P168" s="9"/>
      <c r="Q168" s="10"/>
      <c r="R168" s="21"/>
      <c r="S168" s="34" t="str">
        <f t="shared" si="128"/>
        <v>{"key_code":"q"},{"key_code":"e"}</v>
      </c>
      <c r="T168" s="160"/>
      <c r="U168" s="34" t="str">
        <f t="shared" si="135"/>
        <v/>
      </c>
      <c r="W168" s="84" t="str">
        <f t="shared" si="136"/>
        <v>左半</v>
      </c>
      <c r="X168" s="85" t="str">
        <f t="shared" si="137"/>
        <v>く</v>
      </c>
      <c r="Y168" s="86">
        <f t="shared" si="138"/>
        <v>16842752</v>
      </c>
      <c r="Z168" s="87" t="str">
        <f t="shared" si="139"/>
        <v/>
      </c>
      <c r="AA168" s="85">
        <f t="shared" si="140"/>
        <v>0</v>
      </c>
      <c r="AB168" s="84" t="str">
        <f t="shared" si="141"/>
        <v>左半</v>
      </c>
      <c r="AC168" s="85" t="str">
        <f t="shared" si="142"/>
        <v>え</v>
      </c>
      <c r="AD168" s="86">
        <f t="shared" si="143"/>
        <v>16777728</v>
      </c>
      <c r="AE168" s="87" t="str">
        <f t="shared" si="144"/>
        <v/>
      </c>
      <c r="AF168" s="85">
        <f t="shared" si="145"/>
        <v>0</v>
      </c>
      <c r="AG168" s="84" t="str">
        <f t="shared" si="146"/>
        <v>く</v>
      </c>
      <c r="AH168" s="85" t="str">
        <f t="shared" si="147"/>
        <v>え</v>
      </c>
      <c r="AI168" s="86">
        <f t="shared" si="148"/>
        <v>66048</v>
      </c>
      <c r="AJ168" s="87" t="str">
        <f t="shared" si="149"/>
        <v/>
      </c>
      <c r="AK168" s="88">
        <f t="shared" si="150"/>
        <v>0</v>
      </c>
      <c r="AM168" s="183"/>
      <c r="AN168" s="165"/>
      <c r="AO168" s="165"/>
      <c r="AP168" s="165"/>
      <c r="AQ168" s="165"/>
      <c r="AR168" s="189" t="str">
        <f t="shared" si="163"/>
        <v/>
      </c>
      <c r="AS168" s="166" t="str">
        <f t="shared" si="151"/>
        <v/>
      </c>
      <c r="AT168" s="166" t="str">
        <f t="shared" si="152"/>
        <v/>
      </c>
      <c r="AU168" s="166" t="str">
        <f t="shared" si="164"/>
        <v/>
      </c>
      <c r="AV168" s="166" t="str">
        <f t="shared" si="165"/>
        <v>{"description": "(Sp) 左半, く &amp; え → くぇ","conditions":[{"type":"variable_if","name":"unsettled","value":2},{"type":"variable_unless","name":"B_V","value":0},{"type":"variable_unless","name":"B_H","value":0},{"input_sources":[{"language":"ja"}],"type":"input_source_if"},{"input_sources":[{"input_mode_id":"Roman$"}],"type":"input_source_unless"}],"from":{"key_code":"o","modifiers":{"optional":["shift","caps_lock"]}},"to":[{"key_code":"delete_or_backspace"},{"key_code":"delete_or_backspace"},{"key_code":"q"},{"key_code":"e"},{"set_variable":{"name":"B_O","value":1}},{"set_variable":{"name":"unsettled","value":0}}],"to_after_key_up":[{"set_variable":{"name":"B_O","value":0}}],"type":"basic"},{"conditions":[{"type":"variable_unless","name":"unsettled","value":0},{"type":"variable_unless","name":"B_V","value":0},{"type":"variable_unless","name":"B_H","value":0},{"input_sources":[{"language":"ja"}],"type":"input_source_if"},{"input_sources":[{"input_mode_id":"Roman$"}],"type":"input_source_unless"}],"from":{"key_code":"o","modifiers":{"optional":["shift","caps_lock"]}},"to":[{"key_code":"delete_or_backspace"},{"key_code":"q"},{"key_code":"e"},{"set_variable":{"name":"B_O","value":1}},{"set_variable":{"name":"unsettled","value":0}}],"to_after_key_up":[{"set_variable":{"name":"B_O","value":0}}],"type":"basic"},{"conditions":[{"type":"variable_unless","name":"B_V","value":0},{"type":"variable_unless","name":"B_H","value":0},{"input_sources":[{"language":"ja"}],"type":"input_source_if"},{"input_sources":[{"input_mode_id":"Roman$"}],"type":"input_source_unless"}],"from":{"key_code":"o","modifiers":{"optional":["shift","caps_lock"]}},"to":[{"key_code":"q"},{"key_code":"e"},{"set_variable":{"name":"B_O","value":1}},{"set_variable":{"name":"unsettled","value":0}}],"to_after_key_up":[{"set_variable":{"name":"B_O","value":0}}],"type":"basic"},</v>
      </c>
      <c r="AW168" s="166" t="str">
        <f t="shared" si="153"/>
        <v/>
      </c>
      <c r="AX168" s="166" t="str">
        <f t="shared" si="154"/>
        <v>{"conditions":[{"type":"variable_if","name":"unsettled","value":2},{"type":"variable_unless","name":"B_V","value":0},{"type":"variable_unless","name":"B_O","value":0},{"input_sources":[{"language":"ja"}],"type":"input_source_if"},{"input_sources":[{"input_mode_id":"Roman$"}],"type":"input_source_unless"}],"from":{"key_code":"h","modifiers":{"optional":["shift","caps_lock"]}},"to":[{"key_code":"delete_or_backspace"},{"key_code":"delete_or_backspace"},{"key_code":"q"},{"key_code":"e"},{"set_variable":{"name":"B_H","value":1}},{"set_variable":{"name":"unsettled","value":0}}],"to_after_key_up":[{"set_variable":{"name":"B_H","value":0}}],"type":"basic"},{"conditions":[{"type":"variable_unless","name":"unsettled","value":0},{"type":"variable_unless","name":"B_V","value":0},{"type":"variable_unless","name":"B_O","value":0},{"input_sources":[{"language":"ja"}],"type":"input_source_if"},{"input_sources":[{"input_mode_id":"Roman$"}],"type":"input_source_unless"}],"from":{"key_code":"h","modifiers":{"optional":["shift","caps_lock"]}},"to":[{"key_code":"delete_or_backspace"},{"key_code":"q"},{"key_code":"e"},{"set_variable":{"name":"B_H","value":1}},{"set_variable":{"name":"unsettled","value":0}}],"to_after_key_up":[{"set_variable":{"name":"B_H","value":0}}],"type":"basic"},{"conditions":[{"type":"variable_unless","name":"B_V","value":0},{"type":"variable_unless","name":"B_O","value":0},{"input_sources":[{"language":"ja"}],"type":"input_source_if"},{"input_sources":[{"input_mode_id":"Roman$"}],"type":"input_source_unless"}],"from":{"key_code":"h","modifiers":{"optional":["shift","caps_lock"]}},"to":[{"key_code":"q"},{"key_code":"e"},{"set_variable":{"name":"B_H","value":1}},{"set_variable":{"name":"unsettled","value":0}}],"to_after_key_up":[{"set_variable":{"name":"B_H","value":0}}],"type":"basic"},</v>
      </c>
      <c r="AY168" s="166" t="str">
        <f t="shared" si="155"/>
        <v/>
      </c>
      <c r="AZ168" s="166" t="str">
        <f t="shared" si="156"/>
        <v>{"conditions":[{"type":"variable_if","name":"unsettled","value":2},{"type":"variable_unless","name":"B_H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q"},{"key_code":"e"},{"set_variable":{"name":"B_V","value":1}},{"set_variable":{"name":"unsettled","value":0}}],"to_after_key_up":[{"set_variable":{"name":"B_V","value":0}}],"type":"basic"},{"conditions":[{"type":"variable_unless","name":"unsettled","value":0},{"type":"variable_unless","name":"B_H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delete_or_backspace"},{"key_code":"q"},{"key_code":"e"},{"set_variable":{"name":"B_V","value":1}},{"set_variable":{"name":"unsettled","value":0}}],"to_after_key_up":[{"set_variable":{"name":"B_V","value":0}}],"type":"basic"},{"conditions":[{"type":"variable_unless","name":"B_H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q"},{"key_code":"e"},{"set_variable":{"name":"B_V","value":1}},{"set_variable":{"name":"unsettled","value":0}}],"to_after_key_up":[{"set_variable":{"name":"B_V","value":0}}],"type":"basic"},</v>
      </c>
      <c r="BA168" s="166" t="str">
        <f t="shared" si="166"/>
        <v/>
      </c>
      <c r="BB168" s="166" t="str">
        <f t="shared" si="157"/>
        <v/>
      </c>
      <c r="BC168" s="166" t="str">
        <f t="shared" si="167"/>
        <v/>
      </c>
      <c r="BD168" s="166" t="str">
        <f t="shared" si="158"/>
        <v/>
      </c>
      <c r="BE168" s="166" t="str">
        <f t="shared" si="168"/>
        <v/>
      </c>
      <c r="BF168" s="166" t="str">
        <f t="shared" si="159"/>
        <v/>
      </c>
      <c r="BG168" s="166" t="str">
        <f t="shared" si="169"/>
        <v/>
      </c>
      <c r="BH168" s="166" t="str">
        <f t="shared" si="170"/>
        <v/>
      </c>
      <c r="BI168" s="166" t="str">
        <f t="shared" si="171"/>
        <v/>
      </c>
      <c r="BJ168" s="166"/>
      <c r="BK168" s="190"/>
      <c r="BL168" s="189" t="str">
        <f t="shared" si="172"/>
        <v/>
      </c>
      <c r="BM168" s="166" t="str">
        <f t="shared" si="160"/>
        <v/>
      </c>
      <c r="BN168" s="167" t="str">
        <f t="shared" si="161"/>
        <v/>
      </c>
      <c r="BO168" s="166" t="str">
        <f t="shared" si="173"/>
        <v/>
      </c>
      <c r="BP168" s="166" t="str">
        <f t="shared" si="162"/>
        <v/>
      </c>
      <c r="BQ168" s="190" t="str">
        <f>IF(AND($A168=1,$J168&lt;&gt;""),_xlfn.CONCAT(BQ$3,PROPER(_xlfn.XLOOKUP($L168,字面,QWERTY)),BQ$4,_xlfn.XLOOKUP($L168,字面,QWERTY),BQ$5,$U168,BQ$6,_xlfn.XLOOKUP($L168,字面,変数名),BQ$7,_xlfn.XLOOKUP($L168,字面,変数名),BQ$8,BQ$9,_xlfn.XLOOKUP($L168,字面,QWERTY),BQ$5,$U168,BQ$6,_xlfn.XLOOKUP($L168,字面,変数名),BQ$10,_xlfn.XLOOKUP($L168,字面,変数名),IF(ISBLANK($BQ169),BQ$11,BQ$8)),"")</f>
        <v/>
      </c>
      <c r="BR168" s="193"/>
    </row>
    <row r="169" spans="1:70" ht="21">
      <c r="A169" s="39">
        <f t="shared" si="129"/>
        <v>3</v>
      </c>
      <c r="B169" s="38" t="str">
        <f t="shared" si="130"/>
        <v>C</v>
      </c>
      <c r="C169" s="38">
        <f t="shared" si="131"/>
        <v>1</v>
      </c>
      <c r="D169" s="38">
        <f t="shared" si="132"/>
        <v>2</v>
      </c>
      <c r="E169" s="50">
        <f t="shared" si="133"/>
        <v>83951616</v>
      </c>
      <c r="F169" s="141">
        <f t="shared" si="134"/>
        <v>0</v>
      </c>
      <c r="G169" s="144">
        <v>174</v>
      </c>
      <c r="H169" s="3"/>
      <c r="I169" s="19"/>
      <c r="J169" s="5" t="s">
        <v>40</v>
      </c>
      <c r="K169" s="7" t="s">
        <v>56</v>
      </c>
      <c r="L169" s="22" t="s">
        <v>236</v>
      </c>
      <c r="M169" s="22" t="s">
        <v>181</v>
      </c>
      <c r="N169" s="204" t="s">
        <v>248</v>
      </c>
      <c r="O169" s="36" t="s">
        <v>583</v>
      </c>
      <c r="P169" s="9"/>
      <c r="Q169" s="10"/>
      <c r="R169" s="21"/>
      <c r="S169" s="34" t="str">
        <f t="shared" si="128"/>
        <v>{"key_code":"q"},{"key_code":"o"}</v>
      </c>
      <c r="T169" s="160"/>
      <c r="U169" s="34" t="str">
        <f t="shared" si="135"/>
        <v/>
      </c>
      <c r="W169" s="84" t="str">
        <f t="shared" si="136"/>
        <v>左半</v>
      </c>
      <c r="X169" s="85" t="str">
        <f t="shared" si="137"/>
        <v>く</v>
      </c>
      <c r="Y169" s="86">
        <f t="shared" si="138"/>
        <v>16842752</v>
      </c>
      <c r="Z169" s="87" t="str">
        <f t="shared" si="139"/>
        <v/>
      </c>
      <c r="AA169" s="85">
        <f t="shared" si="140"/>
        <v>0</v>
      </c>
      <c r="AB169" s="84" t="str">
        <f t="shared" si="141"/>
        <v>左半</v>
      </c>
      <c r="AC169" s="85" t="str">
        <f t="shared" si="142"/>
        <v>お</v>
      </c>
      <c r="AD169" s="86">
        <f t="shared" si="143"/>
        <v>83886080</v>
      </c>
      <c r="AE169" s="87" t="str">
        <f t="shared" si="144"/>
        <v/>
      </c>
      <c r="AF169" s="85">
        <f t="shared" si="145"/>
        <v>0</v>
      </c>
      <c r="AG169" s="84" t="str">
        <f t="shared" si="146"/>
        <v>く</v>
      </c>
      <c r="AH169" s="85" t="str">
        <f t="shared" si="147"/>
        <v>お</v>
      </c>
      <c r="AI169" s="86">
        <f t="shared" si="148"/>
        <v>67174400</v>
      </c>
      <c r="AJ169" s="87" t="str">
        <f t="shared" si="149"/>
        <v/>
      </c>
      <c r="AK169" s="88">
        <f t="shared" si="150"/>
        <v>0</v>
      </c>
      <c r="AM169" s="183"/>
      <c r="AN169" s="165"/>
      <c r="AO169" s="165"/>
      <c r="AP169" s="165"/>
      <c r="AQ169" s="165"/>
      <c r="AR169" s="189" t="str">
        <f t="shared" si="163"/>
        <v/>
      </c>
      <c r="AS169" s="166" t="str">
        <f t="shared" si="151"/>
        <v/>
      </c>
      <c r="AT169" s="166" t="str">
        <f t="shared" si="152"/>
        <v/>
      </c>
      <c r="AU169" s="166" t="str">
        <f t="shared" si="164"/>
        <v/>
      </c>
      <c r="AV169" s="166" t="str">
        <f t="shared" si="165"/>
        <v>{"description": "(Sp) 左半, く &amp; お → くぉ","conditions":[{"type":"variable_if","name":"unsettled","value":2},{"type":"variable_unless","name":"B_V","value":0},{"type":"variable_unless","name":"B_H","value":0},{"input_sources":[{"language":"ja"}],"type":"input_source_if"},{"input_sources":[{"input_mode_id":"Roman$"}],"type":"input_source_unless"}],"from":{"key_code":"n","modifiers":{"optional":["shift","caps_lock"]}},"to":[{"key_code":"delete_or_backspace"},{"key_code":"delete_or_backspace"},{"key_code":"q"},{"key_code":"o"},{"set_variable":{"name":"B_N","value":1}},{"set_variable":{"name":"unsettled","value":0}}],"to_after_key_up":[{"set_variable":{"name":"B_N","value":0}}],"type":"basic"},{"conditions":[{"type":"variable_unless","name":"unsettled","value":0},{"type":"variable_unless","name":"B_V","value":0},{"type":"variable_unless","name":"B_H","value":0},{"input_sources":[{"language":"ja"}],"type":"input_source_if"},{"input_sources":[{"input_mode_id":"Roman$"}],"type":"input_source_unless"}],"from":{"key_code":"n","modifiers":{"optional":["shift","caps_lock"]}},"to":[{"key_code":"delete_or_backspace"},{"key_code":"q"},{"key_code":"o"},{"set_variable":{"name":"B_N","value":1}},{"set_variable":{"name":"unsettled","value":0}}],"to_after_key_up":[{"set_variable":{"name":"B_N","value":0}}],"type":"basic"},{"conditions":[{"type":"variable_unless","name":"B_V","value":0},{"type":"variable_unless","name":"B_H","value":0},{"input_sources":[{"language":"ja"}],"type":"input_source_if"},{"input_sources":[{"input_mode_id":"Roman$"}],"type":"input_source_unless"}],"from":{"key_code":"n","modifiers":{"optional":["shift","caps_lock"]}},"to":[{"key_code":"q"},{"key_code":"o"},{"set_variable":{"name":"B_N","value":1}},{"set_variable":{"name":"unsettled","value":0}}],"to_after_key_up":[{"set_variable":{"name":"B_N","value":0}}],"type":"basic"},</v>
      </c>
      <c r="AW169" s="166" t="str">
        <f t="shared" si="153"/>
        <v/>
      </c>
      <c r="AX169" s="166" t="str">
        <f t="shared" si="154"/>
        <v>{"conditions":[{"type":"variable_if","name":"unsettled","value":2},{"type":"variable_unless","name":"B_V","value":0},{"type":"variable_unless","name":"B_N","value":0},{"input_sources":[{"language":"ja"}],"type":"input_source_if"},{"input_sources":[{"input_mode_id":"Roman$"}],"type":"input_source_unless"}],"from":{"key_code":"h","modifiers":{"optional":["shift","caps_lock"]}},"to":[{"key_code":"delete_or_backspace"},{"key_code":"delete_or_backspace"},{"key_code":"q"},{"key_code":"o"},{"set_variable":{"name":"B_H","value":1}},{"set_variable":{"name":"unsettled","value":0}}],"to_after_key_up":[{"set_variable":{"name":"B_H","value":0}}],"type":"basic"},{"conditions":[{"type":"variable_unless","name":"unsettled","value":0},{"type":"variable_unless","name":"B_V","value":0},{"type":"variable_unless","name":"B_N","value":0},{"input_sources":[{"language":"ja"}],"type":"input_source_if"},{"input_sources":[{"input_mode_id":"Roman$"}],"type":"input_source_unless"}],"from":{"key_code":"h","modifiers":{"optional":["shift","caps_lock"]}},"to":[{"key_code":"delete_or_backspace"},{"key_code":"q"},{"key_code":"o"},{"set_variable":{"name":"B_H","value":1}},{"set_variable":{"name":"unsettled","value":0}}],"to_after_key_up":[{"set_variable":{"name":"B_H","value":0}}],"type":"basic"},{"conditions":[{"type":"variable_unless","name":"B_V","value":0},{"type":"variable_unless","name":"B_N","value":0},{"input_sources":[{"language":"ja"}],"type":"input_source_if"},{"input_sources":[{"input_mode_id":"Roman$"}],"type":"input_source_unless"}],"from":{"key_code":"h","modifiers":{"optional":["shift","caps_lock"]}},"to":[{"key_code":"q"},{"key_code":"o"},{"set_variable":{"name":"B_H","value":1}},{"set_variable":{"name":"unsettled","value":0}}],"to_after_key_up":[{"set_variable":{"name":"B_H","value":0}}],"type":"basic"},</v>
      </c>
      <c r="AY169" s="166" t="str">
        <f t="shared" si="155"/>
        <v/>
      </c>
      <c r="AZ169" s="166" t="str">
        <f t="shared" si="156"/>
        <v>{"conditions":[{"type":"variable_if","name":"unsettled","value":2},{"type":"variable_unless","name":"B_H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q"},{"key_code":"o"},{"set_variable":{"name":"B_V","value":1}},{"set_variable":{"name":"unsettled","value":0}}],"to_after_key_up":[{"set_variable":{"name":"B_V","value":0}}],"type":"basic"},{"conditions":[{"type":"variable_unless","name":"unsettled","value":0},{"type":"variable_unless","name":"B_H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delete_or_backspace"},{"key_code":"q"},{"key_code":"o"},{"set_variable":{"name":"B_V","value":1}},{"set_variable":{"name":"unsettled","value":0}}],"to_after_key_up":[{"set_variable":{"name":"B_V","value":0}}],"type":"basic"},{"conditions":[{"type":"variable_unless","name":"B_H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q"},{"key_code":"o"},{"set_variable":{"name":"B_V","value":1}},{"set_variable":{"name":"unsettled","value":0}}],"to_after_key_up":[{"set_variable":{"name":"B_V","value":0}}],"type":"basic"},</v>
      </c>
      <c r="BA169" s="166" t="str">
        <f t="shared" si="166"/>
        <v/>
      </c>
      <c r="BB169" s="166" t="str">
        <f t="shared" si="157"/>
        <v/>
      </c>
      <c r="BC169" s="166" t="str">
        <f t="shared" si="167"/>
        <v/>
      </c>
      <c r="BD169" s="166" t="str">
        <f t="shared" si="158"/>
        <v/>
      </c>
      <c r="BE169" s="166" t="str">
        <f t="shared" si="168"/>
        <v/>
      </c>
      <c r="BF169" s="166" t="str">
        <f t="shared" si="159"/>
        <v/>
      </c>
      <c r="BG169" s="166" t="str">
        <f t="shared" si="169"/>
        <v/>
      </c>
      <c r="BH169" s="166" t="str">
        <f t="shared" si="170"/>
        <v/>
      </c>
      <c r="BI169" s="166" t="str">
        <f t="shared" si="171"/>
        <v/>
      </c>
      <c r="BJ169" s="166"/>
      <c r="BK169" s="190"/>
      <c r="BL169" s="189" t="str">
        <f t="shared" si="172"/>
        <v/>
      </c>
      <c r="BM169" s="166" t="str">
        <f t="shared" si="160"/>
        <v/>
      </c>
      <c r="BN169" s="167" t="str">
        <f t="shared" si="161"/>
        <v/>
      </c>
      <c r="BO169" s="166" t="str">
        <f t="shared" si="173"/>
        <v/>
      </c>
      <c r="BP169" s="166" t="str">
        <f t="shared" si="162"/>
        <v/>
      </c>
      <c r="BQ169" s="190" t="str">
        <f>IF(AND($A169=1,$J169&lt;&gt;""),_xlfn.CONCAT(BQ$3,PROPER(_xlfn.XLOOKUP($L169,字面,QWERTY)),BQ$4,_xlfn.XLOOKUP($L169,字面,QWERTY),BQ$5,$U169,BQ$6,_xlfn.XLOOKUP($L169,字面,変数名),BQ$7,_xlfn.XLOOKUP($L169,字面,変数名),BQ$8,BQ$9,_xlfn.XLOOKUP($L169,字面,QWERTY),BQ$5,$U169,BQ$6,_xlfn.XLOOKUP($L169,字面,変数名),BQ$10,_xlfn.XLOOKUP($L169,字面,変数名),IF(ISBLANK($BQ170),BQ$11,BQ$8)),"")</f>
        <v/>
      </c>
      <c r="BR169" s="193"/>
    </row>
    <row r="170" spans="1:70" ht="21">
      <c r="A170" s="39">
        <f t="shared" si="129"/>
        <v>3</v>
      </c>
      <c r="B170" s="38" t="str">
        <f t="shared" si="130"/>
        <v>C</v>
      </c>
      <c r="C170" s="38">
        <f t="shared" si="131"/>
        <v>1</v>
      </c>
      <c r="D170" s="38">
        <f t="shared" si="132"/>
        <v>2</v>
      </c>
      <c r="E170" s="50">
        <f t="shared" si="133"/>
        <v>17367040</v>
      </c>
      <c r="F170" s="141">
        <f t="shared" si="134"/>
        <v>0</v>
      </c>
      <c r="G170" s="144">
        <v>175</v>
      </c>
      <c r="H170" s="3"/>
      <c r="I170" s="19"/>
      <c r="J170" s="5" t="s">
        <v>40</v>
      </c>
      <c r="K170" s="7" t="s">
        <v>56</v>
      </c>
      <c r="L170" s="22" t="s">
        <v>236</v>
      </c>
      <c r="M170" s="22" t="s">
        <v>181</v>
      </c>
      <c r="N170" s="204" t="s">
        <v>260</v>
      </c>
      <c r="O170" s="36" t="s">
        <v>584</v>
      </c>
      <c r="P170" s="9"/>
      <c r="Q170" s="10"/>
      <c r="R170" s="21"/>
      <c r="S170" s="34" t="str">
        <f t="shared" si="128"/>
        <v>{"key_code":"k"},{"key_code":"u"},{"key_code":"x"},{"key_code":"w"},{"key_code":"a"}</v>
      </c>
      <c r="T170" s="160"/>
      <c r="U170" s="34" t="str">
        <f t="shared" si="135"/>
        <v/>
      </c>
      <c r="W170" s="84" t="str">
        <f t="shared" si="136"/>
        <v>左半</v>
      </c>
      <c r="X170" s="85" t="str">
        <f t="shared" si="137"/>
        <v>く</v>
      </c>
      <c r="Y170" s="86">
        <f t="shared" si="138"/>
        <v>16842752</v>
      </c>
      <c r="Z170" s="87" t="str">
        <f t="shared" si="139"/>
        <v/>
      </c>
      <c r="AA170" s="85">
        <f t="shared" si="140"/>
        <v>0</v>
      </c>
      <c r="AB170" s="84" t="str">
        <f t="shared" si="141"/>
        <v>左半</v>
      </c>
      <c r="AC170" s="85" t="str">
        <f t="shared" si="142"/>
        <v>わ</v>
      </c>
      <c r="AD170" s="86">
        <f t="shared" si="143"/>
        <v>17301504</v>
      </c>
      <c r="AE170" s="87" t="str">
        <f t="shared" si="144"/>
        <v/>
      </c>
      <c r="AF170" s="85">
        <f t="shared" si="145"/>
        <v>0</v>
      </c>
      <c r="AG170" s="84" t="str">
        <f t="shared" si="146"/>
        <v>く</v>
      </c>
      <c r="AH170" s="85" t="str">
        <f t="shared" si="147"/>
        <v>わ</v>
      </c>
      <c r="AI170" s="86">
        <f t="shared" si="148"/>
        <v>589824</v>
      </c>
      <c r="AJ170" s="87" t="str">
        <f t="shared" si="149"/>
        <v/>
      </c>
      <c r="AK170" s="88">
        <f t="shared" si="150"/>
        <v>0</v>
      </c>
      <c r="AM170" s="183"/>
      <c r="AN170" s="165"/>
      <c r="AO170" s="165"/>
      <c r="AP170" s="165"/>
      <c r="AQ170" s="165"/>
      <c r="AR170" s="189" t="str">
        <f t="shared" si="163"/>
        <v/>
      </c>
      <c r="AS170" s="166" t="str">
        <f t="shared" si="151"/>
        <v/>
      </c>
      <c r="AT170" s="166" t="str">
        <f t="shared" si="152"/>
        <v/>
      </c>
      <c r="AU170" s="166" t="str">
        <f t="shared" si="164"/>
        <v/>
      </c>
      <c r="AV170" s="166" t="str">
        <f t="shared" si="165"/>
        <v>{"description": "(Sp) 左半, く &amp; わ → くゎ","conditions":[{"type":"variable_if","name":"unsettled","value":2},{"type":"variable_unless","name":"B_V","value":0},{"type":"variable_unless","name":"B_H","value":0},{"input_sources":[{"language":"ja"}],"type":"input_source_if"},{"input_sources":[{"input_mode_id":"Roman$"}],"type":"input_source_unless"}],"from":{"key_code":"l","modifiers":{"optional":["shift","caps_lock"]}},"to":[{"key_code":"delete_or_backspace"},{"key_code":"delete_or_backspace"},{"key_code":"k"},{"key_code":"u"},{"key_code":"x"},{"key_code":"w"},{"key_code":"a"},{"set_variable":{"name":"B_L","value":1}},{"set_variable":{"name":"unsettled","value":0}}],"to_after_key_up":[{"set_variable":{"name":"B_L","value":0}}],"type":"basic"},{"conditions":[{"type":"variable_unless","name":"unsettled","value":0},{"type":"variable_unless","name":"B_V","value":0},{"type":"variable_unless","name":"B_H","value":0},{"input_sources":[{"language":"ja"}],"type":"input_source_if"},{"input_sources":[{"input_mode_id":"Roman$"}],"type":"input_source_unless"}],"from":{"key_code":"l","modifiers":{"optional":["shift","caps_lock"]}},"to":[{"key_code":"delete_or_backspace"},{"key_code":"k"},{"key_code":"u"},{"key_code":"x"},{"key_code":"w"},{"key_code":"a"},{"set_variable":{"name":"B_L","value":1}},{"set_variable":{"name":"unsettled","value":0}}],"to_after_key_up":[{"set_variable":{"name":"B_L","value":0}}],"type":"basic"},{"conditions":[{"type":"variable_unless","name":"B_V","value":0},{"type":"variable_unless","name":"B_H","value":0},{"input_sources":[{"language":"ja"}],"type":"input_source_if"},{"input_sources":[{"input_mode_id":"Roman$"}],"type":"input_source_unless"}],"from":{"key_code":"l","modifiers":{"optional":["shift","caps_lock"]}},"to":[{"key_code":"k"},{"key_code":"u"},{"key_code":"x"},{"key_code":"w"},{"key_code":"a"},{"set_variable":{"name":"B_L","value":1}},{"set_variable":{"name":"unsettled","value":0}}],"to_after_key_up":[{"set_variable":{"name":"B_L","value":0}}],"type":"basic"},</v>
      </c>
      <c r="AW170" s="166" t="str">
        <f t="shared" si="153"/>
        <v/>
      </c>
      <c r="AX170" s="166" t="str">
        <f t="shared" si="154"/>
        <v>{"conditions":[{"type":"variable_if","name":"unsettled","value":2},{"type":"variable_unless","name":"B_V","value":0},{"type":"variable_unless","name":"B_L","value":0},{"input_sources":[{"language":"ja"}],"type":"input_source_if"},{"input_sources":[{"input_mode_id":"Roman$"}],"type":"input_source_unless"}],"from":{"key_code":"h","modifiers":{"optional":["shift","caps_lock"]}},"to":[{"key_code":"delete_or_backspace"},{"key_code":"delete_or_backspace"},{"key_code":"k"},{"key_code":"u"},{"key_code":"x"},{"key_code":"w"},{"key_code":"a"},{"set_variable":{"name":"B_H","value":1}},{"set_variable":{"name":"unsettled","value":0}}],"to_after_key_up":[{"set_variable":{"name":"B_H","value":0}}],"type":"basic"},{"conditions":[{"type":"variable_unless","name":"unsettled","value":0},{"type":"variable_unless","name":"B_V","value":0},{"type":"variable_unless","name":"B_L","value":0},{"input_sources":[{"language":"ja"}],"type":"input_source_if"},{"input_sources":[{"input_mode_id":"Roman$"}],"type":"input_source_unless"}],"from":{"key_code":"h","modifiers":{"optional":["shift","caps_lock"]}},"to":[{"key_code":"delete_or_backspace"},{"key_code":"k"},{"key_code":"u"},{"key_code":"x"},{"key_code":"w"},{"key_code":"a"},{"set_variable":{"name":"B_H","value":1}},{"set_variable":{"name":"unsettled","value":0}}],"to_after_key_up":[{"set_variable":{"name":"B_H","value":0}}],"type":"basic"},{"conditions":[{"type":"variable_unless","name":"B_V","value":0},{"type":"variable_unless","name":"B_L","value":0},{"input_sources":[{"language":"ja"}],"type":"input_source_if"},{"input_sources":[{"input_mode_id":"Roman$"}],"type":"input_source_unless"}],"from":{"key_code":"h","modifiers":{"optional":["shift","caps_lock"]}},"to":[{"key_code":"k"},{"key_code":"u"},{"key_code":"x"},{"key_code":"w"},{"key_code":"a"},{"set_variable":{"name":"B_H","value":1}},{"set_variable":{"name":"unsettled","value":0}}],"to_after_key_up":[{"set_variable":{"name":"B_H","value":0}}],"type":"basic"},</v>
      </c>
      <c r="AY170" s="166" t="str">
        <f t="shared" si="155"/>
        <v/>
      </c>
      <c r="AZ170" s="166" t="str">
        <f t="shared" si="156"/>
        <v>{"conditions":[{"type":"variable_if","name":"unsettled","value":2},{"type":"variable_unless","name":"B_H","value":0},{"type":"variable_unless","name":"B_L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k"},{"key_code":"u"},{"key_code":"x"},{"key_code":"w"},{"key_code":"a"},{"set_variable":{"name":"B_V","value":1}},{"set_variable":{"name":"unsettled","value":0}}],"to_after_key_up":[{"set_variable":{"name":"B_V","value":0}}],"type":"basic"},{"conditions":[{"type":"variable_unless","name":"unsettled","value":0},{"type":"variable_unless","name":"B_H","value":0},{"type":"variable_unless","name":"B_L","value":0},{"input_sources":[{"language":"ja"}],"type":"input_source_if"},{"input_sources":[{"input_mode_id":"Roman$"}],"type":"input_source_unless"}],"from":{"key_code":"v","modifiers":{"optional":["shift","caps_lock"]}},"to":[{"key_code":"delete_or_backspace"},{"key_code":"k"},{"key_code":"u"},{"key_code":"x"},{"key_code":"w"},{"key_code":"a"},{"set_variable":{"name":"B_V","value":1}},{"set_variable":{"name":"unsettled","value":0}}],"to_after_key_up":[{"set_variable":{"name":"B_V","value":0}}],"type":"basic"},{"conditions":[{"type":"variable_unless","name":"B_H","value":0},{"type":"variable_unless","name":"B_L","value":0},{"input_sources":[{"language":"ja"}],"type":"input_source_if"},{"input_sources":[{"input_mode_id":"Roman$"}],"type":"input_source_unless"}],"from":{"key_code":"v","modifiers":{"optional":["shift","caps_lock"]}},"to":[{"key_code":"k"},{"key_code":"u"},{"key_code":"x"},{"key_code":"w"},{"key_code":"a"},{"set_variable":{"name":"B_V","value":1}},{"set_variable":{"name":"unsettled","value":0}}],"to_after_key_up":[{"set_variable":{"name":"B_V","value":0}}],"type":"basic"},</v>
      </c>
      <c r="BA170" s="166" t="str">
        <f t="shared" si="166"/>
        <v/>
      </c>
      <c r="BB170" s="166" t="str">
        <f t="shared" si="157"/>
        <v/>
      </c>
      <c r="BC170" s="166" t="str">
        <f t="shared" si="167"/>
        <v/>
      </c>
      <c r="BD170" s="166" t="str">
        <f t="shared" si="158"/>
        <v/>
      </c>
      <c r="BE170" s="166" t="str">
        <f t="shared" si="168"/>
        <v/>
      </c>
      <c r="BF170" s="166" t="str">
        <f t="shared" si="159"/>
        <v/>
      </c>
      <c r="BG170" s="166" t="str">
        <f t="shared" si="169"/>
        <v/>
      </c>
      <c r="BH170" s="166" t="str">
        <f t="shared" si="170"/>
        <v/>
      </c>
      <c r="BI170" s="166" t="str">
        <f t="shared" si="171"/>
        <v/>
      </c>
      <c r="BJ170" s="166"/>
      <c r="BK170" s="190"/>
      <c r="BL170" s="189" t="str">
        <f t="shared" si="172"/>
        <v/>
      </c>
      <c r="BM170" s="166" t="str">
        <f t="shared" si="160"/>
        <v/>
      </c>
      <c r="BN170" s="167" t="str">
        <f t="shared" si="161"/>
        <v/>
      </c>
      <c r="BO170" s="166" t="str">
        <f t="shared" si="173"/>
        <v/>
      </c>
      <c r="BP170" s="166" t="str">
        <f t="shared" si="162"/>
        <v/>
      </c>
      <c r="BQ170" s="190" t="str">
        <f>IF(AND($A170=1,$J170&lt;&gt;""),_xlfn.CONCAT(BQ$3,PROPER(_xlfn.XLOOKUP($L170,字面,QWERTY)),BQ$4,_xlfn.XLOOKUP($L170,字面,QWERTY),BQ$5,$U170,BQ$6,_xlfn.XLOOKUP($L170,字面,変数名),BQ$7,_xlfn.XLOOKUP($L170,字面,変数名),BQ$8,BQ$9,_xlfn.XLOOKUP($L170,字面,QWERTY),BQ$5,$U170,BQ$6,_xlfn.XLOOKUP($L170,字面,変数名),BQ$10,_xlfn.XLOOKUP($L170,字面,変数名),IF(ISBLANK($BQ171),BQ$11,BQ$8)),"")</f>
        <v/>
      </c>
      <c r="BR170" s="193"/>
    </row>
    <row r="171" spans="1:70" ht="21">
      <c r="A171" s="39">
        <f t="shared" si="129"/>
        <v>3</v>
      </c>
      <c r="B171" s="38" t="str">
        <f t="shared" si="130"/>
        <v>C</v>
      </c>
      <c r="C171" s="38">
        <f t="shared" si="131"/>
        <v>1</v>
      </c>
      <c r="D171" s="38">
        <f t="shared" si="132"/>
        <v>2</v>
      </c>
      <c r="E171" s="50">
        <f t="shared" si="133"/>
        <v>212992</v>
      </c>
      <c r="F171" s="141">
        <f t="shared" si="134"/>
        <v>0</v>
      </c>
      <c r="G171" s="144">
        <v>176</v>
      </c>
      <c r="H171" s="3"/>
      <c r="I171" s="19"/>
      <c r="J171" s="5" t="s">
        <v>40</v>
      </c>
      <c r="K171" s="7" t="s">
        <v>56</v>
      </c>
      <c r="L171" s="22" t="s">
        <v>234</v>
      </c>
      <c r="M171" s="22" t="s">
        <v>181</v>
      </c>
      <c r="N171" s="204" t="s">
        <v>182</v>
      </c>
      <c r="O171" s="36" t="s">
        <v>334</v>
      </c>
      <c r="P171" s="9"/>
      <c r="Q171" s="10"/>
      <c r="R171" s="21"/>
      <c r="S171" s="34" t="str">
        <f t="shared" si="128"/>
        <v>{"key_code":"g"},{"key_code":"w"},{"key_code":"a"}</v>
      </c>
      <c r="T171" s="160"/>
      <c r="U171" s="34" t="str">
        <f t="shared" si="135"/>
        <v/>
      </c>
      <c r="W171" s="84" t="str">
        <f t="shared" si="136"/>
        <v>左濁</v>
      </c>
      <c r="X171" s="85" t="str">
        <f t="shared" si="137"/>
        <v>く</v>
      </c>
      <c r="Y171" s="86">
        <f t="shared" si="138"/>
        <v>81920</v>
      </c>
      <c r="Z171" s="87" t="str">
        <f t="shared" si="139"/>
        <v>ぐ</v>
      </c>
      <c r="AA171" s="85">
        <f t="shared" si="140"/>
        <v>1</v>
      </c>
      <c r="AB171" s="84" t="str">
        <f t="shared" si="141"/>
        <v>左濁</v>
      </c>
      <c r="AC171" s="85" t="str">
        <f t="shared" si="142"/>
        <v>あ</v>
      </c>
      <c r="AD171" s="86">
        <f t="shared" si="143"/>
        <v>147456</v>
      </c>
      <c r="AE171" s="87" t="str">
        <f t="shared" si="144"/>
        <v>が</v>
      </c>
      <c r="AF171" s="85">
        <f t="shared" si="145"/>
        <v>1</v>
      </c>
      <c r="AG171" s="84" t="str">
        <f t="shared" si="146"/>
        <v>く</v>
      </c>
      <c r="AH171" s="85" t="str">
        <f t="shared" si="147"/>
        <v>あ</v>
      </c>
      <c r="AI171" s="86">
        <f t="shared" si="148"/>
        <v>196608</v>
      </c>
      <c r="AJ171" s="87">
        <f t="shared" si="149"/>
        <v>0</v>
      </c>
      <c r="AK171" s="88">
        <f t="shared" si="150"/>
        <v>1</v>
      </c>
      <c r="AM171" s="183"/>
      <c r="AN171" s="165"/>
      <c r="AO171" s="165"/>
      <c r="AP171" s="165"/>
      <c r="AQ171" s="165"/>
      <c r="AR171" s="189" t="str">
        <f t="shared" si="163"/>
        <v/>
      </c>
      <c r="AS171" s="166" t="str">
        <f t="shared" si="151"/>
        <v/>
      </c>
      <c r="AT171" s="166" t="str">
        <f t="shared" si="152"/>
        <v/>
      </c>
      <c r="AU171" s="166" t="str">
        <f t="shared" si="164"/>
        <v>{"description": "(Sp) 左濁, く &amp; あ → ぐぁ","conditions":[{"type":"variable_unless","name":"unsettled","value":0},{"type":"variable_unless","name":"B_F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delete_or_backspace"},{"key_code":"g"},{"key_code":"w"},{"key_code":"a"},{"set_variable":{"name":"B_J","value":1}},{"set_variable":{"name":"unsettled","value":0}}],"to_after_key_up":[{"set_variable":{"name":"B_J","value":0}}],"type":"basic"},{"conditions":[{"type":"variable_unless","name":"B_F","value":0},{"type":"variable_unless","name":"B_H","value":0},{"input_sources":[{"language":"ja"}],"type":"input_source_if"},{"input_sources":[{"input_mode_id":"Roman$"}],"type":"input_source_unless"}],"from":{"key_code":"j","modifiers":{"optional":["shift","caps_lock"]}},"to":[{"key_code":"g"},{"key_code":"w"},{"key_code":"a"},{"set_variable":{"name":"B_J","value":1}},{"set_variable":{"name":"unsettled","value":0}}],"to_after_key_up":[{"set_variable":{"name":"B_J","value":0}}],"type":"basic"},</v>
      </c>
      <c r="AV171" s="166" t="str">
        <f t="shared" si="165"/>
        <v/>
      </c>
      <c r="AW171" s="166" t="str">
        <f t="shared" si="153"/>
        <v>{"conditions":[{"type":"variable_unless","name":"unsettled","value":0},{"type":"variable_unless","name":"B_F","value":0},{"type":"variable_unless","name":"B_J","value":0},{"input_sources":[{"language":"ja"}],"type":"input_source_if"},{"input_sources":[{"input_mode_id":"Roman$"}],"type":"input_source_unless"}],"from":{"key_code":"h","modifiers":{"optional":["shift","caps_lock"]}},"to":[{"key_code":"delete_or_backspace"},{"key_code":"g"},{"key_code":"w"},{"key_code":"a"},{"set_variable":{"name":"B_H","value":1}},{"set_variable":{"name":"unsettled","value":0}}],"to_after_key_up":[{"set_variable":{"name":"B_H","value":0}}],"type":"basic"},{"conditions":[{"type":"variable_unless","name":"B_F","value":0},{"type":"variable_unless","name":"B_J","value":0},{"input_sources":[{"language":"ja"}],"type":"input_source_if"},{"input_sources":[{"input_mode_id":"Roman$"}],"type":"input_source_unless"}],"from":{"key_code":"h","modifiers":{"optional":["shift","caps_lock"]}},"to":[{"key_code":"g"},{"key_code":"w"},{"key_code":"a"},{"set_variable":{"name":"B_H","value":1}},{"set_variable":{"name":"unsettled","value":0}}],"to_after_key_up":[{"set_variable":{"name":"B_H","value":0}}],"type":"basic"},</v>
      </c>
      <c r="AX171" s="166" t="str">
        <f t="shared" si="154"/>
        <v/>
      </c>
      <c r="AY171" s="166" t="str">
        <f t="shared" si="155"/>
        <v>{"conditions":[{"type":"variable_unless","name":"unsettled","value":0},{"type":"variable_unless","name":"B_H","value":0},{"type":"variable_unless","name":"B_J","value":0},{"input_sources":[{"language":"ja"}],"type":"input_source_if"},{"input_sources":[{"input_mode_id":"Roman$"}],"type":"input_source_unless"}],"from":{"key_code":"f","modifiers":{"optional":["shift","caps_lock"]}},"to":[{"key_code":"delete_or_backspace"},{"key_code":"g"},{"key_code":"w"},{"key_code":"a"},{"set_variable":{"name":"B_F","value":1}},{"set_variable":{"name":"unsettled","value":0}}],"to_after_key_up":[{"set_variable":{"name":"B_F","value":0}}],"type":"basic"},{"conditions":[{"type":"variable_unless","name":"B_H","value":0},{"type":"variable_unless","name":"B_J","value":0},{"input_sources":[{"language":"ja"}],"type":"input_source_if"},{"input_sources":[{"input_mode_id":"Roman$"}],"type":"input_source_unless"}],"from":{"key_code":"f","modifiers":{"optional":["shift","caps_lock"]}},"to":[{"key_code":"g"},{"key_code":"w"},{"key_code":"a"},{"set_variable":{"name":"B_F","value":1}},{"set_variable":{"name":"unsettled","value":0}}],"to_after_key_up":[{"set_variable":{"name":"B_F","value":0}}],"type":"basic"},</v>
      </c>
      <c r="AZ171" s="166" t="str">
        <f t="shared" si="156"/>
        <v/>
      </c>
      <c r="BA171" s="166" t="str">
        <f t="shared" si="166"/>
        <v/>
      </c>
      <c r="BB171" s="166" t="str">
        <f t="shared" si="157"/>
        <v/>
      </c>
      <c r="BC171" s="166" t="str">
        <f t="shared" si="167"/>
        <v/>
      </c>
      <c r="BD171" s="166" t="str">
        <f t="shared" si="158"/>
        <v/>
      </c>
      <c r="BE171" s="166" t="str">
        <f t="shared" si="168"/>
        <v/>
      </c>
      <c r="BF171" s="166" t="str">
        <f t="shared" si="159"/>
        <v/>
      </c>
      <c r="BG171" s="166" t="str">
        <f t="shared" si="169"/>
        <v/>
      </c>
      <c r="BH171" s="166" t="str">
        <f t="shared" si="170"/>
        <v/>
      </c>
      <c r="BI171" s="166" t="str">
        <f t="shared" si="171"/>
        <v/>
      </c>
      <c r="BJ171" s="166"/>
      <c r="BK171" s="190"/>
      <c r="BL171" s="189" t="str">
        <f t="shared" si="172"/>
        <v/>
      </c>
      <c r="BM171" s="166" t="str">
        <f t="shared" si="160"/>
        <v/>
      </c>
      <c r="BN171" s="167" t="str">
        <f t="shared" si="161"/>
        <v/>
      </c>
      <c r="BO171" s="166" t="str">
        <f t="shared" si="173"/>
        <v/>
      </c>
      <c r="BP171" s="166" t="str">
        <f t="shared" si="162"/>
        <v/>
      </c>
      <c r="BQ171" s="190" t="str">
        <f>IF(AND($A171=1,$J171&lt;&gt;""),_xlfn.CONCAT(BQ$3,PROPER(_xlfn.XLOOKUP($L171,字面,QWERTY)),BQ$4,_xlfn.XLOOKUP($L171,字面,QWERTY),BQ$5,$U171,BQ$6,_xlfn.XLOOKUP($L171,字面,変数名),BQ$7,_xlfn.XLOOKUP($L171,字面,変数名),BQ$8,BQ$9,_xlfn.XLOOKUP($L171,字面,QWERTY),BQ$5,$U171,BQ$6,_xlfn.XLOOKUP($L171,字面,変数名),BQ$10,_xlfn.XLOOKUP($L171,字面,変数名),IF(ISBLANK($BQ172),BQ$11,BQ$8)),"")</f>
        <v/>
      </c>
      <c r="BR171" s="193"/>
    </row>
    <row r="172" spans="1:70" ht="21">
      <c r="A172" s="39">
        <f t="shared" si="129"/>
        <v>3</v>
      </c>
      <c r="B172" s="38" t="str">
        <f t="shared" si="130"/>
        <v>C</v>
      </c>
      <c r="C172" s="38">
        <f t="shared" si="131"/>
        <v>1</v>
      </c>
      <c r="D172" s="38">
        <f t="shared" si="132"/>
        <v>2</v>
      </c>
      <c r="E172" s="50">
        <f t="shared" si="133"/>
        <v>344064</v>
      </c>
      <c r="F172" s="141">
        <f t="shared" si="134"/>
        <v>0</v>
      </c>
      <c r="G172" s="144">
        <v>177</v>
      </c>
      <c r="H172" s="3"/>
      <c r="I172" s="19"/>
      <c r="J172" s="5" t="s">
        <v>40</v>
      </c>
      <c r="K172" s="7" t="s">
        <v>56</v>
      </c>
      <c r="L172" s="22" t="s">
        <v>234</v>
      </c>
      <c r="M172" s="22" t="s">
        <v>181</v>
      </c>
      <c r="N172" s="204" t="s">
        <v>183</v>
      </c>
      <c r="O172" s="36" t="s">
        <v>336</v>
      </c>
      <c r="P172" s="9"/>
      <c r="Q172" s="10"/>
      <c r="R172" s="21"/>
      <c r="S172" s="34" t="str">
        <f t="shared" si="128"/>
        <v>{"key_code":"g"},{"key_code":"w"},{"key_code":"i"}</v>
      </c>
      <c r="T172" s="160"/>
      <c r="U172" s="34" t="str">
        <f t="shared" si="135"/>
        <v/>
      </c>
      <c r="W172" s="84" t="str">
        <f t="shared" si="136"/>
        <v>左濁</v>
      </c>
      <c r="X172" s="85" t="str">
        <f t="shared" si="137"/>
        <v>く</v>
      </c>
      <c r="Y172" s="86">
        <f t="shared" si="138"/>
        <v>81920</v>
      </c>
      <c r="Z172" s="87" t="str">
        <f t="shared" si="139"/>
        <v>ぐ</v>
      </c>
      <c r="AA172" s="85">
        <f t="shared" si="140"/>
        <v>1</v>
      </c>
      <c r="AB172" s="84" t="str">
        <f t="shared" si="141"/>
        <v>左濁</v>
      </c>
      <c r="AC172" s="85" t="str">
        <f t="shared" si="142"/>
        <v>い</v>
      </c>
      <c r="AD172" s="86">
        <f t="shared" si="143"/>
        <v>278528</v>
      </c>
      <c r="AE172" s="87" t="str">
        <f t="shared" si="144"/>
        <v/>
      </c>
      <c r="AF172" s="85">
        <f t="shared" si="145"/>
        <v>0</v>
      </c>
      <c r="AG172" s="84" t="str">
        <f t="shared" si="146"/>
        <v>く</v>
      </c>
      <c r="AH172" s="85" t="str">
        <f t="shared" si="147"/>
        <v>い</v>
      </c>
      <c r="AI172" s="86">
        <f t="shared" si="148"/>
        <v>327680</v>
      </c>
      <c r="AJ172" s="87" t="str">
        <f t="shared" si="149"/>
        <v/>
      </c>
      <c r="AK172" s="88">
        <f t="shared" si="150"/>
        <v>0</v>
      </c>
      <c r="AM172" s="183"/>
      <c r="AN172" s="165"/>
      <c r="AO172" s="165"/>
      <c r="AP172" s="165"/>
      <c r="AQ172" s="165"/>
      <c r="AR172" s="189" t="str">
        <f t="shared" si="163"/>
        <v/>
      </c>
      <c r="AS172" s="166" t="str">
        <f t="shared" si="151"/>
        <v/>
      </c>
      <c r="AT172" s="166" t="str">
        <f t="shared" si="152"/>
        <v/>
      </c>
      <c r="AU172" s="166" t="str">
        <f t="shared" si="164"/>
        <v>{"description": "(Sp) 左濁, く &amp; い → ぐぃ","conditions":[{"type":"variable_unless","name":"unsettled","value":0},{"type":"variable_unless","name":"B_F","value":0},{"type":"variable_unless","name":"B_H","value":0},{"input_sources":[{"language":"ja"}],"type":"input_source_if"},{"input_sources":[{"input_mode_id":"Roman$"}],"type":"input_source_unless"}],"from":{"key_code":"k","modifiers":{"optional":["shift","caps_lock"]}},"to":[{"key_code":"delete_or_backspace"},{"key_code":"g"},{"key_code":"w"},{"key_code":"i"},{"set_variable":{"name":"B_K","value":1}},{"set_variable":{"name":"unsettled","value":0}}],"to_after_key_up":[{"set_variable":{"name":"B_K","value":0}}],"type":"basic"},{"conditions":[{"type":"variable_unless","name":"B_F","value":0},{"type":"variable_unless","name":"B_H","value":0},{"input_sources":[{"language":"ja"}],"type":"input_source_if"},{"input_sources":[{"input_mode_id":"Roman$"}],"type":"input_source_unless"}],"from":{"key_code":"k","modifiers":{"optional":["shift","caps_lock"]}},"to":[{"key_code":"g"},{"key_code":"w"},{"key_code":"i"},{"set_variable":{"name":"B_K","value":1}},{"set_variable":{"name":"unsettled","value":0}}],"to_after_key_up":[{"set_variable":{"name":"B_K","value":0}}],"type":"basic"},</v>
      </c>
      <c r="AV172" s="166" t="str">
        <f t="shared" si="165"/>
        <v/>
      </c>
      <c r="AW172" s="166" t="str">
        <f t="shared" si="153"/>
        <v/>
      </c>
      <c r="AX172" s="166" t="str">
        <f t="shared" si="154"/>
        <v>{"conditions":[{"type":"variable_if","name":"unsettled","value":2},{"type":"variable_unless","name":"B_F","value":0},{"type":"variable_unless","name":"B_K","value":0},{"input_sources":[{"language":"ja"}],"type":"input_source_if"},{"input_sources":[{"input_mode_id":"Roman$"}],"type":"input_source_unless"}],"from":{"key_code":"h","modifiers":{"optional":["shift","caps_lock"]}},"to":[{"key_code":"delete_or_backspace"},{"key_code":"delete_or_backspace"},{"key_code":"g"},{"key_code":"w"},{"key_code":"i"},{"set_variable":{"name":"B_H","value":1}},{"set_variable":{"name":"unsettled","value":0}}],"to_after_key_up":[{"set_variable":{"name":"B_H","value":0}}],"type":"basic"},{"conditions":[{"type":"variable_unless","name":"unsettled","value":0},{"type":"variable_unless","name":"B_F","value":0},{"type":"variable_unless","name":"B_K","value":0},{"input_sources":[{"language":"ja"}],"type":"input_source_if"},{"input_sources":[{"input_mode_id":"Roman$"}],"type":"input_source_unless"}],"from":{"key_code":"h","modifiers":{"optional":["shift","caps_lock"]}},"to":[{"key_code":"delete_or_backspace"},{"key_code":"g"},{"key_code":"w"},{"key_code":"i"},{"set_variable":{"name":"B_H","value":1}},{"set_variable":{"name":"unsettled","value":0}}],"to_after_key_up":[{"set_variable":{"name":"B_H","value":0}}],"type":"basic"},{"conditions":[{"type":"variable_unless","name":"B_F","value":0},{"type":"variable_unless","name":"B_K","value":0},{"input_sources":[{"language":"ja"}],"type":"input_source_if"},{"input_sources":[{"input_mode_id":"Roman$"}],"type":"input_source_unless"}],"from":{"key_code":"h","modifiers":{"optional":["shift","caps_lock"]}},"to":[{"key_code":"g"},{"key_code":"w"},{"key_code":"i"},{"set_variable":{"name":"B_H","value":1}},{"set_variable":{"name":"unsettled","value":0}}],"to_after_key_up":[{"set_variable":{"name":"B_H","value":0}}],"type":"basic"},</v>
      </c>
      <c r="AY172" s="166" t="str">
        <f t="shared" si="155"/>
        <v/>
      </c>
      <c r="AZ172" s="166" t="str">
        <f t="shared" si="156"/>
        <v>{"conditions":[{"type":"variable_if","name":"unsettled","value":2},{"type":"variable_unless","name":"B_H","value":0},{"type":"variable_unless","name":"B_K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g"},{"key_code":"w"},{"key_code":"i"},{"set_variable":{"name":"B_F","value":1}},{"set_variable":{"name":"unsettled","value":0}}],"to_after_key_up":[{"set_variable":{"name":"B_F","value":0}}],"type":"basic"},{"conditions":[{"type":"variable_unless","name":"unsettled","value":0},{"type":"variable_unless","name":"B_H","value":0},{"type":"variable_unless","name":"B_K","value":0},{"input_sources":[{"language":"ja"}],"type":"input_source_if"},{"input_sources":[{"input_mode_id":"Roman$"}],"type":"input_source_unless"}],"from":{"key_code":"f","modifiers":{"optional":["shift","caps_lock"]}},"to":[{"key_code":"delete_or_backspace"},{"key_code":"g"},{"key_code":"w"},{"key_code":"i"},{"set_variable":{"name":"B_F","value":1}},{"set_variable":{"name":"unsettled","value":0}}],"to_after_key_up":[{"set_variable":{"name":"B_F","value":0}}],"type":"basic"},{"conditions":[{"type":"variable_unless","name":"B_H","value":0},{"type":"variable_unless","name":"B_K","value":0},{"input_sources":[{"language":"ja"}],"type":"input_source_if"},{"input_sources":[{"input_mode_id":"Roman$"}],"type":"input_source_unless"}],"from":{"key_code":"f","modifiers":{"optional":["shift","caps_lock"]}},"to":[{"key_code":"g"},{"key_code":"w"},{"key_code":"i"},{"set_variable":{"name":"B_F","value":1}},{"set_variable":{"name":"unsettled","value":0}}],"to_after_key_up":[{"set_variable":{"name":"B_F","value":0}}],"type":"basic"},</v>
      </c>
      <c r="BA172" s="166" t="str">
        <f t="shared" si="166"/>
        <v/>
      </c>
      <c r="BB172" s="166" t="str">
        <f t="shared" si="157"/>
        <v/>
      </c>
      <c r="BC172" s="166" t="str">
        <f t="shared" si="167"/>
        <v/>
      </c>
      <c r="BD172" s="166" t="str">
        <f t="shared" si="158"/>
        <v/>
      </c>
      <c r="BE172" s="166" t="str">
        <f t="shared" si="168"/>
        <v/>
      </c>
      <c r="BF172" s="166" t="str">
        <f t="shared" si="159"/>
        <v/>
      </c>
      <c r="BG172" s="166" t="str">
        <f t="shared" si="169"/>
        <v/>
      </c>
      <c r="BH172" s="166" t="str">
        <f t="shared" si="170"/>
        <v/>
      </c>
      <c r="BI172" s="166" t="str">
        <f t="shared" si="171"/>
        <v/>
      </c>
      <c r="BJ172" s="166"/>
      <c r="BK172" s="190"/>
      <c r="BL172" s="189" t="str">
        <f t="shared" si="172"/>
        <v/>
      </c>
      <c r="BM172" s="166" t="str">
        <f t="shared" si="160"/>
        <v/>
      </c>
      <c r="BN172" s="167" t="str">
        <f t="shared" si="161"/>
        <v/>
      </c>
      <c r="BO172" s="166" t="str">
        <f t="shared" si="173"/>
        <v/>
      </c>
      <c r="BP172" s="166" t="str">
        <f t="shared" si="162"/>
        <v/>
      </c>
      <c r="BQ172" s="190" t="str">
        <f>IF(AND($A172=1,$J172&lt;&gt;""),_xlfn.CONCAT(BQ$3,PROPER(_xlfn.XLOOKUP($L172,字面,QWERTY)),BQ$4,_xlfn.XLOOKUP($L172,字面,QWERTY),BQ$5,$U172,BQ$6,_xlfn.XLOOKUP($L172,字面,変数名),BQ$7,_xlfn.XLOOKUP($L172,字面,変数名),BQ$8,BQ$9,_xlfn.XLOOKUP($L172,字面,QWERTY),BQ$5,$U172,BQ$6,_xlfn.XLOOKUP($L172,字面,変数名),BQ$10,_xlfn.XLOOKUP($L172,字面,変数名),IF(ISBLANK($BQ173),BQ$11,BQ$8)),"")</f>
        <v/>
      </c>
      <c r="BR172" s="193"/>
    </row>
    <row r="173" spans="1:70" ht="21">
      <c r="A173" s="39">
        <f t="shared" si="129"/>
        <v>3</v>
      </c>
      <c r="B173" s="38" t="str">
        <f t="shared" si="130"/>
        <v>C</v>
      </c>
      <c r="C173" s="38">
        <f t="shared" si="131"/>
        <v>1</v>
      </c>
      <c r="D173" s="38">
        <f t="shared" si="132"/>
        <v>2</v>
      </c>
      <c r="E173" s="50">
        <f t="shared" si="133"/>
        <v>82432</v>
      </c>
      <c r="F173" s="141">
        <f t="shared" si="134"/>
        <v>0</v>
      </c>
      <c r="G173" s="144">
        <v>178</v>
      </c>
      <c r="H173" s="3"/>
      <c r="I173" s="19"/>
      <c r="J173" s="5" t="s">
        <v>40</v>
      </c>
      <c r="K173" s="7" t="s">
        <v>56</v>
      </c>
      <c r="L173" s="22" t="s">
        <v>234</v>
      </c>
      <c r="M173" s="22" t="s">
        <v>181</v>
      </c>
      <c r="N173" s="204" t="s">
        <v>247</v>
      </c>
      <c r="O173" s="36" t="s">
        <v>338</v>
      </c>
      <c r="P173" s="9"/>
      <c r="Q173" s="10"/>
      <c r="R173" s="21"/>
      <c r="S173" s="34" t="str">
        <f t="shared" si="128"/>
        <v>{"key_code":"g"},{"key_code":"w"},{"key_code":"e"}</v>
      </c>
      <c r="T173" s="160"/>
      <c r="U173" s="34" t="str">
        <f t="shared" si="135"/>
        <v/>
      </c>
      <c r="W173" s="84" t="str">
        <f t="shared" si="136"/>
        <v>左濁</v>
      </c>
      <c r="X173" s="85" t="str">
        <f t="shared" si="137"/>
        <v>く</v>
      </c>
      <c r="Y173" s="86">
        <f t="shared" si="138"/>
        <v>81920</v>
      </c>
      <c r="Z173" s="87" t="str">
        <f t="shared" si="139"/>
        <v>ぐ</v>
      </c>
      <c r="AA173" s="85">
        <f t="shared" si="140"/>
        <v>1</v>
      </c>
      <c r="AB173" s="84" t="str">
        <f t="shared" si="141"/>
        <v>左濁</v>
      </c>
      <c r="AC173" s="85" t="str">
        <f t="shared" si="142"/>
        <v>え</v>
      </c>
      <c r="AD173" s="86">
        <f t="shared" si="143"/>
        <v>16896</v>
      </c>
      <c r="AE173" s="87" t="str">
        <f t="shared" si="144"/>
        <v>ず</v>
      </c>
      <c r="AF173" s="85">
        <f t="shared" si="145"/>
        <v>1</v>
      </c>
      <c r="AG173" s="84" t="str">
        <f t="shared" si="146"/>
        <v>く</v>
      </c>
      <c r="AH173" s="85" t="str">
        <f t="shared" si="147"/>
        <v>え</v>
      </c>
      <c r="AI173" s="86">
        <f t="shared" si="148"/>
        <v>66048</v>
      </c>
      <c r="AJ173" s="87" t="str">
        <f t="shared" si="149"/>
        <v/>
      </c>
      <c r="AK173" s="88">
        <f t="shared" si="150"/>
        <v>0</v>
      </c>
      <c r="AM173" s="183"/>
      <c r="AN173" s="165"/>
      <c r="AO173" s="165"/>
      <c r="AP173" s="165"/>
      <c r="AQ173" s="165"/>
      <c r="AR173" s="189" t="str">
        <f t="shared" si="163"/>
        <v/>
      </c>
      <c r="AS173" s="166" t="str">
        <f t="shared" si="151"/>
        <v/>
      </c>
      <c r="AT173" s="166" t="str">
        <f t="shared" si="152"/>
        <v/>
      </c>
      <c r="AU173" s="166" t="str">
        <f t="shared" si="164"/>
        <v>{"description": "(Sp) 左濁, く &amp; え → ぐぇ","conditions":[{"type":"variable_unless","name":"unsettled","value":0},{"type":"variable_unless","name":"B_F","value":0},{"type":"variable_unless","name":"B_H","value":0},{"input_sources":[{"language":"ja"}],"type":"input_source_if"},{"input_sources":[{"input_mode_id":"Roman$"}],"type":"input_source_unless"}],"from":{"key_code":"o","modifiers":{"optional":["shift","caps_lock"]}},"to":[{"key_code":"delete_or_backspace"},{"key_code":"g"},{"key_code":"w"},{"key_code":"e"},{"set_variable":{"name":"B_O","value":1}},{"set_variable":{"name":"unsettled","value":0}}],"to_after_key_up":[{"set_variable":{"name":"B_O","value":0}}],"type":"basic"},{"conditions":[{"type":"variable_unless","name":"B_F","value":0},{"type":"variable_unless","name":"B_H","value":0},{"input_sources":[{"language":"ja"}],"type":"input_source_if"},{"input_sources":[{"input_mode_id":"Roman$"}],"type":"input_source_unless"}],"from":{"key_code":"o","modifiers":{"optional":["shift","caps_lock"]}},"to":[{"key_code":"g"},{"key_code":"w"},{"key_code":"e"},{"set_variable":{"name":"B_O","value":1}},{"set_variable":{"name":"unsettled","value":0}}],"to_after_key_up":[{"set_variable":{"name":"B_O","value":0}}],"type":"basic"},</v>
      </c>
      <c r="AV173" s="166" t="str">
        <f t="shared" si="165"/>
        <v/>
      </c>
      <c r="AW173" s="166" t="str">
        <f t="shared" si="153"/>
        <v>{"conditions":[{"type":"variable_unless","name":"unsettled","value":0},{"type":"variable_unless","name":"B_F","value":0},{"type":"variable_unless","name":"B_O","value":0},{"input_sources":[{"language":"ja"}],"type":"input_source_if"},{"input_sources":[{"input_mode_id":"Roman$"}],"type":"input_source_unless"}],"from":{"key_code":"h","modifiers":{"optional":["shift","caps_lock"]}},"to":[{"key_code":"delete_or_backspace"},{"key_code":"g"},{"key_code":"w"},{"key_code":"e"},{"set_variable":{"name":"B_H","value":1}},{"set_variable":{"name":"unsettled","value":0}}],"to_after_key_up":[{"set_variable":{"name":"B_H","value":0}}],"type":"basic"},{"conditions":[{"type":"variable_unless","name":"B_F","value":0},{"type":"variable_unless","name":"B_O","value":0},{"input_sources":[{"language":"ja"}],"type":"input_source_if"},{"input_sources":[{"input_mode_id":"Roman$"}],"type":"input_source_unless"}],"from":{"key_code":"h","modifiers":{"optional":["shift","caps_lock"]}},"to":[{"key_code":"g"},{"key_code":"w"},{"key_code":"e"},{"set_variable":{"name":"B_H","value":1}},{"set_variable":{"name":"unsettled","value":0}}],"to_after_key_up":[{"set_variable":{"name":"B_H","value":0}}],"type":"basic"},</v>
      </c>
      <c r="AX173" s="166" t="str">
        <f t="shared" si="154"/>
        <v/>
      </c>
      <c r="AY173" s="166" t="str">
        <f t="shared" si="155"/>
        <v/>
      </c>
      <c r="AZ173" s="166" t="str">
        <f t="shared" si="156"/>
        <v>{"conditions":[{"type":"variable_if","name":"unsettled","value":2},{"type":"variable_unless","name":"B_H","value":0},{"type":"variable_unless","name":"B_O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g"},{"key_code":"w"},{"key_code":"e"},{"set_variable":{"name":"B_F","value":1}},{"set_variable":{"name":"unsettled","value":0}}],"to_after_key_up":[{"set_variable":{"name":"B_F","value":0}}],"type":"basic"},{"conditions":[{"type":"variable_unless","name":"unsettled","value":0},{"type":"variable_unless","name":"B_H","value":0},{"type":"variable_unless","name":"B_O","value":0},{"input_sources":[{"language":"ja"}],"type":"input_source_if"},{"input_sources":[{"input_mode_id":"Roman$"}],"type":"input_source_unless"}],"from":{"key_code":"f","modifiers":{"optional":["shift","caps_lock"]}},"to":[{"key_code":"delete_or_backspace"},{"key_code":"g"},{"key_code":"w"},{"key_code":"e"},{"set_variable":{"name":"B_F","value":1}},{"set_variable":{"name":"unsettled","value":0}}],"to_after_key_up":[{"set_variable":{"name":"B_F","value":0}}],"type":"basic"},{"conditions":[{"type":"variable_unless","name":"B_H","value":0},{"type":"variable_unless","name":"B_O","value":0},{"input_sources":[{"language":"ja"}],"type":"input_source_if"},{"input_sources":[{"input_mode_id":"Roman$"}],"type":"input_source_unless"}],"from":{"key_code":"f","modifiers":{"optional":["shift","caps_lock"]}},"to":[{"key_code":"g"},{"key_code":"w"},{"key_code":"e"},{"set_variable":{"name":"B_F","value":1}},{"set_variable":{"name":"unsettled","value":0}}],"to_after_key_up":[{"set_variable":{"name":"B_F","value":0}}],"type":"basic"},</v>
      </c>
      <c r="BA173" s="166" t="str">
        <f t="shared" si="166"/>
        <v/>
      </c>
      <c r="BB173" s="166" t="str">
        <f t="shared" si="157"/>
        <v/>
      </c>
      <c r="BC173" s="166" t="str">
        <f t="shared" si="167"/>
        <v/>
      </c>
      <c r="BD173" s="166" t="str">
        <f t="shared" si="158"/>
        <v/>
      </c>
      <c r="BE173" s="166" t="str">
        <f t="shared" si="168"/>
        <v/>
      </c>
      <c r="BF173" s="166" t="str">
        <f t="shared" si="159"/>
        <v/>
      </c>
      <c r="BG173" s="166" t="str">
        <f t="shared" si="169"/>
        <v/>
      </c>
      <c r="BH173" s="166" t="str">
        <f t="shared" si="170"/>
        <v/>
      </c>
      <c r="BI173" s="166" t="str">
        <f t="shared" si="171"/>
        <v/>
      </c>
      <c r="BJ173" s="166"/>
      <c r="BK173" s="190"/>
      <c r="BL173" s="189" t="str">
        <f t="shared" si="172"/>
        <v/>
      </c>
      <c r="BM173" s="166" t="str">
        <f t="shared" si="160"/>
        <v/>
      </c>
      <c r="BN173" s="167" t="str">
        <f t="shared" si="161"/>
        <v/>
      </c>
      <c r="BO173" s="166" t="str">
        <f t="shared" si="173"/>
        <v/>
      </c>
      <c r="BP173" s="166" t="str">
        <f t="shared" si="162"/>
        <v/>
      </c>
      <c r="BQ173" s="190" t="str">
        <f>IF(AND($A173=1,$J173&lt;&gt;""),_xlfn.CONCAT(BQ$3,PROPER(_xlfn.XLOOKUP($L173,字面,QWERTY)),BQ$4,_xlfn.XLOOKUP($L173,字面,QWERTY),BQ$5,$U173,BQ$6,_xlfn.XLOOKUP($L173,字面,変数名),BQ$7,_xlfn.XLOOKUP($L173,字面,変数名),BQ$8,BQ$9,_xlfn.XLOOKUP($L173,字面,QWERTY),BQ$5,$U173,BQ$6,_xlfn.XLOOKUP($L173,字面,変数名),BQ$10,_xlfn.XLOOKUP($L173,字面,変数名),IF(ISBLANK($BQ174),BQ$11,BQ$8)),"")</f>
        <v/>
      </c>
      <c r="BR173" s="193"/>
    </row>
    <row r="174" spans="1:70" ht="21">
      <c r="A174" s="39">
        <f t="shared" si="129"/>
        <v>3</v>
      </c>
      <c r="B174" s="38" t="str">
        <f t="shared" si="130"/>
        <v>C</v>
      </c>
      <c r="C174" s="38">
        <f t="shared" si="131"/>
        <v>1</v>
      </c>
      <c r="D174" s="38">
        <f t="shared" si="132"/>
        <v>2</v>
      </c>
      <c r="E174" s="50">
        <f t="shared" si="133"/>
        <v>67190784</v>
      </c>
      <c r="F174" s="141">
        <f t="shared" si="134"/>
        <v>0</v>
      </c>
      <c r="G174" s="144">
        <v>179</v>
      </c>
      <c r="H174" s="3"/>
      <c r="I174" s="19"/>
      <c r="J174" s="5" t="s">
        <v>40</v>
      </c>
      <c r="K174" s="7" t="s">
        <v>56</v>
      </c>
      <c r="L174" s="22" t="s">
        <v>234</v>
      </c>
      <c r="M174" s="22" t="s">
        <v>181</v>
      </c>
      <c r="N174" s="204" t="s">
        <v>248</v>
      </c>
      <c r="O174" s="36" t="s">
        <v>339</v>
      </c>
      <c r="P174" s="9"/>
      <c r="Q174" s="10"/>
      <c r="R174" s="21"/>
      <c r="S174" s="34" t="str">
        <f t="shared" si="128"/>
        <v>{"key_code":"g"},{"key_code":"w"},{"key_code":"o"}</v>
      </c>
      <c r="T174" s="160"/>
      <c r="U174" s="34" t="str">
        <f t="shared" si="135"/>
        <v/>
      </c>
      <c r="W174" s="84" t="str">
        <f t="shared" si="136"/>
        <v>左濁</v>
      </c>
      <c r="X174" s="85" t="str">
        <f t="shared" si="137"/>
        <v>く</v>
      </c>
      <c r="Y174" s="86">
        <f t="shared" si="138"/>
        <v>81920</v>
      </c>
      <c r="Z174" s="87" t="str">
        <f t="shared" si="139"/>
        <v>ぐ</v>
      </c>
      <c r="AA174" s="85">
        <f t="shared" si="140"/>
        <v>1</v>
      </c>
      <c r="AB174" s="84" t="str">
        <f t="shared" si="141"/>
        <v>左濁</v>
      </c>
      <c r="AC174" s="85" t="str">
        <f t="shared" si="142"/>
        <v>お</v>
      </c>
      <c r="AD174" s="86">
        <f t="shared" si="143"/>
        <v>67125248</v>
      </c>
      <c r="AE174" s="87" t="str">
        <f t="shared" si="144"/>
        <v>だ</v>
      </c>
      <c r="AF174" s="85">
        <f t="shared" si="145"/>
        <v>1</v>
      </c>
      <c r="AG174" s="84" t="str">
        <f t="shared" si="146"/>
        <v>く</v>
      </c>
      <c r="AH174" s="85" t="str">
        <f t="shared" si="147"/>
        <v>お</v>
      </c>
      <c r="AI174" s="86">
        <f t="shared" si="148"/>
        <v>67174400</v>
      </c>
      <c r="AJ174" s="87" t="str">
        <f t="shared" si="149"/>
        <v/>
      </c>
      <c r="AK174" s="88">
        <f t="shared" si="150"/>
        <v>0</v>
      </c>
      <c r="AM174" s="183"/>
      <c r="AN174" s="165"/>
      <c r="AO174" s="165"/>
      <c r="AP174" s="165"/>
      <c r="AQ174" s="165"/>
      <c r="AR174" s="189" t="str">
        <f t="shared" si="163"/>
        <v/>
      </c>
      <c r="AS174" s="166" t="str">
        <f t="shared" si="151"/>
        <v/>
      </c>
      <c r="AT174" s="166" t="str">
        <f t="shared" si="152"/>
        <v/>
      </c>
      <c r="AU174" s="166" t="str">
        <f t="shared" si="164"/>
        <v>{"description": "(Sp) 左濁, く &amp; お → ぐぉ","conditions":[{"type":"variable_unless","name":"unsettled","value":0},{"type":"variable_unless","name":"B_F","value":0},{"type":"variable_unless","name":"B_H","value":0},{"input_sources":[{"language":"ja"}],"type":"input_source_if"},{"input_sources":[{"input_mode_id":"Roman$"}],"type":"input_source_unless"}],"from":{"key_code":"n","modifiers":{"optional":["shift","caps_lock"]}},"to":[{"key_code":"delete_or_backspace"},{"key_code":"g"},{"key_code":"w"},{"key_code":"o"},{"set_variable":{"name":"B_N","value":1}},{"set_variable":{"name":"unsettled","value":0}}],"to_after_key_up":[{"set_variable":{"name":"B_N","value":0}}],"type":"basic"},{"conditions":[{"type":"variable_unless","name":"B_F","value":0},{"type":"variable_unless","name":"B_H","value":0},{"input_sources":[{"language":"ja"}],"type":"input_source_if"},{"input_sources":[{"input_mode_id":"Roman$"}],"type":"input_source_unless"}],"from":{"key_code":"n","modifiers":{"optional":["shift","caps_lock"]}},"to":[{"key_code":"g"},{"key_code":"w"},{"key_code":"o"},{"set_variable":{"name":"B_N","value":1}},{"set_variable":{"name":"unsettled","value":0}}],"to_after_key_up":[{"set_variable":{"name":"B_N","value":0}}],"type":"basic"},</v>
      </c>
      <c r="AV174" s="166" t="str">
        <f t="shared" si="165"/>
        <v/>
      </c>
      <c r="AW174" s="166" t="str">
        <f t="shared" si="153"/>
        <v>{"conditions":[{"type":"variable_unless","name":"unsettled","value":0},{"type":"variable_unless","name":"B_F","value":0},{"type":"variable_unless","name":"B_N","value":0},{"input_sources":[{"language":"ja"}],"type":"input_source_if"},{"input_sources":[{"input_mode_id":"Roman$"}],"type":"input_source_unless"}],"from":{"key_code":"h","modifiers":{"optional":["shift","caps_lock"]}},"to":[{"key_code":"delete_or_backspace"},{"key_code":"g"},{"key_code":"w"},{"key_code":"o"},{"set_variable":{"name":"B_H","value":1}},{"set_variable":{"name":"unsettled","value":0}}],"to_after_key_up":[{"set_variable":{"name":"B_H","value":0}}],"type":"basic"},{"conditions":[{"type":"variable_unless","name":"B_F","value":0},{"type":"variable_unless","name":"B_N","value":0},{"input_sources":[{"language":"ja"}],"type":"input_source_if"},{"input_sources":[{"input_mode_id":"Roman$"}],"type":"input_source_unless"}],"from":{"key_code":"h","modifiers":{"optional":["shift","caps_lock"]}},"to":[{"key_code":"g"},{"key_code":"w"},{"key_code":"o"},{"set_variable":{"name":"B_H","value":1}},{"set_variable":{"name":"unsettled","value":0}}],"to_after_key_up":[{"set_variable":{"name":"B_H","value":0}}],"type":"basic"},</v>
      </c>
      <c r="AX174" s="166" t="str">
        <f t="shared" si="154"/>
        <v/>
      </c>
      <c r="AY174" s="166" t="str">
        <f t="shared" si="155"/>
        <v/>
      </c>
      <c r="AZ174" s="166" t="str">
        <f t="shared" si="156"/>
        <v>{"conditions":[{"type":"variable_if","name":"unsettled","value":2},{"type":"variable_unless","name":"B_H","value":0},{"type":"variable_unless","name":"B_N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g"},{"key_code":"w"},{"key_code":"o"},{"set_variable":{"name":"B_F","value":1}},{"set_variable":{"name":"unsettled","value":0}}],"to_after_key_up":[{"set_variable":{"name":"B_F","value":0}}],"type":"basic"},{"conditions":[{"type":"variable_unless","name":"unsettled","value":0},{"type":"variable_unless","name":"B_H","value":0},{"type":"variable_unless","name":"B_N","value":0},{"input_sources":[{"language":"ja"}],"type":"input_source_if"},{"input_sources":[{"input_mode_id":"Roman$"}],"type":"input_source_unless"}],"from":{"key_code":"f","modifiers":{"optional":["shift","caps_lock"]}},"to":[{"key_code":"delete_or_backspace"},{"key_code":"g"},{"key_code":"w"},{"key_code":"o"},{"set_variable":{"name":"B_F","value":1}},{"set_variable":{"name":"unsettled","value":0}}],"to_after_key_up":[{"set_variable":{"name":"B_F","value":0}}],"type":"basic"},{"conditions":[{"type":"variable_unless","name":"B_H","value":0},{"type":"variable_unless","name":"B_N","value":0},{"input_sources":[{"language":"ja"}],"type":"input_source_if"},{"input_sources":[{"input_mode_id":"Roman$"}],"type":"input_source_unless"}],"from":{"key_code":"f","modifiers":{"optional":["shift","caps_lock"]}},"to":[{"key_code":"g"},{"key_code":"w"},{"key_code":"o"},{"set_variable":{"name":"B_F","value":1}},{"set_variable":{"name":"unsettled","value":0}}],"to_after_key_up":[{"set_variable":{"name":"B_F","value":0}}],"type":"basic"},</v>
      </c>
      <c r="BA174" s="166" t="str">
        <f t="shared" si="166"/>
        <v/>
      </c>
      <c r="BB174" s="166" t="str">
        <f t="shared" si="157"/>
        <v/>
      </c>
      <c r="BC174" s="166" t="str">
        <f t="shared" si="167"/>
        <v/>
      </c>
      <c r="BD174" s="166" t="str">
        <f t="shared" si="158"/>
        <v/>
      </c>
      <c r="BE174" s="166" t="str">
        <f t="shared" si="168"/>
        <v/>
      </c>
      <c r="BF174" s="166" t="str">
        <f t="shared" si="159"/>
        <v/>
      </c>
      <c r="BG174" s="166" t="str">
        <f t="shared" si="169"/>
        <v/>
      </c>
      <c r="BH174" s="166" t="str">
        <f t="shared" si="170"/>
        <v/>
      </c>
      <c r="BI174" s="166" t="str">
        <f t="shared" si="171"/>
        <v/>
      </c>
      <c r="BJ174" s="166"/>
      <c r="BK174" s="190"/>
      <c r="BL174" s="189" t="str">
        <f t="shared" si="172"/>
        <v/>
      </c>
      <c r="BM174" s="166" t="str">
        <f t="shared" si="160"/>
        <v/>
      </c>
      <c r="BN174" s="167" t="str">
        <f t="shared" si="161"/>
        <v/>
      </c>
      <c r="BO174" s="166" t="str">
        <f t="shared" si="173"/>
        <v/>
      </c>
      <c r="BP174" s="166" t="str">
        <f t="shared" si="162"/>
        <v/>
      </c>
      <c r="BQ174" s="190" t="str">
        <f>IF(AND($A174=1,$J174&lt;&gt;""),_xlfn.CONCAT(BQ$3,PROPER(_xlfn.XLOOKUP($L174,字面,QWERTY)),BQ$4,_xlfn.XLOOKUP($L174,字面,QWERTY),BQ$5,$U174,BQ$6,_xlfn.XLOOKUP($L174,字面,変数名),BQ$7,_xlfn.XLOOKUP($L174,字面,変数名),BQ$8,BQ$9,_xlfn.XLOOKUP($L174,字面,QWERTY),BQ$5,$U174,BQ$6,_xlfn.XLOOKUP($L174,字面,変数名),BQ$10,_xlfn.XLOOKUP($L174,字面,変数名),IF(ISBLANK($BQ175),BQ$11,BQ$8)),"")</f>
        <v/>
      </c>
      <c r="BR174" s="193"/>
    </row>
    <row r="175" spans="1:70" ht="21">
      <c r="A175" s="39">
        <f t="shared" si="129"/>
        <v>3</v>
      </c>
      <c r="B175" s="38" t="str">
        <f t="shared" si="130"/>
        <v>C</v>
      </c>
      <c r="C175" s="38">
        <f t="shared" si="131"/>
        <v>1</v>
      </c>
      <c r="D175" s="38">
        <f t="shared" si="132"/>
        <v>2</v>
      </c>
      <c r="E175" s="50">
        <f t="shared" si="133"/>
        <v>606208</v>
      </c>
      <c r="F175" s="141">
        <f t="shared" si="134"/>
        <v>0</v>
      </c>
      <c r="G175" s="144">
        <v>180</v>
      </c>
      <c r="H175" s="3"/>
      <c r="I175" s="19"/>
      <c r="J175" s="5" t="s">
        <v>40</v>
      </c>
      <c r="K175" s="7" t="s">
        <v>56</v>
      </c>
      <c r="L175" s="22" t="s">
        <v>234</v>
      </c>
      <c r="M175" s="22" t="s">
        <v>181</v>
      </c>
      <c r="N175" s="204" t="s">
        <v>260</v>
      </c>
      <c r="O175" s="36" t="s">
        <v>503</v>
      </c>
      <c r="P175" s="9"/>
      <c r="Q175" s="10"/>
      <c r="R175" s="21"/>
      <c r="S175" s="34" t="str">
        <f t="shared" si="128"/>
        <v>{"key_code":"g"},{"key_code":"u"},{"key_code":"x"},{"key_code":"w"},{"key_code":"a"}</v>
      </c>
      <c r="T175" s="160"/>
      <c r="U175" s="34" t="str">
        <f t="shared" si="135"/>
        <v/>
      </c>
      <c r="W175" s="84" t="str">
        <f t="shared" si="136"/>
        <v>左濁</v>
      </c>
      <c r="X175" s="85" t="str">
        <f t="shared" si="137"/>
        <v>く</v>
      </c>
      <c r="Y175" s="86">
        <f t="shared" si="138"/>
        <v>81920</v>
      </c>
      <c r="Z175" s="87" t="str">
        <f t="shared" si="139"/>
        <v>ぐ</v>
      </c>
      <c r="AA175" s="85">
        <f t="shared" si="140"/>
        <v>1</v>
      </c>
      <c r="AB175" s="84" t="str">
        <f t="shared" si="141"/>
        <v>左濁</v>
      </c>
      <c r="AC175" s="85" t="str">
        <f t="shared" si="142"/>
        <v>わ</v>
      </c>
      <c r="AD175" s="86">
        <f t="shared" si="143"/>
        <v>540672</v>
      </c>
      <c r="AE175" s="87" t="str">
        <f t="shared" si="144"/>
        <v>ヴ</v>
      </c>
      <c r="AF175" s="85">
        <f t="shared" si="145"/>
        <v>1</v>
      </c>
      <c r="AG175" s="84" t="str">
        <f t="shared" si="146"/>
        <v>く</v>
      </c>
      <c r="AH175" s="85" t="str">
        <f t="shared" si="147"/>
        <v>わ</v>
      </c>
      <c r="AI175" s="86">
        <f t="shared" si="148"/>
        <v>589824</v>
      </c>
      <c r="AJ175" s="87" t="str">
        <f t="shared" si="149"/>
        <v/>
      </c>
      <c r="AK175" s="88">
        <f t="shared" si="150"/>
        <v>0</v>
      </c>
      <c r="AM175" s="183"/>
      <c r="AN175" s="165"/>
      <c r="AO175" s="165"/>
      <c r="AP175" s="165"/>
      <c r="AQ175" s="165"/>
      <c r="AR175" s="189" t="str">
        <f t="shared" si="163"/>
        <v/>
      </c>
      <c r="AS175" s="166" t="str">
        <f t="shared" si="151"/>
        <v/>
      </c>
      <c r="AT175" s="166" t="str">
        <f t="shared" si="152"/>
        <v/>
      </c>
      <c r="AU175" s="166" t="str">
        <f t="shared" si="164"/>
        <v>{"description": "(Sp) 左濁, く &amp; わ → ぐゎ","conditions":[{"type":"variable_unless","name":"unsettled","value":0},{"type":"variable_unless","name":"B_F","value":0},{"type":"variable_unless","name":"B_H","value":0},{"input_sources":[{"language":"ja"}],"type":"input_source_if"},{"input_sources":[{"input_mode_id":"Roman$"}],"type":"input_source_unless"}],"from":{"key_code":"l","modifiers":{"optional":["shift","caps_lock"]}},"to":[{"key_code":"delete_or_backspace"},{"key_code":"g"},{"key_code":"u"},{"key_code":"x"},{"key_code":"w"},{"key_code":"a"},{"set_variable":{"name":"B_L","value":1}},{"set_variable":{"name":"unsettled","value":0}}],"to_after_key_up":[{"set_variable":{"name":"B_L","value":0}}],"type":"basic"},{"conditions":[{"type":"variable_unless","name":"B_F","value":0},{"type":"variable_unless","name":"B_H","value":0},{"input_sources":[{"language":"ja"}],"type":"input_source_if"},{"input_sources":[{"input_mode_id":"Roman$"}],"type":"input_source_unless"}],"from":{"key_code":"l","modifiers":{"optional":["shift","caps_lock"]}},"to":[{"key_code":"g"},{"key_code":"u"},{"key_code":"x"},{"key_code":"w"},{"key_code":"a"},{"set_variable":{"name":"B_L","value":1}},{"set_variable":{"name":"unsettled","value":0}}],"to_after_key_up":[{"set_variable":{"name":"B_L","value":0}}],"type":"basic"},</v>
      </c>
      <c r="AV175" s="166" t="str">
        <f t="shared" si="165"/>
        <v/>
      </c>
      <c r="AW175" s="166" t="str">
        <f t="shared" si="153"/>
        <v>{"conditions":[{"type":"variable_unless","name":"unsettled","value":0},{"type":"variable_unless","name":"B_F","value":0},{"type":"variable_unless","name":"B_L","value":0},{"input_sources":[{"language":"ja"}],"type":"input_source_if"},{"input_sources":[{"input_mode_id":"Roman$"}],"type":"input_source_unless"}],"from":{"key_code":"h","modifiers":{"optional":["shift","caps_lock"]}},"to":[{"key_code":"delete_or_backspace"},{"key_code":"g"},{"key_code":"u"},{"key_code":"x"},{"key_code":"w"},{"key_code":"a"},{"set_variable":{"name":"B_H","value":1}},{"set_variable":{"name":"unsettled","value":0}}],"to_after_key_up":[{"set_variable":{"name":"B_H","value":0}}],"type":"basic"},{"conditions":[{"type":"variable_unless","name":"B_F","value":0},{"type":"variable_unless","name":"B_L","value":0},{"input_sources":[{"language":"ja"}],"type":"input_source_if"},{"input_sources":[{"input_mode_id":"Roman$"}],"type":"input_source_unless"}],"from":{"key_code":"h","modifiers":{"optional":["shift","caps_lock"]}},"to":[{"key_code":"g"},{"key_code":"u"},{"key_code":"x"},{"key_code":"w"},{"key_code":"a"},{"set_variable":{"name":"B_H","value":1}},{"set_variable":{"name":"unsettled","value":0}}],"to_after_key_up":[{"set_variable":{"name":"B_H","value":0}}],"type":"basic"},</v>
      </c>
      <c r="AX175" s="166" t="str">
        <f t="shared" si="154"/>
        <v/>
      </c>
      <c r="AY175" s="166" t="str">
        <f t="shared" si="155"/>
        <v/>
      </c>
      <c r="AZ175" s="166" t="str">
        <f t="shared" si="156"/>
        <v>{"conditions":[{"type":"variable_if","name":"unsettled","value":2},{"type":"variable_unless","name":"B_H","value":0},{"type":"variable_unless","name":"B_L","value":0},{"input_sources":[{"language":"ja"}],"type":"input_source_if"},{"input_sources":[{"input_mode_id":"Roman$"}],"type":"input_source_unless"}],"from":{"key_code":"f","modifiers":{"optional":["shift","caps_lock"]}},"to":[{"key_code":"delete_or_backspace"},{"key_code":"delete_or_backspace"},{"key_code":"g"},{"key_code":"u"},{"key_code":"x"},{"key_code":"w"},{"key_code":"a"},{"set_variable":{"name":"B_F","value":1}},{"set_variable":{"name":"unsettled","value":0}}],"to_after_key_up":[{"set_variable":{"name":"B_F","value":0}}],"type":"basic"},{"conditions":[{"type":"variable_unless","name":"unsettled","value":0},{"type":"variable_unless","name":"B_H","value":0},{"type":"variable_unless","name":"B_L","value":0},{"input_sources":[{"language":"ja"}],"type":"input_source_if"},{"input_sources":[{"input_mode_id":"Roman$"}],"type":"input_source_unless"}],"from":{"key_code":"f","modifiers":{"optional":["shift","caps_lock"]}},"to":[{"key_code":"delete_or_backspace"},{"key_code":"g"},{"key_code":"u"},{"key_code":"x"},{"key_code":"w"},{"key_code":"a"},{"set_variable":{"name":"B_F","value":1}},{"set_variable":{"name":"unsettled","value":0}}],"to_after_key_up":[{"set_variable":{"name":"B_F","value":0}}],"type":"basic"},{"conditions":[{"type":"variable_unless","name":"B_H","value":0},{"type":"variable_unless","name":"B_L","value":0},{"input_sources":[{"language":"ja"}],"type":"input_source_if"},{"input_sources":[{"input_mode_id":"Roman$"}],"type":"input_source_unless"}],"from":{"key_code":"f","modifiers":{"optional":["shift","caps_lock"]}},"to":[{"key_code":"g"},{"key_code":"u"},{"key_code":"x"},{"key_code":"w"},{"key_code":"a"},{"set_variable":{"name":"B_F","value":1}},{"set_variable":{"name":"unsettled","value":0}}],"to_after_key_up":[{"set_variable":{"name":"B_F","value":0}}],"type":"basic"},</v>
      </c>
      <c r="BA175" s="166" t="str">
        <f t="shared" si="166"/>
        <v/>
      </c>
      <c r="BB175" s="166" t="str">
        <f t="shared" si="157"/>
        <v/>
      </c>
      <c r="BC175" s="166" t="str">
        <f t="shared" si="167"/>
        <v/>
      </c>
      <c r="BD175" s="166" t="str">
        <f t="shared" si="158"/>
        <v/>
      </c>
      <c r="BE175" s="166" t="str">
        <f t="shared" si="168"/>
        <v/>
      </c>
      <c r="BF175" s="166" t="str">
        <f t="shared" si="159"/>
        <v/>
      </c>
      <c r="BG175" s="166" t="str">
        <f t="shared" si="169"/>
        <v/>
      </c>
      <c r="BH175" s="166" t="str">
        <f t="shared" si="170"/>
        <v/>
      </c>
      <c r="BI175" s="166" t="str">
        <f t="shared" si="171"/>
        <v/>
      </c>
      <c r="BJ175" s="166"/>
      <c r="BK175" s="190"/>
      <c r="BL175" s="189" t="str">
        <f t="shared" si="172"/>
        <v/>
      </c>
      <c r="BM175" s="166" t="str">
        <f t="shared" si="160"/>
        <v/>
      </c>
      <c r="BN175" s="167" t="str">
        <f t="shared" si="161"/>
        <v/>
      </c>
      <c r="BO175" s="166" t="str">
        <f t="shared" si="173"/>
        <v/>
      </c>
      <c r="BP175" s="166" t="str">
        <f t="shared" si="162"/>
        <v/>
      </c>
      <c r="BQ175" s="190" t="str">
        <f>IF(AND($A175=1,$J175&lt;&gt;""),_xlfn.CONCAT(BQ$3,PROPER(_xlfn.XLOOKUP($L175,字面,QWERTY)),BQ$4,_xlfn.XLOOKUP($L175,字面,QWERTY),BQ$5,$U175,BQ$6,_xlfn.XLOOKUP($L175,字面,変数名),BQ$7,_xlfn.XLOOKUP($L175,字面,変数名),BQ$8,BQ$9,_xlfn.XLOOKUP($L175,字面,QWERTY),BQ$5,$U175,BQ$6,_xlfn.XLOOKUP($L175,字面,変数名),BQ$10,_xlfn.XLOOKUP($L175,字面,変数名),IF(ISBLANK($BQ176),BQ$11,BQ$8)),"")</f>
        <v/>
      </c>
      <c r="BR175" s="193"/>
    </row>
    <row r="176" spans="1:70" ht="21">
      <c r="A176" s="39">
        <f t="shared" si="129"/>
        <v>3</v>
      </c>
      <c r="B176" s="38" t="str">
        <f t="shared" si="130"/>
        <v>C</v>
      </c>
      <c r="C176" s="38">
        <f t="shared" si="131"/>
        <v>1</v>
      </c>
      <c r="D176" s="38">
        <f t="shared" si="132"/>
        <v>2</v>
      </c>
      <c r="E176" s="50">
        <f t="shared" si="133"/>
        <v>17956864</v>
      </c>
      <c r="F176" s="141">
        <f t="shared" si="134"/>
        <v>0</v>
      </c>
      <c r="G176" s="144">
        <v>181</v>
      </c>
      <c r="H176" s="3"/>
      <c r="I176" s="19"/>
      <c r="J176" s="5" t="s">
        <v>40</v>
      </c>
      <c r="K176" s="7" t="s">
        <v>56</v>
      </c>
      <c r="L176" s="22" t="s">
        <v>236</v>
      </c>
      <c r="M176" s="22" t="s">
        <v>185</v>
      </c>
      <c r="N176" s="204" t="s">
        <v>182</v>
      </c>
      <c r="O176" s="36" t="s">
        <v>585</v>
      </c>
      <c r="P176" s="9"/>
      <c r="Q176" s="10"/>
      <c r="R176" s="21"/>
      <c r="S176" s="34" t="str">
        <f t="shared" si="128"/>
        <v>{"key_code":"t"},{"key_code":"s"},{"key_code":"a"}</v>
      </c>
      <c r="T176" s="160"/>
      <c r="U176" s="34" t="str">
        <f t="shared" si="135"/>
        <v/>
      </c>
      <c r="W176" s="84" t="str">
        <f t="shared" si="136"/>
        <v>左半</v>
      </c>
      <c r="X176" s="85" t="str">
        <f t="shared" si="137"/>
        <v>ー</v>
      </c>
      <c r="Y176" s="86">
        <f t="shared" si="138"/>
        <v>17825792</v>
      </c>
      <c r="Z176" s="87" t="str">
        <f t="shared" si="139"/>
        <v/>
      </c>
      <c r="AA176" s="85">
        <f t="shared" si="140"/>
        <v>0</v>
      </c>
      <c r="AB176" s="84" t="str">
        <f t="shared" si="141"/>
        <v>左半</v>
      </c>
      <c r="AC176" s="85" t="str">
        <f t="shared" si="142"/>
        <v>あ</v>
      </c>
      <c r="AD176" s="86">
        <f t="shared" si="143"/>
        <v>16908288</v>
      </c>
      <c r="AE176" s="87" t="str">
        <f t="shared" si="144"/>
        <v>ご</v>
      </c>
      <c r="AF176" s="85">
        <f t="shared" si="145"/>
        <v>1</v>
      </c>
      <c r="AG176" s="84" t="str">
        <f t="shared" si="146"/>
        <v>ー</v>
      </c>
      <c r="AH176" s="85" t="str">
        <f t="shared" si="147"/>
        <v>あ</v>
      </c>
      <c r="AI176" s="86">
        <f t="shared" si="148"/>
        <v>1179648</v>
      </c>
      <c r="AJ176" s="87" t="str">
        <f t="shared" si="149"/>
        <v/>
      </c>
      <c r="AK176" s="88">
        <f t="shared" si="150"/>
        <v>0</v>
      </c>
      <c r="AM176" s="183"/>
      <c r="AN176" s="165"/>
      <c r="AO176" s="165"/>
      <c r="AP176" s="165"/>
      <c r="AQ176" s="165"/>
      <c r="AR176" s="189" t="str">
        <f t="shared" si="163"/>
        <v/>
      </c>
      <c r="AS176" s="166" t="str">
        <f t="shared" si="151"/>
        <v/>
      </c>
      <c r="AT176" s="166" t="str">
        <f t="shared" si="152"/>
        <v/>
      </c>
      <c r="AU176" s="166" t="str">
        <f t="shared" si="164"/>
        <v/>
      </c>
      <c r="AV176" s="166" t="str">
        <f t="shared" si="165"/>
        <v>{"description": "(Sp) 左半, ー &amp; あ → つぁ","conditions":[{"type":"variable_if","name":"unsettled","value":2},{"type":"variable_unless","name":"B_V","value":0},{"type":"variable_unless","name":"B_SCLN","value":0},{"input_sources":[{"language":"ja"}],"type":"input_source_if"},{"input_sources":[{"input_mode_id":"Roman$"}],"type":"input_source_unless"}],"from":{"key_code":"j","modifiers":{"optional":["shift","caps_lock"]}},"to":[{"key_code":"delete_or_backspace"},{"key_code":"delete_or_backspace"},{"key_code":"t"},{"key_code":"s"},{"key_code":"a"},{"set_variable":{"name":"B_J","value":1}},{"set_variable":{"name":"unsettled","value":0}}],"to_after_key_up":[{"set_variable":{"name":"B_J","value":0}}],"type":"basic"},{"conditions":[{"type":"variable_unless","name":"unsettled","value":0},{"type":"variable_unless","name":"B_V","value":0},{"type":"variable_unless","name":"B_SCLN","value":0},{"input_sources":[{"language":"ja"}],"type":"input_source_if"},{"input_sources":[{"input_mode_id":"Roman$"}],"type":"input_source_unless"}],"from":{"key_code":"j","modifiers":{"optional":["shift","caps_lock"]}},"to":[{"key_code":"delete_or_backspace"},{"key_code":"t"},{"key_code":"s"},{"key_code":"a"},{"set_variable":{"name":"B_J","value":1}},{"set_variable":{"name":"unsettled","value":0}}],"to_after_key_up":[{"set_variable":{"name":"B_J","value":0}}],"type":"basic"},{"conditions":[{"type":"variable_unless","name":"B_V","value":0},{"type":"variable_unless","name":"B_SCLN","value":0},{"input_sources":[{"language":"ja"}],"type":"input_source_if"},{"input_sources":[{"input_mode_id":"Roman$"}],"type":"input_source_unless"}],"from":{"key_code":"j","modifiers":{"optional":["shift","caps_lock"]}},"to":[{"key_code":"t"},{"key_code":"s"},{"key_code":"a"},{"set_variable":{"name":"B_J","value":1}},{"set_variable":{"name":"unsettled","value":0}}],"to_after_key_up":[{"set_variable":{"name":"B_J","value":0}}],"type":"basic"},</v>
      </c>
      <c r="AW176" s="166" t="str">
        <f t="shared" si="153"/>
        <v>{"conditions":[{"type":"variable_unless","name":"unsettled","value":0},{"type":"variable_unless","name":"B_V","value":0},{"type":"variable_unless","name":"B_J","value":0},{"input_sources":[{"language":"ja"}],"type":"input_source_if"},{"input_sources":[{"input_mode_id":"Roman$"}],"type":"input_source_unless"}],"from":{"key_code":"semicolon","modifiers":{"optional":["shift","caps_lock"]}},"to":[{"key_code":"delete_or_backspace"},{"key_code":"t"},{"key_code":"s"},{"key_code":"a"},{"set_variable":{"name":"B_SCLN","value":1}},{"set_variable":{"name":"unsettled","value":0}}],"to_after_key_up":[{"set_variable":{"name":"B_SCLN","value":0}}],"type":"basic"},{"conditions":[{"type":"variable_unless","name":"B_V","value":0},{"type":"variable_unless","name":"B_J","value":0},{"input_sources":[{"language":"ja"}],"type":"input_source_if"},{"input_sources":[{"input_mode_id":"Roman$"}],"type":"input_source_unless"}],"from":{"key_code":"semicolon","modifiers":{"optional":["shift","caps_lock"]}},"to":[{"key_code":"t"},{"key_code":"s"},{"key_code":"a"},{"set_variable":{"name":"B_SCLN","value":1}},{"set_variable":{"name":"unsettled","value":0}}],"to_after_key_up":[{"set_variable":{"name":"B_SCLN","value":0}}],"type":"basic"},</v>
      </c>
      <c r="AX176" s="166" t="str">
        <f t="shared" si="154"/>
        <v/>
      </c>
      <c r="AY176" s="166" t="str">
        <f t="shared" si="155"/>
        <v/>
      </c>
      <c r="AZ176" s="166" t="str">
        <f t="shared" si="156"/>
        <v>{"conditions":[{"type":"variable_if","name":"unsettled","value":2},{"type":"variable_unless","name":"B_SCLN","value":0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t"},{"key_code":"s"},{"key_code":"a"},{"set_variable":{"name":"B_V","value":1}},{"set_variable":{"name":"unsettled","value":0}}],"to_after_key_up":[{"set_variable":{"name":"B_V","value":0}}],"type":"basic"},{"conditions":[{"type":"variable_unless","name":"unsettled","value":0},{"type":"variable_unless","name":"B_SCLN","value":0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delete_or_backspace"},{"key_code":"t"},{"key_code":"s"},{"key_code":"a"},{"set_variable":{"name":"B_V","value":1}},{"set_variable":{"name":"unsettled","value":0}}],"to_after_key_up":[{"set_variable":{"name":"B_V","value":0}}],"type":"basic"},{"conditions":[{"type":"variable_unless","name":"B_SCLN","value":0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t"},{"key_code":"s"},{"key_code":"a"},{"set_variable":{"name":"B_V","value":1}},{"set_variable":{"name":"unsettled","value":0}}],"to_after_key_up":[{"set_variable":{"name":"B_V","value":0}}],"type":"basic"},</v>
      </c>
      <c r="BA176" s="166" t="str">
        <f t="shared" si="166"/>
        <v/>
      </c>
      <c r="BB176" s="166" t="str">
        <f t="shared" si="157"/>
        <v/>
      </c>
      <c r="BC176" s="166" t="str">
        <f t="shared" si="167"/>
        <v/>
      </c>
      <c r="BD176" s="166" t="str">
        <f t="shared" si="158"/>
        <v/>
      </c>
      <c r="BE176" s="166" t="str">
        <f t="shared" si="168"/>
        <v/>
      </c>
      <c r="BF176" s="166" t="str">
        <f t="shared" si="159"/>
        <v/>
      </c>
      <c r="BG176" s="166" t="str">
        <f t="shared" si="169"/>
        <v/>
      </c>
      <c r="BH176" s="166" t="str">
        <f t="shared" si="170"/>
        <v/>
      </c>
      <c r="BI176" s="166" t="str">
        <f t="shared" si="171"/>
        <v/>
      </c>
      <c r="BJ176" s="166"/>
      <c r="BK176" s="190"/>
      <c r="BL176" s="189" t="str">
        <f t="shared" si="172"/>
        <v/>
      </c>
      <c r="BM176" s="166" t="str">
        <f t="shared" si="160"/>
        <v/>
      </c>
      <c r="BN176" s="167" t="str">
        <f t="shared" si="161"/>
        <v/>
      </c>
      <c r="BO176" s="166" t="str">
        <f t="shared" si="173"/>
        <v/>
      </c>
      <c r="BP176" s="166" t="str">
        <f t="shared" si="162"/>
        <v/>
      </c>
      <c r="BQ176" s="190" t="str">
        <f>IF(AND($A176=1,$J176&lt;&gt;""),_xlfn.CONCAT(BQ$3,PROPER(_xlfn.XLOOKUP($L176,字面,QWERTY)),BQ$4,_xlfn.XLOOKUP($L176,字面,QWERTY),BQ$5,$U176,BQ$6,_xlfn.XLOOKUP($L176,字面,変数名),BQ$7,_xlfn.XLOOKUP($L176,字面,変数名),BQ$8,BQ$9,_xlfn.XLOOKUP($L176,字面,QWERTY),BQ$5,$U176,BQ$6,_xlfn.XLOOKUP($L176,字面,変数名),BQ$10,_xlfn.XLOOKUP($L176,字面,変数名),IF(ISBLANK($BQ177),BQ$11,BQ$8)),"")</f>
        <v/>
      </c>
      <c r="BR176" s="193"/>
    </row>
    <row r="177" spans="1:70" ht="21">
      <c r="A177" s="39">
        <f t="shared" si="129"/>
        <v>3</v>
      </c>
      <c r="B177" s="38" t="str">
        <f t="shared" si="130"/>
        <v>C</v>
      </c>
      <c r="C177" s="38">
        <f t="shared" si="131"/>
        <v>1</v>
      </c>
      <c r="D177" s="38">
        <f t="shared" si="132"/>
        <v>2</v>
      </c>
      <c r="E177" s="50">
        <f t="shared" si="133"/>
        <v>18087936</v>
      </c>
      <c r="F177" s="141">
        <f t="shared" si="134"/>
        <v>0</v>
      </c>
      <c r="G177" s="144">
        <v>182</v>
      </c>
      <c r="H177" s="3"/>
      <c r="I177" s="19"/>
      <c r="J177" s="5" t="s">
        <v>40</v>
      </c>
      <c r="K177" s="7" t="s">
        <v>56</v>
      </c>
      <c r="L177" s="22" t="s">
        <v>236</v>
      </c>
      <c r="M177" s="22" t="s">
        <v>185</v>
      </c>
      <c r="N177" s="204" t="s">
        <v>183</v>
      </c>
      <c r="O177" s="36" t="s">
        <v>586</v>
      </c>
      <c r="P177" s="9"/>
      <c r="Q177" s="10"/>
      <c r="R177" s="21"/>
      <c r="S177" s="34" t="str">
        <f t="shared" si="128"/>
        <v>{"key_code":"t"},{"key_code":"s"},{"key_code":"i"}</v>
      </c>
      <c r="T177" s="160"/>
      <c r="U177" s="34" t="str">
        <f t="shared" si="135"/>
        <v/>
      </c>
      <c r="W177" s="84" t="str">
        <f t="shared" si="136"/>
        <v>左半</v>
      </c>
      <c r="X177" s="85" t="str">
        <f t="shared" si="137"/>
        <v>ー</v>
      </c>
      <c r="Y177" s="86">
        <f t="shared" si="138"/>
        <v>17825792</v>
      </c>
      <c r="Z177" s="87" t="str">
        <f t="shared" si="139"/>
        <v/>
      </c>
      <c r="AA177" s="85">
        <f t="shared" si="140"/>
        <v>0</v>
      </c>
      <c r="AB177" s="84" t="str">
        <f t="shared" si="141"/>
        <v>左半</v>
      </c>
      <c r="AC177" s="85" t="str">
        <f t="shared" si="142"/>
        <v>い</v>
      </c>
      <c r="AD177" s="86">
        <f t="shared" si="143"/>
        <v>17039360</v>
      </c>
      <c r="AE177" s="87" t="str">
        <f t="shared" si="144"/>
        <v/>
      </c>
      <c r="AF177" s="85">
        <f t="shared" si="145"/>
        <v>0</v>
      </c>
      <c r="AG177" s="84" t="str">
        <f t="shared" si="146"/>
        <v>ー</v>
      </c>
      <c r="AH177" s="85" t="str">
        <f t="shared" si="147"/>
        <v>い</v>
      </c>
      <c r="AI177" s="86">
        <f t="shared" si="148"/>
        <v>1310720</v>
      </c>
      <c r="AJ177" s="87" t="str">
        <f t="shared" si="149"/>
        <v/>
      </c>
      <c r="AK177" s="88">
        <f t="shared" si="150"/>
        <v>0</v>
      </c>
      <c r="AM177" s="183"/>
      <c r="AN177" s="165"/>
      <c r="AO177" s="165"/>
      <c r="AP177" s="165"/>
      <c r="AQ177" s="165"/>
      <c r="AR177" s="189" t="str">
        <f t="shared" si="163"/>
        <v/>
      </c>
      <c r="AS177" s="166" t="str">
        <f t="shared" si="151"/>
        <v/>
      </c>
      <c r="AT177" s="166" t="str">
        <f t="shared" si="152"/>
        <v/>
      </c>
      <c r="AU177" s="166" t="str">
        <f t="shared" si="164"/>
        <v/>
      </c>
      <c r="AV177" s="166" t="str">
        <f t="shared" si="165"/>
        <v>{"description": "(Sp) 左半, ー &amp; い → つぃ","conditions":[{"type":"variable_if","name":"unsettled","value":2},{"type":"variable_unless","name":"B_V","value":0},{"type":"variable_unless","name":"B_SCLN","value":0},{"input_sources":[{"language":"ja"}],"type":"input_source_if"},{"input_sources":[{"input_mode_id":"Roman$"}],"type":"input_source_unless"}],"from":{"key_code":"k","modifiers":{"optional":["shift","caps_lock"]}},"to":[{"key_code":"delete_or_backspace"},{"key_code":"delete_or_backspace"},{"key_code":"t"},{"key_code":"s"},{"key_code":"i"},{"set_variable":{"name":"B_K","value":1}},{"set_variable":{"name":"unsettled","value":0}}],"to_after_key_up":[{"set_variable":{"name":"B_K","value":0}}],"type":"basic"},{"conditions":[{"type":"variable_unless","name":"unsettled","value":0},{"type":"variable_unless","name":"B_V","value":0},{"type":"variable_unless","name":"B_SCLN","value":0},{"input_sources":[{"language":"ja"}],"type":"input_source_if"},{"input_sources":[{"input_mode_id":"Roman$"}],"type":"input_source_unless"}],"from":{"key_code":"k","modifiers":{"optional":["shift","caps_lock"]}},"to":[{"key_code":"delete_or_backspace"},{"key_code":"t"},{"key_code":"s"},{"key_code":"i"},{"set_variable":{"name":"B_K","value":1}},{"set_variable":{"name":"unsettled","value":0}}],"to_after_key_up":[{"set_variable":{"name":"B_K","value":0}}],"type":"basic"},{"conditions":[{"type":"variable_unless","name":"B_V","value":0},{"type":"variable_unless","name":"B_SCLN","value":0},{"input_sources":[{"language":"ja"}],"type":"input_source_if"},{"input_sources":[{"input_mode_id":"Roman$"}],"type":"input_source_unless"}],"from":{"key_code":"k","modifiers":{"optional":["shift","caps_lock"]}},"to":[{"key_code":"t"},{"key_code":"s"},{"key_code":"i"},{"set_variable":{"name":"B_K","value":1}},{"set_variable":{"name":"unsettled","value":0}}],"to_after_key_up":[{"set_variable":{"name":"B_K","value":0}}],"type":"basic"},</v>
      </c>
      <c r="AW177" s="166" t="str">
        <f t="shared" si="153"/>
        <v/>
      </c>
      <c r="AX177" s="166" t="str">
        <f t="shared" si="154"/>
        <v>{"conditions":[{"type":"variable_if","name":"unsettled","value":2},{"type":"variable_unless","name":"B_V","value":0},{"type":"variable_unless","name":"B_K","value":0},{"input_sources":[{"language":"ja"}],"type":"input_source_if"},{"input_sources":[{"input_mode_id":"Roman$"}],"type":"input_source_unless"}],"from":{"key_code":"semicolon","modifiers":{"optional":["shift","caps_lock"]}},"to":[{"key_code":"delete_or_backspace"},{"key_code":"delete_or_backspace"},{"key_code":"t"},{"key_code":"s"},{"key_code":"i"},{"set_variable":{"name":"B_SCLN","value":1}},{"set_variable":{"name":"unsettled","value":0}}],"to_after_key_up":[{"set_variable":{"name":"B_SCLN","value":0}}],"type":"basic"},{"conditions":[{"type":"variable_unless","name":"unsettled","value":0},{"type":"variable_unless","name":"B_V","value":0},{"type":"variable_unless","name":"B_K","value":0},{"input_sources":[{"language":"ja"}],"type":"input_source_if"},{"input_sources":[{"input_mode_id":"Roman$"}],"type":"input_source_unless"}],"from":{"key_code":"semicolon","modifiers":{"optional":["shift","caps_lock"]}},"to":[{"key_code":"delete_or_backspace"},{"key_code":"t"},{"key_code":"s"},{"key_code":"i"},{"set_variable":{"name":"B_SCLN","value":1}},{"set_variable":{"name":"unsettled","value":0}}],"to_after_key_up":[{"set_variable":{"name":"B_SCLN","value":0}}],"type":"basic"},{"conditions":[{"type":"variable_unless","name":"B_V","value":0},{"type":"variable_unless","name":"B_K","value":0},{"input_sources":[{"language":"ja"}],"type":"input_source_if"},{"input_sources":[{"input_mode_id":"Roman$"}],"type":"input_source_unless"}],"from":{"key_code":"semicolon","modifiers":{"optional":["shift","caps_lock"]}},"to":[{"key_code":"t"},{"key_code":"s"},{"key_code":"i"},{"set_variable":{"name":"B_SCLN","value":1}},{"set_variable":{"name":"unsettled","value":0}}],"to_after_key_up":[{"set_variable":{"name":"B_SCLN","value":0}}],"type":"basic"},</v>
      </c>
      <c r="AY177" s="166" t="str">
        <f t="shared" si="155"/>
        <v/>
      </c>
      <c r="AZ177" s="166" t="str">
        <f t="shared" si="156"/>
        <v>{"conditions":[{"type":"variable_if","name":"unsettled","value":2},{"type":"variable_unless","name":"B_SCLN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t"},{"key_code":"s"},{"key_code":"i"},{"set_variable":{"name":"B_V","value":1}},{"set_variable":{"name":"unsettled","value":0}}],"to_after_key_up":[{"set_variable":{"name":"B_V","value":0}}],"type":"basic"},{"conditions":[{"type":"variable_unless","name":"unsettled","value":0},{"type":"variable_unless","name":"B_SCLN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delete_or_backspace"},{"key_code":"t"},{"key_code":"s"},{"key_code":"i"},{"set_variable":{"name":"B_V","value":1}},{"set_variable":{"name":"unsettled","value":0}}],"to_after_key_up":[{"set_variable":{"name":"B_V","value":0}}],"type":"basic"},{"conditions":[{"type":"variable_unless","name":"B_SCLN","value":0},{"type":"variable_unless","name":"B_K","value":0},{"input_sources":[{"language":"ja"}],"type":"input_source_if"},{"input_sources":[{"input_mode_id":"Roman$"}],"type":"input_source_unless"}],"from":{"key_code":"v","modifiers":{"optional":["shift","caps_lock"]}},"to":[{"key_code":"t"},{"key_code":"s"},{"key_code":"i"},{"set_variable":{"name":"B_V","value":1}},{"set_variable":{"name":"unsettled","value":0}}],"to_after_key_up":[{"set_variable":{"name":"B_V","value":0}}],"type":"basic"},</v>
      </c>
      <c r="BA177" s="166" t="str">
        <f t="shared" si="166"/>
        <v/>
      </c>
      <c r="BB177" s="166" t="str">
        <f t="shared" si="157"/>
        <v/>
      </c>
      <c r="BC177" s="166" t="str">
        <f t="shared" si="167"/>
        <v/>
      </c>
      <c r="BD177" s="166" t="str">
        <f t="shared" si="158"/>
        <v/>
      </c>
      <c r="BE177" s="166" t="str">
        <f t="shared" si="168"/>
        <v/>
      </c>
      <c r="BF177" s="166" t="str">
        <f t="shared" si="159"/>
        <v/>
      </c>
      <c r="BG177" s="166" t="str">
        <f t="shared" si="169"/>
        <v/>
      </c>
      <c r="BH177" s="166" t="str">
        <f t="shared" si="170"/>
        <v/>
      </c>
      <c r="BI177" s="166" t="str">
        <f t="shared" si="171"/>
        <v/>
      </c>
      <c r="BJ177" s="166"/>
      <c r="BK177" s="190"/>
      <c r="BL177" s="189" t="str">
        <f t="shared" si="172"/>
        <v/>
      </c>
      <c r="BM177" s="166" t="str">
        <f t="shared" si="160"/>
        <v/>
      </c>
      <c r="BN177" s="167" t="str">
        <f t="shared" si="161"/>
        <v/>
      </c>
      <c r="BO177" s="166" t="str">
        <f t="shared" si="173"/>
        <v/>
      </c>
      <c r="BP177" s="166" t="str">
        <f t="shared" si="162"/>
        <v/>
      </c>
      <c r="BQ177" s="190" t="str">
        <f>IF(AND($A177=1,$J177&lt;&gt;""),_xlfn.CONCAT(BQ$3,PROPER(_xlfn.XLOOKUP($L177,字面,QWERTY)),BQ$4,_xlfn.XLOOKUP($L177,字面,QWERTY),BQ$5,$U177,BQ$6,_xlfn.XLOOKUP($L177,字面,変数名),BQ$7,_xlfn.XLOOKUP($L177,字面,変数名),BQ$8,BQ$9,_xlfn.XLOOKUP($L177,字面,QWERTY),BQ$5,$U177,BQ$6,_xlfn.XLOOKUP($L177,字面,変数名),BQ$10,_xlfn.XLOOKUP($L177,字面,変数名),IF(ISBLANK($BQ178),BQ$11,BQ$8)),"")</f>
        <v/>
      </c>
      <c r="BR177" s="193"/>
    </row>
    <row r="178" spans="1:70" ht="21">
      <c r="A178" s="39">
        <f t="shared" si="129"/>
        <v>3</v>
      </c>
      <c r="B178" s="38" t="str">
        <f t="shared" si="130"/>
        <v>C</v>
      </c>
      <c r="C178" s="38">
        <f t="shared" si="131"/>
        <v>1</v>
      </c>
      <c r="D178" s="38">
        <f t="shared" si="132"/>
        <v>2</v>
      </c>
      <c r="E178" s="50">
        <f t="shared" si="133"/>
        <v>17826304</v>
      </c>
      <c r="F178" s="141">
        <f t="shared" si="134"/>
        <v>0</v>
      </c>
      <c r="G178" s="144">
        <v>183</v>
      </c>
      <c r="H178" s="3"/>
      <c r="I178" s="19"/>
      <c r="J178" s="5" t="s">
        <v>40</v>
      </c>
      <c r="K178" s="7" t="s">
        <v>56</v>
      </c>
      <c r="L178" s="22" t="s">
        <v>236</v>
      </c>
      <c r="M178" s="22" t="s">
        <v>185</v>
      </c>
      <c r="N178" s="204" t="s">
        <v>247</v>
      </c>
      <c r="O178" s="36" t="s">
        <v>587</v>
      </c>
      <c r="P178" s="9"/>
      <c r="Q178" s="10"/>
      <c r="R178" s="21"/>
      <c r="S178" s="34" t="str">
        <f t="shared" si="128"/>
        <v>{"key_code":"t"},{"key_code":"s"},{"key_code":"e"}</v>
      </c>
      <c r="T178" s="160"/>
      <c r="U178" s="34" t="str">
        <f t="shared" si="135"/>
        <v/>
      </c>
      <c r="W178" s="84" t="str">
        <f t="shared" si="136"/>
        <v>左半</v>
      </c>
      <c r="X178" s="85" t="str">
        <f t="shared" si="137"/>
        <v>ー</v>
      </c>
      <c r="Y178" s="86">
        <f t="shared" si="138"/>
        <v>17825792</v>
      </c>
      <c r="Z178" s="87" t="str">
        <f t="shared" si="139"/>
        <v/>
      </c>
      <c r="AA178" s="85">
        <f t="shared" si="140"/>
        <v>0</v>
      </c>
      <c r="AB178" s="84" t="str">
        <f t="shared" si="141"/>
        <v>左半</v>
      </c>
      <c r="AC178" s="85" t="str">
        <f t="shared" si="142"/>
        <v>え</v>
      </c>
      <c r="AD178" s="86">
        <f t="shared" si="143"/>
        <v>16777728</v>
      </c>
      <c r="AE178" s="87" t="str">
        <f t="shared" si="144"/>
        <v/>
      </c>
      <c r="AF178" s="85">
        <f t="shared" si="145"/>
        <v>0</v>
      </c>
      <c r="AG178" s="84" t="str">
        <f t="shared" si="146"/>
        <v>ー</v>
      </c>
      <c r="AH178" s="85" t="str">
        <f t="shared" si="147"/>
        <v>え</v>
      </c>
      <c r="AI178" s="86">
        <f t="shared" si="148"/>
        <v>1049088</v>
      </c>
      <c r="AJ178" s="87" t="str">
        <f t="shared" si="149"/>
        <v/>
      </c>
      <c r="AK178" s="88">
        <f t="shared" si="150"/>
        <v>0</v>
      </c>
      <c r="AM178" s="183"/>
      <c r="AN178" s="165"/>
      <c r="AO178" s="165"/>
      <c r="AP178" s="165"/>
      <c r="AQ178" s="165"/>
      <c r="AR178" s="189" t="str">
        <f t="shared" si="163"/>
        <v/>
      </c>
      <c r="AS178" s="166" t="str">
        <f t="shared" si="151"/>
        <v/>
      </c>
      <c r="AT178" s="166" t="str">
        <f t="shared" si="152"/>
        <v/>
      </c>
      <c r="AU178" s="166" t="str">
        <f t="shared" si="164"/>
        <v/>
      </c>
      <c r="AV178" s="166" t="str">
        <f t="shared" si="165"/>
        <v>{"description": "(Sp) 左半, ー &amp; え → つぇ","conditions":[{"type":"variable_if","name":"unsettled","value":2},{"type":"variable_unless","name":"B_V","value":0},{"type":"variable_unless","name":"B_SCLN","value":0},{"input_sources":[{"language":"ja"}],"type":"input_source_if"},{"input_sources":[{"input_mode_id":"Roman$"}],"type":"input_source_unless"}],"from":{"key_code":"o","modifiers":{"optional":["shift","caps_lock"]}},"to":[{"key_code":"delete_or_backspace"},{"key_code":"delete_or_backspace"},{"key_code":"t"},{"key_code":"s"},{"key_code":"e"},{"set_variable":{"name":"B_O","value":1}},{"set_variable":{"name":"unsettled","value":0}}],"to_after_key_up":[{"set_variable":{"name":"B_O","value":0}}],"type":"basic"},{"conditions":[{"type":"variable_unless","name":"unsettled","value":0},{"type":"variable_unless","name":"B_V","value":0},{"type":"variable_unless","name":"B_SCLN","value":0},{"input_sources":[{"language":"ja"}],"type":"input_source_if"},{"input_sources":[{"input_mode_id":"Roman$"}],"type":"input_source_unless"}],"from":{"key_code":"o","modifiers":{"optional":["shift","caps_lock"]}},"to":[{"key_code":"delete_or_backspace"},{"key_code":"t"},{"key_code":"s"},{"key_code":"e"},{"set_variable":{"name":"B_O","value":1}},{"set_variable":{"name":"unsettled","value":0}}],"to_after_key_up":[{"set_variable":{"name":"B_O","value":0}}],"type":"basic"},{"conditions":[{"type":"variable_unless","name":"B_V","value":0},{"type":"variable_unless","name":"B_SCLN","value":0},{"input_sources":[{"language":"ja"}],"type":"input_source_if"},{"input_sources":[{"input_mode_id":"Roman$"}],"type":"input_source_unless"}],"from":{"key_code":"o","modifiers":{"optional":["shift","caps_lock"]}},"to":[{"key_code":"t"},{"key_code":"s"},{"key_code":"e"},{"set_variable":{"name":"B_O","value":1}},{"set_variable":{"name":"unsettled","value":0}}],"to_after_key_up":[{"set_variable":{"name":"B_O","value":0}}],"type":"basic"},</v>
      </c>
      <c r="AW178" s="166" t="str">
        <f t="shared" si="153"/>
        <v/>
      </c>
      <c r="AX178" s="166" t="str">
        <f t="shared" si="154"/>
        <v>{"conditions":[{"type":"variable_if","name":"unsettled","value":2},{"type":"variable_unless","name":"B_V","value":0},{"type":"variable_unless","name":"B_O","value":0},{"input_sources":[{"language":"ja"}],"type":"input_source_if"},{"input_sources":[{"input_mode_id":"Roman$"}],"type":"input_source_unless"}],"from":{"key_code":"semicolon","modifiers":{"optional":["shift","caps_lock"]}},"to":[{"key_code":"delete_or_backspace"},{"key_code":"delete_or_backspace"},{"key_code":"t"},{"key_code":"s"},{"key_code":"e"},{"set_variable":{"name":"B_SCLN","value":1}},{"set_variable":{"name":"unsettled","value":0}}],"to_after_key_up":[{"set_variable":{"name":"B_SCLN","value":0}}],"type":"basic"},{"conditions":[{"type":"variable_unless","name":"unsettled","value":0},{"type":"variable_unless","name":"B_V","value":0},{"type":"variable_unless","name":"B_O","value":0},{"input_sources":[{"language":"ja"}],"type":"input_source_if"},{"input_sources":[{"input_mode_id":"Roman$"}],"type":"input_source_unless"}],"from":{"key_code":"semicolon","modifiers":{"optional":["shift","caps_lock"]}},"to":[{"key_code":"delete_or_backspace"},{"key_code":"t"},{"key_code":"s"},{"key_code":"e"},{"set_variable":{"name":"B_SCLN","value":1}},{"set_variable":{"name":"unsettled","value":0}}],"to_after_key_up":[{"set_variable":{"name":"B_SCLN","value":0}}],"type":"basic"},{"conditions":[{"type":"variable_unless","name":"B_V","value":0},{"type":"variable_unless","name":"B_O","value":0},{"input_sources":[{"language":"ja"}],"type":"input_source_if"},{"input_sources":[{"input_mode_id":"Roman$"}],"type":"input_source_unless"}],"from":{"key_code":"semicolon","modifiers":{"optional":["shift","caps_lock"]}},"to":[{"key_code":"t"},{"key_code":"s"},{"key_code":"e"},{"set_variable":{"name":"B_SCLN","value":1}},{"set_variable":{"name":"unsettled","value":0}}],"to_after_key_up":[{"set_variable":{"name":"B_SCLN","value":0}}],"type":"basic"},</v>
      </c>
      <c r="AY178" s="166" t="str">
        <f t="shared" si="155"/>
        <v/>
      </c>
      <c r="AZ178" s="166" t="str">
        <f t="shared" si="156"/>
        <v>{"conditions":[{"type":"variable_if","name":"unsettled","value":2},{"type":"variable_unless","name":"B_SCLN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t"},{"key_code":"s"},{"key_code":"e"},{"set_variable":{"name":"B_V","value":1}},{"set_variable":{"name":"unsettled","value":0}}],"to_after_key_up":[{"set_variable":{"name":"B_V","value":0}}],"type":"basic"},{"conditions":[{"type":"variable_unless","name":"unsettled","value":0},{"type":"variable_unless","name":"B_SCLN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delete_or_backspace"},{"key_code":"t"},{"key_code":"s"},{"key_code":"e"},{"set_variable":{"name":"B_V","value":1}},{"set_variable":{"name":"unsettled","value":0}}],"to_after_key_up":[{"set_variable":{"name":"B_V","value":0}}],"type":"basic"},{"conditions":[{"type":"variable_unless","name":"B_SCLN","value":0},{"type":"variable_unless","name":"B_O","value":0},{"input_sources":[{"language":"ja"}],"type":"input_source_if"},{"input_sources":[{"input_mode_id":"Roman$"}],"type":"input_source_unless"}],"from":{"key_code":"v","modifiers":{"optional":["shift","caps_lock"]}},"to":[{"key_code":"t"},{"key_code":"s"},{"key_code":"e"},{"set_variable":{"name":"B_V","value":1}},{"set_variable":{"name":"unsettled","value":0}}],"to_after_key_up":[{"set_variable":{"name":"B_V","value":0}}],"type":"basic"},</v>
      </c>
      <c r="BA178" s="166" t="str">
        <f t="shared" si="166"/>
        <v/>
      </c>
      <c r="BB178" s="166" t="str">
        <f t="shared" si="157"/>
        <v/>
      </c>
      <c r="BC178" s="166" t="str">
        <f t="shared" si="167"/>
        <v/>
      </c>
      <c r="BD178" s="166" t="str">
        <f t="shared" si="158"/>
        <v/>
      </c>
      <c r="BE178" s="166" t="str">
        <f t="shared" si="168"/>
        <v/>
      </c>
      <c r="BF178" s="166" t="str">
        <f t="shared" si="159"/>
        <v/>
      </c>
      <c r="BG178" s="166" t="str">
        <f t="shared" si="169"/>
        <v/>
      </c>
      <c r="BH178" s="166" t="str">
        <f t="shared" si="170"/>
        <v/>
      </c>
      <c r="BI178" s="166" t="str">
        <f t="shared" si="171"/>
        <v/>
      </c>
      <c r="BJ178" s="166"/>
      <c r="BK178" s="190"/>
      <c r="BL178" s="189" t="str">
        <f t="shared" si="172"/>
        <v/>
      </c>
      <c r="BM178" s="166" t="str">
        <f t="shared" si="160"/>
        <v/>
      </c>
      <c r="BN178" s="167" t="str">
        <f t="shared" si="161"/>
        <v/>
      </c>
      <c r="BO178" s="166" t="str">
        <f t="shared" si="173"/>
        <v/>
      </c>
      <c r="BP178" s="166" t="str">
        <f t="shared" si="162"/>
        <v/>
      </c>
      <c r="BQ178" s="190" t="str">
        <f>IF(AND($A178=1,$J178&lt;&gt;""),_xlfn.CONCAT(BQ$3,PROPER(_xlfn.XLOOKUP($L178,字面,QWERTY)),BQ$4,_xlfn.XLOOKUP($L178,字面,QWERTY),BQ$5,$U178,BQ$6,_xlfn.XLOOKUP($L178,字面,変数名),BQ$7,_xlfn.XLOOKUP($L178,字面,変数名),BQ$8,BQ$9,_xlfn.XLOOKUP($L178,字面,QWERTY),BQ$5,$U178,BQ$6,_xlfn.XLOOKUP($L178,字面,変数名),BQ$10,_xlfn.XLOOKUP($L178,字面,変数名),IF(ISBLANK($BQ179),BQ$11,BQ$8)),"")</f>
        <v/>
      </c>
      <c r="BR178" s="193"/>
    </row>
    <row r="179" spans="1:70" ht="21">
      <c r="A179" s="39">
        <f t="shared" si="129"/>
        <v>3</v>
      </c>
      <c r="B179" s="38" t="str">
        <f t="shared" si="130"/>
        <v>C</v>
      </c>
      <c r="C179" s="38">
        <f t="shared" si="131"/>
        <v>1</v>
      </c>
      <c r="D179" s="38">
        <f t="shared" si="132"/>
        <v>2</v>
      </c>
      <c r="E179" s="50">
        <f t="shared" si="133"/>
        <v>84934656</v>
      </c>
      <c r="F179" s="141">
        <f t="shared" si="134"/>
        <v>0</v>
      </c>
      <c r="G179" s="144">
        <v>184</v>
      </c>
      <c r="H179" s="3"/>
      <c r="I179" s="19"/>
      <c r="J179" s="5" t="s">
        <v>40</v>
      </c>
      <c r="K179" s="7" t="s">
        <v>56</v>
      </c>
      <c r="L179" s="22" t="s">
        <v>236</v>
      </c>
      <c r="M179" s="22" t="s">
        <v>185</v>
      </c>
      <c r="N179" s="204" t="s">
        <v>248</v>
      </c>
      <c r="O179" s="36" t="s">
        <v>588</v>
      </c>
      <c r="P179" s="9"/>
      <c r="Q179" s="10"/>
      <c r="R179" s="21"/>
      <c r="S179" s="34" t="str">
        <f t="shared" si="128"/>
        <v>{"key_code":"t"},{"key_code":"s"},{"key_code":"o"}</v>
      </c>
      <c r="T179" s="160"/>
      <c r="U179" s="34" t="str">
        <f t="shared" si="135"/>
        <v/>
      </c>
      <c r="W179" s="84" t="str">
        <f t="shared" si="136"/>
        <v>左半</v>
      </c>
      <c r="X179" s="85" t="str">
        <f t="shared" si="137"/>
        <v>ー</v>
      </c>
      <c r="Y179" s="86">
        <f t="shared" si="138"/>
        <v>17825792</v>
      </c>
      <c r="Z179" s="87" t="str">
        <f t="shared" si="139"/>
        <v/>
      </c>
      <c r="AA179" s="85">
        <f t="shared" si="140"/>
        <v>0</v>
      </c>
      <c r="AB179" s="84" t="str">
        <f t="shared" si="141"/>
        <v>左半</v>
      </c>
      <c r="AC179" s="85" t="str">
        <f t="shared" si="142"/>
        <v>お</v>
      </c>
      <c r="AD179" s="86">
        <f t="shared" si="143"/>
        <v>83886080</v>
      </c>
      <c r="AE179" s="87" t="str">
        <f t="shared" si="144"/>
        <v/>
      </c>
      <c r="AF179" s="85">
        <f t="shared" si="145"/>
        <v>0</v>
      </c>
      <c r="AG179" s="84" t="str">
        <f t="shared" si="146"/>
        <v>ー</v>
      </c>
      <c r="AH179" s="85" t="str">
        <f t="shared" si="147"/>
        <v>お</v>
      </c>
      <c r="AI179" s="86">
        <f t="shared" si="148"/>
        <v>68157440</v>
      </c>
      <c r="AJ179" s="87" t="str">
        <f t="shared" si="149"/>
        <v/>
      </c>
      <c r="AK179" s="88">
        <f t="shared" si="150"/>
        <v>0</v>
      </c>
      <c r="AM179" s="183"/>
      <c r="AN179" s="165"/>
      <c r="AO179" s="165"/>
      <c r="AP179" s="165"/>
      <c r="AQ179" s="165"/>
      <c r="AR179" s="189" t="str">
        <f t="shared" si="163"/>
        <v/>
      </c>
      <c r="AS179" s="166" t="str">
        <f t="shared" si="151"/>
        <v/>
      </c>
      <c r="AT179" s="166" t="str">
        <f t="shared" si="152"/>
        <v/>
      </c>
      <c r="AU179" s="166" t="str">
        <f t="shared" si="164"/>
        <v/>
      </c>
      <c r="AV179" s="166" t="str">
        <f t="shared" si="165"/>
        <v>{"description": "(Sp) 左半, ー &amp; お → つぉ","conditions":[{"type":"variable_if","name":"unsettled","value":2},{"type":"variable_unless","name":"B_V","value":0},{"type":"variable_unless","name":"B_SCLN","value":0},{"input_sources":[{"language":"ja"}],"type":"input_source_if"},{"input_sources":[{"input_mode_id":"Roman$"}],"type":"input_source_unless"}],"from":{"key_code":"n","modifiers":{"optional":["shift","caps_lock"]}},"to":[{"key_code":"delete_or_backspace"},{"key_code":"delete_or_backspace"},{"key_code":"t"},{"key_code":"s"},{"key_code":"o"},{"set_variable":{"name":"B_N","value":1}},{"set_variable":{"name":"unsettled","value":0}}],"to_after_key_up":[{"set_variable":{"name":"B_N","value":0}}],"type":"basic"},{"conditions":[{"type":"variable_unless","name":"unsettled","value":0},{"type":"variable_unless","name":"B_V","value":0},{"type":"variable_unless","name":"B_SCLN","value":0},{"input_sources":[{"language":"ja"}],"type":"input_source_if"},{"input_sources":[{"input_mode_id":"Roman$"}],"type":"input_source_unless"}],"from":{"key_code":"n","modifiers":{"optional":["shift","caps_lock"]}},"to":[{"key_code":"delete_or_backspace"},{"key_code":"t"},{"key_code":"s"},{"key_code":"o"},{"set_variable":{"name":"B_N","value":1}},{"set_variable":{"name":"unsettled","value":0}}],"to_after_key_up":[{"set_variable":{"name":"B_N","value":0}}],"type":"basic"},{"conditions":[{"type":"variable_unless","name":"B_V","value":0},{"type":"variable_unless","name":"B_SCLN","value":0},{"input_sources":[{"language":"ja"}],"type":"input_source_if"},{"input_sources":[{"input_mode_id":"Roman$"}],"type":"input_source_unless"}],"from":{"key_code":"n","modifiers":{"optional":["shift","caps_lock"]}},"to":[{"key_code":"t"},{"key_code":"s"},{"key_code":"o"},{"set_variable":{"name":"B_N","value":1}},{"set_variable":{"name":"unsettled","value":0}}],"to_after_key_up":[{"set_variable":{"name":"B_N","value":0}}],"type":"basic"},</v>
      </c>
      <c r="AW179" s="166" t="str">
        <f t="shared" si="153"/>
        <v/>
      </c>
      <c r="AX179" s="166" t="str">
        <f t="shared" si="154"/>
        <v>{"conditions":[{"type":"variable_if","name":"unsettled","value":2},{"type":"variable_unless","name":"B_V","value":0},{"type":"variable_unless","name":"B_N","value":0},{"input_sources":[{"language":"ja"}],"type":"input_source_if"},{"input_sources":[{"input_mode_id":"Roman$"}],"type":"input_source_unless"}],"from":{"key_code":"semicolon","modifiers":{"optional":["shift","caps_lock"]}},"to":[{"key_code":"delete_or_backspace"},{"key_code":"delete_or_backspace"},{"key_code":"t"},{"key_code":"s"},{"key_code":"o"},{"set_variable":{"name":"B_SCLN","value":1}},{"set_variable":{"name":"unsettled","value":0}}],"to_after_key_up":[{"set_variable":{"name":"B_SCLN","value":0}}],"type":"basic"},{"conditions":[{"type":"variable_unless","name":"unsettled","value":0},{"type":"variable_unless","name":"B_V","value":0},{"type":"variable_unless","name":"B_N","value":0},{"input_sources":[{"language":"ja"}],"type":"input_source_if"},{"input_sources":[{"input_mode_id":"Roman$"}],"type":"input_source_unless"}],"from":{"key_code":"semicolon","modifiers":{"optional":["shift","caps_lock"]}},"to":[{"key_code":"delete_or_backspace"},{"key_code":"t"},{"key_code":"s"},{"key_code":"o"},{"set_variable":{"name":"B_SCLN","value":1}},{"set_variable":{"name":"unsettled","value":0}}],"to_after_key_up":[{"set_variable":{"name":"B_SCLN","value":0}}],"type":"basic"},{"conditions":[{"type":"variable_unless","name":"B_V","value":0},{"type":"variable_unless","name":"B_N","value":0},{"input_sources":[{"language":"ja"}],"type":"input_source_if"},{"input_sources":[{"input_mode_id":"Roman$"}],"type":"input_source_unless"}],"from":{"key_code":"semicolon","modifiers":{"optional":["shift","caps_lock"]}},"to":[{"key_code":"t"},{"key_code":"s"},{"key_code":"o"},{"set_variable":{"name":"B_SCLN","value":1}},{"set_variable":{"name":"unsettled","value":0}}],"to_after_key_up":[{"set_variable":{"name":"B_SCLN","value":0}}],"type":"basic"},</v>
      </c>
      <c r="AY179" s="166" t="str">
        <f t="shared" si="155"/>
        <v/>
      </c>
      <c r="AZ179" s="166" t="str">
        <f t="shared" si="156"/>
        <v>{"conditions":[{"type":"variable_if","name":"unsettled","value":2},{"type":"variable_unless","name":"B_SCLN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delete_or_backspace"},{"key_code":"delete_or_backspace"},{"key_code":"t"},{"key_code":"s"},{"key_code":"o"},{"set_variable":{"name":"B_V","value":1}},{"set_variable":{"name":"unsettled","value":0}}],"to_after_key_up":[{"set_variable":{"name":"B_V","value":0}}],"type":"basic"},{"conditions":[{"type":"variable_unless","name":"unsettled","value":0},{"type":"variable_unless","name":"B_SCLN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delete_or_backspace"},{"key_code":"t"},{"key_code":"s"},{"key_code":"o"},{"set_variable":{"name":"B_V","value":1}},{"set_variable":{"name":"unsettled","value":0}}],"to_after_key_up":[{"set_variable":{"name":"B_V","value":0}}],"type":"basic"},{"conditions":[{"type":"variable_unless","name":"B_SCLN","value":0},{"type":"variable_unless","name":"B_N","value":0},{"input_sources":[{"language":"ja"}],"type":"input_source_if"},{"input_sources":[{"input_mode_id":"Roman$"}],"type":"input_source_unless"}],"from":{"key_code":"v","modifiers":{"optional":["shift","caps_lock"]}},"to":[{"key_code":"t"},{"key_code":"s"},{"key_code":"o"},{"set_variable":{"name":"B_V","value":1}},{"set_variable":{"name":"unsettled","value":0}}],"to_after_key_up":[{"set_variable":{"name":"B_V","value":0}}],"type":"basic"},</v>
      </c>
      <c r="BA179" s="166" t="str">
        <f t="shared" si="166"/>
        <v/>
      </c>
      <c r="BB179" s="166" t="str">
        <f t="shared" si="157"/>
        <v/>
      </c>
      <c r="BC179" s="166" t="str">
        <f t="shared" si="167"/>
        <v/>
      </c>
      <c r="BD179" s="166" t="str">
        <f t="shared" si="158"/>
        <v/>
      </c>
      <c r="BE179" s="166" t="str">
        <f t="shared" si="168"/>
        <v/>
      </c>
      <c r="BF179" s="166" t="str">
        <f t="shared" si="159"/>
        <v/>
      </c>
      <c r="BG179" s="166" t="str">
        <f t="shared" si="169"/>
        <v/>
      </c>
      <c r="BH179" s="166" t="str">
        <f t="shared" si="170"/>
        <v/>
      </c>
      <c r="BI179" s="166" t="str">
        <f t="shared" si="171"/>
        <v/>
      </c>
      <c r="BJ179" s="166"/>
      <c r="BK179" s="190"/>
      <c r="BL179" s="189" t="str">
        <f t="shared" si="172"/>
        <v/>
      </c>
      <c r="BM179" s="166" t="str">
        <f t="shared" si="160"/>
        <v/>
      </c>
      <c r="BN179" s="167" t="str">
        <f t="shared" si="161"/>
        <v/>
      </c>
      <c r="BO179" s="166" t="str">
        <f t="shared" si="173"/>
        <v/>
      </c>
      <c r="BP179" s="166" t="str">
        <f t="shared" si="162"/>
        <v/>
      </c>
      <c r="BQ179" s="190" t="str">
        <f>IF(AND($A179=1,$J179&lt;&gt;""),_xlfn.CONCAT(BQ$3,PROPER(_xlfn.XLOOKUP($L179,字面,QWERTY)),BQ$4,_xlfn.XLOOKUP($L179,字面,QWERTY),BQ$5,$U179,BQ$6,_xlfn.XLOOKUP($L179,字面,変数名),BQ$7,_xlfn.XLOOKUP($L179,字面,変数名),BQ$8,BQ$9,_xlfn.XLOOKUP($L179,字面,QWERTY),BQ$5,$U179,BQ$6,_xlfn.XLOOKUP($L179,字面,変数名),BQ$10,_xlfn.XLOOKUP($L179,字面,変数名),IF(ISBLANK($BQ180),BQ$11,BQ$8)),"")</f>
        <v/>
      </c>
      <c r="BR179" s="193"/>
    </row>
    <row r="180" spans="1:70" ht="21">
      <c r="A180" s="39">
        <f t="shared" si="129"/>
        <v>2</v>
      </c>
      <c r="B180" s="38" t="str">
        <f t="shared" si="130"/>
        <v>A</v>
      </c>
      <c r="C180" s="38">
        <f t="shared" si="131"/>
        <v>1</v>
      </c>
      <c r="D180" s="38">
        <f t="shared" si="132"/>
        <v>0</v>
      </c>
      <c r="E180" s="50">
        <f t="shared" si="133"/>
        <v>196608</v>
      </c>
      <c r="F180" s="141">
        <f t="shared" si="134"/>
        <v>0</v>
      </c>
      <c r="G180" s="144">
        <v>185</v>
      </c>
      <c r="H180" s="3" t="s">
        <v>41</v>
      </c>
      <c r="I180" s="19"/>
      <c r="J180" s="5" t="s">
        <v>41</v>
      </c>
      <c r="K180" s="7"/>
      <c r="L180" s="22" t="s">
        <v>181</v>
      </c>
      <c r="M180" s="22" t="s">
        <v>182</v>
      </c>
      <c r="N180" s="204"/>
      <c r="O180" s="36"/>
      <c r="P180" s="9" t="s">
        <v>652</v>
      </c>
      <c r="Q180" s="10" t="s">
        <v>782</v>
      </c>
      <c r="R180" s="21" t="s">
        <v>754</v>
      </c>
      <c r="S180" s="34" t="str">
        <f t="shared" si="128"/>
        <v>{"key_code":"lang1"}</v>
      </c>
      <c r="T180" s="160"/>
      <c r="U180" s="34" t="str">
        <f t="shared" si="135"/>
        <v>{"key_code":"lang1"}</v>
      </c>
      <c r="W180" s="84" t="str">
        <f t="shared" si="136"/>
        <v/>
      </c>
      <c r="X180" s="85" t="str">
        <f t="shared" si="137"/>
        <v/>
      </c>
      <c r="Y180" s="86" t="str">
        <f t="shared" si="138"/>
        <v/>
      </c>
      <c r="Z180" s="87" t="str">
        <f t="shared" si="139"/>
        <v/>
      </c>
      <c r="AA180" s="85">
        <f t="shared" si="140"/>
        <v>0</v>
      </c>
      <c r="AB180" s="84" t="str">
        <f t="shared" si="141"/>
        <v/>
      </c>
      <c r="AC180" s="85" t="str">
        <f t="shared" si="142"/>
        <v/>
      </c>
      <c r="AD180" s="86" t="str">
        <f t="shared" si="143"/>
        <v/>
      </c>
      <c r="AE180" s="87" t="str">
        <f t="shared" si="144"/>
        <v/>
      </c>
      <c r="AF180" s="85">
        <f t="shared" si="145"/>
        <v>0</v>
      </c>
      <c r="AG180" s="84" t="str">
        <f t="shared" si="146"/>
        <v/>
      </c>
      <c r="AH180" s="85" t="str">
        <f t="shared" si="147"/>
        <v/>
      </c>
      <c r="AI180" s="86" t="str">
        <f t="shared" si="148"/>
        <v/>
      </c>
      <c r="AJ180" s="87" t="str">
        <f t="shared" si="149"/>
        <v/>
      </c>
      <c r="AK180" s="88">
        <f t="shared" si="150"/>
        <v>0</v>
      </c>
      <c r="AM180" s="183"/>
      <c r="AN180" s="165"/>
      <c r="AO180" s="165"/>
      <c r="AP180" s="165"/>
      <c r="AQ180" s="165"/>
      <c r="AR180" s="189" t="str">
        <f t="shared" si="163"/>
        <v/>
      </c>
      <c r="AS180" s="166" t="str">
        <f t="shared" si="151"/>
        <v/>
      </c>
      <c r="AT180" s="166" t="str">
        <f t="shared" si="152"/>
        <v/>
      </c>
      <c r="AU180" s="166" t="str">
        <f t="shared" si="164"/>
        <v/>
      </c>
      <c r="AV180" s="166" t="str">
        <f t="shared" si="165"/>
        <v/>
      </c>
      <c r="AW180" s="166" t="str">
        <f t="shared" si="153"/>
        <v/>
      </c>
      <c r="AX180" s="166" t="str">
        <f t="shared" si="154"/>
        <v/>
      </c>
      <c r="AY180" s="166" t="str">
        <f t="shared" si="155"/>
        <v/>
      </c>
      <c r="AZ180" s="166" t="str">
        <f t="shared" si="156"/>
        <v/>
      </c>
      <c r="BA180" s="166" t="str">
        <f t="shared" si="166"/>
        <v>{"description": "く &amp; あ → IME ON","conditions":[{"type":"variable_if","name":"unsettled","value":1},{"type":"variable_unless","name":"B_H","value":0}],"from":{"key_code":"j","modifiers":{"optional":["caps_lock"]}},"to":[{"key_code":"delete_or_backspace"},{"key_code":"lang1"},{"set_variable":{"name":"B_J","value":1}},{"set_variable":{"name":"unsettled","value":0}}],"to_after_key_up":[{"set_variable":{"name":"B_J","value":0}},{"set_variable":{"name":"unsettled","value":0}}],"type":"basic"},{"conditions":[{"type":"variable_unless","name":"B_H","value":0}],"from":{"key_code":"j","modifiers":{"optional":["caps_lock"]}},"to":[{"key_code":"lang1"},{"set_variable":{"name":"B_J","value":1}},{"set_variable":{"name":"unsettled","value":0}}],"to_after_key_up":[{"set_variable":{"name":"B_J","value":0}},{"set_variable":{"name":"unsettled","value":0}}],"type":"basic"},</v>
      </c>
      <c r="BB180" s="166" t="str">
        <f t="shared" si="157"/>
        <v>{"conditions":[{"type":"variable_if","name":"unsettled","value":1},{"type":"variable_unless","name":"B_J","value":0}],"from":{"key_code":"h","modifiers":{"optional":["caps_lock"]}},"to":[{"key_code":"delete_or_backspace"},{"key_code":"lang1"},{"set_variable":{"name":"B_H","value":1}},{"set_variable":{"name":"unsettled","value":0}}],"to_after_key_up":[{"set_variable":{"name":"B_H","value":0}},{"set_variable":{"name":"unsettled","value":0}}],"type":"basic"},{"conditions":[{"type":"variable_unless","name":"B_J","value":0}],"from":{"key_code":"h","modifiers":{"optional":["caps_lock"]}},"to":[{"key_code":"lang1"},{"set_variable":{"name":"B_H","value":1}},{"set_variable":{"name":"unsettled","value":0}}],"to_after_key_up":[{"set_variable":{"name":"B_H","value":0}},{"set_variable":{"name":"unsettled","value":0}}],"type":"basic"},</v>
      </c>
      <c r="BC180" s="166" t="str">
        <f t="shared" si="167"/>
        <v/>
      </c>
      <c r="BD180" s="166" t="str">
        <f t="shared" si="158"/>
        <v/>
      </c>
      <c r="BE180" s="166" t="str">
        <f t="shared" si="168"/>
        <v/>
      </c>
      <c r="BF180" s="166" t="str">
        <f t="shared" si="159"/>
        <v/>
      </c>
      <c r="BG180" s="166" t="str">
        <f t="shared" si="169"/>
        <v/>
      </c>
      <c r="BH180" s="166" t="str">
        <f t="shared" si="170"/>
        <v/>
      </c>
      <c r="BI180" s="166" t="str">
        <f t="shared" si="171"/>
        <v/>
      </c>
      <c r="BJ180" s="166"/>
      <c r="BK180" s="190"/>
      <c r="BL180" s="189" t="str">
        <f t="shared" si="172"/>
        <v/>
      </c>
      <c r="BM180" s="166" t="str">
        <f t="shared" si="160"/>
        <v/>
      </c>
      <c r="BN180" s="167" t="str">
        <f t="shared" si="161"/>
        <v/>
      </c>
      <c r="BO180" s="166" t="str">
        <f t="shared" si="173"/>
        <v/>
      </c>
      <c r="BP180" s="166" t="str">
        <f t="shared" si="162"/>
        <v/>
      </c>
      <c r="BQ180" s="190" t="str">
        <f>IF(AND($A180=1,$J180&lt;&gt;""),_xlfn.CONCAT(BQ$3,PROPER(_xlfn.XLOOKUP($L180,字面,QWERTY)),BQ$4,_xlfn.XLOOKUP($L180,字面,QWERTY),BQ$5,$U180,BQ$6,_xlfn.XLOOKUP($L180,字面,変数名),BQ$7,_xlfn.XLOOKUP($L180,字面,変数名),BQ$8,BQ$9,_xlfn.XLOOKUP($L180,字面,QWERTY),BQ$5,$U180,BQ$6,_xlfn.XLOOKUP($L180,字面,変数名),BQ$10,_xlfn.XLOOKUP($L180,字面,変数名),IF(ISBLANK($BQ181),BQ$11,BQ$8)),"")</f>
        <v/>
      </c>
      <c r="BR180" s="193"/>
    </row>
    <row r="181" spans="1:70" ht="21">
      <c r="A181" s="39">
        <f t="shared" si="129"/>
        <v>2</v>
      </c>
      <c r="B181" s="38" t="str">
        <f t="shared" si="130"/>
        <v>A</v>
      </c>
      <c r="C181" s="38">
        <f t="shared" si="131"/>
        <v>1</v>
      </c>
      <c r="D181" s="38">
        <f t="shared" si="132"/>
        <v>0</v>
      </c>
      <c r="E181" s="50">
        <f t="shared" si="133"/>
        <v>49152</v>
      </c>
      <c r="F181" s="141">
        <f t="shared" si="134"/>
        <v>0</v>
      </c>
      <c r="G181" s="144">
        <v>186</v>
      </c>
      <c r="H181" s="3" t="s">
        <v>41</v>
      </c>
      <c r="I181" s="19"/>
      <c r="J181" s="5" t="s">
        <v>40</v>
      </c>
      <c r="K181" s="7"/>
      <c r="L181" s="22" t="s">
        <v>180</v>
      </c>
      <c r="M181" s="22" t="s">
        <v>179</v>
      </c>
      <c r="N181" s="204"/>
      <c r="O181" s="36"/>
      <c r="P181" s="9" t="s">
        <v>653</v>
      </c>
      <c r="Q181" s="10" t="s">
        <v>654</v>
      </c>
      <c r="R181" s="21" t="s">
        <v>755</v>
      </c>
      <c r="S181" s="34" t="str">
        <f t="shared" si="128"/>
        <v>{"key_code":"lang2"}</v>
      </c>
      <c r="T181" s="160"/>
      <c r="U181" s="34" t="str">
        <f t="shared" si="135"/>
        <v>{"key_code":"lang2"}</v>
      </c>
      <c r="W181" s="84" t="str">
        <f t="shared" si="136"/>
        <v/>
      </c>
      <c r="X181" s="85" t="str">
        <f t="shared" si="137"/>
        <v/>
      </c>
      <c r="Y181" s="86" t="str">
        <f t="shared" si="138"/>
        <v/>
      </c>
      <c r="Z181" s="87" t="str">
        <f t="shared" si="139"/>
        <v/>
      </c>
      <c r="AA181" s="85">
        <f t="shared" si="140"/>
        <v>0</v>
      </c>
      <c r="AB181" s="84" t="str">
        <f t="shared" si="141"/>
        <v/>
      </c>
      <c r="AC181" s="85" t="str">
        <f t="shared" si="142"/>
        <v/>
      </c>
      <c r="AD181" s="86" t="str">
        <f t="shared" si="143"/>
        <v/>
      </c>
      <c r="AE181" s="87" t="str">
        <f t="shared" si="144"/>
        <v/>
      </c>
      <c r="AF181" s="85">
        <f t="shared" si="145"/>
        <v>0</v>
      </c>
      <c r="AG181" s="84" t="str">
        <f t="shared" si="146"/>
        <v/>
      </c>
      <c r="AH181" s="85" t="str">
        <f t="shared" si="147"/>
        <v/>
      </c>
      <c r="AI181" s="86" t="str">
        <f t="shared" si="148"/>
        <v/>
      </c>
      <c r="AJ181" s="87" t="str">
        <f t="shared" si="149"/>
        <v/>
      </c>
      <c r="AK181" s="88">
        <f t="shared" si="150"/>
        <v>0</v>
      </c>
      <c r="AM181" s="183"/>
      <c r="AN181" s="165"/>
      <c r="AO181" s="165"/>
      <c r="AP181" s="165"/>
      <c r="AQ181" s="165"/>
      <c r="AR181" s="189" t="str">
        <f t="shared" si="163"/>
        <v/>
      </c>
      <c r="AS181" s="166" t="str">
        <f t="shared" si="151"/>
        <v/>
      </c>
      <c r="AT181" s="166" t="str">
        <f t="shared" si="152"/>
        <v/>
      </c>
      <c r="AU181" s="166" t="str">
        <f t="shared" si="164"/>
        <v/>
      </c>
      <c r="AV181" s="166" t="str">
        <f t="shared" si="165"/>
        <v/>
      </c>
      <c r="AW181" s="166" t="str">
        <f t="shared" si="153"/>
        <v/>
      </c>
      <c r="AX181" s="166" t="str">
        <f t="shared" si="154"/>
        <v/>
      </c>
      <c r="AY181" s="166" t="str">
        <f t="shared" si="155"/>
        <v/>
      </c>
      <c r="AZ181" s="166" t="str">
        <f t="shared" si="156"/>
        <v/>
      </c>
      <c r="BA181" s="166" t="str">
        <f t="shared" si="166"/>
        <v>{"description": "っ &amp; か → IME OFF","conditions":[{"type":"variable_if","name":"unsettled","value":1},{"type":"variable_unless","name":"B_G","value":0}],"from":{"key_code":"f","modifiers":{"optional":["caps_lock"]}},"to":[{"key_code":"delete_or_backspace"},{"key_code":"lang2"},{"set_variable":{"name":"B_F","value":1}},{"set_variable":{"name":"unsettled","value":0}}],"to_after_key_up":[{"set_variable":{"name":"B_F","value":0}},{"set_variable":{"name":"unsettled","value":0}}],"type":"basic"},{"conditions":[{"type":"variable_unless","name":"B_G","value":0}],"from":{"key_code":"f","modifiers":{"optional":["caps_lock"]}},"to":[{"key_code":"lang2"},{"set_variable":{"name":"B_F","value":1}},{"set_variable":{"name":"unsettled","value":0}}],"to_after_key_up":[{"set_variable":{"name":"B_F","value":0}},{"set_variable":{"name":"unsettled","value":0}}],"type":"basic"},</v>
      </c>
      <c r="BB181" s="166" t="str">
        <f t="shared" si="157"/>
        <v>{"conditions":[{"type":"variable_if","name":"unsettled","value":1},{"type":"variable_unless","name":"B_F","value":0}],"from":{"key_code":"g","modifiers":{"optional":["caps_lock"]}},"to":[{"key_code":"delete_or_backspace"},{"key_code":"lang2"},{"set_variable":{"name":"B_G","value":1}},{"set_variable":{"name":"unsettled","value":0}}],"to_after_key_up":[{"set_variable":{"name":"B_G","value":0}},{"set_variable":{"name":"unsettled","value":0}}],"type":"basic"},{"conditions":[{"type":"variable_unless","name":"B_F","value":0}],"from":{"key_code":"g","modifiers":{"optional":["caps_lock"]}},"to":[{"key_code":"lang2"},{"set_variable":{"name":"B_G","value":1}},{"set_variable":{"name":"unsettled","value":0}}],"to_after_key_up":[{"set_variable":{"name":"B_G","value":0}},{"set_variable":{"name":"unsettled","value":0}}],"type":"basic"},</v>
      </c>
      <c r="BC181" s="166" t="str">
        <f t="shared" si="167"/>
        <v/>
      </c>
      <c r="BD181" s="166" t="str">
        <f t="shared" si="158"/>
        <v/>
      </c>
      <c r="BE181" s="166" t="str">
        <f t="shared" si="168"/>
        <v/>
      </c>
      <c r="BF181" s="166" t="str">
        <f t="shared" si="159"/>
        <v/>
      </c>
      <c r="BG181" s="166" t="str">
        <f t="shared" si="169"/>
        <v/>
      </c>
      <c r="BH181" s="166" t="str">
        <f t="shared" si="170"/>
        <v/>
      </c>
      <c r="BI181" s="166" t="str">
        <f t="shared" si="171"/>
        <v/>
      </c>
      <c r="BJ181" s="166"/>
      <c r="BK181" s="190"/>
      <c r="BL181" s="189" t="str">
        <f t="shared" si="172"/>
        <v/>
      </c>
      <c r="BM181" s="166" t="str">
        <f t="shared" si="160"/>
        <v/>
      </c>
      <c r="BN181" s="167" t="str">
        <f t="shared" si="161"/>
        <v/>
      </c>
      <c r="BO181" s="166" t="str">
        <f t="shared" si="173"/>
        <v/>
      </c>
      <c r="BP181" s="166" t="str">
        <f t="shared" si="162"/>
        <v/>
      </c>
      <c r="BQ181" s="190" t="str">
        <f>IF(AND($A181=1,$J181&lt;&gt;""),_xlfn.CONCAT(BQ$3,PROPER(_xlfn.XLOOKUP($L181,字面,QWERTY)),BQ$4,_xlfn.XLOOKUP($L181,字面,QWERTY),BQ$5,$U181,BQ$6,_xlfn.XLOOKUP($L181,字面,変数名),BQ$7,_xlfn.XLOOKUP($L181,字面,変数名),BQ$8,BQ$9,_xlfn.XLOOKUP($L181,字面,QWERTY),BQ$5,$U181,BQ$6,_xlfn.XLOOKUP($L181,字面,変数名),BQ$10,_xlfn.XLOOKUP($L181,字面,変数名),IF(ISBLANK($BQ182),BQ$11,BQ$8)),"")</f>
        <v/>
      </c>
      <c r="BR181" s="193"/>
    </row>
    <row r="182" spans="1:70" ht="21">
      <c r="A182" s="39">
        <f t="shared" si="129"/>
        <v>2</v>
      </c>
      <c r="B182" s="38" t="str">
        <f t="shared" si="130"/>
        <v>A</v>
      </c>
      <c r="C182" s="38">
        <f t="shared" si="131"/>
        <v>1</v>
      </c>
      <c r="D182" s="38">
        <f t="shared" si="132"/>
        <v>0</v>
      </c>
      <c r="E182" s="50">
        <f t="shared" si="133"/>
        <v>150994944</v>
      </c>
      <c r="F182" s="141">
        <f t="shared" si="134"/>
        <v>0</v>
      </c>
      <c r="G182" s="144">
        <v>187</v>
      </c>
      <c r="H182" s="3" t="s">
        <v>41</v>
      </c>
      <c r="I182" s="19"/>
      <c r="J182" s="5" t="s">
        <v>40</v>
      </c>
      <c r="K182" s="7"/>
      <c r="L182" s="22" t="s">
        <v>189</v>
      </c>
      <c r="M182" s="22" t="s">
        <v>192</v>
      </c>
      <c r="N182" s="204"/>
      <c r="O182" s="36"/>
      <c r="P182" s="9" t="s">
        <v>756</v>
      </c>
      <c r="Q182" s="10" t="s">
        <v>757</v>
      </c>
      <c r="R182" s="21" t="s">
        <v>758</v>
      </c>
      <c r="S182" s="34" t="str">
        <f t="shared" si="128"/>
        <v>{"key_code":"return_or_enter"}</v>
      </c>
      <c r="T182" s="160"/>
      <c r="U182" s="34" t="str">
        <f t="shared" si="135"/>
        <v>{"key_code":"return_or_enter"}</v>
      </c>
      <c r="W182" s="84" t="str">
        <f t="shared" si="136"/>
        <v/>
      </c>
      <c r="X182" s="85" t="str">
        <f t="shared" si="137"/>
        <v/>
      </c>
      <c r="Y182" s="86" t="str">
        <f t="shared" si="138"/>
        <v/>
      </c>
      <c r="Z182" s="87" t="str">
        <f t="shared" si="139"/>
        <v/>
      </c>
      <c r="AA182" s="85">
        <f t="shared" si="140"/>
        <v>0</v>
      </c>
      <c r="AB182" s="84" t="str">
        <f t="shared" si="141"/>
        <v/>
      </c>
      <c r="AC182" s="85" t="str">
        <f t="shared" si="142"/>
        <v/>
      </c>
      <c r="AD182" s="86" t="str">
        <f t="shared" si="143"/>
        <v/>
      </c>
      <c r="AE182" s="87" t="str">
        <f t="shared" si="144"/>
        <v/>
      </c>
      <c r="AF182" s="85">
        <f t="shared" si="145"/>
        <v>0</v>
      </c>
      <c r="AG182" s="84" t="str">
        <f t="shared" si="146"/>
        <v/>
      </c>
      <c r="AH182" s="85" t="str">
        <f t="shared" si="147"/>
        <v/>
      </c>
      <c r="AI182" s="86" t="str">
        <f t="shared" si="148"/>
        <v/>
      </c>
      <c r="AJ182" s="87" t="str">
        <f t="shared" si="149"/>
        <v/>
      </c>
      <c r="AK182" s="88">
        <f t="shared" si="150"/>
        <v>0</v>
      </c>
      <c r="AM182" s="183"/>
      <c r="AN182" s="165"/>
      <c r="AO182" s="165"/>
      <c r="AP182" s="165"/>
      <c r="AQ182" s="165"/>
      <c r="AR182" s="189" t="str">
        <f t="shared" si="163"/>
        <v/>
      </c>
      <c r="AS182" s="166" t="str">
        <f t="shared" si="151"/>
        <v/>
      </c>
      <c r="AT182" s="166" t="str">
        <f t="shared" si="152"/>
        <v/>
      </c>
      <c r="AU182" s="166" t="str">
        <f t="shared" si="164"/>
        <v/>
      </c>
      <c r="AV182" s="166" t="str">
        <f t="shared" si="165"/>
        <v/>
      </c>
      <c r="AW182" s="166" t="str">
        <f t="shared" si="153"/>
        <v/>
      </c>
      <c r="AX182" s="166" t="str">
        <f t="shared" si="154"/>
        <v/>
      </c>
      <c r="AY182" s="166" t="str">
        <f t="shared" si="155"/>
        <v/>
      </c>
      <c r="AZ182" s="166" t="str">
        <f t="shared" si="156"/>
        <v/>
      </c>
      <c r="BA182" s="166" t="str">
        <f t="shared" si="166"/>
        <v>{"description": "こ &amp; な → 行送り","conditions":[{"type":"variable_if","name":"unsettled","value":1},{"type":"variable_unless","name":"B_V","value":0}],"from":{"key_code":"m","modifiers":{"optional":["caps_lock"]}},"to":[{"key_code":"delete_or_backspace"},{"key_code":"return_or_enter"},{"set_variable":{"name":"B_M","value":1}},{"set_variable":{"name":"unsettled","value":0}}],"to_after_key_up":[{"set_variable":{"name":"B_M","value":0}},{"set_variable":{"name":"unsettled","value":0}}],"type":"basic"},{"conditions":[{"type":"variable_unless","name":"B_V","value":0}],"from":{"key_code":"m","modifiers":{"optional":["caps_lock"]}},"to":[{"key_code":"return_or_enter"},{"set_variable":{"name":"B_M","value":1}},{"set_variable":{"name":"unsettled","value":0}}],"to_after_key_up":[{"set_variable":{"name":"B_M","value":0}},{"set_variable":{"name":"unsettled","value":0}}],"type":"basic"},</v>
      </c>
      <c r="BB182" s="166" t="str">
        <f t="shared" si="157"/>
        <v>{"conditions":[{"type":"variable_if","name":"unsettled","value":1},{"type":"variable_unless","name":"B_M","value":0}],"from":{"key_code":"v","modifiers":{"optional":["caps_lock"]}},"to":[{"key_code":"delete_or_backspace"},{"key_code":"return_or_enter"},{"set_variable":{"name":"B_V","value":1}},{"set_variable":{"name":"unsettled","value":0}}],"to_after_key_up":[{"set_variable":{"name":"B_V","value":0}},{"set_variable":{"name":"unsettled","value":0}}],"type":"basic"},{"conditions":[{"type":"variable_unless","name":"B_M","value":0}],"from":{"key_code":"v","modifiers":{"optional":["caps_lock"]}},"to":[{"key_code":"return_or_enter"},{"set_variable":{"name":"B_V","value":1}},{"set_variable":{"name":"unsettled","value":0}}],"to_after_key_up":[{"set_variable":{"name":"B_V","value":0}},{"set_variable":{"name":"unsettled","value":0}}],"type":"basic"},</v>
      </c>
      <c r="BC182" s="166" t="str">
        <f t="shared" si="167"/>
        <v/>
      </c>
      <c r="BD182" s="166" t="str">
        <f t="shared" si="158"/>
        <v/>
      </c>
      <c r="BE182" s="166" t="str">
        <f t="shared" si="168"/>
        <v/>
      </c>
      <c r="BF182" s="166" t="str">
        <f t="shared" si="159"/>
        <v/>
      </c>
      <c r="BG182" s="166" t="str">
        <f t="shared" si="169"/>
        <v/>
      </c>
      <c r="BH182" s="166" t="str">
        <f t="shared" si="170"/>
        <v/>
      </c>
      <c r="BI182" s="166" t="str">
        <f t="shared" si="171"/>
        <v/>
      </c>
      <c r="BJ182" s="166"/>
      <c r="BK182" s="190"/>
      <c r="BL182" s="189" t="str">
        <f t="shared" si="172"/>
        <v/>
      </c>
      <c r="BM182" s="166" t="str">
        <f t="shared" si="160"/>
        <v/>
      </c>
      <c r="BN182" s="167" t="str">
        <f t="shared" si="161"/>
        <v/>
      </c>
      <c r="BO182" s="166" t="str">
        <f t="shared" si="173"/>
        <v/>
      </c>
      <c r="BP182" s="166" t="str">
        <f t="shared" si="162"/>
        <v/>
      </c>
      <c r="BQ182" s="190" t="str">
        <f>IF(AND($A182=1,$J182&lt;&gt;""),_xlfn.CONCAT(BQ$3,PROPER(_xlfn.XLOOKUP($L182,字面,QWERTY)),BQ$4,_xlfn.XLOOKUP($L182,字面,QWERTY),BQ$5,$U182,BQ$6,_xlfn.XLOOKUP($L182,字面,変数名),BQ$7,_xlfn.XLOOKUP($L182,字面,変数名),BQ$8,BQ$9,_xlfn.XLOOKUP($L182,字面,QWERTY),BQ$5,$U182,BQ$6,_xlfn.XLOOKUP($L182,字面,変数名),BQ$10,_xlfn.XLOOKUP($L182,字面,変数名),IF(ISBLANK($BQ183),BQ$11,BQ$8)),"")</f>
        <v/>
      </c>
      <c r="BR182" s="193"/>
    </row>
    <row r="183" spans="1:70" ht="21">
      <c r="A183" s="39">
        <f t="shared" si="129"/>
        <v>2</v>
      </c>
      <c r="B183" s="38" t="str">
        <f t="shared" si="130"/>
        <v>A</v>
      </c>
      <c r="C183" s="38">
        <f t="shared" si="131"/>
        <v>1</v>
      </c>
      <c r="D183" s="38">
        <f t="shared" si="132"/>
        <v>0</v>
      </c>
      <c r="E183" s="50">
        <f t="shared" si="133"/>
        <v>524290</v>
      </c>
      <c r="F183" s="141">
        <f t="shared" si="134"/>
        <v>0</v>
      </c>
      <c r="G183" s="144">
        <v>108</v>
      </c>
      <c r="H183" s="3"/>
      <c r="I183" s="19"/>
      <c r="J183" s="5" t="s">
        <v>40</v>
      </c>
      <c r="K183" s="7"/>
      <c r="L183" s="22" t="s">
        <v>199</v>
      </c>
      <c r="M183" s="22" t="s">
        <v>184</v>
      </c>
      <c r="N183" s="204"/>
      <c r="O183" s="36" t="s">
        <v>878</v>
      </c>
      <c r="P183" s="9"/>
      <c r="Q183" s="12"/>
      <c r="R183" s="21" t="s">
        <v>908</v>
      </c>
      <c r="S183" s="34" t="str">
        <f t="shared" si="128"/>
        <v>{"key_code":"x"},{"key_code":"u"}</v>
      </c>
      <c r="T183" s="160"/>
      <c r="U183" s="34" t="str">
        <f t="shared" si="135"/>
        <v/>
      </c>
      <c r="W183" s="84" t="str">
        <f t="shared" si="136"/>
        <v/>
      </c>
      <c r="X183" s="85" t="str">
        <f t="shared" si="137"/>
        <v/>
      </c>
      <c r="Y183" s="86" t="str">
        <f t="shared" si="138"/>
        <v/>
      </c>
      <c r="Z183" s="87" t="str">
        <f t="shared" si="139"/>
        <v/>
      </c>
      <c r="AA183" s="85">
        <f t="shared" si="140"/>
        <v>0</v>
      </c>
      <c r="AB183" s="84" t="str">
        <f t="shared" si="141"/>
        <v/>
      </c>
      <c r="AC183" s="85" t="str">
        <f t="shared" si="142"/>
        <v/>
      </c>
      <c r="AD183" s="86" t="str">
        <f t="shared" si="143"/>
        <v/>
      </c>
      <c r="AE183" s="87" t="str">
        <f t="shared" si="144"/>
        <v/>
      </c>
      <c r="AF183" s="85">
        <f t="shared" si="145"/>
        <v>0</v>
      </c>
      <c r="AG183" s="84" t="str">
        <f t="shared" si="146"/>
        <v/>
      </c>
      <c r="AH183" s="85" t="str">
        <f t="shared" si="147"/>
        <v/>
      </c>
      <c r="AI183" s="86" t="str">
        <f t="shared" si="148"/>
        <v/>
      </c>
      <c r="AJ183" s="87" t="str">
        <f t="shared" si="149"/>
        <v/>
      </c>
      <c r="AK183" s="88">
        <f t="shared" si="150"/>
        <v>0</v>
      </c>
      <c r="AM183" s="183"/>
      <c r="AN183" s="165"/>
      <c r="AO183" s="165"/>
      <c r="AP183" s="165"/>
      <c r="AQ183" s="165"/>
      <c r="AR183" s="189" t="str">
        <f t="shared" si="163"/>
        <v/>
      </c>
      <c r="AS183" s="166" t="str">
        <f t="shared" si="151"/>
        <v/>
      </c>
      <c r="AT183" s="166" t="str">
        <f t="shared" si="152"/>
        <v/>
      </c>
      <c r="AU183" s="166" t="str">
        <f t="shared" si="164"/>
        <v/>
      </c>
      <c r="AV183" s="166" t="str">
        <f t="shared" si="165"/>
        <v/>
      </c>
      <c r="AW183" s="166" t="str">
        <f t="shared" si="153"/>
        <v/>
      </c>
      <c r="AX183" s="166" t="str">
        <f t="shared" si="154"/>
        <v/>
      </c>
      <c r="AY183" s="166" t="str">
        <f t="shared" si="155"/>
        <v/>
      </c>
      <c r="AZ183" s="166" t="str">
        <f t="shared" si="156"/>
        <v/>
      </c>
      <c r="BA183" s="166" t="str">
        <f t="shared" si="166"/>
        <v>{"description": "小 &amp; う → ぅ","conditions":[{"type":"variable_if","name":"unsettled","value":1},{"type":"variable_unless","name":"B_Q","value":0},{"input_sources":[{"language":"ja"}],"type":"input_source_if"},{"input_sources":[{"input_mode_id":"Roman$"}],"type":"input_source_unless"}],"from":{"key_code":"l","modifiers":{"optional":["caps_lock"]}},"to":[{"key_code":"delete_or_backspace"},{"key_code":"x"},{"key_code":"u"},{"set_variable":{"name":"B_L","value":1}},{"set_variable":{"name":"unsettled","value":0}}],"to_after_key_up":[{"set_variable":{"name":"B_L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l","modifiers":{"optional":["caps_lock"]}},"to":[{"key_code":"x"},{"key_code":"u"},{"set_variable":{"name":"B_L","value":1}},{"set_variable":{"name":"unsettled","value":0}}],"to_after_key_up":[{"set_variable":{"name":"B_L","value":0}},{"set_variable":{"name":"unsettled","value":0}}],"type":"basic"},</v>
      </c>
      <c r="BB183" s="166" t="str">
        <f t="shared" si="157"/>
        <v>{"conditions":[{"type":"variable_if","name":"unsettled","value":1},{"type":"variable_unless","name":"B_L","value":0},{"input_sources":[{"language":"ja"}],"type":"input_source_if"},{"input_sources":[{"input_mode_id":"Roman$"}],"type":"input_source_unless"}],"from":{"key_code":"q","modifiers":{"optional":["caps_lock"]}},"to":[{"key_code":"delete_or_backspace"},{"key_code":"x"},{"key_code":"u"},{"set_variable":{"name":"B_Q","value":1}},{"set_variable":{"name":"unsettled","value":0}}],"to_after_key_up":[{"set_variable":{"name":"B_Q","value":0}},{"set_variable":{"name":"unsettled","value":0}}],"type":"basic"},{"conditions":[{"type":"variable_unless","name":"B_L","value":0},{"input_sources":[{"language":"ja"}],"type":"input_source_if"},{"input_sources":[{"input_mode_id":"Roman$"}],"type":"input_source_unless"}],"from":{"key_code":"q","modifiers":{"optional":["caps_lock"]}},"to":[{"key_code":"x"},{"key_code":"u"},{"set_variable":{"name":"B_Q","value":1}},{"set_variable":{"name":"unsettled","value":0}}],"to_after_key_up":[{"set_variable":{"name":"B_Q","value":0}},{"set_variable":{"name":"unsettled","value":0}}],"type":"basic"},</v>
      </c>
      <c r="BC183" s="166" t="str">
        <f t="shared" si="167"/>
        <v/>
      </c>
      <c r="BD183" s="166" t="str">
        <f t="shared" si="158"/>
        <v/>
      </c>
      <c r="BE183" s="166" t="str">
        <f t="shared" si="168"/>
        <v/>
      </c>
      <c r="BF183" s="166" t="str">
        <f t="shared" si="159"/>
        <v/>
      </c>
      <c r="BG183" s="166" t="str">
        <f t="shared" si="169"/>
        <v/>
      </c>
      <c r="BH183" s="166" t="str">
        <f t="shared" si="170"/>
        <v/>
      </c>
      <c r="BI183" s="166" t="str">
        <f t="shared" si="171"/>
        <v/>
      </c>
      <c r="BJ183" s="166"/>
      <c r="BK183" s="190"/>
      <c r="BL183" s="189" t="str">
        <f t="shared" si="172"/>
        <v/>
      </c>
      <c r="BM183" s="166" t="str">
        <f t="shared" si="160"/>
        <v/>
      </c>
      <c r="BN183" s="167" t="str">
        <f t="shared" si="161"/>
        <v/>
      </c>
      <c r="BO183" s="166" t="str">
        <f t="shared" si="173"/>
        <v/>
      </c>
      <c r="BP183" s="166" t="str">
        <f t="shared" si="162"/>
        <v/>
      </c>
      <c r="BQ183" s="190" t="str">
        <f>IF(AND($A183=1,$J183&lt;&gt;""),_xlfn.CONCAT(BQ$3,PROPER(_xlfn.XLOOKUP($L183,字面,QWERTY)),BQ$4,_xlfn.XLOOKUP($L183,字面,QWERTY),BQ$5,$U183,BQ$6,_xlfn.XLOOKUP($L183,字面,変数名),BQ$7,_xlfn.XLOOKUP($L183,字面,変数名),BQ$8,BQ$9,_xlfn.XLOOKUP($L183,字面,QWERTY),BQ$5,$U183,BQ$6,_xlfn.XLOOKUP($L183,字面,変数名),BQ$10,_xlfn.XLOOKUP($L183,字面,変数名),IF(ISBLANK($BQ184),BQ$11,BQ$8)),"")</f>
        <v/>
      </c>
      <c r="BR183" s="193"/>
    </row>
    <row r="184" spans="1:70" ht="21">
      <c r="A184" s="39">
        <f t="shared" si="129"/>
        <v>2</v>
      </c>
      <c r="B184" s="38" t="str">
        <f t="shared" si="130"/>
        <v>B</v>
      </c>
      <c r="C184" s="38">
        <f t="shared" si="131"/>
        <v>0</v>
      </c>
      <c r="D184" s="38">
        <f t="shared" si="132"/>
        <v>2</v>
      </c>
      <c r="E184" s="50">
        <f t="shared" si="133"/>
        <v>524290</v>
      </c>
      <c r="F184" s="141">
        <f t="shared" si="134"/>
        <v>0</v>
      </c>
      <c r="G184" s="144">
        <v>111</v>
      </c>
      <c r="H184" s="3"/>
      <c r="I184" s="19"/>
      <c r="J184" s="5"/>
      <c r="K184" s="7" t="s">
        <v>40</v>
      </c>
      <c r="L184" s="22" t="s">
        <v>199</v>
      </c>
      <c r="M184" s="22" t="s">
        <v>260</v>
      </c>
      <c r="N184" s="204"/>
      <c r="O184" s="36" t="s">
        <v>879</v>
      </c>
      <c r="P184" s="9"/>
      <c r="Q184" s="10"/>
      <c r="R184" s="21" t="s">
        <v>909</v>
      </c>
      <c r="S184" s="34" t="str">
        <f t="shared" si="128"/>
        <v>{"key_code":"x"},{"key_code":"w"},{"key_code":"a"}</v>
      </c>
      <c r="T184" s="160"/>
      <c r="U184" s="34" t="str">
        <f t="shared" si="135"/>
        <v/>
      </c>
      <c r="W184" s="84" t="str">
        <f t="shared" si="136"/>
        <v/>
      </c>
      <c r="X184" s="85" t="str">
        <f t="shared" si="137"/>
        <v/>
      </c>
      <c r="Y184" s="86" t="str">
        <f t="shared" si="138"/>
        <v/>
      </c>
      <c r="Z184" s="87" t="str">
        <f t="shared" si="139"/>
        <v/>
      </c>
      <c r="AA184" s="85">
        <f t="shared" si="140"/>
        <v>0</v>
      </c>
      <c r="AB184" s="84" t="str">
        <f t="shared" si="141"/>
        <v/>
      </c>
      <c r="AC184" s="85" t="str">
        <f t="shared" si="142"/>
        <v/>
      </c>
      <c r="AD184" s="86" t="str">
        <f t="shared" si="143"/>
        <v/>
      </c>
      <c r="AE184" s="87" t="str">
        <f t="shared" si="144"/>
        <v/>
      </c>
      <c r="AF184" s="85">
        <f t="shared" si="145"/>
        <v>0</v>
      </c>
      <c r="AG184" s="84" t="str">
        <f t="shared" si="146"/>
        <v/>
      </c>
      <c r="AH184" s="85" t="str">
        <f t="shared" si="147"/>
        <v/>
      </c>
      <c r="AI184" s="86" t="str">
        <f t="shared" si="148"/>
        <v/>
      </c>
      <c r="AJ184" s="87" t="str">
        <f t="shared" si="149"/>
        <v/>
      </c>
      <c r="AK184" s="88">
        <f t="shared" si="150"/>
        <v>0</v>
      </c>
      <c r="AM184" s="183"/>
      <c r="AN184" s="165"/>
      <c r="AO184" s="165"/>
      <c r="AP184" s="165"/>
      <c r="AQ184" s="165"/>
      <c r="AR184" s="189" t="str">
        <f t="shared" si="163"/>
        <v/>
      </c>
      <c r="AS184" s="166" t="str">
        <f t="shared" si="151"/>
        <v/>
      </c>
      <c r="AT184" s="166" t="str">
        <f t="shared" si="152"/>
        <v/>
      </c>
      <c r="AU184" s="166" t="str">
        <f t="shared" si="164"/>
        <v/>
      </c>
      <c r="AV184" s="166" t="str">
        <f t="shared" si="165"/>
        <v/>
      </c>
      <c r="AW184" s="166" t="str">
        <f t="shared" si="153"/>
        <v/>
      </c>
      <c r="AX184" s="166" t="str">
        <f t="shared" si="154"/>
        <v/>
      </c>
      <c r="AY184" s="166" t="str">
        <f t="shared" si="155"/>
        <v/>
      </c>
      <c r="AZ184" s="166" t="str">
        <f t="shared" si="156"/>
        <v/>
      </c>
      <c r="BA184" s="166" t="str">
        <f t="shared" si="166"/>
        <v/>
      </c>
      <c r="BB184" s="166" t="str">
        <f t="shared" si="157"/>
        <v/>
      </c>
      <c r="BC184" s="166" t="str">
        <f t="shared" si="167"/>
        <v>{"description": "Sp 小 &amp; わ → ゎ","conditions":[{"type":"variable_if","name":"unsettled","value":1},{"type":"variable_unless","name":"B_Q","value":0},{"input_sources":[{"language":"ja"}],"type":"input_source_if"},{"input_sources":[{"input_mode_id":"Roman$"}],"type":"input_source_unless"}],"from":{"key_code":"l","modifiers":{"mandatory":["shift"],"optional":["caps_lock"]}},"to":[{"key_code":"delete_or_backspace"},{"key_code":"x"},{"key_code":"w"},{"key_code":"a"},{"set_variable":{"name":"B_L","value":1}},{"set_variable":{"name":"unsettled","value":0}}],"to_after_key_up":[{"set_variable":{"name":"B_L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l","modifiers":{"mandatory":["shift"],"optional":["caps_lock"]}},"to":[{"key_code":"x"},{"key_code":"w"},{"key_code":"a"},{"set_variable":{"name":"B_L","value":1}},{"set_variable":{"name":"unsettled","value":0}}],"to_after_key_up":[{"set_variable":{"name":"B_L","value":0}},{"set_variable":{"name":"unsettled","value":0}}],"type":"basic"},</v>
      </c>
      <c r="BD184" s="166" t="str">
        <f t="shared" si="158"/>
        <v>{"conditions":[{"type":"variable_if","name":"unsettled","value":1},{"type":"variable_unless","name":"B_L","value":0},{"input_sources":[{"language":"ja"}],"type":"input_source_if"},{"input_sources":[{"input_mode_id":"Roman$"}],"type":"input_source_unless"}],"from":{"key_code":"q","modifiers":{"mandatory":["shift"],"optional":["caps_lock"]}},"to":[{"key_code":"delete_or_backspace"},{"key_code":"x"},{"key_code":"w"},{"key_code":"a"},{"set_variable":{"name":"B_Q","value":1}},{"set_variable":{"name":"unsettled","value":0}}],"to_after_key_up":[{"set_variable":{"name":"B_Q","value":0}},{"set_variable":{"name":"unsettled","value":0}}],"type":"basic"},{"conditions":[{"type":"variable_unless","name":"B_L","value":0},{"input_sources":[{"language":"ja"}],"type":"input_source_if"},{"input_sources":[{"input_mode_id":"Roman$"}],"type":"input_source_unless"}],"from":{"key_code":"q","modifiers":{"mandatory":["shift"],"optional":["caps_lock"]}},"to":[{"key_code":"x"},{"key_code":"w"},{"key_code":"a"},{"set_variable":{"name":"B_Q","value":1}},{"set_variable":{"name":"unsettled","value":0}}],"to_after_key_up":[{"set_variable":{"name":"B_Q","value":0}},{"set_variable":{"name":"unsettled","value":0}}],"type":"basic"},</v>
      </c>
      <c r="BE184" s="166" t="str">
        <f t="shared" si="168"/>
        <v/>
      </c>
      <c r="BF184" s="166" t="str">
        <f t="shared" si="159"/>
        <v/>
      </c>
      <c r="BG184" s="166" t="str">
        <f t="shared" si="169"/>
        <v/>
      </c>
      <c r="BH184" s="166" t="str">
        <f t="shared" si="170"/>
        <v/>
      </c>
      <c r="BI184" s="166" t="str">
        <f t="shared" si="171"/>
        <v/>
      </c>
      <c r="BJ184" s="166"/>
      <c r="BK184" s="190"/>
      <c r="BL184" s="189" t="str">
        <f t="shared" si="172"/>
        <v/>
      </c>
      <c r="BM184" s="166" t="str">
        <f t="shared" si="160"/>
        <v/>
      </c>
      <c r="BN184" s="167" t="str">
        <f t="shared" si="161"/>
        <v/>
      </c>
      <c r="BO184" s="166" t="str">
        <f t="shared" si="173"/>
        <v/>
      </c>
      <c r="BP184" s="166" t="str">
        <f t="shared" si="162"/>
        <v/>
      </c>
      <c r="BQ184" s="190" t="str">
        <f>IF(AND($A184=1,$J184&lt;&gt;""),_xlfn.CONCAT(BQ$3,PROPER(_xlfn.XLOOKUP($L184,字面,QWERTY)),BQ$4,_xlfn.XLOOKUP($L184,字面,QWERTY),BQ$5,$U184,BQ$6,_xlfn.XLOOKUP($L184,字面,変数名),BQ$7,_xlfn.XLOOKUP($L184,字面,変数名),BQ$8,BQ$9,_xlfn.XLOOKUP($L184,字面,QWERTY),BQ$5,$U184,BQ$6,_xlfn.XLOOKUP($L184,字面,変数名),BQ$10,_xlfn.XLOOKUP($L184,字面,変数名),IF(ISBLANK($BQ185),BQ$11,BQ$8)),"")</f>
        <v/>
      </c>
      <c r="BR184" s="193"/>
    </row>
    <row r="185" spans="1:70" ht="21">
      <c r="A185" s="39">
        <f t="shared" si="129"/>
        <v>2</v>
      </c>
      <c r="B185" s="38" t="str">
        <f t="shared" si="130"/>
        <v>C</v>
      </c>
      <c r="C185" s="38">
        <f t="shared" si="131"/>
        <v>1</v>
      </c>
      <c r="D185" s="38">
        <f t="shared" si="132"/>
        <v>2</v>
      </c>
      <c r="E185" s="50">
        <f t="shared" si="133"/>
        <v>16512</v>
      </c>
      <c r="F185" s="141">
        <f t="shared" si="134"/>
        <v>1</v>
      </c>
      <c r="G185" s="144">
        <v>77</v>
      </c>
      <c r="H185" s="3"/>
      <c r="I185" s="19"/>
      <c r="J185" s="5" t="s">
        <v>40</v>
      </c>
      <c r="K185" s="7" t="s">
        <v>56</v>
      </c>
      <c r="L185" s="22" t="s">
        <v>234</v>
      </c>
      <c r="M185" s="22" t="s">
        <v>237</v>
      </c>
      <c r="N185" s="204"/>
      <c r="O185" s="36" t="s">
        <v>264</v>
      </c>
      <c r="P185" s="9"/>
      <c r="Q185" s="10"/>
      <c r="R185" s="21"/>
      <c r="S185" s="34" t="str">
        <f t="shared" si="128"/>
        <v>{"key_code":"z"},{"key_code":"a"}</v>
      </c>
      <c r="T185" s="160"/>
      <c r="U185" s="34" t="str">
        <f t="shared" si="135"/>
        <v/>
      </c>
      <c r="W185" s="84" t="str">
        <f t="shared" si="136"/>
        <v/>
      </c>
      <c r="X185" s="85" t="str">
        <f t="shared" si="137"/>
        <v/>
      </c>
      <c r="Y185" s="86" t="str">
        <f t="shared" si="138"/>
        <v/>
      </c>
      <c r="Z185" s="87" t="str">
        <f t="shared" si="139"/>
        <v/>
      </c>
      <c r="AA185" s="85">
        <f t="shared" si="140"/>
        <v>0</v>
      </c>
      <c r="AB185" s="84" t="str">
        <f t="shared" si="141"/>
        <v/>
      </c>
      <c r="AC185" s="85" t="str">
        <f t="shared" si="142"/>
        <v/>
      </c>
      <c r="AD185" s="86" t="str">
        <f t="shared" si="143"/>
        <v/>
      </c>
      <c r="AE185" s="87" t="str">
        <f t="shared" si="144"/>
        <v/>
      </c>
      <c r="AF185" s="85">
        <f t="shared" si="145"/>
        <v>0</v>
      </c>
      <c r="AG185" s="84" t="str">
        <f t="shared" si="146"/>
        <v/>
      </c>
      <c r="AH185" s="85" t="str">
        <f t="shared" si="147"/>
        <v/>
      </c>
      <c r="AI185" s="86" t="str">
        <f t="shared" si="148"/>
        <v/>
      </c>
      <c r="AJ185" s="87" t="str">
        <f t="shared" si="149"/>
        <v/>
      </c>
      <c r="AK185" s="88">
        <f t="shared" si="150"/>
        <v>0</v>
      </c>
      <c r="AM185" s="183"/>
      <c r="AN185" s="165"/>
      <c r="AO185" s="165"/>
      <c r="AP185" s="165"/>
      <c r="AQ185" s="165"/>
      <c r="AR185" s="189" t="str">
        <f t="shared" si="163"/>
        <v/>
      </c>
      <c r="AS185" s="166" t="str">
        <f t="shared" si="151"/>
        <v/>
      </c>
      <c r="AT185" s="166" t="str">
        <f t="shared" si="152"/>
        <v/>
      </c>
      <c r="AU185" s="166" t="str">
        <f t="shared" si="164"/>
        <v/>
      </c>
      <c r="AV185" s="166" t="str">
        <f t="shared" si="165"/>
        <v/>
      </c>
      <c r="AW185" s="166" t="str">
        <f t="shared" si="153"/>
        <v/>
      </c>
      <c r="AX185" s="166" t="str">
        <f t="shared" si="154"/>
        <v/>
      </c>
      <c r="AY185" s="166" t="str">
        <f t="shared" si="155"/>
        <v/>
      </c>
      <c r="AZ185" s="166" t="str">
        <f t="shared" si="156"/>
        <v/>
      </c>
      <c r="BA185" s="166" t="str">
        <f t="shared" si="166"/>
        <v/>
      </c>
      <c r="BB185" s="166" t="str">
        <f t="shared" si="157"/>
        <v/>
      </c>
      <c r="BC185" s="166" t="str">
        <f t="shared" si="167"/>
        <v/>
      </c>
      <c r="BD185" s="166" t="str">
        <f t="shared" si="158"/>
        <v/>
      </c>
      <c r="BE185" s="166" t="str">
        <f t="shared" si="168"/>
        <v>{"description": "(Sp) 左濁 &amp; さ → ざ","conditions":[{"type":"variable_if","name":"unsettled","value":1},{"type":"variable_unless","name":"B_F","value":0},{"input_sources":[{"language":"ja"}],"type":"input_source_if"},{"input_sources":[{"input_mode_id":"Roman$"}],"type":"input_source_unless"}],"from":{"key_code":"u","modifiers":{"optional":["shift","caps_lock"]}},"to":[{"key_code":"delete_or_backspace"},{"key_code":"z"},{"key_code":"a"},{"set_variable":{"name":"B_U","value":1}},{"set_variable":{"name":"unsettled","value":2}}],"to_after_key_up":[{"set_variable":{"name":"B_U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u","modifiers":{"optional":["shift","caps_lock"]}},"to":[{"key_code":"z"},{"key_code":"a"},{"set_variable":{"name":"B_U","value":1}},{"set_variable":{"name":"unsettled","value":1}}],"to_after_key_up":[{"set_variable":{"name":"B_U","value":0}},{"set_variable":{"name":"unsettled","value":0}}],"type":"basic"},</v>
      </c>
      <c r="BF185" s="166" t="str">
        <f t="shared" si="159"/>
        <v>{"conditions":[{"type":"variable_if","name":"unsettled","value":1},{"type":"variable_unless","name":"B_U","value":0},{"input_sources":[{"language":"ja"}],"type":"input_source_if"},{"input_sources":[{"input_mode_id":"Roman$"}],"type":"input_source_unless"}],"from":{"key_code":"f","modifiers":{"optional":["shift","caps_lock"]}},"to":[{"key_code":"delete_or_backspace"},{"key_code":"z"},{"key_code":"a"},{"set_variable":{"name":"B_F","value":1}},{"set_variable":{"name":"unsettled","value":2}}],"to_after_key_up":[{"set_variable":{"name":"B_F","value":0}},{"set_variable":{"name":"unsettled","value":0}}],"type":"basic"},{"conditions":[{"type":"variable_unless","name":"B_U","value":0},{"input_sources":[{"language":"ja"}],"type":"input_source_if"},{"input_sources":[{"input_mode_id":"Roman$"}],"type":"input_source_unless"}],"from":{"key_code":"f","modifiers":{"optional":["shift","caps_lock"]}},"to":[{"key_code":"z"},{"key_code":"a"},{"set_variable":{"name":"B_F","value":1}},{"set_variable":{"name":"unsettled","value":1}}],"to_after_key_up":[{"set_variable":{"name":"B_F","value":0}},{"set_variable":{"name":"unsettled","value":0}}],"type":"basic"},</v>
      </c>
      <c r="BG185" s="166" t="str">
        <f t="shared" si="169"/>
        <v/>
      </c>
      <c r="BH185" s="166" t="str">
        <f t="shared" si="170"/>
        <v/>
      </c>
      <c r="BI185" s="166" t="str">
        <f t="shared" si="171"/>
        <v/>
      </c>
      <c r="BJ185" s="166"/>
      <c r="BK185" s="190"/>
      <c r="BL185" s="189" t="str">
        <f t="shared" si="172"/>
        <v/>
      </c>
      <c r="BM185" s="166" t="str">
        <f t="shared" si="160"/>
        <v/>
      </c>
      <c r="BN185" s="167" t="str">
        <f t="shared" si="161"/>
        <v/>
      </c>
      <c r="BO185" s="166" t="str">
        <f t="shared" si="173"/>
        <v/>
      </c>
      <c r="BP185" s="166" t="str">
        <f t="shared" si="162"/>
        <v/>
      </c>
      <c r="BQ185" s="190" t="str">
        <f>IF(AND($A185=1,$J185&lt;&gt;""),_xlfn.CONCAT(BQ$3,PROPER(_xlfn.XLOOKUP($L185,字面,QWERTY)),BQ$4,_xlfn.XLOOKUP($L185,字面,QWERTY),BQ$5,$U185,BQ$6,_xlfn.XLOOKUP($L185,字面,変数名),BQ$7,_xlfn.XLOOKUP($L185,字面,変数名),BQ$8,BQ$9,_xlfn.XLOOKUP($L185,字面,QWERTY),BQ$5,$U185,BQ$6,_xlfn.XLOOKUP($L185,字面,変数名),BQ$10,_xlfn.XLOOKUP($L185,字面,変数名),IF(ISBLANK($BQ186),BQ$11,BQ$8)),"")</f>
        <v/>
      </c>
      <c r="BR185" s="193"/>
    </row>
    <row r="186" spans="1:70" ht="21">
      <c r="A186" s="39">
        <f t="shared" si="129"/>
        <v>2</v>
      </c>
      <c r="B186" s="38" t="str">
        <f t="shared" si="130"/>
        <v>C</v>
      </c>
      <c r="C186" s="38">
        <f t="shared" si="131"/>
        <v>1</v>
      </c>
      <c r="D186" s="38">
        <f t="shared" si="132"/>
        <v>2</v>
      </c>
      <c r="E186" s="50">
        <f t="shared" si="133"/>
        <v>16896</v>
      </c>
      <c r="F186" s="141">
        <f t="shared" si="134"/>
        <v>1</v>
      </c>
      <c r="G186" s="144">
        <v>78</v>
      </c>
      <c r="H186" s="3"/>
      <c r="I186" s="19"/>
      <c r="J186" s="5" t="s">
        <v>40</v>
      </c>
      <c r="K186" s="7" t="s">
        <v>56</v>
      </c>
      <c r="L186" s="22" t="s">
        <v>234</v>
      </c>
      <c r="M186" s="22" t="s">
        <v>174</v>
      </c>
      <c r="N186" s="204"/>
      <c r="O186" s="36" t="s">
        <v>296</v>
      </c>
      <c r="P186" s="9"/>
      <c r="Q186" s="10"/>
      <c r="R186" s="21"/>
      <c r="S186" s="34" t="str">
        <f t="shared" si="128"/>
        <v>{"key_code":"z"},{"key_code":"u"}</v>
      </c>
      <c r="T186" s="160"/>
      <c r="U186" s="34" t="str">
        <f t="shared" si="135"/>
        <v/>
      </c>
      <c r="W186" s="84" t="str">
        <f t="shared" si="136"/>
        <v/>
      </c>
      <c r="X186" s="85" t="str">
        <f t="shared" si="137"/>
        <v/>
      </c>
      <c r="Y186" s="86" t="str">
        <f t="shared" si="138"/>
        <v/>
      </c>
      <c r="Z186" s="87" t="str">
        <f t="shared" si="139"/>
        <v/>
      </c>
      <c r="AA186" s="85">
        <f t="shared" si="140"/>
        <v>0</v>
      </c>
      <c r="AB186" s="84" t="str">
        <f t="shared" si="141"/>
        <v/>
      </c>
      <c r="AC186" s="85" t="str">
        <f t="shared" si="142"/>
        <v/>
      </c>
      <c r="AD186" s="86" t="str">
        <f t="shared" si="143"/>
        <v/>
      </c>
      <c r="AE186" s="87" t="str">
        <f t="shared" si="144"/>
        <v/>
      </c>
      <c r="AF186" s="85">
        <f t="shared" si="145"/>
        <v>0</v>
      </c>
      <c r="AG186" s="84" t="str">
        <f t="shared" si="146"/>
        <v/>
      </c>
      <c r="AH186" s="85" t="str">
        <f t="shared" si="147"/>
        <v/>
      </c>
      <c r="AI186" s="86" t="str">
        <f t="shared" si="148"/>
        <v/>
      </c>
      <c r="AJ186" s="87" t="str">
        <f t="shared" si="149"/>
        <v/>
      </c>
      <c r="AK186" s="88">
        <f t="shared" si="150"/>
        <v>0</v>
      </c>
      <c r="AM186" s="183"/>
      <c r="AN186" s="165"/>
      <c r="AO186" s="165"/>
      <c r="AP186" s="165"/>
      <c r="AQ186" s="165"/>
      <c r="AR186" s="189" t="str">
        <f t="shared" si="163"/>
        <v/>
      </c>
      <c r="AS186" s="166" t="str">
        <f t="shared" si="151"/>
        <v/>
      </c>
      <c r="AT186" s="166" t="str">
        <f t="shared" si="152"/>
        <v/>
      </c>
      <c r="AU186" s="166" t="str">
        <f t="shared" si="164"/>
        <v/>
      </c>
      <c r="AV186" s="166" t="str">
        <f t="shared" si="165"/>
        <v/>
      </c>
      <c r="AW186" s="166" t="str">
        <f t="shared" si="153"/>
        <v/>
      </c>
      <c r="AX186" s="166" t="str">
        <f t="shared" si="154"/>
        <v/>
      </c>
      <c r="AY186" s="166" t="str">
        <f t="shared" si="155"/>
        <v/>
      </c>
      <c r="AZ186" s="166" t="str">
        <f t="shared" si="156"/>
        <v/>
      </c>
      <c r="BA186" s="166" t="str">
        <f t="shared" si="166"/>
        <v/>
      </c>
      <c r="BB186" s="166" t="str">
        <f t="shared" si="157"/>
        <v/>
      </c>
      <c r="BC186" s="166" t="str">
        <f t="shared" si="167"/>
        <v/>
      </c>
      <c r="BD186" s="166" t="str">
        <f t="shared" si="158"/>
        <v/>
      </c>
      <c r="BE186" s="166" t="str">
        <f t="shared" si="168"/>
        <v>{"description": "(Sp) 左濁 &amp; す → ず","conditions":[{"type":"variable_if","name":"unsettled","value":1},{"type":"variable_unless","name":"B_F","value":0},{"input_sources":[{"language":"ja"}],"type":"input_source_if"},{"input_sources":[{"input_mode_id":"Roman$"}],"type":"input_source_unless"}],"from":{"key_code":"o","modifiers":{"optional":["shift","caps_lock"]}},"to":[{"key_code":"delete_or_backspace"},{"key_code":"z"},{"key_code":"u"},{"set_variable":{"name":"B_O","value":1}},{"set_variable":{"name":"unsettled","value":2}}],"to_after_key_up":[{"set_variable":{"name":"B_O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o","modifiers":{"optional":["shift","caps_lock"]}},"to":[{"key_code":"z"},{"key_code":"u"},{"set_variable":{"name":"B_O","value":1}},{"set_variable":{"name":"unsettled","value":1}}],"to_after_key_up":[{"set_variable":{"name":"B_O","value":0}},{"set_variable":{"name":"unsettled","value":0}}],"type":"basic"},</v>
      </c>
      <c r="BF186" s="166" t="str">
        <f t="shared" si="159"/>
        <v>{"conditions":[{"type":"variable_if","name":"unsettled","value":1},{"type":"variable_unless","name":"B_O","value":0},{"input_sources":[{"language":"ja"}],"type":"input_source_if"},{"input_sources":[{"input_mode_id":"Roman$"}],"type":"input_source_unless"}],"from":{"key_code":"f","modifiers":{"optional":["shift","caps_lock"]}},"to":[{"key_code":"delete_or_backspace"},{"key_code":"z"},{"key_code":"u"},{"set_variable":{"name":"B_F","value":1}},{"set_variable":{"name":"unsettled","value":2}}],"to_after_key_up":[{"set_variable":{"name":"B_F","value":0}},{"set_variable":{"name":"unsettled","value":0}}],"type":"basic"},{"conditions":[{"type":"variable_unless","name":"B_O","value":0},{"input_sources":[{"language":"ja"}],"type":"input_source_if"},{"input_sources":[{"input_mode_id":"Roman$"}],"type":"input_source_unless"}],"from":{"key_code":"f","modifiers":{"optional":["shift","caps_lock"]}},"to":[{"key_code":"z"},{"key_code":"u"},{"set_variable":{"name":"B_F","value":1}},{"set_variable":{"name":"unsettled","value":1}}],"to_after_key_up":[{"set_variable":{"name":"B_F","value":0}},{"set_variable":{"name":"unsettled","value":0}}],"type":"basic"},</v>
      </c>
      <c r="BG186" s="166" t="str">
        <f t="shared" si="169"/>
        <v/>
      </c>
      <c r="BH186" s="166" t="str">
        <f t="shared" si="170"/>
        <v/>
      </c>
      <c r="BI186" s="166" t="str">
        <f t="shared" si="171"/>
        <v/>
      </c>
      <c r="BJ186" s="166"/>
      <c r="BK186" s="190"/>
      <c r="BL186" s="189" t="str">
        <f t="shared" si="172"/>
        <v/>
      </c>
      <c r="BM186" s="166" t="str">
        <f t="shared" si="160"/>
        <v/>
      </c>
      <c r="BN186" s="167" t="str">
        <f t="shared" si="161"/>
        <v/>
      </c>
      <c r="BO186" s="166" t="str">
        <f t="shared" si="173"/>
        <v/>
      </c>
      <c r="BP186" s="166" t="str">
        <f t="shared" si="162"/>
        <v/>
      </c>
      <c r="BQ186" s="190" t="str">
        <f>IF(AND($A186=1,$J186&lt;&gt;""),_xlfn.CONCAT(BQ$3,PROPER(_xlfn.XLOOKUP($L186,字面,QWERTY)),BQ$4,_xlfn.XLOOKUP($L186,字面,QWERTY),BQ$5,$U186,BQ$6,_xlfn.XLOOKUP($L186,字面,変数名),BQ$7,_xlfn.XLOOKUP($L186,字面,変数名),BQ$8,BQ$9,_xlfn.XLOOKUP($L186,字面,QWERTY),BQ$5,$U186,BQ$6,_xlfn.XLOOKUP($L186,字面,変数名),BQ$10,_xlfn.XLOOKUP($L186,字面,変数名),IF(ISBLANK($BQ187),BQ$11,BQ$8)),"")</f>
        <v/>
      </c>
      <c r="BR186" s="193"/>
    </row>
    <row r="187" spans="1:70" ht="21">
      <c r="A187" s="39">
        <f t="shared" si="129"/>
        <v>2</v>
      </c>
      <c r="B187" s="38" t="str">
        <f t="shared" si="130"/>
        <v>C</v>
      </c>
      <c r="C187" s="38">
        <f t="shared" si="131"/>
        <v>1</v>
      </c>
      <c r="D187" s="38">
        <f t="shared" si="132"/>
        <v>2</v>
      </c>
      <c r="E187" s="50">
        <f t="shared" si="133"/>
        <v>81920</v>
      </c>
      <c r="F187" s="141">
        <f t="shared" si="134"/>
        <v>1</v>
      </c>
      <c r="G187" s="144">
        <v>79</v>
      </c>
      <c r="H187" s="3"/>
      <c r="I187" s="19"/>
      <c r="J187" s="5" t="s">
        <v>40</v>
      </c>
      <c r="K187" s="7" t="s">
        <v>56</v>
      </c>
      <c r="L187" s="22" t="s">
        <v>234</v>
      </c>
      <c r="M187" s="22" t="s">
        <v>181</v>
      </c>
      <c r="N187" s="204"/>
      <c r="O187" s="36" t="s">
        <v>294</v>
      </c>
      <c r="P187" s="9"/>
      <c r="Q187" s="10"/>
      <c r="R187" s="21"/>
      <c r="S187" s="34" t="str">
        <f t="shared" si="128"/>
        <v>{"key_code":"g"},{"key_code":"u"}</v>
      </c>
      <c r="T187" s="160"/>
      <c r="U187" s="34" t="str">
        <f t="shared" si="135"/>
        <v/>
      </c>
      <c r="W187" s="84" t="str">
        <f t="shared" si="136"/>
        <v/>
      </c>
      <c r="X187" s="85" t="str">
        <f t="shared" si="137"/>
        <v/>
      </c>
      <c r="Y187" s="86" t="str">
        <f t="shared" si="138"/>
        <v/>
      </c>
      <c r="Z187" s="87" t="str">
        <f t="shared" si="139"/>
        <v/>
      </c>
      <c r="AA187" s="85">
        <f t="shared" si="140"/>
        <v>0</v>
      </c>
      <c r="AB187" s="84" t="str">
        <f t="shared" si="141"/>
        <v/>
      </c>
      <c r="AC187" s="85" t="str">
        <f t="shared" si="142"/>
        <v/>
      </c>
      <c r="AD187" s="86" t="str">
        <f t="shared" si="143"/>
        <v/>
      </c>
      <c r="AE187" s="87" t="str">
        <f t="shared" si="144"/>
        <v/>
      </c>
      <c r="AF187" s="85">
        <f t="shared" si="145"/>
        <v>0</v>
      </c>
      <c r="AG187" s="84" t="str">
        <f t="shared" si="146"/>
        <v/>
      </c>
      <c r="AH187" s="85" t="str">
        <f t="shared" si="147"/>
        <v/>
      </c>
      <c r="AI187" s="86" t="str">
        <f t="shared" si="148"/>
        <v/>
      </c>
      <c r="AJ187" s="87" t="str">
        <f t="shared" si="149"/>
        <v/>
      </c>
      <c r="AK187" s="88">
        <f t="shared" si="150"/>
        <v>0</v>
      </c>
      <c r="AM187" s="183"/>
      <c r="AN187" s="165"/>
      <c r="AO187" s="165"/>
      <c r="AP187" s="165"/>
      <c r="AQ187" s="165"/>
      <c r="AR187" s="189" t="str">
        <f t="shared" si="163"/>
        <v/>
      </c>
      <c r="AS187" s="166" t="str">
        <f t="shared" si="151"/>
        <v/>
      </c>
      <c r="AT187" s="166" t="str">
        <f t="shared" si="152"/>
        <v/>
      </c>
      <c r="AU187" s="166" t="str">
        <f t="shared" si="164"/>
        <v/>
      </c>
      <c r="AV187" s="166" t="str">
        <f t="shared" si="165"/>
        <v/>
      </c>
      <c r="AW187" s="166" t="str">
        <f t="shared" si="153"/>
        <v/>
      </c>
      <c r="AX187" s="166" t="str">
        <f t="shared" si="154"/>
        <v/>
      </c>
      <c r="AY187" s="166" t="str">
        <f t="shared" si="155"/>
        <v/>
      </c>
      <c r="AZ187" s="166" t="str">
        <f t="shared" si="156"/>
        <v/>
      </c>
      <c r="BA187" s="166" t="str">
        <f t="shared" si="166"/>
        <v/>
      </c>
      <c r="BB187" s="166" t="str">
        <f t="shared" si="157"/>
        <v/>
      </c>
      <c r="BC187" s="166" t="str">
        <f t="shared" si="167"/>
        <v/>
      </c>
      <c r="BD187" s="166" t="str">
        <f t="shared" si="158"/>
        <v/>
      </c>
      <c r="BE187" s="166" t="str">
        <f t="shared" si="168"/>
        <v>{"description": "(Sp) 左濁 &amp; く → ぐ","conditions":[{"type":"variable_if","name":"unsettled","value":1},{"type":"variable_unless","name":"B_F","value":0},{"input_sources":[{"language":"ja"}],"type":"input_source_if"},{"input_sources":[{"input_mode_id":"Roman$"}],"type":"input_source_unless"}],"from":{"key_code":"h","modifiers":{"optional":["shift","caps_lock"]}},"to":[{"key_code":"delete_or_backspace"},{"key_code":"g"},{"key_code":"u"},{"set_variable":{"name":"B_H","value":1}},{"set_variable":{"name":"unsettled","value":2}}],"to_after_key_up":[{"set_variable":{"name":"B_H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h","modifiers":{"optional":["shift","caps_lock"]}},"to":[{"key_code":"g"},{"key_code":"u"},{"set_variable":{"name":"B_H","value":1}},{"set_variable":{"name":"unsettled","value":1}}],"to_after_key_up":[{"set_variable":{"name":"B_H","value":0}},{"set_variable":{"name":"unsettled","value":0}}],"type":"basic"},</v>
      </c>
      <c r="BF187" s="166" t="str">
        <f t="shared" si="159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f","modifiers":{"optional":["shift","caps_lock"]}},"to":[{"key_code":"delete_or_backspace"},{"key_code":"g"},{"key_code":"u"},{"set_variable":{"name":"B_F","value":1}},{"set_variable":{"name":"unsettled","value":2}}],"to_after_key_up":[{"set_variable":{"name":"B_F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f","modifiers":{"optional":["shift","caps_lock"]}},"to":[{"key_code":"g"},{"key_code":"u"},{"set_variable":{"name":"B_F","value":1}},{"set_variable":{"name":"unsettled","value":1}}],"to_after_key_up":[{"set_variable":{"name":"B_F","value":0}},{"set_variable":{"name":"unsettled","value":0}}],"type":"basic"},</v>
      </c>
      <c r="BG187" s="166" t="str">
        <f t="shared" si="169"/>
        <v/>
      </c>
      <c r="BH187" s="166" t="str">
        <f t="shared" si="170"/>
        <v/>
      </c>
      <c r="BI187" s="166" t="str">
        <f t="shared" si="171"/>
        <v/>
      </c>
      <c r="BJ187" s="166"/>
      <c r="BK187" s="190"/>
      <c r="BL187" s="189" t="str">
        <f t="shared" si="172"/>
        <v/>
      </c>
      <c r="BM187" s="166" t="str">
        <f t="shared" si="160"/>
        <v/>
      </c>
      <c r="BN187" s="167" t="str">
        <f t="shared" si="161"/>
        <v/>
      </c>
      <c r="BO187" s="166" t="str">
        <f t="shared" si="173"/>
        <v/>
      </c>
      <c r="BP187" s="166" t="str">
        <f t="shared" si="162"/>
        <v/>
      </c>
      <c r="BQ187" s="190" t="str">
        <f>IF(AND($A187=1,$J187&lt;&gt;""),_xlfn.CONCAT(BQ$3,PROPER(_xlfn.XLOOKUP($L187,字面,QWERTY)),BQ$4,_xlfn.XLOOKUP($L187,字面,QWERTY),BQ$5,$U187,BQ$6,_xlfn.XLOOKUP($L187,字面,変数名),BQ$7,_xlfn.XLOOKUP($L187,字面,変数名),BQ$8,BQ$9,_xlfn.XLOOKUP($L187,字面,QWERTY),BQ$5,$U187,BQ$6,_xlfn.XLOOKUP($L187,字面,変数名),BQ$10,_xlfn.XLOOKUP($L187,字面,変数名),IF(ISBLANK($BQ188),BQ$11,BQ$8)),"")</f>
        <v/>
      </c>
      <c r="BR187" s="193"/>
    </row>
    <row r="188" spans="1:70" ht="21">
      <c r="A188" s="39">
        <f t="shared" si="129"/>
        <v>2</v>
      </c>
      <c r="B188" s="38" t="str">
        <f t="shared" si="130"/>
        <v>C</v>
      </c>
      <c r="C188" s="38">
        <f t="shared" si="131"/>
        <v>1</v>
      </c>
      <c r="D188" s="38">
        <f t="shared" si="132"/>
        <v>2</v>
      </c>
      <c r="E188" s="50">
        <f t="shared" si="133"/>
        <v>1064960</v>
      </c>
      <c r="F188" s="141">
        <f t="shared" si="134"/>
        <v>1</v>
      </c>
      <c r="G188" s="144">
        <v>80</v>
      </c>
      <c r="H188" s="3"/>
      <c r="I188" s="19"/>
      <c r="J188" s="5" t="s">
        <v>40</v>
      </c>
      <c r="K188" s="7" t="s">
        <v>56</v>
      </c>
      <c r="L188" s="22" t="s">
        <v>234</v>
      </c>
      <c r="M188" s="22" t="s">
        <v>34</v>
      </c>
      <c r="N188" s="204"/>
      <c r="O188" s="36" t="s">
        <v>516</v>
      </c>
      <c r="P188" s="9"/>
      <c r="Q188" s="10"/>
      <c r="R188" s="21"/>
      <c r="S188" s="34" t="str">
        <f t="shared" si="128"/>
        <v>{"key_code":"d"},{"key_code":"u"}</v>
      </c>
      <c r="T188" s="160"/>
      <c r="U188" s="34" t="str">
        <f t="shared" si="135"/>
        <v/>
      </c>
      <c r="W188" s="84" t="str">
        <f t="shared" si="136"/>
        <v/>
      </c>
      <c r="X188" s="85" t="str">
        <f t="shared" si="137"/>
        <v/>
      </c>
      <c r="Y188" s="86" t="str">
        <f t="shared" si="138"/>
        <v/>
      </c>
      <c r="Z188" s="87" t="str">
        <f t="shared" si="139"/>
        <v/>
      </c>
      <c r="AA188" s="85">
        <f t="shared" si="140"/>
        <v>0</v>
      </c>
      <c r="AB188" s="84" t="str">
        <f t="shared" si="141"/>
        <v/>
      </c>
      <c r="AC188" s="85" t="str">
        <f t="shared" si="142"/>
        <v/>
      </c>
      <c r="AD188" s="86" t="str">
        <f t="shared" si="143"/>
        <v/>
      </c>
      <c r="AE188" s="87" t="str">
        <f t="shared" si="144"/>
        <v/>
      </c>
      <c r="AF188" s="85">
        <f t="shared" si="145"/>
        <v>0</v>
      </c>
      <c r="AG188" s="84" t="str">
        <f t="shared" si="146"/>
        <v/>
      </c>
      <c r="AH188" s="85" t="str">
        <f t="shared" si="147"/>
        <v/>
      </c>
      <c r="AI188" s="86" t="str">
        <f t="shared" si="148"/>
        <v/>
      </c>
      <c r="AJ188" s="87" t="str">
        <f t="shared" si="149"/>
        <v/>
      </c>
      <c r="AK188" s="88">
        <f t="shared" si="150"/>
        <v>0</v>
      </c>
      <c r="AM188" s="183"/>
      <c r="AN188" s="165"/>
      <c r="AO188" s="165"/>
      <c r="AP188" s="165"/>
      <c r="AQ188" s="165"/>
      <c r="AR188" s="189" t="str">
        <f t="shared" si="163"/>
        <v/>
      </c>
      <c r="AS188" s="166" t="str">
        <f t="shared" si="151"/>
        <v/>
      </c>
      <c r="AT188" s="166" t="str">
        <f t="shared" si="152"/>
        <v/>
      </c>
      <c r="AU188" s="166" t="str">
        <f t="shared" si="164"/>
        <v/>
      </c>
      <c r="AV188" s="166" t="str">
        <f t="shared" si="165"/>
        <v/>
      </c>
      <c r="AW188" s="166" t="str">
        <f t="shared" si="153"/>
        <v/>
      </c>
      <c r="AX188" s="166" t="str">
        <f t="shared" si="154"/>
        <v/>
      </c>
      <c r="AY188" s="166" t="str">
        <f t="shared" si="155"/>
        <v/>
      </c>
      <c r="AZ188" s="166" t="str">
        <f t="shared" si="156"/>
        <v/>
      </c>
      <c r="BA188" s="166" t="str">
        <f t="shared" si="166"/>
        <v/>
      </c>
      <c r="BB188" s="166" t="str">
        <f t="shared" si="157"/>
        <v/>
      </c>
      <c r="BC188" s="166" t="str">
        <f t="shared" si="167"/>
        <v/>
      </c>
      <c r="BD188" s="166" t="str">
        <f t="shared" si="158"/>
        <v/>
      </c>
      <c r="BE188" s="166" t="str">
        <f t="shared" si="168"/>
        <v>{"description": "(Sp) 左濁 &amp; ー → づ","conditions":[{"type":"variable_if","name":"unsettled","value":1},{"type":"variable_unless","name":"B_F","value":0},{"input_sources":[{"language":"ja"}],"type":"input_source_if"},{"input_sources":[{"input_mode_id":"Roman$"}],"type":"input_source_unless"}],"from":{"key_code":"semicolon","modifiers":{"optional":["shift","caps_lock"]}},"to":[{"key_code":"delete_or_backspace"},{"key_code":"d"},{"key_code":"u"},{"set_variable":{"name":"B_SCLN","value":1}},{"set_variable":{"name":"unsettled","value":2}}],"to_after_key_up":[{"set_variable":{"name":"B_SCLN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semicolon","modifiers":{"optional":["shift","caps_lock"]}},"to":[{"key_code":"d"},{"key_code":"u"},{"set_variable":{"name":"B_SCLN","value":1}},{"set_variable":{"name":"unsettled","value":1}}],"to_after_key_up":[{"set_variable":{"name":"B_SCLN","value":0}},{"set_variable":{"name":"unsettled","value":0}}],"type":"basic"},</v>
      </c>
      <c r="BF188" s="166" t="str">
        <f t="shared" si="159"/>
        <v>{"conditions":[{"type":"variable_if","name":"unsettled","value":1},{"type":"variable_unless","name":"B_SCLN","value":0},{"input_sources":[{"language":"ja"}],"type":"input_source_if"},{"input_sources":[{"input_mode_id":"Roman$"}],"type":"input_source_unless"}],"from":{"key_code":"f","modifiers":{"optional":["shift","caps_lock"]}},"to":[{"key_code":"delete_or_backspace"},{"key_code":"d"},{"key_code":"u"},{"set_variable":{"name":"B_F","value":1}},{"set_variable":{"name":"unsettled","value":2}}],"to_after_key_up":[{"set_variable":{"name":"B_F","value":0}},{"set_variable":{"name":"unsettled","value":0}}],"type":"basic"},{"conditions":[{"type":"variable_unless","name":"B_SCLN","value":0},{"input_sources":[{"language":"ja"}],"type":"input_source_if"},{"input_sources":[{"input_mode_id":"Roman$"}],"type":"input_source_unless"}],"from":{"key_code":"f","modifiers":{"optional":["shift","caps_lock"]}},"to":[{"key_code":"d"},{"key_code":"u"},{"set_variable":{"name":"B_F","value":1}},{"set_variable":{"name":"unsettled","value":1}}],"to_after_key_up":[{"set_variable":{"name":"B_F","value":0}},{"set_variable":{"name":"unsettled","value":0}}],"type":"basic"},</v>
      </c>
      <c r="BG188" s="166" t="str">
        <f t="shared" si="169"/>
        <v/>
      </c>
      <c r="BH188" s="166" t="str">
        <f t="shared" si="170"/>
        <v/>
      </c>
      <c r="BI188" s="166" t="str">
        <f t="shared" si="171"/>
        <v/>
      </c>
      <c r="BJ188" s="166"/>
      <c r="BK188" s="190"/>
      <c r="BL188" s="189" t="str">
        <f t="shared" si="172"/>
        <v/>
      </c>
      <c r="BM188" s="166" t="str">
        <f t="shared" si="160"/>
        <v/>
      </c>
      <c r="BN188" s="167" t="str">
        <f t="shared" si="161"/>
        <v/>
      </c>
      <c r="BO188" s="166" t="str">
        <f t="shared" si="173"/>
        <v/>
      </c>
      <c r="BP188" s="166" t="str">
        <f t="shared" si="162"/>
        <v/>
      </c>
      <c r="BQ188" s="190" t="str">
        <f>IF(AND($A188=1,$J188&lt;&gt;""),_xlfn.CONCAT(BQ$3,PROPER(_xlfn.XLOOKUP($L188,字面,QWERTY)),BQ$4,_xlfn.XLOOKUP($L188,字面,QWERTY),BQ$5,$U188,BQ$6,_xlfn.XLOOKUP($L188,字面,変数名),BQ$7,_xlfn.XLOOKUP($L188,字面,変数名),BQ$8,BQ$9,_xlfn.XLOOKUP($L188,字面,QWERTY),BQ$5,$U188,BQ$6,_xlfn.XLOOKUP($L188,字面,変数名),BQ$10,_xlfn.XLOOKUP($L188,字面,変数名),IF(ISBLANK($BQ189),BQ$11,BQ$8)),"")</f>
        <v/>
      </c>
      <c r="BR188" s="193"/>
    </row>
    <row r="189" spans="1:70" ht="21">
      <c r="A189" s="39">
        <f t="shared" si="129"/>
        <v>2</v>
      </c>
      <c r="B189" s="38" t="str">
        <f t="shared" si="130"/>
        <v>C</v>
      </c>
      <c r="C189" s="38">
        <f t="shared" si="131"/>
        <v>1</v>
      </c>
      <c r="D189" s="38">
        <f t="shared" si="132"/>
        <v>2</v>
      </c>
      <c r="E189" s="50">
        <f t="shared" si="133"/>
        <v>67125248</v>
      </c>
      <c r="F189" s="141">
        <f t="shared" si="134"/>
        <v>1</v>
      </c>
      <c r="G189" s="144">
        <v>81</v>
      </c>
      <c r="H189" s="3"/>
      <c r="I189" s="19"/>
      <c r="J189" s="5" t="s">
        <v>40</v>
      </c>
      <c r="K189" s="7" t="s">
        <v>56</v>
      </c>
      <c r="L189" s="22" t="s">
        <v>234</v>
      </c>
      <c r="M189" s="22" t="s">
        <v>191</v>
      </c>
      <c r="N189" s="204"/>
      <c r="O189" s="36" t="s">
        <v>266</v>
      </c>
      <c r="P189" s="9"/>
      <c r="Q189" s="10"/>
      <c r="R189" s="21"/>
      <c r="S189" s="34" t="str">
        <f t="shared" si="128"/>
        <v>{"key_code":"d"},{"key_code":"a"}</v>
      </c>
      <c r="T189" s="160"/>
      <c r="U189" s="34" t="str">
        <f t="shared" si="135"/>
        <v/>
      </c>
      <c r="W189" s="84" t="str">
        <f t="shared" si="136"/>
        <v/>
      </c>
      <c r="X189" s="85" t="str">
        <f t="shared" si="137"/>
        <v/>
      </c>
      <c r="Y189" s="86" t="str">
        <f t="shared" si="138"/>
        <v/>
      </c>
      <c r="Z189" s="87" t="str">
        <f t="shared" si="139"/>
        <v/>
      </c>
      <c r="AA189" s="85">
        <f t="shared" si="140"/>
        <v>0</v>
      </c>
      <c r="AB189" s="84" t="str">
        <f t="shared" si="141"/>
        <v/>
      </c>
      <c r="AC189" s="85" t="str">
        <f t="shared" si="142"/>
        <v/>
      </c>
      <c r="AD189" s="86" t="str">
        <f t="shared" si="143"/>
        <v/>
      </c>
      <c r="AE189" s="87" t="str">
        <f t="shared" si="144"/>
        <v/>
      </c>
      <c r="AF189" s="85">
        <f t="shared" si="145"/>
        <v>0</v>
      </c>
      <c r="AG189" s="84" t="str">
        <f t="shared" si="146"/>
        <v/>
      </c>
      <c r="AH189" s="85" t="str">
        <f t="shared" si="147"/>
        <v/>
      </c>
      <c r="AI189" s="86" t="str">
        <f t="shared" si="148"/>
        <v/>
      </c>
      <c r="AJ189" s="87" t="str">
        <f t="shared" si="149"/>
        <v/>
      </c>
      <c r="AK189" s="88">
        <f t="shared" si="150"/>
        <v>0</v>
      </c>
      <c r="AM189" s="183"/>
      <c r="AN189" s="165"/>
      <c r="AO189" s="165"/>
      <c r="AP189" s="165"/>
      <c r="AQ189" s="165"/>
      <c r="AR189" s="189" t="str">
        <f t="shared" si="163"/>
        <v/>
      </c>
      <c r="AS189" s="166" t="str">
        <f t="shared" si="151"/>
        <v/>
      </c>
      <c r="AT189" s="166" t="str">
        <f t="shared" si="152"/>
        <v/>
      </c>
      <c r="AU189" s="166" t="str">
        <f t="shared" si="164"/>
        <v/>
      </c>
      <c r="AV189" s="166" t="str">
        <f t="shared" si="165"/>
        <v/>
      </c>
      <c r="AW189" s="166" t="str">
        <f t="shared" si="153"/>
        <v/>
      </c>
      <c r="AX189" s="166" t="str">
        <f t="shared" si="154"/>
        <v/>
      </c>
      <c r="AY189" s="166" t="str">
        <f t="shared" si="155"/>
        <v/>
      </c>
      <c r="AZ189" s="166" t="str">
        <f t="shared" si="156"/>
        <v/>
      </c>
      <c r="BA189" s="166" t="str">
        <f t="shared" si="166"/>
        <v/>
      </c>
      <c r="BB189" s="166" t="str">
        <f t="shared" si="157"/>
        <v/>
      </c>
      <c r="BC189" s="166" t="str">
        <f t="shared" si="167"/>
        <v/>
      </c>
      <c r="BD189" s="166" t="str">
        <f t="shared" si="158"/>
        <v/>
      </c>
      <c r="BE189" s="166" t="str">
        <f t="shared" si="168"/>
        <v>{"description": "(Sp) 左濁 &amp; た → だ","conditions":[{"type":"variable_if","name":"unsettled","value":1},{"type":"variable_unless","name":"B_F","value":0},{"input_sources":[{"language":"ja"}],"type":"input_source_if"},{"input_sources":[{"input_mode_id":"Roman$"}],"type":"input_source_unless"}],"from":{"key_code":"n","modifiers":{"optional":["shift","caps_lock"]}},"to":[{"key_code":"delete_or_backspace"},{"key_code":"d"},{"key_code":"a"},{"set_variable":{"name":"B_N","value":1}},{"set_variable":{"name":"unsettled","value":2}}],"to_after_key_up":[{"set_variable":{"name":"B_N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n","modifiers":{"optional":["shift","caps_lock"]}},"to":[{"key_code":"d"},{"key_code":"a"},{"set_variable":{"name":"B_N","value":1}},{"set_variable":{"name":"unsettled","value":1}}],"to_after_key_up":[{"set_variable":{"name":"B_N","value":0}},{"set_variable":{"name":"unsettled","value":0}}],"type":"basic"},</v>
      </c>
      <c r="BF189" s="166" t="str">
        <f t="shared" si="159"/>
        <v>{"conditions":[{"type":"variable_if","name":"unsettled","value":1},{"type":"variable_unless","name":"B_N","value":0},{"input_sources":[{"language":"ja"}],"type":"input_source_if"},{"input_sources":[{"input_mode_id":"Roman$"}],"type":"input_source_unless"}],"from":{"key_code":"f","modifiers":{"optional":["shift","caps_lock"]}},"to":[{"key_code":"delete_or_backspace"},{"key_code":"d"},{"key_code":"a"},{"set_variable":{"name":"B_F","value":1}},{"set_variable":{"name":"unsettled","value":2}}],"to_after_key_up":[{"set_variable":{"name":"B_F","value":0}},{"set_variable":{"name":"unsettled","value":0}}],"type":"basic"},{"conditions":[{"type":"variable_unless","name":"B_N","value":0},{"input_sources":[{"language":"ja"}],"type":"input_source_if"},{"input_sources":[{"input_mode_id":"Roman$"}],"type":"input_source_unless"}],"from":{"key_code":"f","modifiers":{"optional":["shift","caps_lock"]}},"to":[{"key_code":"d"},{"key_code":"a"},{"set_variable":{"name":"B_F","value":1}},{"set_variable":{"name":"unsettled","value":1}}],"to_after_key_up":[{"set_variable":{"name":"B_F","value":0}},{"set_variable":{"name":"unsettled","value":0}}],"type":"basic"},</v>
      </c>
      <c r="BG189" s="166" t="str">
        <f t="shared" si="169"/>
        <v/>
      </c>
      <c r="BH189" s="166" t="str">
        <f t="shared" si="170"/>
        <v/>
      </c>
      <c r="BI189" s="166" t="str">
        <f t="shared" si="171"/>
        <v/>
      </c>
      <c r="BJ189" s="166"/>
      <c r="BK189" s="190"/>
      <c r="BL189" s="189" t="str">
        <f t="shared" si="172"/>
        <v/>
      </c>
      <c r="BM189" s="166" t="str">
        <f t="shared" si="160"/>
        <v/>
      </c>
      <c r="BN189" s="167" t="str">
        <f t="shared" si="161"/>
        <v/>
      </c>
      <c r="BO189" s="166" t="str">
        <f t="shared" si="173"/>
        <v/>
      </c>
      <c r="BP189" s="166" t="str">
        <f t="shared" si="162"/>
        <v/>
      </c>
      <c r="BQ189" s="190" t="str">
        <f>IF(AND($A189=1,$J189&lt;&gt;""),_xlfn.CONCAT(BQ$3,PROPER(_xlfn.XLOOKUP($L189,字面,QWERTY)),BQ$4,_xlfn.XLOOKUP($L189,字面,QWERTY),BQ$5,$U189,BQ$6,_xlfn.XLOOKUP($L189,字面,変数名),BQ$7,_xlfn.XLOOKUP($L189,字面,変数名),BQ$8,BQ$9,_xlfn.XLOOKUP($L189,字面,QWERTY),BQ$5,$U189,BQ$6,_xlfn.XLOOKUP($L189,字面,変数名),BQ$10,_xlfn.XLOOKUP($L189,字面,変数名),IF(ISBLANK($BQ190),BQ$11,BQ$8)),"")</f>
        <v/>
      </c>
      <c r="BR189" s="193"/>
    </row>
    <row r="190" spans="1:70" ht="21">
      <c r="A190" s="39">
        <f t="shared" si="129"/>
        <v>2</v>
      </c>
      <c r="B190" s="38" t="str">
        <f t="shared" si="130"/>
        <v>C</v>
      </c>
      <c r="C190" s="38">
        <f t="shared" si="131"/>
        <v>1</v>
      </c>
      <c r="D190" s="38">
        <f t="shared" si="132"/>
        <v>2</v>
      </c>
      <c r="E190" s="50">
        <f t="shared" si="133"/>
        <v>536887296</v>
      </c>
      <c r="F190" s="141">
        <f t="shared" si="134"/>
        <v>1</v>
      </c>
      <c r="G190" s="144">
        <v>82</v>
      </c>
      <c r="H190" s="3"/>
      <c r="I190" s="19"/>
      <c r="J190" s="5" t="s">
        <v>40</v>
      </c>
      <c r="K190" s="7" t="s">
        <v>56</v>
      </c>
      <c r="L190" s="22" t="s">
        <v>234</v>
      </c>
      <c r="M190" s="22" t="s">
        <v>238</v>
      </c>
      <c r="N190" s="204"/>
      <c r="O190" s="36" t="s">
        <v>517</v>
      </c>
      <c r="P190" s="9"/>
      <c r="Q190" s="10"/>
      <c r="R190" s="21"/>
      <c r="S190" s="34" t="str">
        <f t="shared" si="128"/>
        <v>{"key_code":"b"},{"key_code":"u"}</v>
      </c>
      <c r="T190" s="160"/>
      <c r="U190" s="34" t="str">
        <f t="shared" si="135"/>
        <v/>
      </c>
      <c r="W190" s="84" t="str">
        <f t="shared" si="136"/>
        <v/>
      </c>
      <c r="X190" s="85" t="str">
        <f t="shared" si="137"/>
        <v/>
      </c>
      <c r="Y190" s="86" t="str">
        <f t="shared" si="138"/>
        <v/>
      </c>
      <c r="Z190" s="87" t="str">
        <f t="shared" si="139"/>
        <v/>
      </c>
      <c r="AA190" s="85">
        <f t="shared" si="140"/>
        <v>0</v>
      </c>
      <c r="AB190" s="84" t="str">
        <f t="shared" si="141"/>
        <v/>
      </c>
      <c r="AC190" s="85" t="str">
        <f t="shared" si="142"/>
        <v/>
      </c>
      <c r="AD190" s="86" t="str">
        <f t="shared" si="143"/>
        <v/>
      </c>
      <c r="AE190" s="87" t="str">
        <f t="shared" si="144"/>
        <v/>
      </c>
      <c r="AF190" s="85">
        <f t="shared" si="145"/>
        <v>0</v>
      </c>
      <c r="AG190" s="84" t="str">
        <f t="shared" si="146"/>
        <v/>
      </c>
      <c r="AH190" s="85" t="str">
        <f t="shared" si="147"/>
        <v/>
      </c>
      <c r="AI190" s="86" t="str">
        <f t="shared" si="148"/>
        <v/>
      </c>
      <c r="AJ190" s="87" t="str">
        <f t="shared" si="149"/>
        <v/>
      </c>
      <c r="AK190" s="88">
        <f t="shared" si="150"/>
        <v>0</v>
      </c>
      <c r="AM190" s="183"/>
      <c r="AN190" s="165"/>
      <c r="AO190" s="165"/>
      <c r="AP190" s="165"/>
      <c r="AQ190" s="165"/>
      <c r="AR190" s="189" t="str">
        <f t="shared" si="163"/>
        <v/>
      </c>
      <c r="AS190" s="166" t="str">
        <f t="shared" si="151"/>
        <v/>
      </c>
      <c r="AT190" s="166" t="str">
        <f t="shared" si="152"/>
        <v/>
      </c>
      <c r="AU190" s="166" t="str">
        <f t="shared" si="164"/>
        <v/>
      </c>
      <c r="AV190" s="166" t="str">
        <f t="shared" si="165"/>
        <v/>
      </c>
      <c r="AW190" s="166" t="str">
        <f t="shared" si="153"/>
        <v/>
      </c>
      <c r="AX190" s="166" t="str">
        <f t="shared" si="154"/>
        <v/>
      </c>
      <c r="AY190" s="166" t="str">
        <f t="shared" si="155"/>
        <v/>
      </c>
      <c r="AZ190" s="166" t="str">
        <f t="shared" si="156"/>
        <v/>
      </c>
      <c r="BA190" s="166" t="str">
        <f t="shared" si="166"/>
        <v/>
      </c>
      <c r="BB190" s="166" t="str">
        <f t="shared" si="157"/>
        <v/>
      </c>
      <c r="BC190" s="166" t="str">
        <f t="shared" si="167"/>
        <v/>
      </c>
      <c r="BD190" s="166" t="str">
        <f t="shared" si="158"/>
        <v/>
      </c>
      <c r="BE190" s="166" t="str">
        <f t="shared" si="168"/>
        <v>{"description": "(Sp) 左濁 &amp; ふ → ぶ","conditions":[{"type":"variable_if","name":"unsettled","value":1},{"type":"variable_unless","name":"B_F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b"},{"key_code":"u"},{"set_variable":{"name":"B_DOT","value":1}},{"set_variable":{"name":"unsettled","value":2}}],"to_after_key_up":[{"set_variable":{"name":"B_DOT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period","modifiers":{"optional":["shift","caps_lock"]}},"to":[{"key_code":"b"},{"key_code":"u"},{"set_variable":{"name":"B_DOT","value":1}},{"set_variable":{"name":"unsettled","value":1}}],"to_after_key_up":[{"set_variable":{"name":"B_DOT","value":0}},{"set_variable":{"name":"unsettled","value":0}}],"type":"basic"},</v>
      </c>
      <c r="BF190" s="166" t="str">
        <f t="shared" si="159"/>
        <v>{"conditions":[{"type":"variable_if","name":"unsettled","value":1},{"type":"variable_unless","name":"B_DOT","value":0},{"input_sources":[{"language":"ja"}],"type":"input_source_if"},{"input_sources":[{"input_mode_id":"Roman$"}],"type":"input_source_unless"}],"from":{"key_code":"f","modifiers":{"optional":["shift","caps_lock"]}},"to":[{"key_code":"delete_or_backspace"},{"key_code":"b"},{"key_code":"u"},{"set_variable":{"name":"B_F","value":1}},{"set_variable":{"name":"unsettled","value":2}}],"to_after_key_up":[{"set_variable":{"name":"B_F","value":0}},{"set_variable":{"name":"unsettled","value":0}}],"type":"basic"},{"conditions":[{"type":"variable_unless","name":"B_DOT","value":0},{"input_sources":[{"language":"ja"}],"type":"input_source_if"},{"input_sources":[{"input_mode_id":"Roman$"}],"type":"input_source_unless"}],"from":{"key_code":"f","modifiers":{"optional":["shift","caps_lock"]}},"to":[{"key_code":"b"},{"key_code":"u"},{"set_variable":{"name":"B_F","value":1}},{"set_variable":{"name":"unsettled","value":1}}],"to_after_key_up":[{"set_variable":{"name":"B_F","value":0}},{"set_variable":{"name":"unsettled","value":0}}],"type":"basic"},</v>
      </c>
      <c r="BG190" s="166" t="str">
        <f t="shared" si="169"/>
        <v/>
      </c>
      <c r="BH190" s="166" t="str">
        <f t="shared" si="170"/>
        <v/>
      </c>
      <c r="BI190" s="166" t="str">
        <f t="shared" si="171"/>
        <v/>
      </c>
      <c r="BJ190" s="166"/>
      <c r="BK190" s="190"/>
      <c r="BL190" s="189" t="str">
        <f t="shared" si="172"/>
        <v/>
      </c>
      <c r="BM190" s="166" t="str">
        <f t="shared" si="160"/>
        <v/>
      </c>
      <c r="BN190" s="167" t="str">
        <f t="shared" si="161"/>
        <v/>
      </c>
      <c r="BO190" s="166" t="str">
        <f t="shared" si="173"/>
        <v/>
      </c>
      <c r="BP190" s="166" t="str">
        <f t="shared" si="162"/>
        <v/>
      </c>
      <c r="BQ190" s="190" t="str">
        <f>IF(AND($A190=1,$J190&lt;&gt;""),_xlfn.CONCAT(BQ$3,PROPER(_xlfn.XLOOKUP($L190,字面,QWERTY)),BQ$4,_xlfn.XLOOKUP($L190,字面,QWERTY),BQ$5,$U190,BQ$6,_xlfn.XLOOKUP($L190,字面,変数名),BQ$7,_xlfn.XLOOKUP($L190,字面,変数名),BQ$8,BQ$9,_xlfn.XLOOKUP($L190,字面,QWERTY),BQ$5,$U190,BQ$6,_xlfn.XLOOKUP($L190,字面,変数名),BQ$10,_xlfn.XLOOKUP($L190,字面,変数名),IF(ISBLANK($BQ191),BQ$11,BQ$8)),"")</f>
        <v/>
      </c>
      <c r="BR190" s="193"/>
    </row>
    <row r="191" spans="1:70" ht="21">
      <c r="A191" s="39">
        <f t="shared" si="129"/>
        <v>2</v>
      </c>
      <c r="B191" s="38" t="str">
        <f t="shared" si="130"/>
        <v>C</v>
      </c>
      <c r="C191" s="38">
        <f t="shared" si="131"/>
        <v>1</v>
      </c>
      <c r="D191" s="38">
        <f t="shared" si="132"/>
        <v>2</v>
      </c>
      <c r="E191" s="50">
        <f t="shared" si="133"/>
        <v>540672</v>
      </c>
      <c r="F191" s="141">
        <f t="shared" si="134"/>
        <v>1</v>
      </c>
      <c r="G191" s="144">
        <v>83</v>
      </c>
      <c r="H191" s="3"/>
      <c r="I191" s="19"/>
      <c r="J191" s="5" t="s">
        <v>40</v>
      </c>
      <c r="K191" s="7" t="s">
        <v>56</v>
      </c>
      <c r="L191" s="22" t="s">
        <v>234</v>
      </c>
      <c r="M191" s="22" t="s">
        <v>184</v>
      </c>
      <c r="N191" s="204"/>
      <c r="O191" s="36" t="s">
        <v>646</v>
      </c>
      <c r="P191" s="9"/>
      <c r="Q191" s="10"/>
      <c r="R191" s="21"/>
      <c r="S191" s="34" t="str">
        <f t="shared" si="128"/>
        <v>{"key_code":"v"},{"key_code":"u"}</v>
      </c>
      <c r="T191" s="160"/>
      <c r="U191" s="34" t="str">
        <f t="shared" si="135"/>
        <v/>
      </c>
      <c r="W191" s="84" t="str">
        <f t="shared" si="136"/>
        <v/>
      </c>
      <c r="X191" s="85" t="str">
        <f t="shared" si="137"/>
        <v/>
      </c>
      <c r="Y191" s="86" t="str">
        <f t="shared" si="138"/>
        <v/>
      </c>
      <c r="Z191" s="87" t="str">
        <f t="shared" si="139"/>
        <v/>
      </c>
      <c r="AA191" s="85">
        <f t="shared" si="140"/>
        <v>0</v>
      </c>
      <c r="AB191" s="84" t="str">
        <f t="shared" si="141"/>
        <v/>
      </c>
      <c r="AC191" s="85" t="str">
        <f t="shared" si="142"/>
        <v/>
      </c>
      <c r="AD191" s="86" t="str">
        <f t="shared" si="143"/>
        <v/>
      </c>
      <c r="AE191" s="87" t="str">
        <f t="shared" si="144"/>
        <v/>
      </c>
      <c r="AF191" s="85">
        <f t="shared" si="145"/>
        <v>0</v>
      </c>
      <c r="AG191" s="84" t="str">
        <f t="shared" si="146"/>
        <v/>
      </c>
      <c r="AH191" s="85" t="str">
        <f t="shared" si="147"/>
        <v/>
      </c>
      <c r="AI191" s="86" t="str">
        <f t="shared" si="148"/>
        <v/>
      </c>
      <c r="AJ191" s="87" t="str">
        <f t="shared" si="149"/>
        <v/>
      </c>
      <c r="AK191" s="88">
        <f t="shared" si="150"/>
        <v>0</v>
      </c>
      <c r="AM191" s="183"/>
      <c r="AN191" s="165"/>
      <c r="AO191" s="165"/>
      <c r="AP191" s="165"/>
      <c r="AQ191" s="165"/>
      <c r="AR191" s="189" t="str">
        <f t="shared" si="163"/>
        <v/>
      </c>
      <c r="AS191" s="166" t="str">
        <f t="shared" si="151"/>
        <v/>
      </c>
      <c r="AT191" s="166" t="str">
        <f t="shared" si="152"/>
        <v/>
      </c>
      <c r="AU191" s="166" t="str">
        <f t="shared" si="164"/>
        <v/>
      </c>
      <c r="AV191" s="166" t="str">
        <f t="shared" si="165"/>
        <v/>
      </c>
      <c r="AW191" s="166" t="str">
        <f t="shared" si="153"/>
        <v/>
      </c>
      <c r="AX191" s="166" t="str">
        <f t="shared" si="154"/>
        <v/>
      </c>
      <c r="AY191" s="166" t="str">
        <f t="shared" si="155"/>
        <v/>
      </c>
      <c r="AZ191" s="166" t="str">
        <f t="shared" si="156"/>
        <v/>
      </c>
      <c r="BA191" s="166" t="str">
        <f t="shared" si="166"/>
        <v/>
      </c>
      <c r="BB191" s="166" t="str">
        <f t="shared" si="157"/>
        <v/>
      </c>
      <c r="BC191" s="166" t="str">
        <f t="shared" si="167"/>
        <v/>
      </c>
      <c r="BD191" s="166" t="str">
        <f t="shared" si="158"/>
        <v/>
      </c>
      <c r="BE191" s="166" t="str">
        <f t="shared" si="168"/>
        <v>{"description": "(Sp) 左濁 &amp; う → ヴ","conditions":[{"type":"variable_if","name":"unsettled","value":1},{"type":"variable_unless","name":"B_F","value":0},{"input_sources":[{"language":"ja"}],"type":"input_source_if"},{"input_sources":[{"input_mode_id":"Roman$"}],"type":"input_source_unless"}],"from":{"key_code":"l","modifiers":{"optional":["shift","caps_lock"]}},"to":[{"key_code":"delete_or_backspace"},{"key_code":"v"},{"key_code":"u"},{"set_variable":{"name":"B_L","value":1}},{"set_variable":{"name":"unsettled","value":2}}],"to_after_key_up":[{"set_variable":{"name":"B_L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l","modifiers":{"optional":["shift","caps_lock"]}},"to":[{"key_code":"v"},{"key_code":"u"},{"set_variable":{"name":"B_L","value":1}},{"set_variable":{"name":"unsettled","value":1}}],"to_after_key_up":[{"set_variable":{"name":"B_L","value":0}},{"set_variable":{"name":"unsettled","value":0}}],"type":"basic"},</v>
      </c>
      <c r="BF191" s="166" t="str">
        <f t="shared" si="159"/>
        <v>{"conditions":[{"type":"variable_if","name":"unsettled","value":1},{"type":"variable_unless","name":"B_L","value":0},{"input_sources":[{"language":"ja"}],"type":"input_source_if"},{"input_sources":[{"input_mode_id":"Roman$"}],"type":"input_source_unless"}],"from":{"key_code":"f","modifiers":{"optional":["shift","caps_lock"]}},"to":[{"key_code":"delete_or_backspace"},{"key_code":"v"},{"key_code":"u"},{"set_variable":{"name":"B_F","value":1}},{"set_variable":{"name":"unsettled","value":2}}],"to_after_key_up":[{"set_variable":{"name":"B_F","value":0}},{"set_variable":{"name":"unsettled","value":0}}],"type":"basic"},{"conditions":[{"type":"variable_unless","name":"B_L","value":0},{"input_sources":[{"language":"ja"}],"type":"input_source_if"},{"input_sources":[{"input_mode_id":"Roman$"}],"type":"input_source_unless"}],"from":{"key_code":"f","modifiers":{"optional":["shift","caps_lock"]}},"to":[{"key_code":"v"},{"key_code":"u"},{"set_variable":{"name":"B_F","value":1}},{"set_variable":{"name":"unsettled","value":1}}],"to_after_key_up":[{"set_variable":{"name":"B_F","value":0}},{"set_variable":{"name":"unsettled","value":0}}],"type":"basic"},</v>
      </c>
      <c r="BG191" s="166" t="str">
        <f t="shared" si="169"/>
        <v/>
      </c>
      <c r="BH191" s="166" t="str">
        <f t="shared" si="170"/>
        <v/>
      </c>
      <c r="BI191" s="166" t="str">
        <f t="shared" si="171"/>
        <v/>
      </c>
      <c r="BJ191" s="166"/>
      <c r="BK191" s="190"/>
      <c r="BL191" s="189" t="str">
        <f t="shared" si="172"/>
        <v/>
      </c>
      <c r="BM191" s="166" t="str">
        <f t="shared" si="160"/>
        <v/>
      </c>
      <c r="BN191" s="167" t="str">
        <f t="shared" si="161"/>
        <v/>
      </c>
      <c r="BO191" s="166" t="str">
        <f t="shared" si="173"/>
        <v/>
      </c>
      <c r="BP191" s="166" t="str">
        <f t="shared" si="162"/>
        <v/>
      </c>
      <c r="BQ191" s="190" t="str">
        <f>IF(AND($A191=1,$J191&lt;&gt;""),_xlfn.CONCAT(BQ$3,PROPER(_xlfn.XLOOKUP($L191,字面,QWERTY)),BQ$4,_xlfn.XLOOKUP($L191,字面,QWERTY),BQ$5,$U191,BQ$6,_xlfn.XLOOKUP($L191,字面,変数名),BQ$7,_xlfn.XLOOKUP($L191,字面,変数名),BQ$8,BQ$9,_xlfn.XLOOKUP($L191,字面,QWERTY),BQ$5,$U191,BQ$6,_xlfn.XLOOKUP($L191,字面,変数名),BQ$10,_xlfn.XLOOKUP($L191,字面,変数名),IF(ISBLANK($BQ192),BQ$11,BQ$8)),"")</f>
        <v/>
      </c>
      <c r="BR191" s="193"/>
    </row>
    <row r="192" spans="1:70" ht="21">
      <c r="A192" s="39">
        <f t="shared" si="129"/>
        <v>2</v>
      </c>
      <c r="B192" s="38" t="str">
        <f t="shared" si="130"/>
        <v>C</v>
      </c>
      <c r="C192" s="38">
        <f t="shared" si="131"/>
        <v>1</v>
      </c>
      <c r="D192" s="38">
        <f t="shared" si="132"/>
        <v>2</v>
      </c>
      <c r="E192" s="50">
        <f t="shared" si="133"/>
        <v>17408</v>
      </c>
      <c r="F192" s="141">
        <f t="shared" si="134"/>
        <v>1</v>
      </c>
      <c r="G192" s="144">
        <v>84</v>
      </c>
      <c r="H192" s="3"/>
      <c r="I192" s="19"/>
      <c r="J192" s="5" t="s">
        <v>40</v>
      </c>
      <c r="K192" s="7" t="s">
        <v>56</v>
      </c>
      <c r="L192" s="22" t="s">
        <v>234</v>
      </c>
      <c r="M192" s="22" t="s">
        <v>175</v>
      </c>
      <c r="N192" s="204"/>
      <c r="O192" s="36" t="s">
        <v>518</v>
      </c>
      <c r="P192" s="9"/>
      <c r="Q192" s="10"/>
      <c r="R192" s="21"/>
      <c r="S192" s="34" t="str">
        <f t="shared" si="128"/>
        <v>{"key_code":"b"},{"key_code":"e"}</v>
      </c>
      <c r="T192" s="160"/>
      <c r="U192" s="34" t="str">
        <f t="shared" si="135"/>
        <v/>
      </c>
      <c r="W192" s="84" t="str">
        <f t="shared" si="136"/>
        <v/>
      </c>
      <c r="X192" s="85" t="str">
        <f t="shared" si="137"/>
        <v/>
      </c>
      <c r="Y192" s="86" t="str">
        <f t="shared" si="138"/>
        <v/>
      </c>
      <c r="Z192" s="87" t="str">
        <f t="shared" si="139"/>
        <v/>
      </c>
      <c r="AA192" s="85">
        <f t="shared" si="140"/>
        <v>0</v>
      </c>
      <c r="AB192" s="84" t="str">
        <f t="shared" si="141"/>
        <v/>
      </c>
      <c r="AC192" s="85" t="str">
        <f t="shared" si="142"/>
        <v/>
      </c>
      <c r="AD192" s="86" t="str">
        <f t="shared" si="143"/>
        <v/>
      </c>
      <c r="AE192" s="87" t="str">
        <f t="shared" si="144"/>
        <v/>
      </c>
      <c r="AF192" s="85">
        <f t="shared" si="145"/>
        <v>0</v>
      </c>
      <c r="AG192" s="84" t="str">
        <f t="shared" si="146"/>
        <v/>
      </c>
      <c r="AH192" s="85" t="str">
        <f t="shared" si="147"/>
        <v/>
      </c>
      <c r="AI192" s="86" t="str">
        <f t="shared" si="148"/>
        <v/>
      </c>
      <c r="AJ192" s="87" t="str">
        <f t="shared" si="149"/>
        <v/>
      </c>
      <c r="AK192" s="88">
        <f t="shared" si="150"/>
        <v>0</v>
      </c>
      <c r="AM192" s="183"/>
      <c r="AN192" s="165"/>
      <c r="AO192" s="165"/>
      <c r="AP192" s="165"/>
      <c r="AQ192" s="165"/>
      <c r="AR192" s="189" t="str">
        <f t="shared" si="163"/>
        <v/>
      </c>
      <c r="AS192" s="166" t="str">
        <f t="shared" si="151"/>
        <v/>
      </c>
      <c r="AT192" s="166" t="str">
        <f t="shared" si="152"/>
        <v/>
      </c>
      <c r="AU192" s="166" t="str">
        <f t="shared" si="164"/>
        <v/>
      </c>
      <c r="AV192" s="166" t="str">
        <f t="shared" si="165"/>
        <v/>
      </c>
      <c r="AW192" s="166" t="str">
        <f t="shared" si="153"/>
        <v/>
      </c>
      <c r="AX192" s="166" t="str">
        <f t="shared" si="154"/>
        <v/>
      </c>
      <c r="AY192" s="166" t="str">
        <f t="shared" si="155"/>
        <v/>
      </c>
      <c r="AZ192" s="166" t="str">
        <f t="shared" si="156"/>
        <v/>
      </c>
      <c r="BA192" s="166" t="str">
        <f t="shared" si="166"/>
        <v/>
      </c>
      <c r="BB192" s="166" t="str">
        <f t="shared" si="157"/>
        <v/>
      </c>
      <c r="BC192" s="166" t="str">
        <f t="shared" si="167"/>
        <v/>
      </c>
      <c r="BD192" s="166" t="str">
        <f t="shared" si="158"/>
        <v/>
      </c>
      <c r="BE192" s="166" t="str">
        <f t="shared" si="168"/>
        <v>{"description": "(Sp) 左濁 &amp; へ → べ","conditions":[{"type":"variable_if","name":"unsettled","value":1},{"type":"variable_unless","name":"B_F","value":0},{"input_sources":[{"language":"ja"}],"type":"input_source_if"},{"input_sources":[{"input_mode_id":"Roman$"}],"type":"input_source_unless"}],"from":{"key_code":"p","modifiers":{"optional":["shift","caps_lock"]}},"to":[{"key_code":"delete_or_backspace"},{"key_code":"b"},{"key_code":"e"},{"set_variable":{"name":"B_P","value":1}},{"set_variable":{"name":"unsettled","value":2}}],"to_after_key_up":[{"set_variable":{"name":"B_P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p","modifiers":{"optional":["shift","caps_lock"]}},"to":[{"key_code":"b"},{"key_code":"e"},{"set_variable":{"name":"B_P","value":1}},{"set_variable":{"name":"unsettled","value":1}}],"to_after_key_up":[{"set_variable":{"name":"B_P","value":0}},{"set_variable":{"name":"unsettled","value":0}}],"type":"basic"},</v>
      </c>
      <c r="BF192" s="166" t="str">
        <f t="shared" si="159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f","modifiers":{"optional":["shift","caps_lock"]}},"to":[{"key_code":"delete_or_backspace"},{"key_code":"b"},{"key_code":"e"},{"set_variable":{"name":"B_F","value":1}},{"set_variable":{"name":"unsettled","value":2}}],"to_after_key_up":[{"set_variable":{"name":"B_F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f","modifiers":{"optional":["shift","caps_lock"]}},"to":[{"key_code":"b"},{"key_code":"e"},{"set_variable":{"name":"B_F","value":1}},{"set_variable":{"name":"unsettled","value":1}}],"to_after_key_up":[{"set_variable":{"name":"B_F","value":0}},{"set_variable":{"name":"unsettled","value":0}}],"type":"basic"},</v>
      </c>
      <c r="BG192" s="166" t="str">
        <f t="shared" si="169"/>
        <v/>
      </c>
      <c r="BH192" s="166" t="str">
        <f t="shared" si="170"/>
        <v/>
      </c>
      <c r="BI192" s="166" t="str">
        <f t="shared" si="171"/>
        <v/>
      </c>
      <c r="BJ192" s="166"/>
      <c r="BK192" s="190"/>
      <c r="BL192" s="189" t="str">
        <f t="shared" si="172"/>
        <v/>
      </c>
      <c r="BM192" s="166" t="str">
        <f t="shared" si="160"/>
        <v/>
      </c>
      <c r="BN192" s="167" t="str">
        <f t="shared" si="161"/>
        <v/>
      </c>
      <c r="BO192" s="166" t="str">
        <f t="shared" si="173"/>
        <v/>
      </c>
      <c r="BP192" s="166" t="str">
        <f t="shared" si="162"/>
        <v/>
      </c>
      <c r="BQ192" s="190" t="str">
        <f>IF(AND($A192=1,$J192&lt;&gt;""),_xlfn.CONCAT(BQ$3,PROPER(_xlfn.XLOOKUP($L192,字面,QWERTY)),BQ$4,_xlfn.XLOOKUP($L192,字面,QWERTY),BQ$5,$U192,BQ$6,_xlfn.XLOOKUP($L192,字面,変数名),BQ$7,_xlfn.XLOOKUP($L192,字面,変数名),BQ$8,BQ$9,_xlfn.XLOOKUP($L192,字面,QWERTY),BQ$5,$U192,BQ$6,_xlfn.XLOOKUP($L192,字面,変数名),BQ$10,_xlfn.XLOOKUP($L192,字面,変数名),IF(ISBLANK($BQ193),BQ$11,BQ$8)),"")</f>
        <v/>
      </c>
      <c r="BR192" s="193"/>
    </row>
    <row r="193" spans="1:70" ht="21">
      <c r="A193" s="39">
        <f t="shared" si="129"/>
        <v>2</v>
      </c>
      <c r="B193" s="38" t="str">
        <f t="shared" si="130"/>
        <v>C</v>
      </c>
      <c r="C193" s="38">
        <f t="shared" si="131"/>
        <v>1</v>
      </c>
      <c r="D193" s="38">
        <f t="shared" si="132"/>
        <v>2</v>
      </c>
      <c r="E193" s="50">
        <f t="shared" si="133"/>
        <v>135168</v>
      </c>
      <c r="F193" s="141">
        <f t="shared" si="134"/>
        <v>1</v>
      </c>
      <c r="G193" s="144">
        <v>85</v>
      </c>
      <c r="H193" s="3"/>
      <c r="I193" s="19"/>
      <c r="J193" s="5" t="s">
        <v>40</v>
      </c>
      <c r="K193" s="7" t="s">
        <v>56</v>
      </c>
      <c r="L193" s="22" t="s">
        <v>233</v>
      </c>
      <c r="M193" s="22" t="s">
        <v>187</v>
      </c>
      <c r="N193" s="204"/>
      <c r="O193" s="36" t="s">
        <v>310</v>
      </c>
      <c r="P193" s="9"/>
      <c r="Q193" s="10"/>
      <c r="R193" s="21"/>
      <c r="S193" s="34" t="str">
        <f t="shared" si="128"/>
        <v>{"key_code":"g"},{"key_code":"e"}</v>
      </c>
      <c r="T193" s="160"/>
      <c r="U193" s="34" t="str">
        <f t="shared" si="135"/>
        <v/>
      </c>
      <c r="W193" s="84" t="str">
        <f t="shared" si="136"/>
        <v/>
      </c>
      <c r="X193" s="85" t="str">
        <f t="shared" si="137"/>
        <v/>
      </c>
      <c r="Y193" s="86" t="str">
        <f t="shared" si="138"/>
        <v/>
      </c>
      <c r="Z193" s="87" t="str">
        <f t="shared" si="139"/>
        <v/>
      </c>
      <c r="AA193" s="85">
        <f t="shared" si="140"/>
        <v>0</v>
      </c>
      <c r="AB193" s="84" t="str">
        <f t="shared" si="141"/>
        <v/>
      </c>
      <c r="AC193" s="85" t="str">
        <f t="shared" si="142"/>
        <v/>
      </c>
      <c r="AD193" s="86" t="str">
        <f t="shared" si="143"/>
        <v/>
      </c>
      <c r="AE193" s="87" t="str">
        <f t="shared" si="144"/>
        <v/>
      </c>
      <c r="AF193" s="85">
        <f t="shared" si="145"/>
        <v>0</v>
      </c>
      <c r="AG193" s="84" t="str">
        <f t="shared" si="146"/>
        <v/>
      </c>
      <c r="AH193" s="85" t="str">
        <f t="shared" si="147"/>
        <v/>
      </c>
      <c r="AI193" s="86" t="str">
        <f t="shared" si="148"/>
        <v/>
      </c>
      <c r="AJ193" s="87" t="str">
        <f t="shared" si="149"/>
        <v/>
      </c>
      <c r="AK193" s="88">
        <f t="shared" si="150"/>
        <v>0</v>
      </c>
      <c r="AM193" s="183"/>
      <c r="AN193" s="165"/>
      <c r="AO193" s="165"/>
      <c r="AP193" s="165"/>
      <c r="AQ193" s="165"/>
      <c r="AR193" s="189" t="str">
        <f t="shared" si="163"/>
        <v/>
      </c>
      <c r="AS193" s="166" t="str">
        <f t="shared" si="151"/>
        <v/>
      </c>
      <c r="AT193" s="166" t="str">
        <f t="shared" si="152"/>
        <v/>
      </c>
      <c r="AU193" s="166" t="str">
        <f t="shared" si="164"/>
        <v/>
      </c>
      <c r="AV193" s="166" t="str">
        <f t="shared" si="165"/>
        <v/>
      </c>
      <c r="AW193" s="166" t="str">
        <f t="shared" si="153"/>
        <v/>
      </c>
      <c r="AX193" s="166" t="str">
        <f t="shared" si="154"/>
        <v/>
      </c>
      <c r="AY193" s="166" t="str">
        <f t="shared" si="155"/>
        <v/>
      </c>
      <c r="AZ193" s="166" t="str">
        <f t="shared" si="156"/>
        <v/>
      </c>
      <c r="BA193" s="166" t="str">
        <f t="shared" si="166"/>
        <v/>
      </c>
      <c r="BB193" s="166" t="str">
        <f t="shared" si="157"/>
        <v/>
      </c>
      <c r="BC193" s="166" t="str">
        <f t="shared" si="167"/>
        <v/>
      </c>
      <c r="BD193" s="166" t="str">
        <f t="shared" si="158"/>
        <v/>
      </c>
      <c r="BE193" s="166" t="str">
        <f t="shared" si="168"/>
        <v>{"description": "(Sp) 右濁 &amp; け → げ","conditions":[{"type":"variable_if","name":"unsettled","value":1},{"type":"variable_unless","name":"B_J","value":0},{"input_sources":[{"language":"ja"}],"type":"input_source_if"},{"input_sources":[{"input_mode_id":"Roman$"}],"type":"input_source_unless"}],"from":{"key_code":"s","modifiers":{"optional":["shift","caps_lock"]}},"to":[{"key_code":"delete_or_backspace"},{"key_code":"g"},{"key_code":"e"},{"set_variable":{"name":"B_S","value":1}},{"set_variable":{"name":"unsettled","value":2}}],"to_after_key_up":[{"set_variable":{"name":"B_S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s","modifiers":{"optional":["shift","caps_lock"]}},"to":[{"key_code":"g"},{"key_code":"e"},{"set_variable":{"name":"B_S","value":1}},{"set_variable":{"name":"unsettled","value":1}}],"to_after_key_up":[{"set_variable":{"name":"B_S","value":0}},{"set_variable":{"name":"unsettled","value":0}}],"type":"basic"},</v>
      </c>
      <c r="BF193" s="166" t="str">
        <f t="shared" si="159"/>
        <v>{"conditions":[{"type":"variable_if","name":"unsettled","value":1},{"type":"variable_unless","name":"B_S","value":0},{"input_sources":[{"language":"ja"}],"type":"input_source_if"},{"input_sources":[{"input_mode_id":"Roman$"}],"type":"input_source_unless"}],"from":{"key_code":"j","modifiers":{"optional":["shift","caps_lock"]}},"to":[{"key_code":"delete_or_backspace"},{"key_code":"g"},{"key_code":"e"},{"set_variable":{"name":"B_J","value":1}},{"set_variable":{"name":"unsettled","value":2}}],"to_after_key_up":[{"set_variable":{"name":"B_J","value":0}},{"set_variable":{"name":"unsettled","value":0}}],"type":"basic"},{"conditions":[{"type":"variable_unless","name":"B_S","value":0},{"input_sources":[{"language":"ja"}],"type":"input_source_if"},{"input_sources":[{"input_mode_id":"Roman$"}],"type":"input_source_unless"}],"from":{"key_code":"j","modifiers":{"optional":["shift","caps_lock"]}},"to":[{"key_code":"g"},{"key_code":"e"},{"set_variable":{"name":"B_J","value":1}},{"set_variable":{"name":"unsettled","value":1}}],"to_after_key_up":[{"set_variable":{"name":"B_J","value":0}},{"set_variable":{"name":"unsettled","value":0}}],"type":"basic"},</v>
      </c>
      <c r="BG193" s="166" t="str">
        <f t="shared" si="169"/>
        <v/>
      </c>
      <c r="BH193" s="166" t="str">
        <f t="shared" si="170"/>
        <v/>
      </c>
      <c r="BI193" s="166" t="str">
        <f t="shared" si="171"/>
        <v/>
      </c>
      <c r="BJ193" s="166"/>
      <c r="BK193" s="190"/>
      <c r="BL193" s="189" t="str">
        <f t="shared" si="172"/>
        <v/>
      </c>
      <c r="BM193" s="166" t="str">
        <f t="shared" si="160"/>
        <v/>
      </c>
      <c r="BN193" s="167" t="str">
        <f t="shared" si="161"/>
        <v/>
      </c>
      <c r="BO193" s="166" t="str">
        <f t="shared" si="173"/>
        <v/>
      </c>
      <c r="BP193" s="166" t="str">
        <f t="shared" si="162"/>
        <v/>
      </c>
      <c r="BQ193" s="190" t="str">
        <f>IF(AND($A193=1,$J193&lt;&gt;""),_xlfn.CONCAT(BQ$3,PROPER(_xlfn.XLOOKUP($L193,字面,QWERTY)),BQ$4,_xlfn.XLOOKUP($L193,字面,QWERTY),BQ$5,$U193,BQ$6,_xlfn.XLOOKUP($L193,字面,変数名),BQ$7,_xlfn.XLOOKUP($L193,字面,変数名),BQ$8,BQ$9,_xlfn.XLOOKUP($L193,字面,QWERTY),BQ$5,$U193,BQ$6,_xlfn.XLOOKUP($L193,字面,変数名),BQ$10,_xlfn.XLOOKUP($L193,字面,変数名),IF(ISBLANK($BQ194),BQ$11,BQ$8)),"")</f>
        <v/>
      </c>
      <c r="BR193" s="193"/>
    </row>
    <row r="194" spans="1:70" ht="21">
      <c r="A194" s="39">
        <f t="shared" si="129"/>
        <v>2</v>
      </c>
      <c r="B194" s="38" t="str">
        <f t="shared" si="130"/>
        <v>C</v>
      </c>
      <c r="C194" s="38">
        <f t="shared" si="131"/>
        <v>1</v>
      </c>
      <c r="D194" s="38">
        <f t="shared" si="132"/>
        <v>2</v>
      </c>
      <c r="E194" s="50">
        <f t="shared" si="133"/>
        <v>131080</v>
      </c>
      <c r="F194" s="141">
        <f t="shared" si="134"/>
        <v>1</v>
      </c>
      <c r="G194" s="144">
        <v>86</v>
      </c>
      <c r="H194" s="3"/>
      <c r="I194" s="19"/>
      <c r="J194" s="5" t="s">
        <v>40</v>
      </c>
      <c r="K194" s="7" t="s">
        <v>56</v>
      </c>
      <c r="L194" s="22" t="s">
        <v>233</v>
      </c>
      <c r="M194" s="22" t="s">
        <v>171</v>
      </c>
      <c r="N194" s="204"/>
      <c r="O194" s="36" t="s">
        <v>519</v>
      </c>
      <c r="P194" s="9"/>
      <c r="Q194" s="10"/>
      <c r="R194" s="21"/>
      <c r="S194" s="34" t="str">
        <f t="shared" si="128"/>
        <v>{"key_code":"d"},{"key_code":"e"}</v>
      </c>
      <c r="T194" s="160"/>
      <c r="U194" s="34" t="str">
        <f t="shared" si="135"/>
        <v/>
      </c>
      <c r="W194" s="84" t="str">
        <f t="shared" si="136"/>
        <v/>
      </c>
      <c r="X194" s="85" t="str">
        <f t="shared" si="137"/>
        <v/>
      </c>
      <c r="Y194" s="86" t="str">
        <f t="shared" si="138"/>
        <v/>
      </c>
      <c r="Z194" s="87" t="str">
        <f t="shared" si="139"/>
        <v/>
      </c>
      <c r="AA194" s="85">
        <f t="shared" si="140"/>
        <v>0</v>
      </c>
      <c r="AB194" s="84" t="str">
        <f t="shared" si="141"/>
        <v/>
      </c>
      <c r="AC194" s="85" t="str">
        <f t="shared" si="142"/>
        <v/>
      </c>
      <c r="AD194" s="86" t="str">
        <f t="shared" si="143"/>
        <v/>
      </c>
      <c r="AE194" s="87" t="str">
        <f t="shared" si="144"/>
        <v/>
      </c>
      <c r="AF194" s="85">
        <f t="shared" si="145"/>
        <v>0</v>
      </c>
      <c r="AG194" s="84" t="str">
        <f t="shared" si="146"/>
        <v/>
      </c>
      <c r="AH194" s="85" t="str">
        <f t="shared" si="147"/>
        <v/>
      </c>
      <c r="AI194" s="86" t="str">
        <f t="shared" si="148"/>
        <v/>
      </c>
      <c r="AJ194" s="87" t="str">
        <f t="shared" si="149"/>
        <v/>
      </c>
      <c r="AK194" s="88">
        <f t="shared" si="150"/>
        <v>0</v>
      </c>
      <c r="AM194" s="183"/>
      <c r="AN194" s="165"/>
      <c r="AO194" s="165"/>
      <c r="AP194" s="165"/>
      <c r="AQ194" s="165"/>
      <c r="AR194" s="189" t="str">
        <f t="shared" si="163"/>
        <v/>
      </c>
      <c r="AS194" s="166" t="str">
        <f t="shared" si="151"/>
        <v/>
      </c>
      <c r="AT194" s="166" t="str">
        <f t="shared" si="152"/>
        <v/>
      </c>
      <c r="AU194" s="166" t="str">
        <f t="shared" si="164"/>
        <v/>
      </c>
      <c r="AV194" s="166" t="str">
        <f t="shared" si="165"/>
        <v/>
      </c>
      <c r="AW194" s="166" t="str">
        <f t="shared" si="153"/>
        <v/>
      </c>
      <c r="AX194" s="166" t="str">
        <f t="shared" si="154"/>
        <v/>
      </c>
      <c r="AY194" s="166" t="str">
        <f t="shared" si="155"/>
        <v/>
      </c>
      <c r="AZ194" s="166" t="str">
        <f t="shared" si="156"/>
        <v/>
      </c>
      <c r="BA194" s="166" t="str">
        <f t="shared" si="166"/>
        <v/>
      </c>
      <c r="BB194" s="166" t="str">
        <f t="shared" si="157"/>
        <v/>
      </c>
      <c r="BC194" s="166" t="str">
        <f t="shared" si="167"/>
        <v/>
      </c>
      <c r="BD194" s="166" t="str">
        <f t="shared" si="158"/>
        <v/>
      </c>
      <c r="BE194" s="166" t="str">
        <f t="shared" si="168"/>
        <v>{"description": "(Sp) 右濁 &amp; て → で","conditions":[{"type":"variable_if","name":"unsettled","value":1},{"type":"variable_unless","name":"B_J","value":0},{"input_sources":[{"language":"ja"}],"type":"input_source_if"},{"input_sources":[{"input_mode_id":"Roman$"}],"type":"input_source_unless"}],"from":{"key_code":"e","modifiers":{"optional":["shift","caps_lock"]}},"to":[{"key_code":"delete_or_backspace"},{"key_code":"d"},{"key_code":"e"},{"set_variable":{"name":"B_E","value":1}},{"set_variable":{"name":"unsettled","value":2}}],"to_after_key_up":[{"set_variable":{"name":"B_E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e","modifiers":{"optional":["shift","caps_lock"]}},"to":[{"key_code":"d"},{"key_code":"e"},{"set_variable":{"name":"B_E","value":1}},{"set_variable":{"name":"unsettled","value":1}}],"to_after_key_up":[{"set_variable":{"name":"B_E","value":0}},{"set_variable":{"name":"unsettled","value":0}}],"type":"basic"},</v>
      </c>
      <c r="BF194" s="166" t="str">
        <f t="shared" si="159"/>
        <v>{"conditions":[{"type":"variable_if","name":"unsettled","value":1},{"type":"variable_unless","name":"B_E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e"},{"set_variable":{"name":"B_J","value":1}},{"set_variable":{"name":"unsettled","value":2}}],"to_after_key_up":[{"set_variable":{"name":"B_J","value":0}},{"set_variable":{"name":"unsettled","value":0}}],"type":"basic"},{"conditions":[{"type":"variable_unless","name":"B_E","value":0},{"input_sources":[{"language":"ja"}],"type":"input_source_if"},{"input_sources":[{"input_mode_id":"Roman$"}],"type":"input_source_unless"}],"from":{"key_code":"j","modifiers":{"optional":["shift","caps_lock"]}},"to":[{"key_code":"d"},{"key_code":"e"},{"set_variable":{"name":"B_J","value":1}},{"set_variable":{"name":"unsettled","value":1}}],"to_after_key_up":[{"set_variable":{"name":"B_J","value":0}},{"set_variable":{"name":"unsettled","value":0}}],"type":"basic"},</v>
      </c>
      <c r="BG194" s="166" t="str">
        <f t="shared" si="169"/>
        <v/>
      </c>
      <c r="BH194" s="166" t="str">
        <f t="shared" si="170"/>
        <v/>
      </c>
      <c r="BI194" s="166" t="str">
        <f t="shared" si="171"/>
        <v/>
      </c>
      <c r="BJ194" s="166"/>
      <c r="BK194" s="190"/>
      <c r="BL194" s="189" t="str">
        <f t="shared" si="172"/>
        <v/>
      </c>
      <c r="BM194" s="166" t="str">
        <f t="shared" si="160"/>
        <v/>
      </c>
      <c r="BN194" s="167" t="str">
        <f t="shared" si="161"/>
        <v/>
      </c>
      <c r="BO194" s="166" t="str">
        <f t="shared" si="173"/>
        <v/>
      </c>
      <c r="BP194" s="166" t="str">
        <f t="shared" si="162"/>
        <v/>
      </c>
      <c r="BQ194" s="190" t="str">
        <f>IF(AND($A194=1,$J194&lt;&gt;""),_xlfn.CONCAT(BQ$3,PROPER(_xlfn.XLOOKUP($L194,字面,QWERTY)),BQ$4,_xlfn.XLOOKUP($L194,字面,QWERTY),BQ$5,$U194,BQ$6,_xlfn.XLOOKUP($L194,字面,変数名),BQ$7,_xlfn.XLOOKUP($L194,字面,変数名),BQ$8,BQ$9,_xlfn.XLOOKUP($L194,字面,QWERTY),BQ$5,$U194,BQ$6,_xlfn.XLOOKUP($L194,字面,変数名),BQ$10,_xlfn.XLOOKUP($L194,字面,変数名),IF(ISBLANK($BQ195),BQ$11,BQ$8)),"")</f>
        <v/>
      </c>
      <c r="BR194" s="193"/>
    </row>
    <row r="195" spans="1:70" ht="21">
      <c r="A195" s="39">
        <f t="shared" si="129"/>
        <v>2</v>
      </c>
      <c r="B195" s="38" t="str">
        <f t="shared" si="130"/>
        <v>C</v>
      </c>
      <c r="C195" s="38">
        <f t="shared" si="131"/>
        <v>1</v>
      </c>
      <c r="D195" s="38">
        <f t="shared" si="132"/>
        <v>2</v>
      </c>
      <c r="E195" s="50">
        <f t="shared" si="133"/>
        <v>131088</v>
      </c>
      <c r="F195" s="141">
        <f t="shared" si="134"/>
        <v>1</v>
      </c>
      <c r="G195" s="144">
        <v>87</v>
      </c>
      <c r="H195" s="3"/>
      <c r="I195" s="19"/>
      <c r="J195" s="5" t="s">
        <v>40</v>
      </c>
      <c r="K195" s="7" t="s">
        <v>56</v>
      </c>
      <c r="L195" s="22" t="s">
        <v>233</v>
      </c>
      <c r="M195" s="22" t="s">
        <v>172</v>
      </c>
      <c r="N195" s="204"/>
      <c r="O195" s="36" t="s">
        <v>281</v>
      </c>
      <c r="P195" s="9"/>
      <c r="Q195" s="10"/>
      <c r="R195" s="21"/>
      <c r="S195" s="34" t="str">
        <f t="shared" si="128"/>
        <v>{"key_code":"z"},{"key_code":"i"}</v>
      </c>
      <c r="T195" s="160"/>
      <c r="U195" s="34" t="str">
        <f t="shared" si="135"/>
        <v/>
      </c>
      <c r="W195" s="84" t="str">
        <f t="shared" si="136"/>
        <v/>
      </c>
      <c r="X195" s="85" t="str">
        <f t="shared" si="137"/>
        <v/>
      </c>
      <c r="Y195" s="86" t="str">
        <f t="shared" si="138"/>
        <v/>
      </c>
      <c r="Z195" s="87" t="str">
        <f t="shared" si="139"/>
        <v/>
      </c>
      <c r="AA195" s="85">
        <f t="shared" si="140"/>
        <v>0</v>
      </c>
      <c r="AB195" s="84" t="str">
        <f t="shared" si="141"/>
        <v/>
      </c>
      <c r="AC195" s="85" t="str">
        <f t="shared" si="142"/>
        <v/>
      </c>
      <c r="AD195" s="86" t="str">
        <f t="shared" si="143"/>
        <v/>
      </c>
      <c r="AE195" s="87" t="str">
        <f t="shared" si="144"/>
        <v/>
      </c>
      <c r="AF195" s="85">
        <f t="shared" si="145"/>
        <v>0</v>
      </c>
      <c r="AG195" s="84" t="str">
        <f t="shared" si="146"/>
        <v/>
      </c>
      <c r="AH195" s="85" t="str">
        <f t="shared" si="147"/>
        <v/>
      </c>
      <c r="AI195" s="86" t="str">
        <f t="shared" si="148"/>
        <v/>
      </c>
      <c r="AJ195" s="87" t="str">
        <f t="shared" si="149"/>
        <v/>
      </c>
      <c r="AK195" s="88">
        <f t="shared" si="150"/>
        <v>0</v>
      </c>
      <c r="AM195" s="183"/>
      <c r="AN195" s="165"/>
      <c r="AO195" s="165"/>
      <c r="AP195" s="165"/>
      <c r="AQ195" s="165"/>
      <c r="AR195" s="189" t="str">
        <f t="shared" si="163"/>
        <v/>
      </c>
      <c r="AS195" s="166" t="str">
        <f t="shared" si="151"/>
        <v/>
      </c>
      <c r="AT195" s="166" t="str">
        <f t="shared" si="152"/>
        <v/>
      </c>
      <c r="AU195" s="166" t="str">
        <f t="shared" si="164"/>
        <v/>
      </c>
      <c r="AV195" s="166" t="str">
        <f t="shared" si="165"/>
        <v/>
      </c>
      <c r="AW195" s="166" t="str">
        <f t="shared" si="153"/>
        <v/>
      </c>
      <c r="AX195" s="166" t="str">
        <f t="shared" si="154"/>
        <v/>
      </c>
      <c r="AY195" s="166" t="str">
        <f t="shared" si="155"/>
        <v/>
      </c>
      <c r="AZ195" s="166" t="str">
        <f t="shared" si="156"/>
        <v/>
      </c>
      <c r="BA195" s="166" t="str">
        <f t="shared" si="166"/>
        <v/>
      </c>
      <c r="BB195" s="166" t="str">
        <f t="shared" si="157"/>
        <v/>
      </c>
      <c r="BC195" s="166" t="str">
        <f t="shared" si="167"/>
        <v/>
      </c>
      <c r="BD195" s="166" t="str">
        <f t="shared" si="158"/>
        <v/>
      </c>
      <c r="BE195" s="166" t="str">
        <f t="shared" si="168"/>
        <v>{"description": "(Sp) 右濁 &amp; し → じ","conditions":[{"type":"variable_if","name":"unsettled","value":1},{"type":"variable_unless","name":"B_J","value":0},{"input_sources":[{"language":"ja"}],"type":"input_source_if"},{"input_sources":[{"input_mode_id":"Roman$"}],"type":"input_source_unless"}],"from":{"key_code":"r","modifiers":{"optional":["shift","caps_lock"]}},"to":[{"key_code":"delete_or_backspace"},{"key_code":"z"},{"key_code":"i"},{"set_variable":{"name":"B_R","value":1}},{"set_variable":{"name":"unsettled","value":2}}],"to_after_key_up":[{"set_variable":{"name":"B_R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r","modifiers":{"optional":["shift","caps_lock"]}},"to":[{"key_code":"z"},{"key_code":"i"},{"set_variable":{"name":"B_R","value":1}},{"set_variable":{"name":"unsettled","value":1}}],"to_after_key_up":[{"set_variable":{"name":"B_R","value":0}},{"set_variable":{"name":"unsettled","value":0}}],"type":"basic"},</v>
      </c>
      <c r="BF195" s="166" t="str">
        <f t="shared" si="159"/>
        <v>{"conditions":[{"type":"variable_if","name":"unsettled","value":1},{"type":"variable_unless","name":"B_R","value":0},{"input_sources":[{"language":"ja"}],"type":"input_source_if"},{"input_sources":[{"input_mode_id":"Roman$"}],"type":"input_source_unless"}],"from":{"key_code":"j","modifiers":{"optional":["shift","caps_lock"]}},"to":[{"key_code":"delete_or_backspace"},{"key_code":"z"},{"key_code":"i"},{"set_variable":{"name":"B_J","value":1}},{"set_variable":{"name":"unsettled","value":2}}],"to_after_key_up":[{"set_variable":{"name":"B_J","value":0}},{"set_variable":{"name":"unsettled","value":0}}],"type":"basic"},{"conditions":[{"type":"variable_unless","name":"B_R","value":0},{"input_sources":[{"language":"ja"}],"type":"input_source_if"},{"input_sources":[{"input_mode_id":"Roman$"}],"type":"input_source_unless"}],"from":{"key_code":"j","modifiers":{"optional":["shift","caps_lock"]}},"to":[{"key_code":"z"},{"key_code":"i"},{"set_variable":{"name":"B_J","value":1}},{"set_variable":{"name":"unsettled","value":1}}],"to_after_key_up":[{"set_variable":{"name":"B_J","value":0}},{"set_variable":{"name":"unsettled","value":0}}],"type":"basic"},</v>
      </c>
      <c r="BG195" s="166" t="str">
        <f t="shared" si="169"/>
        <v/>
      </c>
      <c r="BH195" s="166" t="str">
        <f t="shared" si="170"/>
        <v/>
      </c>
      <c r="BI195" s="166" t="str">
        <f t="shared" si="171"/>
        <v/>
      </c>
      <c r="BJ195" s="166"/>
      <c r="BK195" s="190"/>
      <c r="BL195" s="189" t="str">
        <f t="shared" si="172"/>
        <v/>
      </c>
      <c r="BM195" s="166" t="str">
        <f t="shared" si="160"/>
        <v/>
      </c>
      <c r="BN195" s="167" t="str">
        <f t="shared" si="161"/>
        <v/>
      </c>
      <c r="BO195" s="166" t="str">
        <f t="shared" si="173"/>
        <v/>
      </c>
      <c r="BP195" s="166" t="str">
        <f t="shared" si="162"/>
        <v/>
      </c>
      <c r="BQ195" s="190" t="str">
        <f>IF(AND($A195=1,$J195&lt;&gt;""),_xlfn.CONCAT(BQ$3,PROPER(_xlfn.XLOOKUP($L195,字面,QWERTY)),BQ$4,_xlfn.XLOOKUP($L195,字面,QWERTY),BQ$5,$U195,BQ$6,_xlfn.XLOOKUP($L195,字面,変数名),BQ$7,_xlfn.XLOOKUP($L195,字面,変数名),BQ$8,BQ$9,_xlfn.XLOOKUP($L195,字面,QWERTY),BQ$5,$U195,BQ$6,_xlfn.XLOOKUP($L195,字面,変数名),BQ$10,_xlfn.XLOOKUP($L195,字面,変数名),IF(ISBLANK($BQ196),BQ$11,BQ$8)),"")</f>
        <v/>
      </c>
      <c r="BR195" s="193"/>
    </row>
    <row r="196" spans="1:70" ht="21">
      <c r="A196" s="39">
        <f t="shared" si="129"/>
        <v>2</v>
      </c>
      <c r="B196" s="38" t="str">
        <f t="shared" si="130"/>
        <v>C</v>
      </c>
      <c r="C196" s="38">
        <f t="shared" si="131"/>
        <v>1</v>
      </c>
      <c r="D196" s="38">
        <f t="shared" si="132"/>
        <v>2</v>
      </c>
      <c r="E196" s="50">
        <f t="shared" si="133"/>
        <v>133120</v>
      </c>
      <c r="F196" s="141">
        <f t="shared" si="134"/>
        <v>1</v>
      </c>
      <c r="G196" s="144">
        <v>88</v>
      </c>
      <c r="H196" s="3"/>
      <c r="I196" s="19"/>
      <c r="J196" s="5" t="s">
        <v>40</v>
      </c>
      <c r="K196" s="7" t="s">
        <v>56</v>
      </c>
      <c r="L196" s="22" t="s">
        <v>233</v>
      </c>
      <c r="M196" s="22" t="s">
        <v>239</v>
      </c>
      <c r="N196" s="204"/>
      <c r="O196" s="36" t="s">
        <v>312</v>
      </c>
      <c r="P196" s="9"/>
      <c r="Q196" s="10"/>
      <c r="R196" s="21"/>
      <c r="S196" s="34" t="str">
        <f t="shared" si="128"/>
        <v>{"key_code":"z"},{"key_code":"e"}</v>
      </c>
      <c r="T196" s="160"/>
      <c r="U196" s="34" t="str">
        <f t="shared" si="135"/>
        <v/>
      </c>
      <c r="W196" s="84" t="str">
        <f t="shared" si="136"/>
        <v/>
      </c>
      <c r="X196" s="85" t="str">
        <f t="shared" si="137"/>
        <v/>
      </c>
      <c r="Y196" s="86" t="str">
        <f t="shared" si="138"/>
        <v/>
      </c>
      <c r="Z196" s="87" t="str">
        <f t="shared" si="139"/>
        <v/>
      </c>
      <c r="AA196" s="85">
        <f t="shared" si="140"/>
        <v>0</v>
      </c>
      <c r="AB196" s="84" t="str">
        <f t="shared" si="141"/>
        <v/>
      </c>
      <c r="AC196" s="85" t="str">
        <f t="shared" si="142"/>
        <v/>
      </c>
      <c r="AD196" s="86" t="str">
        <f t="shared" si="143"/>
        <v/>
      </c>
      <c r="AE196" s="87" t="str">
        <f t="shared" si="144"/>
        <v/>
      </c>
      <c r="AF196" s="85">
        <f t="shared" si="145"/>
        <v>0</v>
      </c>
      <c r="AG196" s="84" t="str">
        <f t="shared" si="146"/>
        <v/>
      </c>
      <c r="AH196" s="85" t="str">
        <f t="shared" si="147"/>
        <v/>
      </c>
      <c r="AI196" s="86" t="str">
        <f t="shared" si="148"/>
        <v/>
      </c>
      <c r="AJ196" s="87" t="str">
        <f t="shared" si="149"/>
        <v/>
      </c>
      <c r="AK196" s="88">
        <f t="shared" si="150"/>
        <v>0</v>
      </c>
      <c r="AM196" s="183"/>
      <c r="AN196" s="165"/>
      <c r="AO196" s="165"/>
      <c r="AP196" s="165"/>
      <c r="AQ196" s="165"/>
      <c r="AR196" s="189" t="str">
        <f t="shared" si="163"/>
        <v/>
      </c>
      <c r="AS196" s="166" t="str">
        <f t="shared" si="151"/>
        <v/>
      </c>
      <c r="AT196" s="166" t="str">
        <f t="shared" si="152"/>
        <v/>
      </c>
      <c r="AU196" s="166" t="str">
        <f t="shared" si="164"/>
        <v/>
      </c>
      <c r="AV196" s="166" t="str">
        <f t="shared" si="165"/>
        <v/>
      </c>
      <c r="AW196" s="166" t="str">
        <f t="shared" si="153"/>
        <v/>
      </c>
      <c r="AX196" s="166" t="str">
        <f t="shared" si="154"/>
        <v/>
      </c>
      <c r="AY196" s="166" t="str">
        <f t="shared" si="155"/>
        <v/>
      </c>
      <c r="AZ196" s="166" t="str">
        <f t="shared" si="156"/>
        <v/>
      </c>
      <c r="BA196" s="166" t="str">
        <f t="shared" si="166"/>
        <v/>
      </c>
      <c r="BB196" s="166" t="str">
        <f t="shared" si="157"/>
        <v/>
      </c>
      <c r="BC196" s="166" t="str">
        <f t="shared" si="167"/>
        <v/>
      </c>
      <c r="BD196" s="166" t="str">
        <f t="shared" si="158"/>
        <v/>
      </c>
      <c r="BE196" s="166" t="str">
        <f t="shared" si="168"/>
        <v>{"description": "(Sp) 右濁 &amp; せ → ぜ","conditions":[{"type":"variable_if","name":"unsettled","value":1},{"type":"variable_unless","name":"B_J","value":0},{"input_sources":[{"language":"ja"}],"type":"input_source_if"},{"input_sources":[{"input_mode_id":"Roman$"}],"type":"input_source_unless"}],"from":{"key_code":"a","modifiers":{"optional":["shift","caps_lock"]}},"to":[{"key_code":"delete_or_backspace"},{"key_code":"z"},{"key_code":"e"},{"set_variable":{"name":"B_A","value":1}},{"set_variable":{"name":"unsettled","value":2}}],"to_after_key_up":[{"set_variable":{"name":"B_A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a","modifiers":{"optional":["shift","caps_lock"]}},"to":[{"key_code":"z"},{"key_code":"e"},{"set_variable":{"name":"B_A","value":1}},{"set_variable":{"name":"unsettled","value":1}}],"to_after_key_up":[{"set_variable":{"name":"B_A","value":0}},{"set_variable":{"name":"unsettled","value":0}}],"type":"basic"},</v>
      </c>
      <c r="BF196" s="166" t="str">
        <f t="shared" si="159"/>
        <v>{"conditions":[{"type":"variable_if","name":"unsettled","value":1},{"type":"variable_unless","name":"B_A","value":0},{"input_sources":[{"language":"ja"}],"type":"input_source_if"},{"input_sources":[{"input_mode_id":"Roman$"}],"type":"input_source_unless"}],"from":{"key_code":"j","modifiers":{"optional":["shift","caps_lock"]}},"to":[{"key_code":"delete_or_backspace"},{"key_code":"z"},{"key_code":"e"},{"set_variable":{"name":"B_J","value":1}},{"set_variable":{"name":"unsettled","value":2}}],"to_after_key_up":[{"set_variable":{"name":"B_J","value":0}},{"set_variable":{"name":"unsettled","value":0}}],"type":"basic"},{"conditions":[{"type":"variable_unless","name":"B_A","value":0},{"input_sources":[{"language":"ja"}],"type":"input_source_if"},{"input_sources":[{"input_mode_id":"Roman$"}],"type":"input_source_unless"}],"from":{"key_code":"j","modifiers":{"optional":["shift","caps_lock"]}},"to":[{"key_code":"z"},{"key_code":"e"},{"set_variable":{"name":"B_J","value":1}},{"set_variable":{"name":"unsettled","value":1}}],"to_after_key_up":[{"set_variable":{"name":"B_J","value":0}},{"set_variable":{"name":"unsettled","value":0}}],"type":"basic"},</v>
      </c>
      <c r="BG196" s="166" t="str">
        <f t="shared" si="169"/>
        <v/>
      </c>
      <c r="BH196" s="166" t="str">
        <f t="shared" si="170"/>
        <v/>
      </c>
      <c r="BI196" s="166" t="str">
        <f t="shared" si="171"/>
        <v/>
      </c>
      <c r="BJ196" s="166"/>
      <c r="BK196" s="190"/>
      <c r="BL196" s="189" t="str">
        <f t="shared" si="172"/>
        <v/>
      </c>
      <c r="BM196" s="166" t="str">
        <f t="shared" si="160"/>
        <v/>
      </c>
      <c r="BN196" s="167" t="str">
        <f t="shared" si="161"/>
        <v/>
      </c>
      <c r="BO196" s="166" t="str">
        <f t="shared" si="173"/>
        <v/>
      </c>
      <c r="BP196" s="166" t="str">
        <f t="shared" si="162"/>
        <v/>
      </c>
      <c r="BQ196" s="190" t="str">
        <f>IF(AND($A196=1,$J196&lt;&gt;""),_xlfn.CONCAT(BQ$3,PROPER(_xlfn.XLOOKUP($L196,字面,QWERTY)),BQ$4,_xlfn.XLOOKUP($L196,字面,QWERTY),BQ$5,$U196,BQ$6,_xlfn.XLOOKUP($L196,字面,変数名),BQ$7,_xlfn.XLOOKUP($L196,字面,変数名),BQ$8,BQ$9,_xlfn.XLOOKUP($L196,字面,QWERTY),BQ$5,$U196,BQ$6,_xlfn.XLOOKUP($L196,字面,変数名),BQ$10,_xlfn.XLOOKUP($L196,字面,変数名),IF(ISBLANK($BQ197),BQ$11,BQ$8)),"")</f>
        <v/>
      </c>
      <c r="BR196" s="193"/>
    </row>
    <row r="197" spans="1:70" ht="21">
      <c r="A197" s="39">
        <f t="shared" si="129"/>
        <v>2</v>
      </c>
      <c r="B197" s="38" t="str">
        <f t="shared" si="130"/>
        <v>C</v>
      </c>
      <c r="C197" s="38">
        <f t="shared" si="131"/>
        <v>1</v>
      </c>
      <c r="D197" s="38">
        <f t="shared" si="132"/>
        <v>2</v>
      </c>
      <c r="E197" s="50">
        <f t="shared" si="133"/>
        <v>131076</v>
      </c>
      <c r="F197" s="141">
        <f t="shared" si="134"/>
        <v>1</v>
      </c>
      <c r="G197" s="144">
        <v>89</v>
      </c>
      <c r="H197" s="3"/>
      <c r="I197" s="19"/>
      <c r="J197" s="5" t="s">
        <v>40</v>
      </c>
      <c r="K197" s="7" t="s">
        <v>56</v>
      </c>
      <c r="L197" s="22" t="s">
        <v>233</v>
      </c>
      <c r="M197" s="22" t="s">
        <v>170</v>
      </c>
      <c r="N197" s="204"/>
      <c r="O197" s="36" t="s">
        <v>279</v>
      </c>
      <c r="P197" s="9"/>
      <c r="Q197" s="10"/>
      <c r="R197" s="21"/>
      <c r="S197" s="34" t="str">
        <f t="shared" ref="S197:S260" si="174">IF(R197="",_xlfn.XLOOKUP(O197,ひらがな,Karabiner定義,""),R197)</f>
        <v>{"key_code":"g"},{"key_code":"i"}</v>
      </c>
      <c r="T197" s="160"/>
      <c r="U197" s="34" t="str">
        <f t="shared" si="135"/>
        <v/>
      </c>
      <c r="W197" s="84" t="str">
        <f t="shared" si="136"/>
        <v/>
      </c>
      <c r="X197" s="85" t="str">
        <f t="shared" si="137"/>
        <v/>
      </c>
      <c r="Y197" s="86" t="str">
        <f t="shared" si="138"/>
        <v/>
      </c>
      <c r="Z197" s="87" t="str">
        <f t="shared" si="139"/>
        <v/>
      </c>
      <c r="AA197" s="85">
        <f t="shared" si="140"/>
        <v>0</v>
      </c>
      <c r="AB197" s="84" t="str">
        <f t="shared" si="141"/>
        <v/>
      </c>
      <c r="AC197" s="85" t="str">
        <f t="shared" si="142"/>
        <v/>
      </c>
      <c r="AD197" s="86" t="str">
        <f t="shared" si="143"/>
        <v/>
      </c>
      <c r="AE197" s="87" t="str">
        <f t="shared" si="144"/>
        <v/>
      </c>
      <c r="AF197" s="85">
        <f t="shared" si="145"/>
        <v>0</v>
      </c>
      <c r="AG197" s="84" t="str">
        <f t="shared" si="146"/>
        <v/>
      </c>
      <c r="AH197" s="85" t="str">
        <f t="shared" si="147"/>
        <v/>
      </c>
      <c r="AI197" s="86" t="str">
        <f t="shared" si="148"/>
        <v/>
      </c>
      <c r="AJ197" s="87" t="str">
        <f t="shared" si="149"/>
        <v/>
      </c>
      <c r="AK197" s="88">
        <f t="shared" si="150"/>
        <v>0</v>
      </c>
      <c r="AM197" s="183"/>
      <c r="AN197" s="165"/>
      <c r="AO197" s="165"/>
      <c r="AP197" s="165"/>
      <c r="AQ197" s="165"/>
      <c r="AR197" s="189" t="str">
        <f t="shared" si="163"/>
        <v/>
      </c>
      <c r="AS197" s="166" t="str">
        <f t="shared" si="151"/>
        <v/>
      </c>
      <c r="AT197" s="166" t="str">
        <f t="shared" si="152"/>
        <v/>
      </c>
      <c r="AU197" s="166" t="str">
        <f t="shared" si="164"/>
        <v/>
      </c>
      <c r="AV197" s="166" t="str">
        <f t="shared" si="165"/>
        <v/>
      </c>
      <c r="AW197" s="166" t="str">
        <f t="shared" si="153"/>
        <v/>
      </c>
      <c r="AX197" s="166" t="str">
        <f t="shared" si="154"/>
        <v/>
      </c>
      <c r="AY197" s="166" t="str">
        <f t="shared" si="155"/>
        <v/>
      </c>
      <c r="AZ197" s="166" t="str">
        <f t="shared" si="156"/>
        <v/>
      </c>
      <c r="BA197" s="166" t="str">
        <f t="shared" si="166"/>
        <v/>
      </c>
      <c r="BB197" s="166" t="str">
        <f t="shared" si="157"/>
        <v/>
      </c>
      <c r="BC197" s="166" t="str">
        <f t="shared" si="167"/>
        <v/>
      </c>
      <c r="BD197" s="166" t="str">
        <f t="shared" si="158"/>
        <v/>
      </c>
      <c r="BE197" s="166" t="str">
        <f t="shared" si="168"/>
        <v>{"description": "(Sp) 右濁 &amp; き → ぎ","conditions":[{"type":"variable_if","name":"unsettled","value":1},{"type":"variable_unless","name":"B_J","value":0},{"input_sources":[{"language":"ja"}],"type":"input_source_if"},{"input_sources":[{"input_mode_id":"Roman$"}],"type":"input_source_unless"}],"from":{"key_code":"w","modifiers":{"optional":["shift","caps_lock"]}},"to":[{"key_code":"delete_or_backspace"},{"key_code":"g"},{"key_code":"i"},{"set_variable":{"name":"B_W","value":1}},{"set_variable":{"name":"unsettled","value":2}}],"to_after_key_up":[{"set_variable":{"name":"B_W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w","modifiers":{"optional":["shift","caps_lock"]}},"to":[{"key_code":"g"},{"key_code":"i"},{"set_variable":{"name":"B_W","value":1}},{"set_variable":{"name":"unsettled","value":1}}],"to_after_key_up":[{"set_variable":{"name":"B_W","value":0}},{"set_variable":{"name":"unsettled","value":0}}],"type":"basic"},</v>
      </c>
      <c r="BF197" s="166" t="str">
        <f t="shared" si="159"/>
        <v>{"conditions":[{"type":"variable_if","name":"unsettled","value":1},{"type":"variable_unless","name":"B_W","value":0},{"input_sources":[{"language":"ja"}],"type":"input_source_if"},{"input_sources":[{"input_mode_id":"Roman$"}],"type":"input_source_unless"}],"from":{"key_code":"j","modifiers":{"optional":["shift","caps_lock"]}},"to":[{"key_code":"delete_or_backspace"},{"key_code":"g"},{"key_code":"i"},{"set_variable":{"name":"B_J","value":1}},{"set_variable":{"name":"unsettled","value":2}}],"to_after_key_up":[{"set_variable":{"name":"B_J","value":0}},{"set_variable":{"name":"unsettled","value":0}}],"type":"basic"},{"conditions":[{"type":"variable_unless","name":"B_W","value":0},{"input_sources":[{"language":"ja"}],"type":"input_source_if"},{"input_sources":[{"input_mode_id":"Roman$"}],"type":"input_source_unless"}],"from":{"key_code":"j","modifiers":{"optional":["shift","caps_lock"]}},"to":[{"key_code":"g"},{"key_code":"i"},{"set_variable":{"name":"B_J","value":1}},{"set_variable":{"name":"unsettled","value":1}}],"to_after_key_up":[{"set_variable":{"name":"B_J","value":0}},{"set_variable":{"name":"unsettled","value":0}}],"type":"basic"},</v>
      </c>
      <c r="BG197" s="166" t="str">
        <f t="shared" si="169"/>
        <v/>
      </c>
      <c r="BH197" s="166" t="str">
        <f t="shared" si="170"/>
        <v/>
      </c>
      <c r="BI197" s="166" t="str">
        <f t="shared" si="171"/>
        <v/>
      </c>
      <c r="BJ197" s="166"/>
      <c r="BK197" s="190"/>
      <c r="BL197" s="189" t="str">
        <f t="shared" si="172"/>
        <v/>
      </c>
      <c r="BM197" s="166" t="str">
        <f t="shared" si="160"/>
        <v/>
      </c>
      <c r="BN197" s="167" t="str">
        <f t="shared" si="161"/>
        <v/>
      </c>
      <c r="BO197" s="166" t="str">
        <f t="shared" si="173"/>
        <v/>
      </c>
      <c r="BP197" s="166" t="str">
        <f t="shared" si="162"/>
        <v/>
      </c>
      <c r="BQ197" s="190" t="str">
        <f>IF(AND($A197=1,$J197&lt;&gt;""),_xlfn.CONCAT(BQ$3,PROPER(_xlfn.XLOOKUP($L197,字面,QWERTY)),BQ$4,_xlfn.XLOOKUP($L197,字面,QWERTY),BQ$5,$U197,BQ$6,_xlfn.XLOOKUP($L197,字面,変数名),BQ$7,_xlfn.XLOOKUP($L197,字面,変数名),BQ$8,BQ$9,_xlfn.XLOOKUP($L197,字面,QWERTY),BQ$5,$U197,BQ$6,_xlfn.XLOOKUP($L197,字面,変数名),BQ$10,_xlfn.XLOOKUP($L197,字面,変数名),IF(ISBLANK($BQ198),BQ$11,BQ$8)),"")</f>
        <v/>
      </c>
      <c r="BR197" s="193"/>
    </row>
    <row r="198" spans="1:70" ht="21">
      <c r="A198" s="39">
        <f t="shared" si="129"/>
        <v>2</v>
      </c>
      <c r="B198" s="38" t="str">
        <f t="shared" si="130"/>
        <v>C</v>
      </c>
      <c r="C198" s="38">
        <f t="shared" si="131"/>
        <v>1</v>
      </c>
      <c r="D198" s="38">
        <f t="shared" si="132"/>
        <v>2</v>
      </c>
      <c r="E198" s="50">
        <f t="shared" si="133"/>
        <v>139264</v>
      </c>
      <c r="F198" s="141">
        <f t="shared" si="134"/>
        <v>1</v>
      </c>
      <c r="G198" s="144">
        <v>90</v>
      </c>
      <c r="H198" s="3"/>
      <c r="I198" s="19"/>
      <c r="J198" s="5" t="s">
        <v>40</v>
      </c>
      <c r="K198" s="7" t="s">
        <v>56</v>
      </c>
      <c r="L198" s="22" t="s">
        <v>233</v>
      </c>
      <c r="M198" s="22" t="s">
        <v>178</v>
      </c>
      <c r="N198" s="204"/>
      <c r="O198" s="36" t="s">
        <v>520</v>
      </c>
      <c r="P198" s="9"/>
      <c r="Q198" s="10"/>
      <c r="R198" s="21"/>
      <c r="S198" s="34" t="str">
        <f t="shared" si="174"/>
        <v>{"key_code":"d"},{"key_code":"o"}</v>
      </c>
      <c r="T198" s="160"/>
      <c r="U198" s="34" t="str">
        <f t="shared" si="135"/>
        <v/>
      </c>
      <c r="W198" s="84" t="str">
        <f t="shared" si="136"/>
        <v/>
      </c>
      <c r="X198" s="85" t="str">
        <f t="shared" si="137"/>
        <v/>
      </c>
      <c r="Y198" s="86" t="str">
        <f t="shared" si="138"/>
        <v/>
      </c>
      <c r="Z198" s="87" t="str">
        <f t="shared" si="139"/>
        <v/>
      </c>
      <c r="AA198" s="85">
        <f t="shared" si="140"/>
        <v>0</v>
      </c>
      <c r="AB198" s="84" t="str">
        <f t="shared" si="141"/>
        <v/>
      </c>
      <c r="AC198" s="85" t="str">
        <f t="shared" si="142"/>
        <v/>
      </c>
      <c r="AD198" s="86" t="str">
        <f t="shared" si="143"/>
        <v/>
      </c>
      <c r="AE198" s="87" t="str">
        <f t="shared" si="144"/>
        <v/>
      </c>
      <c r="AF198" s="85">
        <f t="shared" si="145"/>
        <v>0</v>
      </c>
      <c r="AG198" s="84" t="str">
        <f t="shared" si="146"/>
        <v/>
      </c>
      <c r="AH198" s="85" t="str">
        <f t="shared" si="147"/>
        <v/>
      </c>
      <c r="AI198" s="86" t="str">
        <f t="shared" si="148"/>
        <v/>
      </c>
      <c r="AJ198" s="87" t="str">
        <f t="shared" si="149"/>
        <v/>
      </c>
      <c r="AK198" s="88">
        <f t="shared" si="150"/>
        <v>0</v>
      </c>
      <c r="AM198" s="183"/>
      <c r="AN198" s="165"/>
      <c r="AO198" s="165"/>
      <c r="AP198" s="165"/>
      <c r="AQ198" s="165"/>
      <c r="AR198" s="189" t="str">
        <f t="shared" si="163"/>
        <v/>
      </c>
      <c r="AS198" s="166" t="str">
        <f t="shared" si="151"/>
        <v/>
      </c>
      <c r="AT198" s="166" t="str">
        <f t="shared" si="152"/>
        <v/>
      </c>
      <c r="AU198" s="166" t="str">
        <f t="shared" si="164"/>
        <v/>
      </c>
      <c r="AV198" s="166" t="str">
        <f t="shared" si="165"/>
        <v/>
      </c>
      <c r="AW198" s="166" t="str">
        <f t="shared" si="153"/>
        <v/>
      </c>
      <c r="AX198" s="166" t="str">
        <f t="shared" si="154"/>
        <v/>
      </c>
      <c r="AY198" s="166" t="str">
        <f t="shared" si="155"/>
        <v/>
      </c>
      <c r="AZ198" s="166" t="str">
        <f t="shared" si="156"/>
        <v/>
      </c>
      <c r="BA198" s="166" t="str">
        <f t="shared" si="166"/>
        <v/>
      </c>
      <c r="BB198" s="166" t="str">
        <f t="shared" si="157"/>
        <v/>
      </c>
      <c r="BC198" s="166" t="str">
        <f t="shared" si="167"/>
        <v/>
      </c>
      <c r="BD198" s="166" t="str">
        <f t="shared" si="158"/>
        <v/>
      </c>
      <c r="BE198" s="166" t="str">
        <f t="shared" si="168"/>
        <v>{"description": "(Sp) 右濁 &amp; と → ど","conditions":[{"type":"variable_if","name":"unsettled","value":1},{"type":"variable_unless","name":"B_J","value":0},{"input_sources":[{"language":"ja"}],"type":"input_source_if"},{"input_sources":[{"input_mode_id":"Roman$"}],"type":"input_source_unless"}],"from":{"key_code":"d","modifiers":{"optional":["shift","caps_lock"]}},"to":[{"key_code":"delete_or_backspace"},{"key_code":"d"},{"key_code":"o"},{"set_variable":{"name":"B_D","value":1}},{"set_variable":{"name":"unsettled","value":2}}],"to_after_key_up":[{"set_variable":{"name":"B_D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d","modifiers":{"optional":["shift","caps_lock"]}},"to":[{"key_code":"d"},{"key_code":"o"},{"set_variable":{"name":"B_D","value":1}},{"set_variable":{"name":"unsettled","value":1}}],"to_after_key_up":[{"set_variable":{"name":"B_D","value":0}},{"set_variable":{"name":"unsettled","value":0}}],"type":"basic"},</v>
      </c>
      <c r="BF198" s="166" t="str">
        <f t="shared" si="159"/>
        <v>{"conditions":[{"type":"variable_if","name":"unsettled","value":1},{"type":"variable_unless","name":"B_D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o"},{"set_variable":{"name":"B_J","value":1}},{"set_variable":{"name":"unsettled","value":2}}],"to_after_key_up":[{"set_variable":{"name":"B_J","value":0}},{"set_variable":{"name":"unsettled","value":0}}],"type":"basic"},{"conditions":[{"type":"variable_unless","name":"B_D","value":0},{"input_sources":[{"language":"ja"}],"type":"input_source_if"},{"input_sources":[{"input_mode_id":"Roman$"}],"type":"input_source_unless"}],"from":{"key_code":"j","modifiers":{"optional":["shift","caps_lock"]}},"to":[{"key_code":"d"},{"key_code":"o"},{"set_variable":{"name":"B_J","value":1}},{"set_variable":{"name":"unsettled","value":1}}],"to_after_key_up":[{"set_variable":{"name":"B_J","value":0}},{"set_variable":{"name":"unsettled","value":0}}],"type":"basic"},</v>
      </c>
      <c r="BG198" s="166" t="str">
        <f t="shared" si="169"/>
        <v/>
      </c>
      <c r="BH198" s="166" t="str">
        <f t="shared" si="170"/>
        <v/>
      </c>
      <c r="BI198" s="166" t="str">
        <f t="shared" si="171"/>
        <v/>
      </c>
      <c r="BJ198" s="166"/>
      <c r="BK198" s="190"/>
      <c r="BL198" s="189" t="str">
        <f t="shared" si="172"/>
        <v/>
      </c>
      <c r="BM198" s="166" t="str">
        <f t="shared" si="160"/>
        <v/>
      </c>
      <c r="BN198" s="167" t="str">
        <f t="shared" si="161"/>
        <v/>
      </c>
      <c r="BO198" s="166" t="str">
        <f t="shared" si="173"/>
        <v/>
      </c>
      <c r="BP198" s="166" t="str">
        <f t="shared" si="162"/>
        <v/>
      </c>
      <c r="BQ198" s="190" t="str">
        <f>IF(AND($A198=1,$J198&lt;&gt;""),_xlfn.CONCAT(BQ$3,PROPER(_xlfn.XLOOKUP($L198,字面,QWERTY)),BQ$4,_xlfn.XLOOKUP($L198,字面,QWERTY),BQ$5,$U198,BQ$6,_xlfn.XLOOKUP($L198,字面,変数名),BQ$7,_xlfn.XLOOKUP($L198,字面,変数名),BQ$8,BQ$9,_xlfn.XLOOKUP($L198,字面,QWERTY),BQ$5,$U198,BQ$6,_xlfn.XLOOKUP($L198,字面,変数名),BQ$10,_xlfn.XLOOKUP($L198,字面,変数名),IF(ISBLANK($BQ199),BQ$11,BQ$8)),"")</f>
        <v/>
      </c>
      <c r="BR198" s="193"/>
    </row>
    <row r="199" spans="1:70" ht="21">
      <c r="A199" s="39">
        <f t="shared" si="129"/>
        <v>2</v>
      </c>
      <c r="B199" s="38" t="str">
        <f t="shared" si="130"/>
        <v>C</v>
      </c>
      <c r="C199" s="38">
        <f t="shared" si="131"/>
        <v>1</v>
      </c>
      <c r="D199" s="38">
        <f t="shared" si="132"/>
        <v>2</v>
      </c>
      <c r="E199" s="50">
        <f t="shared" si="133"/>
        <v>147456</v>
      </c>
      <c r="F199" s="141">
        <f t="shared" si="134"/>
        <v>1</v>
      </c>
      <c r="G199" s="144">
        <v>91</v>
      </c>
      <c r="H199" s="3"/>
      <c r="I199" s="19"/>
      <c r="J199" s="5" t="s">
        <v>40</v>
      </c>
      <c r="K199" s="7" t="s">
        <v>56</v>
      </c>
      <c r="L199" s="22" t="s">
        <v>233</v>
      </c>
      <c r="M199" s="22" t="s">
        <v>179</v>
      </c>
      <c r="N199" s="204"/>
      <c r="O199" s="36" t="s">
        <v>262</v>
      </c>
      <c r="P199" s="9"/>
      <c r="Q199" s="10"/>
      <c r="R199" s="21"/>
      <c r="S199" s="34" t="str">
        <f t="shared" si="174"/>
        <v>{"key_code":"g"},{"key_code":"a"}</v>
      </c>
      <c r="T199" s="160"/>
      <c r="U199" s="34" t="str">
        <f t="shared" si="135"/>
        <v/>
      </c>
      <c r="W199" s="84" t="str">
        <f t="shared" si="136"/>
        <v/>
      </c>
      <c r="X199" s="85" t="str">
        <f t="shared" si="137"/>
        <v/>
      </c>
      <c r="Y199" s="86" t="str">
        <f t="shared" si="138"/>
        <v/>
      </c>
      <c r="Z199" s="87" t="str">
        <f t="shared" si="139"/>
        <v/>
      </c>
      <c r="AA199" s="85">
        <f t="shared" si="140"/>
        <v>0</v>
      </c>
      <c r="AB199" s="84" t="str">
        <f t="shared" si="141"/>
        <v/>
      </c>
      <c r="AC199" s="85" t="str">
        <f t="shared" si="142"/>
        <v/>
      </c>
      <c r="AD199" s="86" t="str">
        <f t="shared" si="143"/>
        <v/>
      </c>
      <c r="AE199" s="87" t="str">
        <f t="shared" si="144"/>
        <v/>
      </c>
      <c r="AF199" s="85">
        <f t="shared" si="145"/>
        <v>0</v>
      </c>
      <c r="AG199" s="84" t="str">
        <f t="shared" si="146"/>
        <v/>
      </c>
      <c r="AH199" s="85" t="str">
        <f t="shared" si="147"/>
        <v/>
      </c>
      <c r="AI199" s="86" t="str">
        <f t="shared" si="148"/>
        <v/>
      </c>
      <c r="AJ199" s="87" t="str">
        <f t="shared" si="149"/>
        <v/>
      </c>
      <c r="AK199" s="88">
        <f t="shared" si="150"/>
        <v>0</v>
      </c>
      <c r="AM199" s="183"/>
      <c r="AN199" s="165"/>
      <c r="AO199" s="165"/>
      <c r="AP199" s="165"/>
      <c r="AQ199" s="165"/>
      <c r="AR199" s="189" t="str">
        <f t="shared" si="163"/>
        <v/>
      </c>
      <c r="AS199" s="166" t="str">
        <f t="shared" si="151"/>
        <v/>
      </c>
      <c r="AT199" s="166" t="str">
        <f t="shared" si="152"/>
        <v/>
      </c>
      <c r="AU199" s="166" t="str">
        <f t="shared" si="164"/>
        <v/>
      </c>
      <c r="AV199" s="166" t="str">
        <f t="shared" si="165"/>
        <v/>
      </c>
      <c r="AW199" s="166" t="str">
        <f t="shared" si="153"/>
        <v/>
      </c>
      <c r="AX199" s="166" t="str">
        <f t="shared" si="154"/>
        <v/>
      </c>
      <c r="AY199" s="166" t="str">
        <f t="shared" si="155"/>
        <v/>
      </c>
      <c r="AZ199" s="166" t="str">
        <f t="shared" si="156"/>
        <v/>
      </c>
      <c r="BA199" s="166" t="str">
        <f t="shared" si="166"/>
        <v/>
      </c>
      <c r="BB199" s="166" t="str">
        <f t="shared" si="157"/>
        <v/>
      </c>
      <c r="BC199" s="166" t="str">
        <f t="shared" si="167"/>
        <v/>
      </c>
      <c r="BD199" s="166" t="str">
        <f t="shared" si="158"/>
        <v/>
      </c>
      <c r="BE199" s="166" t="str">
        <f t="shared" si="168"/>
        <v>{"description": "(Sp) 右濁 &amp; か → が","conditions":[{"type":"variable_if","name":"unsettled","value":1},{"type":"variable_unless","name":"B_J","value":0},{"input_sources":[{"language":"ja"}],"type":"input_source_if"},{"input_sources":[{"input_mode_id":"Roman$"}],"type":"input_source_unless"}],"from":{"key_code":"f","modifiers":{"optional":["shift","caps_lock"]}},"to":[{"key_code":"delete_or_backspace"},{"key_code":"g"},{"key_code":"a"},{"set_variable":{"name":"B_F","value":1}},{"set_variable":{"name":"unsettled","value":2}}],"to_after_key_up":[{"set_variable":{"name":"B_F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f","modifiers":{"optional":["shift","caps_lock"]}},"to":[{"key_code":"g"},{"key_code":"a"},{"set_variable":{"name":"B_F","value":1}},{"set_variable":{"name":"unsettled","value":1}}],"to_after_key_up":[{"set_variable":{"name":"B_F","value":0}},{"set_variable":{"name":"unsettled","value":0}}],"type":"basic"},</v>
      </c>
      <c r="BF199" s="166" t="str">
        <f t="shared" si="159"/>
        <v>{"conditions":[{"type":"variable_if","name":"unsettled","value":1},{"type":"variable_unless","name":"B_F","value":0},{"input_sources":[{"language":"ja"}],"type":"input_source_if"},{"input_sources":[{"input_mode_id":"Roman$"}],"type":"input_source_unless"}],"from":{"key_code":"j","modifiers":{"optional":["shift","caps_lock"]}},"to":[{"key_code":"delete_or_backspace"},{"key_code":"g"},{"key_code":"a"},{"set_variable":{"name":"B_J","value":1}},{"set_variable":{"name":"unsettled","value":2}}],"to_after_key_up":[{"set_variable":{"name":"B_J","value":0}},{"set_variable":{"name":"unsettled","value":0}}],"type":"basic"},{"conditions":[{"type":"variable_unless","name":"B_F","value":0},{"input_sources":[{"language":"ja"}],"type":"input_source_if"},{"input_sources":[{"input_mode_id":"Roman$"}],"type":"input_source_unless"}],"from":{"key_code":"j","modifiers":{"optional":["shift","caps_lock"]}},"to":[{"key_code":"g"},{"key_code":"a"},{"set_variable":{"name":"B_J","value":1}},{"set_variable":{"name":"unsettled","value":1}}],"to_after_key_up":[{"set_variable":{"name":"B_J","value":0}},{"set_variable":{"name":"unsettled","value":0}}],"type":"basic"},</v>
      </c>
      <c r="BG199" s="166" t="str">
        <f t="shared" si="169"/>
        <v/>
      </c>
      <c r="BH199" s="166" t="str">
        <f t="shared" si="170"/>
        <v/>
      </c>
      <c r="BI199" s="166" t="str">
        <f t="shared" si="171"/>
        <v/>
      </c>
      <c r="BJ199" s="166"/>
      <c r="BK199" s="190"/>
      <c r="BL199" s="189" t="str">
        <f t="shared" si="172"/>
        <v/>
      </c>
      <c r="BM199" s="166" t="str">
        <f t="shared" si="160"/>
        <v/>
      </c>
      <c r="BN199" s="167" t="str">
        <f t="shared" si="161"/>
        <v/>
      </c>
      <c r="BO199" s="166" t="str">
        <f t="shared" si="173"/>
        <v/>
      </c>
      <c r="BP199" s="166" t="str">
        <f t="shared" si="162"/>
        <v/>
      </c>
      <c r="BQ199" s="190" t="str">
        <f>IF(AND($A199=1,$J199&lt;&gt;""),_xlfn.CONCAT(BQ$3,PROPER(_xlfn.XLOOKUP($L199,字面,QWERTY)),BQ$4,_xlfn.XLOOKUP($L199,字面,QWERTY),BQ$5,$U199,BQ$6,_xlfn.XLOOKUP($L199,字面,変数名),BQ$7,_xlfn.XLOOKUP($L199,字面,変数名),BQ$8,BQ$9,_xlfn.XLOOKUP($L199,字面,QWERTY),BQ$5,$U199,BQ$6,_xlfn.XLOOKUP($L199,字面,変数名),BQ$10,_xlfn.XLOOKUP($L199,字面,変数名),IF(ISBLANK($BQ200),BQ$11,BQ$8)),"")</f>
        <v/>
      </c>
      <c r="BR199" s="193"/>
    </row>
    <row r="200" spans="1:70" ht="21">
      <c r="A200" s="39">
        <f t="shared" si="129"/>
        <v>2</v>
      </c>
      <c r="B200" s="38" t="str">
        <f t="shared" si="130"/>
        <v>C</v>
      </c>
      <c r="C200" s="38">
        <f t="shared" si="131"/>
        <v>1</v>
      </c>
      <c r="D200" s="38">
        <f t="shared" si="132"/>
        <v>2</v>
      </c>
      <c r="E200" s="50">
        <f t="shared" si="133"/>
        <v>163840</v>
      </c>
      <c r="F200" s="141">
        <f t="shared" si="134"/>
        <v>1</v>
      </c>
      <c r="G200" s="144">
        <v>92</v>
      </c>
      <c r="H200" s="3"/>
      <c r="I200" s="19"/>
      <c r="J200" s="5" t="s">
        <v>40</v>
      </c>
      <c r="K200" s="7" t="s">
        <v>56</v>
      </c>
      <c r="L200" s="22" t="s">
        <v>233</v>
      </c>
      <c r="M200" s="22" t="s">
        <v>240</v>
      </c>
      <c r="N200" s="204"/>
      <c r="O200" s="36" t="s">
        <v>283</v>
      </c>
      <c r="P200" s="9"/>
      <c r="Q200" s="10"/>
      <c r="R200" s="21"/>
      <c r="S200" s="34" t="str">
        <f t="shared" si="174"/>
        <v>{"key_code":"d"},{"key_code":"i"}</v>
      </c>
      <c r="T200" s="160"/>
      <c r="U200" s="34" t="str">
        <f t="shared" si="135"/>
        <v/>
      </c>
      <c r="W200" s="84" t="str">
        <f t="shared" si="136"/>
        <v/>
      </c>
      <c r="X200" s="85" t="str">
        <f t="shared" si="137"/>
        <v/>
      </c>
      <c r="Y200" s="86" t="str">
        <f t="shared" si="138"/>
        <v/>
      </c>
      <c r="Z200" s="87" t="str">
        <f t="shared" si="139"/>
        <v/>
      </c>
      <c r="AA200" s="85">
        <f t="shared" si="140"/>
        <v>0</v>
      </c>
      <c r="AB200" s="84" t="str">
        <f t="shared" si="141"/>
        <v/>
      </c>
      <c r="AC200" s="85" t="str">
        <f t="shared" si="142"/>
        <v/>
      </c>
      <c r="AD200" s="86" t="str">
        <f t="shared" si="143"/>
        <v/>
      </c>
      <c r="AE200" s="87" t="str">
        <f t="shared" si="144"/>
        <v/>
      </c>
      <c r="AF200" s="85">
        <f t="shared" si="145"/>
        <v>0</v>
      </c>
      <c r="AG200" s="84" t="str">
        <f t="shared" si="146"/>
        <v/>
      </c>
      <c r="AH200" s="85" t="str">
        <f t="shared" si="147"/>
        <v/>
      </c>
      <c r="AI200" s="86" t="str">
        <f t="shared" si="148"/>
        <v/>
      </c>
      <c r="AJ200" s="87" t="str">
        <f t="shared" si="149"/>
        <v/>
      </c>
      <c r="AK200" s="88">
        <f t="shared" si="150"/>
        <v>0</v>
      </c>
      <c r="AM200" s="183"/>
      <c r="AN200" s="165"/>
      <c r="AO200" s="165"/>
      <c r="AP200" s="165"/>
      <c r="AQ200" s="165"/>
      <c r="AR200" s="189" t="str">
        <f t="shared" si="163"/>
        <v/>
      </c>
      <c r="AS200" s="166" t="str">
        <f t="shared" si="151"/>
        <v/>
      </c>
      <c r="AT200" s="166" t="str">
        <f t="shared" si="152"/>
        <v/>
      </c>
      <c r="AU200" s="166" t="str">
        <f t="shared" si="164"/>
        <v/>
      </c>
      <c r="AV200" s="166" t="str">
        <f t="shared" si="165"/>
        <v/>
      </c>
      <c r="AW200" s="166" t="str">
        <f t="shared" si="153"/>
        <v/>
      </c>
      <c r="AX200" s="166" t="str">
        <f t="shared" si="154"/>
        <v/>
      </c>
      <c r="AY200" s="166" t="str">
        <f t="shared" si="155"/>
        <v/>
      </c>
      <c r="AZ200" s="166" t="str">
        <f t="shared" si="156"/>
        <v/>
      </c>
      <c r="BA200" s="166" t="str">
        <f t="shared" si="166"/>
        <v/>
      </c>
      <c r="BB200" s="166" t="str">
        <f t="shared" si="157"/>
        <v/>
      </c>
      <c r="BC200" s="166" t="str">
        <f t="shared" si="167"/>
        <v/>
      </c>
      <c r="BD200" s="166" t="str">
        <f t="shared" si="158"/>
        <v/>
      </c>
      <c r="BE200" s="166" t="str">
        <f t="shared" si="168"/>
        <v>{"description": "(Sp) 右濁 &amp; ち → ぢ","conditions":[{"type":"variable_if","name":"unsettled","value":1},{"type":"variable_unless","name":"B_J","value":0},{"input_sources":[{"language":"ja"}],"type":"input_source_if"},{"input_sources":[{"input_mode_id":"Roman$"}],"type":"input_source_unless"}],"from":{"key_code":"g","modifiers":{"optional":["shift","caps_lock"]}},"to":[{"key_code":"delete_or_backspace"},{"key_code":"d"},{"key_code":"i"},{"set_variable":{"name":"B_G","value":1}},{"set_variable":{"name":"unsettled","value":2}}],"to_after_key_up":[{"set_variable":{"name":"B_G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g","modifiers":{"optional":["shift","caps_lock"]}},"to":[{"key_code":"d"},{"key_code":"i"},{"set_variable":{"name":"B_G","value":1}},{"set_variable":{"name":"unsettled","value":1}}],"to_after_key_up":[{"set_variable":{"name":"B_G","value":0}},{"set_variable":{"name":"unsettled","value":0}}],"type":"basic"},</v>
      </c>
      <c r="BF200" s="166" t="str">
        <f t="shared" si="159"/>
        <v>{"conditions":[{"type":"variable_if","name":"unsettled","value":1},{"type":"variable_unless","name":"B_G","value":0},{"input_sources":[{"language":"ja"}],"type":"input_source_if"},{"input_sources":[{"input_mode_id":"Roman$"}],"type":"input_source_unless"}],"from":{"key_code":"j","modifiers":{"optional":["shift","caps_lock"]}},"to":[{"key_code":"delete_or_backspace"},{"key_code":"d"},{"key_code":"i"},{"set_variable":{"name":"B_J","value":1}},{"set_variable":{"name":"unsettled","value":2}}],"to_after_key_up":[{"set_variable":{"name":"B_J","value":0}},{"set_variable":{"name":"unsettled","value":0}}],"type":"basic"},{"conditions":[{"type":"variable_unless","name":"B_G","value":0},{"input_sources":[{"language":"ja"}],"type":"input_source_if"},{"input_sources":[{"input_mode_id":"Roman$"}],"type":"input_source_unless"}],"from":{"key_code":"j","modifiers":{"optional":["shift","caps_lock"]}},"to":[{"key_code":"d"},{"key_code":"i"},{"set_variable":{"name":"B_J","value":1}},{"set_variable":{"name":"unsettled","value":1}}],"to_after_key_up":[{"set_variable":{"name":"B_J","value":0}},{"set_variable":{"name":"unsettled","value":0}}],"type":"basic"},</v>
      </c>
      <c r="BG200" s="166" t="str">
        <f t="shared" si="169"/>
        <v/>
      </c>
      <c r="BH200" s="166" t="str">
        <f t="shared" si="170"/>
        <v/>
      </c>
      <c r="BI200" s="166" t="str">
        <f t="shared" si="171"/>
        <v/>
      </c>
      <c r="BJ200" s="166"/>
      <c r="BK200" s="190"/>
      <c r="BL200" s="189" t="str">
        <f t="shared" si="172"/>
        <v/>
      </c>
      <c r="BM200" s="166" t="str">
        <f t="shared" si="160"/>
        <v/>
      </c>
      <c r="BN200" s="167" t="str">
        <f t="shared" si="161"/>
        <v/>
      </c>
      <c r="BO200" s="166" t="str">
        <f t="shared" si="173"/>
        <v/>
      </c>
      <c r="BP200" s="166" t="str">
        <f t="shared" si="162"/>
        <v/>
      </c>
      <c r="BQ200" s="190" t="str">
        <f>IF(AND($A200=1,$J200&lt;&gt;""),_xlfn.CONCAT(BQ$3,PROPER(_xlfn.XLOOKUP($L200,字面,QWERTY)),BQ$4,_xlfn.XLOOKUP($L200,字面,QWERTY),BQ$5,$U200,BQ$6,_xlfn.XLOOKUP($L200,字面,変数名),BQ$7,_xlfn.XLOOKUP($L200,字面,変数名),BQ$8,BQ$9,_xlfn.XLOOKUP($L200,字面,QWERTY),BQ$5,$U200,BQ$6,_xlfn.XLOOKUP($L200,字面,変数名),BQ$10,_xlfn.XLOOKUP($L200,字面,変数名),IF(ISBLANK($BQ201),BQ$11,BQ$8)),"")</f>
        <v/>
      </c>
      <c r="BR200" s="193"/>
    </row>
    <row r="201" spans="1:70" ht="21">
      <c r="A201" s="39">
        <f t="shared" si="129"/>
        <v>2</v>
      </c>
      <c r="B201" s="38" t="str">
        <f t="shared" si="130"/>
        <v>C</v>
      </c>
      <c r="C201" s="38">
        <f t="shared" si="131"/>
        <v>1</v>
      </c>
      <c r="D201" s="38">
        <f t="shared" si="132"/>
        <v>2</v>
      </c>
      <c r="E201" s="50">
        <f t="shared" si="133"/>
        <v>2228224</v>
      </c>
      <c r="F201" s="141">
        <f t="shared" si="134"/>
        <v>1</v>
      </c>
      <c r="G201" s="144">
        <v>93</v>
      </c>
      <c r="H201" s="3"/>
      <c r="I201" s="19"/>
      <c r="J201" s="5" t="s">
        <v>40</v>
      </c>
      <c r="K201" s="7" t="s">
        <v>56</v>
      </c>
      <c r="L201" s="22" t="s">
        <v>233</v>
      </c>
      <c r="M201" s="22" t="s">
        <v>186</v>
      </c>
      <c r="N201" s="204"/>
      <c r="O201" s="36" t="s">
        <v>521</v>
      </c>
      <c r="P201" s="9"/>
      <c r="Q201" s="10"/>
      <c r="R201" s="21"/>
      <c r="S201" s="34" t="str">
        <f t="shared" si="174"/>
        <v>{"key_code":"b"},{"key_code":"o"}</v>
      </c>
      <c r="T201" s="160"/>
      <c r="U201" s="34" t="str">
        <f t="shared" si="135"/>
        <v/>
      </c>
      <c r="W201" s="84" t="str">
        <f t="shared" si="136"/>
        <v/>
      </c>
      <c r="X201" s="85" t="str">
        <f t="shared" si="137"/>
        <v/>
      </c>
      <c r="Y201" s="86" t="str">
        <f t="shared" si="138"/>
        <v/>
      </c>
      <c r="Z201" s="87" t="str">
        <f t="shared" si="139"/>
        <v/>
      </c>
      <c r="AA201" s="85">
        <f t="shared" si="140"/>
        <v>0</v>
      </c>
      <c r="AB201" s="84" t="str">
        <f t="shared" si="141"/>
        <v/>
      </c>
      <c r="AC201" s="85" t="str">
        <f t="shared" si="142"/>
        <v/>
      </c>
      <c r="AD201" s="86" t="str">
        <f t="shared" si="143"/>
        <v/>
      </c>
      <c r="AE201" s="87" t="str">
        <f t="shared" si="144"/>
        <v/>
      </c>
      <c r="AF201" s="85">
        <f t="shared" si="145"/>
        <v>0</v>
      </c>
      <c r="AG201" s="84" t="str">
        <f t="shared" si="146"/>
        <v/>
      </c>
      <c r="AH201" s="85" t="str">
        <f t="shared" si="147"/>
        <v/>
      </c>
      <c r="AI201" s="86" t="str">
        <f t="shared" si="148"/>
        <v/>
      </c>
      <c r="AJ201" s="87" t="str">
        <f t="shared" si="149"/>
        <v/>
      </c>
      <c r="AK201" s="88">
        <f t="shared" si="150"/>
        <v>0</v>
      </c>
      <c r="AM201" s="183"/>
      <c r="AN201" s="165"/>
      <c r="AO201" s="165"/>
      <c r="AP201" s="165"/>
      <c r="AQ201" s="165"/>
      <c r="AR201" s="189" t="str">
        <f t="shared" si="163"/>
        <v/>
      </c>
      <c r="AS201" s="166" t="str">
        <f t="shared" si="151"/>
        <v/>
      </c>
      <c r="AT201" s="166" t="str">
        <f t="shared" si="152"/>
        <v/>
      </c>
      <c r="AU201" s="166" t="str">
        <f t="shared" si="164"/>
        <v/>
      </c>
      <c r="AV201" s="166" t="str">
        <f t="shared" si="165"/>
        <v/>
      </c>
      <c r="AW201" s="166" t="str">
        <f t="shared" si="153"/>
        <v/>
      </c>
      <c r="AX201" s="166" t="str">
        <f t="shared" si="154"/>
        <v/>
      </c>
      <c r="AY201" s="166" t="str">
        <f t="shared" si="155"/>
        <v/>
      </c>
      <c r="AZ201" s="166" t="str">
        <f t="shared" si="156"/>
        <v/>
      </c>
      <c r="BA201" s="166" t="str">
        <f t="shared" si="166"/>
        <v/>
      </c>
      <c r="BB201" s="166" t="str">
        <f t="shared" si="157"/>
        <v/>
      </c>
      <c r="BC201" s="166" t="str">
        <f t="shared" si="167"/>
        <v/>
      </c>
      <c r="BD201" s="166" t="str">
        <f t="shared" si="158"/>
        <v/>
      </c>
      <c r="BE201" s="166" t="str">
        <f t="shared" si="168"/>
        <v>{"description": "(Sp) 右濁 &amp; ほ → ぼ","conditions":[{"type":"variable_if","name":"unsettled","value":1},{"type":"variable_unless","name":"B_J","value":0},{"input_sources":[{"language":"ja"}],"type":"input_source_if"},{"input_sources":[{"input_mode_id":"Roman$"}],"type":"input_source_unless"}],"from":{"key_code":"z","modifiers":{"optional":["shift","caps_lock"]}},"to":[{"key_code":"delete_or_backspace"},{"key_code":"b"},{"key_code":"o"},{"set_variable":{"name":"B_Z","value":1}},{"set_variable":{"name":"unsettled","value":2}}],"to_after_key_up":[{"set_variable":{"name":"B_Z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z","modifiers":{"optional":["shift","caps_lock"]}},"to":[{"key_code":"b"},{"key_code":"o"},{"set_variable":{"name":"B_Z","value":1}},{"set_variable":{"name":"unsettled","value":1}}],"to_after_key_up":[{"set_variable":{"name":"B_Z","value":0}},{"set_variable":{"name":"unsettled","value":0}}],"type":"basic"},</v>
      </c>
      <c r="BF201" s="166" t="str">
        <f t="shared" si="159"/>
        <v>{"conditions":[{"type":"variable_if","name":"unsettled","value":1},{"type":"variable_unless","name":"B_Z","value":0},{"input_sources":[{"language":"ja"}],"type":"input_source_if"},{"input_sources":[{"input_mode_id":"Roman$"}],"type":"input_source_unless"}],"from":{"key_code":"j","modifiers":{"optional":["shift","caps_lock"]}},"to":[{"key_code":"delete_or_backspace"},{"key_code":"b"},{"key_code":"o"},{"set_variable":{"name":"B_J","value":1}},{"set_variable":{"name":"unsettled","value":2}}],"to_after_key_up":[{"set_variable":{"name":"B_J","value":0}},{"set_variable":{"name":"unsettled","value":0}}],"type":"basic"},{"conditions":[{"type":"variable_unless","name":"B_Z","value":0},{"input_sources":[{"language":"ja"}],"type":"input_source_if"},{"input_sources":[{"input_mode_id":"Roman$"}],"type":"input_source_unless"}],"from":{"key_code":"j","modifiers":{"optional":["shift","caps_lock"]}},"to":[{"key_code":"b"},{"key_code":"o"},{"set_variable":{"name":"B_J","value":1}},{"set_variable":{"name":"unsettled","value":1}}],"to_after_key_up":[{"set_variable":{"name":"B_J","value":0}},{"set_variable":{"name":"unsettled","value":0}}],"type":"basic"},</v>
      </c>
      <c r="BG201" s="166" t="str">
        <f t="shared" si="169"/>
        <v/>
      </c>
      <c r="BH201" s="166" t="str">
        <f t="shared" si="170"/>
        <v/>
      </c>
      <c r="BI201" s="166" t="str">
        <f t="shared" si="171"/>
        <v/>
      </c>
      <c r="BJ201" s="166"/>
      <c r="BK201" s="190"/>
      <c r="BL201" s="189" t="str">
        <f t="shared" si="172"/>
        <v/>
      </c>
      <c r="BM201" s="166" t="str">
        <f t="shared" si="160"/>
        <v/>
      </c>
      <c r="BN201" s="167" t="str">
        <f t="shared" si="161"/>
        <v/>
      </c>
      <c r="BO201" s="166" t="str">
        <f t="shared" si="173"/>
        <v/>
      </c>
      <c r="BP201" s="166" t="str">
        <f t="shared" si="162"/>
        <v/>
      </c>
      <c r="BQ201" s="190" t="str">
        <f>IF(AND($A201=1,$J201&lt;&gt;""),_xlfn.CONCAT(BQ$3,PROPER(_xlfn.XLOOKUP($L201,字面,QWERTY)),BQ$4,_xlfn.XLOOKUP($L201,字面,QWERTY),BQ$5,$U201,BQ$6,_xlfn.XLOOKUP($L201,字面,変数名),BQ$7,_xlfn.XLOOKUP($L201,字面,変数名),BQ$8,BQ$9,_xlfn.XLOOKUP($L201,字面,QWERTY),BQ$5,$U201,BQ$6,_xlfn.XLOOKUP($L201,字面,変数名),BQ$10,_xlfn.XLOOKUP($L201,字面,変数名),IF(ISBLANK($BQ202),BQ$11,BQ$8)),"")</f>
        <v/>
      </c>
      <c r="BR201" s="193"/>
    </row>
    <row r="202" spans="1:70" ht="21">
      <c r="A202" s="39">
        <f t="shared" si="129"/>
        <v>2</v>
      </c>
      <c r="B202" s="38" t="str">
        <f t="shared" si="130"/>
        <v>C</v>
      </c>
      <c r="C202" s="38">
        <f t="shared" si="131"/>
        <v>1</v>
      </c>
      <c r="D202" s="38">
        <f t="shared" si="132"/>
        <v>2</v>
      </c>
      <c r="E202" s="50">
        <f t="shared" si="133"/>
        <v>4325376</v>
      </c>
      <c r="F202" s="141">
        <f t="shared" si="134"/>
        <v>1</v>
      </c>
      <c r="G202" s="144">
        <v>94</v>
      </c>
      <c r="H202" s="3"/>
      <c r="I202" s="19"/>
      <c r="J202" s="5" t="s">
        <v>40</v>
      </c>
      <c r="K202" s="7" t="s">
        <v>56</v>
      </c>
      <c r="L202" s="22" t="s">
        <v>233</v>
      </c>
      <c r="M202" s="22" t="s">
        <v>177</v>
      </c>
      <c r="N202" s="204"/>
      <c r="O202" s="36" t="s">
        <v>522</v>
      </c>
      <c r="P202" s="9"/>
      <c r="Q202" s="10"/>
      <c r="R202" s="21"/>
      <c r="S202" s="34" t="str">
        <f t="shared" si="174"/>
        <v>{"key_code":"b"},{"key_code":"i"}</v>
      </c>
      <c r="T202" s="160"/>
      <c r="U202" s="34" t="str">
        <f t="shared" si="135"/>
        <v/>
      </c>
      <c r="W202" s="84" t="str">
        <f t="shared" si="136"/>
        <v/>
      </c>
      <c r="X202" s="85" t="str">
        <f t="shared" si="137"/>
        <v/>
      </c>
      <c r="Y202" s="86" t="str">
        <f t="shared" si="138"/>
        <v/>
      </c>
      <c r="Z202" s="87" t="str">
        <f t="shared" si="139"/>
        <v/>
      </c>
      <c r="AA202" s="85">
        <f t="shared" si="140"/>
        <v>0</v>
      </c>
      <c r="AB202" s="84" t="str">
        <f t="shared" si="141"/>
        <v/>
      </c>
      <c r="AC202" s="85" t="str">
        <f t="shared" si="142"/>
        <v/>
      </c>
      <c r="AD202" s="86" t="str">
        <f t="shared" si="143"/>
        <v/>
      </c>
      <c r="AE202" s="87" t="str">
        <f t="shared" si="144"/>
        <v/>
      </c>
      <c r="AF202" s="85">
        <f t="shared" si="145"/>
        <v>0</v>
      </c>
      <c r="AG202" s="84" t="str">
        <f t="shared" si="146"/>
        <v/>
      </c>
      <c r="AH202" s="85" t="str">
        <f t="shared" si="147"/>
        <v/>
      </c>
      <c r="AI202" s="86" t="str">
        <f t="shared" si="148"/>
        <v/>
      </c>
      <c r="AJ202" s="87" t="str">
        <f t="shared" si="149"/>
        <v/>
      </c>
      <c r="AK202" s="88">
        <f t="shared" si="150"/>
        <v>0</v>
      </c>
      <c r="AM202" s="183"/>
      <c r="AN202" s="165"/>
      <c r="AO202" s="165"/>
      <c r="AP202" s="165"/>
      <c r="AQ202" s="165"/>
      <c r="AR202" s="189" t="str">
        <f t="shared" si="163"/>
        <v/>
      </c>
      <c r="AS202" s="166" t="str">
        <f t="shared" si="151"/>
        <v/>
      </c>
      <c r="AT202" s="166" t="str">
        <f t="shared" si="152"/>
        <v/>
      </c>
      <c r="AU202" s="166" t="str">
        <f t="shared" si="164"/>
        <v/>
      </c>
      <c r="AV202" s="166" t="str">
        <f t="shared" si="165"/>
        <v/>
      </c>
      <c r="AW202" s="166" t="str">
        <f t="shared" si="153"/>
        <v/>
      </c>
      <c r="AX202" s="166" t="str">
        <f t="shared" si="154"/>
        <v/>
      </c>
      <c r="AY202" s="166" t="str">
        <f t="shared" si="155"/>
        <v/>
      </c>
      <c r="AZ202" s="166" t="str">
        <f t="shared" si="156"/>
        <v/>
      </c>
      <c r="BA202" s="166" t="str">
        <f t="shared" si="166"/>
        <v/>
      </c>
      <c r="BB202" s="166" t="str">
        <f t="shared" si="157"/>
        <v/>
      </c>
      <c r="BC202" s="166" t="str">
        <f t="shared" si="167"/>
        <v/>
      </c>
      <c r="BD202" s="166" t="str">
        <f t="shared" si="158"/>
        <v/>
      </c>
      <c r="BE202" s="166" t="str">
        <f t="shared" si="168"/>
        <v>{"description": "(Sp) 右濁 &amp; ひ → び","conditions":[{"type":"variable_if","name":"unsettled","value":1},{"type":"variable_unless","name":"B_J","value":0},{"input_sources":[{"language":"ja"}],"type":"input_source_if"},{"input_sources":[{"input_mode_id":"Roman$"}],"type":"input_source_unless"}],"from":{"key_code":"x","modifiers":{"optional":["shift","caps_lock"]}},"to":[{"key_code":"delete_or_backspace"},{"key_code":"b"},{"key_code":"i"},{"set_variable":{"name":"B_X","value":1}},{"set_variable":{"name":"unsettled","value":2}}],"to_after_key_up":[{"set_variable":{"name":"B_X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x","modifiers":{"optional":["shift","caps_lock"]}},"to":[{"key_code":"b"},{"key_code":"i"},{"set_variable":{"name":"B_X","value":1}},{"set_variable":{"name":"unsettled","value":1}}],"to_after_key_up":[{"set_variable":{"name":"B_X","value":0}},{"set_variable":{"name":"unsettled","value":0}}],"type":"basic"},</v>
      </c>
      <c r="BF202" s="166" t="str">
        <f t="shared" si="159"/>
        <v>{"conditions":[{"type":"variable_if","name":"unsettled","value":1},{"type":"variable_unless","name":"B_X","value":0},{"input_sources":[{"language":"ja"}],"type":"input_source_if"},{"input_sources":[{"input_mode_id":"Roman$"}],"type":"input_source_unless"}],"from":{"key_code":"j","modifiers":{"optional":["shift","caps_lock"]}},"to":[{"key_code":"delete_or_backspace"},{"key_code":"b"},{"key_code":"i"},{"set_variable":{"name":"B_J","value":1}},{"set_variable":{"name":"unsettled","value":2}}],"to_after_key_up":[{"set_variable":{"name":"B_J","value":0}},{"set_variable":{"name":"unsettled","value":0}}],"type":"basic"},{"conditions":[{"type":"variable_unless","name":"B_X","value":0},{"input_sources":[{"language":"ja"}],"type":"input_source_if"},{"input_sources":[{"input_mode_id":"Roman$"}],"type":"input_source_unless"}],"from":{"key_code":"j","modifiers":{"optional":["shift","caps_lock"]}},"to":[{"key_code":"b"},{"key_code":"i"},{"set_variable":{"name":"B_J","value":1}},{"set_variable":{"name":"unsettled","value":1}}],"to_after_key_up":[{"set_variable":{"name":"B_J","value":0}},{"set_variable":{"name":"unsettled","value":0}}],"type":"basic"},</v>
      </c>
      <c r="BG202" s="166" t="str">
        <f t="shared" si="169"/>
        <v/>
      </c>
      <c r="BH202" s="166" t="str">
        <f t="shared" si="170"/>
        <v/>
      </c>
      <c r="BI202" s="166" t="str">
        <f t="shared" si="171"/>
        <v/>
      </c>
      <c r="BJ202" s="166"/>
      <c r="BK202" s="190"/>
      <c r="BL202" s="189" t="str">
        <f t="shared" si="172"/>
        <v/>
      </c>
      <c r="BM202" s="166" t="str">
        <f t="shared" si="160"/>
        <v/>
      </c>
      <c r="BN202" s="167" t="str">
        <f t="shared" si="161"/>
        <v/>
      </c>
      <c r="BO202" s="166" t="str">
        <f t="shared" si="173"/>
        <v/>
      </c>
      <c r="BP202" s="166" t="str">
        <f t="shared" si="162"/>
        <v/>
      </c>
      <c r="BQ202" s="190" t="str">
        <f>IF(AND($A202=1,$J202&lt;&gt;""),_xlfn.CONCAT(BQ$3,PROPER(_xlfn.XLOOKUP($L202,字面,QWERTY)),BQ$4,_xlfn.XLOOKUP($L202,字面,QWERTY),BQ$5,$U202,BQ$6,_xlfn.XLOOKUP($L202,字面,変数名),BQ$7,_xlfn.XLOOKUP($L202,字面,変数名),BQ$8,BQ$9,_xlfn.XLOOKUP($L202,字面,QWERTY),BQ$5,$U202,BQ$6,_xlfn.XLOOKUP($L202,字面,変数名),BQ$10,_xlfn.XLOOKUP($L202,字面,変数名),IF(ISBLANK($BQ203),BQ$11,BQ$8)),"")</f>
        <v/>
      </c>
      <c r="BR202" s="193"/>
    </row>
    <row r="203" spans="1:70" ht="21">
      <c r="A203" s="39">
        <f t="shared" si="129"/>
        <v>2</v>
      </c>
      <c r="B203" s="38" t="str">
        <f t="shared" si="130"/>
        <v>C</v>
      </c>
      <c r="C203" s="38">
        <f t="shared" si="131"/>
        <v>1</v>
      </c>
      <c r="D203" s="38">
        <f t="shared" si="132"/>
        <v>2</v>
      </c>
      <c r="E203" s="50">
        <f t="shared" si="133"/>
        <v>8519680</v>
      </c>
      <c r="F203" s="141">
        <f t="shared" si="134"/>
        <v>1</v>
      </c>
      <c r="G203" s="144">
        <v>95</v>
      </c>
      <c r="H203" s="3"/>
      <c r="I203" s="19"/>
      <c r="J203" s="5" t="s">
        <v>40</v>
      </c>
      <c r="K203" s="7" t="s">
        <v>56</v>
      </c>
      <c r="L203" s="22" t="s">
        <v>233</v>
      </c>
      <c r="M203" s="22" t="s">
        <v>188</v>
      </c>
      <c r="N203" s="204"/>
      <c r="O203" s="36" t="s">
        <v>268</v>
      </c>
      <c r="P203" s="9"/>
      <c r="Q203" s="10"/>
      <c r="R203" s="21"/>
      <c r="S203" s="34" t="str">
        <f t="shared" si="174"/>
        <v>{"key_code":"b"},{"key_code":"a"}</v>
      </c>
      <c r="T203" s="160"/>
      <c r="U203" s="34" t="str">
        <f t="shared" si="135"/>
        <v/>
      </c>
      <c r="W203" s="84" t="str">
        <f t="shared" si="136"/>
        <v/>
      </c>
      <c r="X203" s="85" t="str">
        <f t="shared" si="137"/>
        <v/>
      </c>
      <c r="Y203" s="86" t="str">
        <f t="shared" si="138"/>
        <v/>
      </c>
      <c r="Z203" s="87" t="str">
        <f t="shared" si="139"/>
        <v/>
      </c>
      <c r="AA203" s="85">
        <f t="shared" si="140"/>
        <v>0</v>
      </c>
      <c r="AB203" s="84" t="str">
        <f t="shared" si="141"/>
        <v/>
      </c>
      <c r="AC203" s="85" t="str">
        <f t="shared" si="142"/>
        <v/>
      </c>
      <c r="AD203" s="86" t="str">
        <f t="shared" si="143"/>
        <v/>
      </c>
      <c r="AE203" s="87" t="str">
        <f t="shared" si="144"/>
        <v/>
      </c>
      <c r="AF203" s="85">
        <f t="shared" si="145"/>
        <v>0</v>
      </c>
      <c r="AG203" s="84" t="str">
        <f t="shared" si="146"/>
        <v/>
      </c>
      <c r="AH203" s="85" t="str">
        <f t="shared" si="147"/>
        <v/>
      </c>
      <c r="AI203" s="86" t="str">
        <f t="shared" si="148"/>
        <v/>
      </c>
      <c r="AJ203" s="87" t="str">
        <f t="shared" si="149"/>
        <v/>
      </c>
      <c r="AK203" s="88">
        <f t="shared" si="150"/>
        <v>0</v>
      </c>
      <c r="AM203" s="183"/>
      <c r="AN203" s="165"/>
      <c r="AO203" s="165"/>
      <c r="AP203" s="165"/>
      <c r="AQ203" s="165"/>
      <c r="AR203" s="189" t="str">
        <f t="shared" si="163"/>
        <v/>
      </c>
      <c r="AS203" s="166" t="str">
        <f t="shared" si="151"/>
        <v/>
      </c>
      <c r="AT203" s="166" t="str">
        <f t="shared" si="152"/>
        <v/>
      </c>
      <c r="AU203" s="166" t="str">
        <f t="shared" si="164"/>
        <v/>
      </c>
      <c r="AV203" s="166" t="str">
        <f t="shared" si="165"/>
        <v/>
      </c>
      <c r="AW203" s="166" t="str">
        <f t="shared" si="153"/>
        <v/>
      </c>
      <c r="AX203" s="166" t="str">
        <f t="shared" si="154"/>
        <v/>
      </c>
      <c r="AY203" s="166" t="str">
        <f t="shared" si="155"/>
        <v/>
      </c>
      <c r="AZ203" s="166" t="str">
        <f t="shared" si="156"/>
        <v/>
      </c>
      <c r="BA203" s="166" t="str">
        <f t="shared" si="166"/>
        <v/>
      </c>
      <c r="BB203" s="166" t="str">
        <f t="shared" si="157"/>
        <v/>
      </c>
      <c r="BC203" s="166" t="str">
        <f t="shared" si="167"/>
        <v/>
      </c>
      <c r="BD203" s="166" t="str">
        <f t="shared" si="158"/>
        <v/>
      </c>
      <c r="BE203" s="166" t="str">
        <f t="shared" si="168"/>
        <v>{"description": "(Sp) 右濁 &amp; は → ば","conditions":[{"type":"variable_if","name":"unsettled","value":1},{"type":"variable_unless","name":"B_J","value":0},{"input_sources":[{"language":"ja"}],"type":"input_source_if"},{"input_sources":[{"input_mode_id":"Roman$"}],"type":"input_source_unless"}],"from":{"key_code":"c","modifiers":{"optional":["shift","caps_lock"]}},"to":[{"key_code":"delete_or_backspace"},{"key_code":"b"},{"key_code":"a"},{"set_variable":{"name":"B_C","value":1}},{"set_variable":{"name":"unsettled","value":2}}],"to_after_key_up":[{"set_variable":{"name":"B_C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c","modifiers":{"optional":["shift","caps_lock"]}},"to":[{"key_code":"b"},{"key_code":"a"},{"set_variable":{"name":"B_C","value":1}},{"set_variable":{"name":"unsettled","value":1}}],"to_after_key_up":[{"set_variable":{"name":"B_C","value":0}},{"set_variable":{"name":"unsettled","value":0}}],"type":"basic"},</v>
      </c>
      <c r="BF203" s="166" t="str">
        <f t="shared" si="159"/>
        <v>{"conditions":[{"type":"variable_if","name":"unsettled","value":1},{"type":"variable_unless","name":"B_C","value":0},{"input_sources":[{"language":"ja"}],"type":"input_source_if"},{"input_sources":[{"input_mode_id":"Roman$"}],"type":"input_source_unless"}],"from":{"key_code":"j","modifiers":{"optional":["shift","caps_lock"]}},"to":[{"key_code":"delete_or_backspace"},{"key_code":"b"},{"key_code":"a"},{"set_variable":{"name":"B_J","value":1}},{"set_variable":{"name":"unsettled","value":2}}],"to_after_key_up":[{"set_variable":{"name":"B_J","value":0}},{"set_variable":{"name":"unsettled","value":0}}],"type":"basic"},{"conditions":[{"type":"variable_unless","name":"B_C","value":0},{"input_sources":[{"language":"ja"}],"type":"input_source_if"},{"input_sources":[{"input_mode_id":"Roman$"}],"type":"input_source_unless"}],"from":{"key_code":"j","modifiers":{"optional":["shift","caps_lock"]}},"to":[{"key_code":"b"},{"key_code":"a"},{"set_variable":{"name":"B_J","value":1}},{"set_variable":{"name":"unsettled","value":1}}],"to_after_key_up":[{"set_variable":{"name":"B_J","value":0}},{"set_variable":{"name":"unsettled","value":0}}],"type":"basic"},</v>
      </c>
      <c r="BG203" s="166" t="str">
        <f t="shared" si="169"/>
        <v/>
      </c>
      <c r="BH203" s="166" t="str">
        <f t="shared" si="170"/>
        <v/>
      </c>
      <c r="BI203" s="166" t="str">
        <f t="shared" si="171"/>
        <v/>
      </c>
      <c r="BJ203" s="166"/>
      <c r="BK203" s="190"/>
      <c r="BL203" s="189" t="str">
        <f t="shared" si="172"/>
        <v/>
      </c>
      <c r="BM203" s="166" t="str">
        <f t="shared" si="160"/>
        <v/>
      </c>
      <c r="BN203" s="167" t="str">
        <f t="shared" si="161"/>
        <v/>
      </c>
      <c r="BO203" s="166" t="str">
        <f t="shared" si="173"/>
        <v/>
      </c>
      <c r="BP203" s="166" t="str">
        <f t="shared" si="162"/>
        <v/>
      </c>
      <c r="BQ203" s="190" t="str">
        <f>IF(AND($A203=1,$J203&lt;&gt;""),_xlfn.CONCAT(BQ$3,PROPER(_xlfn.XLOOKUP($L203,字面,QWERTY)),BQ$4,_xlfn.XLOOKUP($L203,字面,QWERTY),BQ$5,$U203,BQ$6,_xlfn.XLOOKUP($L203,字面,変数名),BQ$7,_xlfn.XLOOKUP($L203,字面,変数名),BQ$8,BQ$9,_xlfn.XLOOKUP($L203,字面,QWERTY),BQ$5,$U203,BQ$6,_xlfn.XLOOKUP($L203,字面,変数名),BQ$10,_xlfn.XLOOKUP($L203,字面,変数名),IF(ISBLANK($BQ204),BQ$11,BQ$8)),"")</f>
        <v/>
      </c>
      <c r="BR203" s="193"/>
    </row>
    <row r="204" spans="1:70" ht="21">
      <c r="A204" s="39">
        <f t="shared" si="129"/>
        <v>2</v>
      </c>
      <c r="B204" s="38" t="str">
        <f t="shared" si="130"/>
        <v>C</v>
      </c>
      <c r="C204" s="38">
        <f t="shared" si="131"/>
        <v>1</v>
      </c>
      <c r="D204" s="38">
        <f t="shared" si="132"/>
        <v>2</v>
      </c>
      <c r="E204" s="50">
        <f t="shared" si="133"/>
        <v>16908288</v>
      </c>
      <c r="F204" s="141">
        <f t="shared" si="134"/>
        <v>1</v>
      </c>
      <c r="G204" s="144">
        <v>96</v>
      </c>
      <c r="H204" s="3"/>
      <c r="I204" s="19"/>
      <c r="J204" s="5" t="s">
        <v>40</v>
      </c>
      <c r="K204" s="7" t="s">
        <v>56</v>
      </c>
      <c r="L204" s="22" t="s">
        <v>233</v>
      </c>
      <c r="M204" s="22" t="s">
        <v>189</v>
      </c>
      <c r="N204" s="204"/>
      <c r="O204" s="36" t="s">
        <v>327</v>
      </c>
      <c r="P204" s="9"/>
      <c r="Q204" s="10"/>
      <c r="R204" s="21"/>
      <c r="S204" s="34" t="str">
        <f t="shared" si="174"/>
        <v>{"key_code":"g"},{"key_code":"o"}</v>
      </c>
      <c r="T204" s="160"/>
      <c r="U204" s="34" t="str">
        <f t="shared" si="135"/>
        <v/>
      </c>
      <c r="W204" s="84" t="str">
        <f t="shared" si="136"/>
        <v/>
      </c>
      <c r="X204" s="85" t="str">
        <f t="shared" si="137"/>
        <v/>
      </c>
      <c r="Y204" s="86" t="str">
        <f t="shared" si="138"/>
        <v/>
      </c>
      <c r="Z204" s="87" t="str">
        <f t="shared" si="139"/>
        <v/>
      </c>
      <c r="AA204" s="85">
        <f t="shared" si="140"/>
        <v>0</v>
      </c>
      <c r="AB204" s="84" t="str">
        <f t="shared" si="141"/>
        <v/>
      </c>
      <c r="AC204" s="85" t="str">
        <f t="shared" si="142"/>
        <v/>
      </c>
      <c r="AD204" s="86" t="str">
        <f t="shared" si="143"/>
        <v/>
      </c>
      <c r="AE204" s="87" t="str">
        <f t="shared" si="144"/>
        <v/>
      </c>
      <c r="AF204" s="85">
        <f t="shared" si="145"/>
        <v>0</v>
      </c>
      <c r="AG204" s="84" t="str">
        <f t="shared" si="146"/>
        <v/>
      </c>
      <c r="AH204" s="85" t="str">
        <f t="shared" si="147"/>
        <v/>
      </c>
      <c r="AI204" s="86" t="str">
        <f t="shared" si="148"/>
        <v/>
      </c>
      <c r="AJ204" s="87" t="str">
        <f t="shared" si="149"/>
        <v/>
      </c>
      <c r="AK204" s="88">
        <f t="shared" si="150"/>
        <v>0</v>
      </c>
      <c r="AM204" s="183"/>
      <c r="AN204" s="165"/>
      <c r="AO204" s="165"/>
      <c r="AP204" s="165"/>
      <c r="AQ204" s="165"/>
      <c r="AR204" s="189" t="str">
        <f t="shared" si="163"/>
        <v/>
      </c>
      <c r="AS204" s="166" t="str">
        <f t="shared" si="151"/>
        <v/>
      </c>
      <c r="AT204" s="166" t="str">
        <f t="shared" si="152"/>
        <v/>
      </c>
      <c r="AU204" s="166" t="str">
        <f t="shared" si="164"/>
        <v/>
      </c>
      <c r="AV204" s="166" t="str">
        <f t="shared" si="165"/>
        <v/>
      </c>
      <c r="AW204" s="166" t="str">
        <f t="shared" si="153"/>
        <v/>
      </c>
      <c r="AX204" s="166" t="str">
        <f t="shared" si="154"/>
        <v/>
      </c>
      <c r="AY204" s="166" t="str">
        <f t="shared" si="155"/>
        <v/>
      </c>
      <c r="AZ204" s="166" t="str">
        <f t="shared" si="156"/>
        <v/>
      </c>
      <c r="BA204" s="166" t="str">
        <f t="shared" si="166"/>
        <v/>
      </c>
      <c r="BB204" s="166" t="str">
        <f t="shared" si="157"/>
        <v/>
      </c>
      <c r="BC204" s="166" t="str">
        <f t="shared" si="167"/>
        <v/>
      </c>
      <c r="BD204" s="166" t="str">
        <f t="shared" si="158"/>
        <v/>
      </c>
      <c r="BE204" s="166" t="str">
        <f t="shared" si="168"/>
        <v>{"description": "(Sp) 右濁 &amp; こ → ご","conditions":[{"type":"variable_if","name":"unsettled","value":1},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delete_or_backspace"},{"key_code":"g"},{"key_code":"o"},{"set_variable":{"name":"B_V","value":1}},{"set_variable":{"name":"unsettled","value":2}}],"to_after_key_up":[{"set_variable":{"name":"B_V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v","modifiers":{"optional":["shift","caps_lock"]}},"to":[{"key_code":"g"},{"key_code":"o"},{"set_variable":{"name":"B_V","value":1}},{"set_variable":{"name":"unsettled","value":1}}],"to_after_key_up":[{"set_variable":{"name":"B_V","value":0}},{"set_variable":{"name":"unsettled","value":0}}],"type":"basic"},</v>
      </c>
      <c r="BF204" s="166" t="str">
        <f t="shared" si="159"/>
        <v>{"conditions":[{"type":"variable_if","name":"unsettled","value":1},{"type":"variable_unless","name":"B_V","value":0},{"input_sources":[{"language":"ja"}],"type":"input_source_if"},{"input_sources":[{"input_mode_id":"Roman$"}],"type":"input_source_unless"}],"from":{"key_code":"j","modifiers":{"optional":["shift","caps_lock"]}},"to":[{"key_code":"delete_or_backspace"},{"key_code":"g"},{"key_code":"o"},{"set_variable":{"name":"B_J","value":1}},{"set_variable":{"name":"unsettled","value":2}}],"to_after_key_up":[{"set_variable":{"name":"B_J","value":0}},{"set_variable":{"name":"unsettled","value":0}}],"type":"basic"},{"conditions":[{"type":"variable_unless","name":"B_V","value":0},{"input_sources":[{"language":"ja"}],"type":"input_source_if"},{"input_sources":[{"input_mode_id":"Roman$"}],"type":"input_source_unless"}],"from":{"key_code":"j","modifiers":{"optional":["shift","caps_lock"]}},"to":[{"key_code":"g"},{"key_code":"o"},{"set_variable":{"name":"B_J","value":1}},{"set_variable":{"name":"unsettled","value":1}}],"to_after_key_up":[{"set_variable":{"name":"B_J","value":0}},{"set_variable":{"name":"unsettled","value":0}}],"type":"basic"},</v>
      </c>
      <c r="BG204" s="166" t="str">
        <f t="shared" si="169"/>
        <v/>
      </c>
      <c r="BH204" s="166" t="str">
        <f t="shared" si="170"/>
        <v/>
      </c>
      <c r="BI204" s="166" t="str">
        <f t="shared" si="171"/>
        <v/>
      </c>
      <c r="BJ204" s="166"/>
      <c r="BK204" s="190"/>
      <c r="BL204" s="189" t="str">
        <f t="shared" si="172"/>
        <v/>
      </c>
      <c r="BM204" s="166" t="str">
        <f t="shared" si="160"/>
        <v/>
      </c>
      <c r="BN204" s="167" t="str">
        <f t="shared" si="161"/>
        <v/>
      </c>
      <c r="BO204" s="166" t="str">
        <f t="shared" si="173"/>
        <v/>
      </c>
      <c r="BP204" s="166" t="str">
        <f t="shared" si="162"/>
        <v/>
      </c>
      <c r="BQ204" s="190" t="str">
        <f>IF(AND($A204=1,$J204&lt;&gt;""),_xlfn.CONCAT(BQ$3,PROPER(_xlfn.XLOOKUP($L204,字面,QWERTY)),BQ$4,_xlfn.XLOOKUP($L204,字面,QWERTY),BQ$5,$U204,BQ$6,_xlfn.XLOOKUP($L204,字面,変数名),BQ$7,_xlfn.XLOOKUP($L204,字面,変数名),BQ$8,BQ$9,_xlfn.XLOOKUP($L204,字面,QWERTY),BQ$5,$U204,BQ$6,_xlfn.XLOOKUP($L204,字面,変数名),BQ$10,_xlfn.XLOOKUP($L204,字面,変数名),IF(ISBLANK($BQ205),BQ$11,BQ$8)),"")</f>
        <v/>
      </c>
      <c r="BR204" s="193"/>
    </row>
    <row r="205" spans="1:70" ht="21">
      <c r="A205" s="39">
        <f t="shared" si="129"/>
        <v>2</v>
      </c>
      <c r="B205" s="38" t="str">
        <f t="shared" si="130"/>
        <v>C</v>
      </c>
      <c r="C205" s="38">
        <f t="shared" si="131"/>
        <v>1</v>
      </c>
      <c r="D205" s="38">
        <f t="shared" si="132"/>
        <v>2</v>
      </c>
      <c r="E205" s="50">
        <f t="shared" si="133"/>
        <v>33685504</v>
      </c>
      <c r="F205" s="141">
        <f t="shared" si="134"/>
        <v>1</v>
      </c>
      <c r="G205" s="144">
        <v>97</v>
      </c>
      <c r="H205" s="3"/>
      <c r="I205" s="19"/>
      <c r="J205" s="5" t="s">
        <v>40</v>
      </c>
      <c r="K205" s="7" t="s">
        <v>56</v>
      </c>
      <c r="L205" s="22" t="s">
        <v>233</v>
      </c>
      <c r="M205" s="22" t="s">
        <v>190</v>
      </c>
      <c r="N205" s="204"/>
      <c r="O205" s="36" t="s">
        <v>329</v>
      </c>
      <c r="P205" s="9"/>
      <c r="Q205" s="10"/>
      <c r="R205" s="21"/>
      <c r="S205" s="34" t="str">
        <f t="shared" si="174"/>
        <v>{"key_code":"z"},{"key_code":"o"}</v>
      </c>
      <c r="T205" s="160"/>
      <c r="U205" s="34" t="str">
        <f t="shared" si="135"/>
        <v/>
      </c>
      <c r="W205" s="84" t="str">
        <f t="shared" si="136"/>
        <v/>
      </c>
      <c r="X205" s="85" t="str">
        <f t="shared" si="137"/>
        <v/>
      </c>
      <c r="Y205" s="86" t="str">
        <f t="shared" si="138"/>
        <v/>
      </c>
      <c r="Z205" s="87" t="str">
        <f t="shared" si="139"/>
        <v/>
      </c>
      <c r="AA205" s="85">
        <f t="shared" si="140"/>
        <v>0</v>
      </c>
      <c r="AB205" s="84" t="str">
        <f t="shared" si="141"/>
        <v/>
      </c>
      <c r="AC205" s="85" t="str">
        <f t="shared" si="142"/>
        <v/>
      </c>
      <c r="AD205" s="86" t="str">
        <f t="shared" si="143"/>
        <v/>
      </c>
      <c r="AE205" s="87" t="str">
        <f t="shared" si="144"/>
        <v/>
      </c>
      <c r="AF205" s="85">
        <f t="shared" si="145"/>
        <v>0</v>
      </c>
      <c r="AG205" s="84" t="str">
        <f t="shared" si="146"/>
        <v/>
      </c>
      <c r="AH205" s="85" t="str">
        <f t="shared" si="147"/>
        <v/>
      </c>
      <c r="AI205" s="86" t="str">
        <f t="shared" si="148"/>
        <v/>
      </c>
      <c r="AJ205" s="87" t="str">
        <f t="shared" si="149"/>
        <v/>
      </c>
      <c r="AK205" s="88">
        <f t="shared" si="150"/>
        <v>0</v>
      </c>
      <c r="AM205" s="183"/>
      <c r="AN205" s="165"/>
      <c r="AO205" s="165"/>
      <c r="AP205" s="165"/>
      <c r="AQ205" s="165"/>
      <c r="AR205" s="189" t="str">
        <f t="shared" si="163"/>
        <v/>
      </c>
      <c r="AS205" s="166" t="str">
        <f t="shared" si="151"/>
        <v/>
      </c>
      <c r="AT205" s="166" t="str">
        <f t="shared" si="152"/>
        <v/>
      </c>
      <c r="AU205" s="166" t="str">
        <f t="shared" si="164"/>
        <v/>
      </c>
      <c r="AV205" s="166" t="str">
        <f t="shared" si="165"/>
        <v/>
      </c>
      <c r="AW205" s="166" t="str">
        <f t="shared" si="153"/>
        <v/>
      </c>
      <c r="AX205" s="166" t="str">
        <f t="shared" si="154"/>
        <v/>
      </c>
      <c r="AY205" s="166" t="str">
        <f t="shared" si="155"/>
        <v/>
      </c>
      <c r="AZ205" s="166" t="str">
        <f t="shared" si="156"/>
        <v/>
      </c>
      <c r="BA205" s="166" t="str">
        <f t="shared" si="166"/>
        <v/>
      </c>
      <c r="BB205" s="166" t="str">
        <f t="shared" si="157"/>
        <v/>
      </c>
      <c r="BC205" s="166" t="str">
        <f t="shared" si="167"/>
        <v/>
      </c>
      <c r="BD205" s="166" t="str">
        <f t="shared" si="158"/>
        <v/>
      </c>
      <c r="BE205" s="166" t="str">
        <f t="shared" si="168"/>
        <v>{"description": "(Sp) 右濁 &amp; そ → ぞ","conditions":[{"type":"variable_if","name":"unsettled","value":1},{"type":"variable_unless","name":"B_J","value":0},{"input_sources":[{"language":"ja"}],"type":"input_source_if"},{"input_sources":[{"input_mode_id":"Roman$"}],"type":"input_source_unless"}],"from":{"key_code":"b","modifiers":{"optional":["shift","caps_lock"]}},"to":[{"key_code":"delete_or_backspace"},{"key_code":"z"},{"key_code":"o"},{"set_variable":{"name":"B_B","value":1}},{"set_variable":{"name":"unsettled","value":2}}],"to_after_key_up":[{"set_variable":{"name":"B_B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b","modifiers":{"optional":["shift","caps_lock"]}},"to":[{"key_code":"z"},{"key_code":"o"},{"set_variable":{"name":"B_B","value":1}},{"set_variable":{"name":"unsettled","value":1}}],"to_after_key_up":[{"set_variable":{"name":"B_B","value":0}},{"set_variable":{"name":"unsettled","value":0}}],"type":"basic"},</v>
      </c>
      <c r="BF205" s="166" t="str">
        <f t="shared" si="159"/>
        <v>{"conditions":[{"type":"variable_if","name":"unsettled","value":1},{"type":"variable_unless","name":"B_B","value":0},{"input_sources":[{"language":"ja"}],"type":"input_source_if"},{"input_sources":[{"input_mode_id":"Roman$"}],"type":"input_source_unless"}],"from":{"key_code":"j","modifiers":{"optional":["shift","caps_lock"]}},"to":[{"key_code":"delete_or_backspace"},{"key_code":"z"},{"key_code":"o"},{"set_variable":{"name":"B_J","value":1}},{"set_variable":{"name":"unsettled","value":2}}],"to_after_key_up":[{"set_variable":{"name":"B_J","value":0}},{"set_variable":{"name":"unsettled","value":0}}],"type":"basic"},{"conditions":[{"type":"variable_unless","name":"B_B","value":0},{"input_sources":[{"language":"ja"}],"type":"input_source_if"},{"input_sources":[{"input_mode_id":"Roman$"}],"type":"input_source_unless"}],"from":{"key_code":"j","modifiers":{"optional":["shift","caps_lock"]}},"to":[{"key_code":"z"},{"key_code":"o"},{"set_variable":{"name":"B_J","value":1}},{"set_variable":{"name":"unsettled","value":1}}],"to_after_key_up":[{"set_variable":{"name":"B_J","value":0}},{"set_variable":{"name":"unsettled","value":0}}],"type":"basic"},</v>
      </c>
      <c r="BG205" s="166" t="str">
        <f t="shared" si="169"/>
        <v/>
      </c>
      <c r="BH205" s="166" t="str">
        <f t="shared" si="170"/>
        <v/>
      </c>
      <c r="BI205" s="166" t="str">
        <f t="shared" si="171"/>
        <v/>
      </c>
      <c r="BJ205" s="166"/>
      <c r="BK205" s="190"/>
      <c r="BL205" s="189" t="str">
        <f t="shared" si="172"/>
        <v/>
      </c>
      <c r="BM205" s="166" t="str">
        <f t="shared" si="160"/>
        <v/>
      </c>
      <c r="BN205" s="167" t="str">
        <f t="shared" si="161"/>
        <v/>
      </c>
      <c r="BO205" s="166" t="str">
        <f t="shared" si="173"/>
        <v/>
      </c>
      <c r="BP205" s="166" t="str">
        <f t="shared" si="162"/>
        <v/>
      </c>
      <c r="BQ205" s="190" t="str">
        <f>IF(AND($A205=1,$J205&lt;&gt;""),_xlfn.CONCAT(BQ$3,PROPER(_xlfn.XLOOKUP($L205,字面,QWERTY)),BQ$4,_xlfn.XLOOKUP($L205,字面,QWERTY),BQ$5,$U205,BQ$6,_xlfn.XLOOKUP($L205,字面,変数名),BQ$7,_xlfn.XLOOKUP($L205,字面,変数名),BQ$8,BQ$9,_xlfn.XLOOKUP($L205,字面,QWERTY),BQ$5,$U205,BQ$6,_xlfn.XLOOKUP($L205,字面,変数名),BQ$10,_xlfn.XLOOKUP($L205,字面,変数名),IF(ISBLANK($BQ206),BQ$11,BQ$8)),"")</f>
        <v/>
      </c>
      <c r="BR205" s="193"/>
    </row>
    <row r="206" spans="1:70" ht="21">
      <c r="A206" s="39">
        <f t="shared" si="129"/>
        <v>2</v>
      </c>
      <c r="B206" s="38" t="str">
        <f t="shared" si="130"/>
        <v>C</v>
      </c>
      <c r="C206" s="38">
        <f t="shared" si="131"/>
        <v>1</v>
      </c>
      <c r="D206" s="38">
        <f t="shared" si="132"/>
        <v>2</v>
      </c>
      <c r="E206" s="50">
        <f t="shared" si="133"/>
        <v>553648128</v>
      </c>
      <c r="F206" s="141">
        <f t="shared" si="134"/>
        <v>1</v>
      </c>
      <c r="G206" s="144">
        <v>98</v>
      </c>
      <c r="H206" s="3"/>
      <c r="I206" s="19"/>
      <c r="J206" s="5" t="s">
        <v>40</v>
      </c>
      <c r="K206" s="7" t="s">
        <v>56</v>
      </c>
      <c r="L206" s="22" t="s">
        <v>236</v>
      </c>
      <c r="M206" s="22" t="s">
        <v>238</v>
      </c>
      <c r="N206" s="204"/>
      <c r="O206" s="36" t="s">
        <v>523</v>
      </c>
      <c r="P206" s="9"/>
      <c r="Q206" s="10"/>
      <c r="R206" s="21"/>
      <c r="S206" s="34" t="str">
        <f t="shared" si="174"/>
        <v>{"key_code":"p"},{"key_code":"u"}</v>
      </c>
      <c r="T206" s="160"/>
      <c r="U206" s="34" t="str">
        <f t="shared" si="135"/>
        <v/>
      </c>
      <c r="W206" s="84" t="str">
        <f t="shared" si="136"/>
        <v/>
      </c>
      <c r="X206" s="85" t="str">
        <f t="shared" si="137"/>
        <v/>
      </c>
      <c r="Y206" s="86" t="str">
        <f t="shared" si="138"/>
        <v/>
      </c>
      <c r="Z206" s="87" t="str">
        <f t="shared" si="139"/>
        <v/>
      </c>
      <c r="AA206" s="85">
        <f t="shared" si="140"/>
        <v>0</v>
      </c>
      <c r="AB206" s="84" t="str">
        <f t="shared" si="141"/>
        <v/>
      </c>
      <c r="AC206" s="85" t="str">
        <f t="shared" si="142"/>
        <v/>
      </c>
      <c r="AD206" s="86" t="str">
        <f t="shared" si="143"/>
        <v/>
      </c>
      <c r="AE206" s="87" t="str">
        <f t="shared" si="144"/>
        <v/>
      </c>
      <c r="AF206" s="85">
        <f t="shared" si="145"/>
        <v>0</v>
      </c>
      <c r="AG206" s="84" t="str">
        <f t="shared" si="146"/>
        <v/>
      </c>
      <c r="AH206" s="85" t="str">
        <f t="shared" si="147"/>
        <v/>
      </c>
      <c r="AI206" s="86" t="str">
        <f t="shared" si="148"/>
        <v/>
      </c>
      <c r="AJ206" s="87" t="str">
        <f t="shared" si="149"/>
        <v/>
      </c>
      <c r="AK206" s="88">
        <f t="shared" si="150"/>
        <v>0</v>
      </c>
      <c r="AM206" s="183"/>
      <c r="AN206" s="165"/>
      <c r="AO206" s="165"/>
      <c r="AP206" s="165"/>
      <c r="AQ206" s="165"/>
      <c r="AR206" s="189" t="str">
        <f t="shared" si="163"/>
        <v/>
      </c>
      <c r="AS206" s="166" t="str">
        <f t="shared" si="151"/>
        <v/>
      </c>
      <c r="AT206" s="166" t="str">
        <f t="shared" si="152"/>
        <v/>
      </c>
      <c r="AU206" s="166" t="str">
        <f t="shared" si="164"/>
        <v/>
      </c>
      <c r="AV206" s="166" t="str">
        <f t="shared" si="165"/>
        <v/>
      </c>
      <c r="AW206" s="166" t="str">
        <f t="shared" si="153"/>
        <v/>
      </c>
      <c r="AX206" s="166" t="str">
        <f t="shared" si="154"/>
        <v/>
      </c>
      <c r="AY206" s="166" t="str">
        <f t="shared" si="155"/>
        <v/>
      </c>
      <c r="AZ206" s="166" t="str">
        <f t="shared" si="156"/>
        <v/>
      </c>
      <c r="BA206" s="166" t="str">
        <f t="shared" si="166"/>
        <v/>
      </c>
      <c r="BB206" s="166" t="str">
        <f t="shared" si="157"/>
        <v/>
      </c>
      <c r="BC206" s="166" t="str">
        <f t="shared" si="167"/>
        <v/>
      </c>
      <c r="BD206" s="166" t="str">
        <f t="shared" si="158"/>
        <v/>
      </c>
      <c r="BE206" s="166" t="str">
        <f t="shared" si="168"/>
        <v>{"description": "(Sp) 左半 &amp; ふ → ぷ","conditions":[{"type":"variable_if","name":"unsettled","value":1},{"type":"variable_unless","name":"B_V","value":0},{"input_sources":[{"language":"ja"}],"type":"input_source_if"},{"input_sources":[{"input_mode_id":"Roman$"}],"type":"input_source_unless"}],"from":{"key_code":"period","modifiers":{"optional":["shift","caps_lock"]}},"to":[{"key_code":"delete_or_backspace"},{"key_code":"p"},{"key_code":"u"},{"set_variable":{"name":"B_DOT","value":1}},{"set_variable":{"name":"unsettled","value":2}}],"to_after_key_up":[{"set_variable":{"name":"B_DOT","value":0}},{"set_variable":{"name":"unsettled","value":0}}],"type":"basic"},{"conditions":[{"type":"variable_unless","name":"B_V","value":0},{"input_sources":[{"language":"ja"}],"type":"input_source_if"},{"input_sources":[{"input_mode_id":"Roman$"}],"type":"input_source_unless"}],"from":{"key_code":"period","modifiers":{"optional":["shift","caps_lock"]}},"to":[{"key_code":"p"},{"key_code":"u"},{"set_variable":{"name":"B_DOT","value":1}},{"set_variable":{"name":"unsettled","value":1}}],"to_after_key_up":[{"set_variable":{"name":"B_DOT","value":0}},{"set_variable":{"name":"unsettled","value":0}}],"type":"basic"},</v>
      </c>
      <c r="BF206" s="166" t="str">
        <f t="shared" si="159"/>
        <v>{"conditions":[{"type":"variable_if","name":"unsettled","value":1},{"type":"variable_unless","name":"B_DOT","value":0},{"input_sources":[{"language":"ja"}],"type":"input_source_if"},{"input_sources":[{"input_mode_id":"Roman$"}],"type":"input_source_unless"}],"from":{"key_code":"v","modifiers":{"optional":["shift","caps_lock"]}},"to":[{"key_code":"delete_or_backspace"},{"key_code":"p"},{"key_code":"u"},{"set_variable":{"name":"B_V","value":1}},{"set_variable":{"name":"unsettled","value":2}}],"to_after_key_up":[{"set_variable":{"name":"B_V","value":0}},{"set_variable":{"name":"unsettled","value":0}}],"type":"basic"},{"conditions":[{"type":"variable_unless","name":"B_DOT","value":0},{"input_sources":[{"language":"ja"}],"type":"input_source_if"},{"input_sources":[{"input_mode_id":"Roman$"}],"type":"input_source_unless"}],"from":{"key_code":"v","modifiers":{"optional":["shift","caps_lock"]}},"to":[{"key_code":"p"},{"key_code":"u"},{"set_variable":{"name":"B_V","value":1}},{"set_variable":{"name":"unsettled","value":1}}],"to_after_key_up":[{"set_variable":{"name":"B_V","value":0}},{"set_variable":{"name":"unsettled","value":0}}],"type":"basic"},</v>
      </c>
      <c r="BG206" s="166" t="str">
        <f t="shared" si="169"/>
        <v/>
      </c>
      <c r="BH206" s="166" t="str">
        <f t="shared" si="170"/>
        <v/>
      </c>
      <c r="BI206" s="166" t="str">
        <f t="shared" si="171"/>
        <v/>
      </c>
      <c r="BJ206" s="166"/>
      <c r="BK206" s="190"/>
      <c r="BL206" s="189" t="str">
        <f t="shared" si="172"/>
        <v/>
      </c>
      <c r="BM206" s="166" t="str">
        <f t="shared" si="160"/>
        <v/>
      </c>
      <c r="BN206" s="167" t="str">
        <f t="shared" si="161"/>
        <v/>
      </c>
      <c r="BO206" s="166" t="str">
        <f t="shared" si="173"/>
        <v/>
      </c>
      <c r="BP206" s="166" t="str">
        <f t="shared" si="162"/>
        <v/>
      </c>
      <c r="BQ206" s="190" t="str">
        <f>IF(AND($A206=1,$J206&lt;&gt;""),_xlfn.CONCAT(BQ$3,PROPER(_xlfn.XLOOKUP($L206,字面,QWERTY)),BQ$4,_xlfn.XLOOKUP($L206,字面,QWERTY),BQ$5,$U206,BQ$6,_xlfn.XLOOKUP($L206,字面,変数名),BQ$7,_xlfn.XLOOKUP($L206,字面,変数名),BQ$8,BQ$9,_xlfn.XLOOKUP($L206,字面,QWERTY),BQ$5,$U206,BQ$6,_xlfn.XLOOKUP($L206,字面,変数名),BQ$10,_xlfn.XLOOKUP($L206,字面,変数名),IF(ISBLANK($BQ207),BQ$11,BQ$8)),"")</f>
        <v/>
      </c>
      <c r="BR206" s="193"/>
    </row>
    <row r="207" spans="1:70" ht="21">
      <c r="A207" s="39">
        <f t="shared" si="129"/>
        <v>2</v>
      </c>
      <c r="B207" s="38" t="str">
        <f t="shared" si="130"/>
        <v>C</v>
      </c>
      <c r="C207" s="38">
        <f t="shared" si="131"/>
        <v>1</v>
      </c>
      <c r="D207" s="38">
        <f t="shared" si="132"/>
        <v>2</v>
      </c>
      <c r="E207" s="50">
        <f t="shared" si="133"/>
        <v>16778240</v>
      </c>
      <c r="F207" s="141">
        <f t="shared" si="134"/>
        <v>1</v>
      </c>
      <c r="G207" s="144">
        <v>99</v>
      </c>
      <c r="H207" s="3"/>
      <c r="I207" s="19"/>
      <c r="J207" s="5" t="s">
        <v>40</v>
      </c>
      <c r="K207" s="7" t="s">
        <v>56</v>
      </c>
      <c r="L207" s="22" t="s">
        <v>236</v>
      </c>
      <c r="M207" s="22" t="s">
        <v>175</v>
      </c>
      <c r="N207" s="204"/>
      <c r="O207" s="36" t="s">
        <v>524</v>
      </c>
      <c r="P207" s="9"/>
      <c r="Q207" s="10"/>
      <c r="R207" s="21"/>
      <c r="S207" s="34" t="str">
        <f t="shared" si="174"/>
        <v>{"key_code":"p"},{"key_code":"e"}</v>
      </c>
      <c r="T207" s="160"/>
      <c r="U207" s="34" t="str">
        <f t="shared" si="135"/>
        <v/>
      </c>
      <c r="W207" s="84" t="str">
        <f t="shared" si="136"/>
        <v/>
      </c>
      <c r="X207" s="85" t="str">
        <f t="shared" si="137"/>
        <v/>
      </c>
      <c r="Y207" s="86" t="str">
        <f t="shared" si="138"/>
        <v/>
      </c>
      <c r="Z207" s="87" t="str">
        <f t="shared" si="139"/>
        <v/>
      </c>
      <c r="AA207" s="85">
        <f t="shared" si="140"/>
        <v>0</v>
      </c>
      <c r="AB207" s="84" t="str">
        <f t="shared" si="141"/>
        <v/>
      </c>
      <c r="AC207" s="85" t="str">
        <f t="shared" si="142"/>
        <v/>
      </c>
      <c r="AD207" s="86" t="str">
        <f t="shared" si="143"/>
        <v/>
      </c>
      <c r="AE207" s="87" t="str">
        <f t="shared" si="144"/>
        <v/>
      </c>
      <c r="AF207" s="85">
        <f t="shared" si="145"/>
        <v>0</v>
      </c>
      <c r="AG207" s="84" t="str">
        <f t="shared" si="146"/>
        <v/>
      </c>
      <c r="AH207" s="85" t="str">
        <f t="shared" si="147"/>
        <v/>
      </c>
      <c r="AI207" s="86" t="str">
        <f t="shared" si="148"/>
        <v/>
      </c>
      <c r="AJ207" s="87" t="str">
        <f t="shared" si="149"/>
        <v/>
      </c>
      <c r="AK207" s="88">
        <f t="shared" si="150"/>
        <v>0</v>
      </c>
      <c r="AM207" s="183"/>
      <c r="AN207" s="165"/>
      <c r="AO207" s="165"/>
      <c r="AP207" s="165"/>
      <c r="AQ207" s="165"/>
      <c r="AR207" s="189" t="str">
        <f t="shared" si="163"/>
        <v/>
      </c>
      <c r="AS207" s="166" t="str">
        <f t="shared" si="151"/>
        <v/>
      </c>
      <c r="AT207" s="166" t="str">
        <f t="shared" si="152"/>
        <v/>
      </c>
      <c r="AU207" s="166" t="str">
        <f t="shared" si="164"/>
        <v/>
      </c>
      <c r="AV207" s="166" t="str">
        <f t="shared" si="165"/>
        <v/>
      </c>
      <c r="AW207" s="166" t="str">
        <f t="shared" si="153"/>
        <v/>
      </c>
      <c r="AX207" s="166" t="str">
        <f t="shared" si="154"/>
        <v/>
      </c>
      <c r="AY207" s="166" t="str">
        <f t="shared" si="155"/>
        <v/>
      </c>
      <c r="AZ207" s="166" t="str">
        <f t="shared" si="156"/>
        <v/>
      </c>
      <c r="BA207" s="166" t="str">
        <f t="shared" si="166"/>
        <v/>
      </c>
      <c r="BB207" s="166" t="str">
        <f t="shared" si="157"/>
        <v/>
      </c>
      <c r="BC207" s="166" t="str">
        <f t="shared" si="167"/>
        <v/>
      </c>
      <c r="BD207" s="166" t="str">
        <f t="shared" si="158"/>
        <v/>
      </c>
      <c r="BE207" s="166" t="str">
        <f t="shared" si="168"/>
        <v>{"description": "(Sp) 左半 &amp; へ → ぺ","conditions":[{"type":"variable_if","name":"unsettled","value":1},{"type":"variable_unless","name":"B_V","value":0},{"input_sources":[{"language":"ja"}],"type":"input_source_if"},{"input_sources":[{"input_mode_id":"Roman$"}],"type":"input_source_unless"}],"from":{"key_code":"p","modifiers":{"optional":["shift","caps_lock"]}},"to":[{"key_code":"delete_or_backspace"},{"key_code":"p"},{"key_code":"e"},{"set_variable":{"name":"B_P","value":1}},{"set_variable":{"name":"unsettled","value":2}}],"to_after_key_up":[{"set_variable":{"name":"B_P","value":0}},{"set_variable":{"name":"unsettled","value":0}}],"type":"basic"},{"conditions":[{"type":"variable_unless","name":"B_V","value":0},{"input_sources":[{"language":"ja"}],"type":"input_source_if"},{"input_sources":[{"input_mode_id":"Roman$"}],"type":"input_source_unless"}],"from":{"key_code":"p","modifiers":{"optional":["shift","caps_lock"]}},"to":[{"key_code":"p"},{"key_code":"e"},{"set_variable":{"name":"B_P","value":1}},{"set_variable":{"name":"unsettled","value":1}}],"to_after_key_up":[{"set_variable":{"name":"B_P","value":0}},{"set_variable":{"name":"unsettled","value":0}}],"type":"basic"},</v>
      </c>
      <c r="BF207" s="166" t="str">
        <f t="shared" si="159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v","modifiers":{"optional":["shift","caps_lock"]}},"to":[{"key_code":"delete_or_backspace"},{"key_code":"p"},{"key_code":"e"},{"set_variable":{"name":"B_V","value":1}},{"set_variable":{"name":"unsettled","value":2}}],"to_after_key_up":[{"set_variable":{"name":"B_V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v","modifiers":{"optional":["shift","caps_lock"]}},"to":[{"key_code":"p"},{"key_code":"e"},{"set_variable":{"name":"B_V","value":1}},{"set_variable":{"name":"unsettled","value":1}}],"to_after_key_up":[{"set_variable":{"name":"B_V","value":0}},{"set_variable":{"name":"unsettled","value":0}}],"type":"basic"},</v>
      </c>
      <c r="BG207" s="166" t="str">
        <f t="shared" si="169"/>
        <v/>
      </c>
      <c r="BH207" s="166" t="str">
        <f t="shared" si="170"/>
        <v/>
      </c>
      <c r="BI207" s="166" t="str">
        <f t="shared" si="171"/>
        <v/>
      </c>
      <c r="BJ207" s="166"/>
      <c r="BK207" s="190"/>
      <c r="BL207" s="189" t="str">
        <f t="shared" si="172"/>
        <v/>
      </c>
      <c r="BM207" s="166" t="str">
        <f t="shared" si="160"/>
        <v/>
      </c>
      <c r="BN207" s="167" t="str">
        <f t="shared" si="161"/>
        <v/>
      </c>
      <c r="BO207" s="166" t="str">
        <f t="shared" si="173"/>
        <v/>
      </c>
      <c r="BP207" s="166" t="str">
        <f t="shared" si="162"/>
        <v/>
      </c>
      <c r="BQ207" s="190" t="str">
        <f>IF(AND($A207=1,$J207&lt;&gt;""),_xlfn.CONCAT(BQ$3,PROPER(_xlfn.XLOOKUP($L207,字面,QWERTY)),BQ$4,_xlfn.XLOOKUP($L207,字面,QWERTY),BQ$5,$U207,BQ$6,_xlfn.XLOOKUP($L207,字面,変数名),BQ$7,_xlfn.XLOOKUP($L207,字面,変数名),BQ$8,BQ$9,_xlfn.XLOOKUP($L207,字面,QWERTY),BQ$5,$U207,BQ$6,_xlfn.XLOOKUP($L207,字面,変数名),BQ$10,_xlfn.XLOOKUP($L207,字面,変数名),IF(ISBLANK($BQ208),BQ$11,BQ$8)),"")</f>
        <v/>
      </c>
      <c r="BR207" s="193"/>
    </row>
    <row r="208" spans="1:70" ht="21">
      <c r="A208" s="39">
        <f t="shared" si="129"/>
        <v>2</v>
      </c>
      <c r="B208" s="38" t="str">
        <f t="shared" si="130"/>
        <v>C</v>
      </c>
      <c r="C208" s="38">
        <f t="shared" si="131"/>
        <v>1</v>
      </c>
      <c r="D208" s="38">
        <f t="shared" si="132"/>
        <v>2</v>
      </c>
      <c r="E208" s="50">
        <f t="shared" si="133"/>
        <v>136314880</v>
      </c>
      <c r="F208" s="141">
        <f t="shared" si="134"/>
        <v>1</v>
      </c>
      <c r="G208" s="144">
        <v>100</v>
      </c>
      <c r="H208" s="3"/>
      <c r="I208" s="19"/>
      <c r="J208" s="5" t="s">
        <v>40</v>
      </c>
      <c r="K208" s="7" t="s">
        <v>56</v>
      </c>
      <c r="L208" s="22" t="s">
        <v>235</v>
      </c>
      <c r="M208" s="22" t="s">
        <v>186</v>
      </c>
      <c r="N208" s="204"/>
      <c r="O208" s="36" t="s">
        <v>525</v>
      </c>
      <c r="P208" s="9"/>
      <c r="Q208" s="10"/>
      <c r="R208" s="21"/>
      <c r="S208" s="34" t="str">
        <f t="shared" si="174"/>
        <v>{"key_code":"p"},{"key_code":"o"}</v>
      </c>
      <c r="T208" s="160"/>
      <c r="U208" s="34" t="str">
        <f t="shared" si="135"/>
        <v/>
      </c>
      <c r="W208" s="84" t="str">
        <f t="shared" si="136"/>
        <v/>
      </c>
      <c r="X208" s="85" t="str">
        <f t="shared" si="137"/>
        <v/>
      </c>
      <c r="Y208" s="86" t="str">
        <f t="shared" si="138"/>
        <v/>
      </c>
      <c r="Z208" s="87" t="str">
        <f t="shared" si="139"/>
        <v/>
      </c>
      <c r="AA208" s="85">
        <f t="shared" si="140"/>
        <v>0</v>
      </c>
      <c r="AB208" s="84" t="str">
        <f t="shared" si="141"/>
        <v/>
      </c>
      <c r="AC208" s="85" t="str">
        <f t="shared" si="142"/>
        <v/>
      </c>
      <c r="AD208" s="86" t="str">
        <f t="shared" si="143"/>
        <v/>
      </c>
      <c r="AE208" s="87" t="str">
        <f t="shared" si="144"/>
        <v/>
      </c>
      <c r="AF208" s="85">
        <f t="shared" si="145"/>
        <v>0</v>
      </c>
      <c r="AG208" s="84" t="str">
        <f t="shared" si="146"/>
        <v/>
      </c>
      <c r="AH208" s="85" t="str">
        <f t="shared" si="147"/>
        <v/>
      </c>
      <c r="AI208" s="86" t="str">
        <f t="shared" si="148"/>
        <v/>
      </c>
      <c r="AJ208" s="87" t="str">
        <f t="shared" si="149"/>
        <v/>
      </c>
      <c r="AK208" s="88">
        <f t="shared" si="150"/>
        <v>0</v>
      </c>
      <c r="AM208" s="183"/>
      <c r="AN208" s="165"/>
      <c r="AO208" s="165"/>
      <c r="AP208" s="165"/>
      <c r="AQ208" s="165"/>
      <c r="AR208" s="189" t="str">
        <f t="shared" si="163"/>
        <v/>
      </c>
      <c r="AS208" s="166" t="str">
        <f t="shared" si="151"/>
        <v/>
      </c>
      <c r="AT208" s="166" t="str">
        <f t="shared" si="152"/>
        <v/>
      </c>
      <c r="AU208" s="166" t="str">
        <f t="shared" si="164"/>
        <v/>
      </c>
      <c r="AV208" s="166" t="str">
        <f t="shared" si="165"/>
        <v/>
      </c>
      <c r="AW208" s="166" t="str">
        <f t="shared" si="153"/>
        <v/>
      </c>
      <c r="AX208" s="166" t="str">
        <f t="shared" si="154"/>
        <v/>
      </c>
      <c r="AY208" s="166" t="str">
        <f t="shared" si="155"/>
        <v/>
      </c>
      <c r="AZ208" s="166" t="str">
        <f t="shared" si="156"/>
        <v/>
      </c>
      <c r="BA208" s="166" t="str">
        <f t="shared" si="166"/>
        <v/>
      </c>
      <c r="BB208" s="166" t="str">
        <f t="shared" si="157"/>
        <v/>
      </c>
      <c r="BC208" s="166" t="str">
        <f t="shared" si="167"/>
        <v/>
      </c>
      <c r="BD208" s="166" t="str">
        <f t="shared" si="158"/>
        <v/>
      </c>
      <c r="BE208" s="166" t="str">
        <f t="shared" si="168"/>
        <v>{"description": "(Sp) 右半 &amp; ほ → ぽ","conditions":[{"type":"variable_if","name":"unsettled","value":1},{"type":"variable_unless","name":"B_M","value":0},{"input_sources":[{"language":"ja"}],"type":"input_source_if"},{"input_sources":[{"input_mode_id":"Roman$"}],"type":"input_source_unless"}],"from":{"key_code":"z","modifiers":{"optional":["shift","caps_lock"]}},"to":[{"key_code":"delete_or_backspace"},{"key_code":"p"},{"key_code":"o"},{"set_variable":{"name":"B_Z","value":1}},{"set_variable":{"name":"unsettled","value":2}}],"to_after_key_up":[{"set_variable":{"name":"B_Z","value":0}},{"set_variable":{"name":"unsettled","value":0}}],"type":"basic"},{"conditions":[{"type":"variable_unless","name":"B_M","value":0},{"input_sources":[{"language":"ja"}],"type":"input_source_if"},{"input_sources":[{"input_mode_id":"Roman$"}],"type":"input_source_unless"}],"from":{"key_code":"z","modifiers":{"optional":["shift","caps_lock"]}},"to":[{"key_code":"p"},{"key_code":"o"},{"set_variable":{"name":"B_Z","value":1}},{"set_variable":{"name":"unsettled","value":1}}],"to_after_key_up":[{"set_variable":{"name":"B_Z","value":0}},{"set_variable":{"name":"unsettled","value":0}}],"type":"basic"},</v>
      </c>
      <c r="BF208" s="166" t="str">
        <f t="shared" si="159"/>
        <v>{"conditions":[{"type":"variable_if","name":"unsettled","value":1},{"type":"variable_unless","name":"B_Z","value":0},{"input_sources":[{"language":"ja"}],"type":"input_source_if"},{"input_sources":[{"input_mode_id":"Roman$"}],"type":"input_source_unless"}],"from":{"key_code":"m","modifiers":{"optional":["shift","caps_lock"]}},"to":[{"key_code":"delete_or_backspace"},{"key_code":"p"},{"key_code":"o"},{"set_variable":{"name":"B_M","value":1}},{"set_variable":{"name":"unsettled","value":2}}],"to_after_key_up":[{"set_variable":{"name":"B_M","value":0}},{"set_variable":{"name":"unsettled","value":0}}],"type":"basic"},{"conditions":[{"type":"variable_unless","name":"B_Z","value":0},{"input_sources":[{"language":"ja"}],"type":"input_source_if"},{"input_sources":[{"input_mode_id":"Roman$"}],"type":"input_source_unless"}],"from":{"key_code":"m","modifiers":{"optional":["shift","caps_lock"]}},"to":[{"key_code":"p"},{"key_code":"o"},{"set_variable":{"name":"B_M","value":1}},{"set_variable":{"name":"unsettled","value":1}}],"to_after_key_up":[{"set_variable":{"name":"B_M","value":0}},{"set_variable":{"name":"unsettled","value":0}}],"type":"basic"},</v>
      </c>
      <c r="BG208" s="166" t="str">
        <f t="shared" si="169"/>
        <v/>
      </c>
      <c r="BH208" s="166" t="str">
        <f t="shared" si="170"/>
        <v/>
      </c>
      <c r="BI208" s="166" t="str">
        <f t="shared" si="171"/>
        <v/>
      </c>
      <c r="BJ208" s="166"/>
      <c r="BK208" s="190"/>
      <c r="BL208" s="189" t="str">
        <f t="shared" si="172"/>
        <v/>
      </c>
      <c r="BM208" s="166" t="str">
        <f t="shared" si="160"/>
        <v/>
      </c>
      <c r="BN208" s="167" t="str">
        <f t="shared" si="161"/>
        <v/>
      </c>
      <c r="BO208" s="166" t="str">
        <f t="shared" si="173"/>
        <v/>
      </c>
      <c r="BP208" s="166" t="str">
        <f t="shared" si="162"/>
        <v/>
      </c>
      <c r="BQ208" s="190" t="str">
        <f>IF(AND($A208=1,$J208&lt;&gt;""),_xlfn.CONCAT(BQ$3,PROPER(_xlfn.XLOOKUP($L208,字面,QWERTY)),BQ$4,_xlfn.XLOOKUP($L208,字面,QWERTY),BQ$5,$U208,BQ$6,_xlfn.XLOOKUP($L208,字面,変数名),BQ$7,_xlfn.XLOOKUP($L208,字面,変数名),BQ$8,BQ$9,_xlfn.XLOOKUP($L208,字面,QWERTY),BQ$5,$U208,BQ$6,_xlfn.XLOOKUP($L208,字面,変数名),BQ$10,_xlfn.XLOOKUP($L208,字面,変数名),IF(ISBLANK($BQ209),BQ$11,BQ$8)),"")</f>
        <v/>
      </c>
      <c r="BR208" s="193"/>
    </row>
    <row r="209" spans="1:70" ht="21">
      <c r="A209" s="39">
        <f t="shared" si="129"/>
        <v>2</v>
      </c>
      <c r="B209" s="38" t="str">
        <f t="shared" si="130"/>
        <v>C</v>
      </c>
      <c r="C209" s="38">
        <f t="shared" si="131"/>
        <v>1</v>
      </c>
      <c r="D209" s="38">
        <f t="shared" si="132"/>
        <v>2</v>
      </c>
      <c r="E209" s="50">
        <f t="shared" si="133"/>
        <v>138412032</v>
      </c>
      <c r="F209" s="141">
        <f t="shared" si="134"/>
        <v>1</v>
      </c>
      <c r="G209" s="144">
        <v>101</v>
      </c>
      <c r="H209" s="3"/>
      <c r="I209" s="19"/>
      <c r="J209" s="5" t="s">
        <v>40</v>
      </c>
      <c r="K209" s="7" t="s">
        <v>56</v>
      </c>
      <c r="L209" s="22" t="s">
        <v>235</v>
      </c>
      <c r="M209" s="22" t="s">
        <v>177</v>
      </c>
      <c r="N209" s="204"/>
      <c r="O209" s="36" t="s">
        <v>526</v>
      </c>
      <c r="P209" s="9"/>
      <c r="Q209" s="10"/>
      <c r="R209" s="21"/>
      <c r="S209" s="34" t="str">
        <f t="shared" si="174"/>
        <v>{"key_code":"p"},{"key_code":"i"}</v>
      </c>
      <c r="T209" s="160"/>
      <c r="U209" s="34" t="str">
        <f t="shared" si="135"/>
        <v/>
      </c>
      <c r="W209" s="84" t="str">
        <f t="shared" si="136"/>
        <v/>
      </c>
      <c r="X209" s="85" t="str">
        <f t="shared" si="137"/>
        <v/>
      </c>
      <c r="Y209" s="86" t="str">
        <f t="shared" si="138"/>
        <v/>
      </c>
      <c r="Z209" s="87" t="str">
        <f t="shared" si="139"/>
        <v/>
      </c>
      <c r="AA209" s="85">
        <f t="shared" si="140"/>
        <v>0</v>
      </c>
      <c r="AB209" s="84" t="str">
        <f t="shared" si="141"/>
        <v/>
      </c>
      <c r="AC209" s="85" t="str">
        <f t="shared" si="142"/>
        <v/>
      </c>
      <c r="AD209" s="86" t="str">
        <f t="shared" si="143"/>
        <v/>
      </c>
      <c r="AE209" s="87" t="str">
        <f t="shared" si="144"/>
        <v/>
      </c>
      <c r="AF209" s="85">
        <f t="shared" si="145"/>
        <v>0</v>
      </c>
      <c r="AG209" s="84" t="str">
        <f t="shared" si="146"/>
        <v/>
      </c>
      <c r="AH209" s="85" t="str">
        <f t="shared" si="147"/>
        <v/>
      </c>
      <c r="AI209" s="86" t="str">
        <f t="shared" si="148"/>
        <v/>
      </c>
      <c r="AJ209" s="87" t="str">
        <f t="shared" si="149"/>
        <v/>
      </c>
      <c r="AK209" s="88">
        <f t="shared" si="150"/>
        <v>0</v>
      </c>
      <c r="AM209" s="183"/>
      <c r="AN209" s="165"/>
      <c r="AO209" s="165"/>
      <c r="AP209" s="165"/>
      <c r="AQ209" s="165"/>
      <c r="AR209" s="189" t="str">
        <f t="shared" si="163"/>
        <v/>
      </c>
      <c r="AS209" s="166" t="str">
        <f t="shared" si="151"/>
        <v/>
      </c>
      <c r="AT209" s="166" t="str">
        <f t="shared" si="152"/>
        <v/>
      </c>
      <c r="AU209" s="166" t="str">
        <f t="shared" si="164"/>
        <v/>
      </c>
      <c r="AV209" s="166" t="str">
        <f t="shared" si="165"/>
        <v/>
      </c>
      <c r="AW209" s="166" t="str">
        <f t="shared" si="153"/>
        <v/>
      </c>
      <c r="AX209" s="166" t="str">
        <f t="shared" si="154"/>
        <v/>
      </c>
      <c r="AY209" s="166" t="str">
        <f t="shared" si="155"/>
        <v/>
      </c>
      <c r="AZ209" s="166" t="str">
        <f t="shared" si="156"/>
        <v/>
      </c>
      <c r="BA209" s="166" t="str">
        <f t="shared" si="166"/>
        <v/>
      </c>
      <c r="BB209" s="166" t="str">
        <f t="shared" si="157"/>
        <v/>
      </c>
      <c r="BC209" s="166" t="str">
        <f t="shared" si="167"/>
        <v/>
      </c>
      <c r="BD209" s="166" t="str">
        <f t="shared" si="158"/>
        <v/>
      </c>
      <c r="BE209" s="166" t="str">
        <f t="shared" si="168"/>
        <v>{"description": "(Sp) 右半 &amp; ひ → ぴ","conditions":[{"type":"variable_if","name":"unsettled","value":1},{"type":"variable_unless","name":"B_M","value":0},{"input_sources":[{"language":"ja"}],"type":"input_source_if"},{"input_sources":[{"input_mode_id":"Roman$"}],"type":"input_source_unless"}],"from":{"key_code":"x","modifiers":{"optional":["shift","caps_lock"]}},"to":[{"key_code":"delete_or_backspace"},{"key_code":"p"},{"key_code":"i"},{"set_variable":{"name":"B_X","value":1}},{"set_variable":{"name":"unsettled","value":2}}],"to_after_key_up":[{"set_variable":{"name":"B_X","value":0}},{"set_variable":{"name":"unsettled","value":0}}],"type":"basic"},{"conditions":[{"type":"variable_unless","name":"B_M","value":0},{"input_sources":[{"language":"ja"}],"type":"input_source_if"},{"input_sources":[{"input_mode_id":"Roman$"}],"type":"input_source_unless"}],"from":{"key_code":"x","modifiers":{"optional":["shift","caps_lock"]}},"to":[{"key_code":"p"},{"key_code":"i"},{"set_variable":{"name":"B_X","value":1}},{"set_variable":{"name":"unsettled","value":1}}],"to_after_key_up":[{"set_variable":{"name":"B_X","value":0}},{"set_variable":{"name":"unsettled","value":0}}],"type":"basic"},</v>
      </c>
      <c r="BF209" s="166" t="str">
        <f t="shared" si="159"/>
        <v>{"conditions":[{"type":"variable_if","name":"unsettled","value":1},{"type":"variable_unless","name":"B_X","value":0},{"input_sources":[{"language":"ja"}],"type":"input_source_if"},{"input_sources":[{"input_mode_id":"Roman$"}],"type":"input_source_unless"}],"from":{"key_code":"m","modifiers":{"optional":["shift","caps_lock"]}},"to":[{"key_code":"delete_or_backspace"},{"key_code":"p"},{"key_code":"i"},{"set_variable":{"name":"B_M","value":1}},{"set_variable":{"name":"unsettled","value":2}}],"to_after_key_up":[{"set_variable":{"name":"B_M","value":0}},{"set_variable":{"name":"unsettled","value":0}}],"type":"basic"},{"conditions":[{"type":"variable_unless","name":"B_X","value":0},{"input_sources":[{"language":"ja"}],"type":"input_source_if"},{"input_sources":[{"input_mode_id":"Roman$"}],"type":"input_source_unless"}],"from":{"key_code":"m","modifiers":{"optional":["shift","caps_lock"]}},"to":[{"key_code":"p"},{"key_code":"i"},{"set_variable":{"name":"B_M","value":1}},{"set_variable":{"name":"unsettled","value":1}}],"to_after_key_up":[{"set_variable":{"name":"B_M","value":0}},{"set_variable":{"name":"unsettled","value":0}}],"type":"basic"},</v>
      </c>
      <c r="BG209" s="166" t="str">
        <f t="shared" si="169"/>
        <v/>
      </c>
      <c r="BH209" s="166" t="str">
        <f t="shared" si="170"/>
        <v/>
      </c>
      <c r="BI209" s="166" t="str">
        <f t="shared" si="171"/>
        <v/>
      </c>
      <c r="BJ209" s="166"/>
      <c r="BK209" s="190"/>
      <c r="BL209" s="189" t="str">
        <f t="shared" si="172"/>
        <v/>
      </c>
      <c r="BM209" s="166" t="str">
        <f t="shared" si="160"/>
        <v/>
      </c>
      <c r="BN209" s="167" t="str">
        <f t="shared" si="161"/>
        <v/>
      </c>
      <c r="BO209" s="166" t="str">
        <f t="shared" si="173"/>
        <v/>
      </c>
      <c r="BP209" s="166" t="str">
        <f t="shared" si="162"/>
        <v/>
      </c>
      <c r="BQ209" s="190" t="str">
        <f>IF(AND($A209=1,$J209&lt;&gt;""),_xlfn.CONCAT(BQ$3,PROPER(_xlfn.XLOOKUP($L209,字面,QWERTY)),BQ$4,_xlfn.XLOOKUP($L209,字面,QWERTY),BQ$5,$U209,BQ$6,_xlfn.XLOOKUP($L209,字面,変数名),BQ$7,_xlfn.XLOOKUP($L209,字面,変数名),BQ$8,BQ$9,_xlfn.XLOOKUP($L209,字面,QWERTY),BQ$5,$U209,BQ$6,_xlfn.XLOOKUP($L209,字面,変数名),BQ$10,_xlfn.XLOOKUP($L209,字面,変数名),IF(ISBLANK($BQ210),BQ$11,BQ$8)),"")</f>
        <v/>
      </c>
      <c r="BR209" s="193"/>
    </row>
    <row r="210" spans="1:70" ht="21">
      <c r="A210" s="39">
        <f t="shared" si="129"/>
        <v>2</v>
      </c>
      <c r="B210" s="38" t="str">
        <f t="shared" si="130"/>
        <v>C</v>
      </c>
      <c r="C210" s="38">
        <f t="shared" si="131"/>
        <v>1</v>
      </c>
      <c r="D210" s="38">
        <f t="shared" si="132"/>
        <v>2</v>
      </c>
      <c r="E210" s="50">
        <f t="shared" si="133"/>
        <v>142606336</v>
      </c>
      <c r="F210" s="141">
        <f t="shared" si="134"/>
        <v>1</v>
      </c>
      <c r="G210" s="144">
        <v>102</v>
      </c>
      <c r="H210" s="3"/>
      <c r="I210" s="19"/>
      <c r="J210" s="5" t="s">
        <v>40</v>
      </c>
      <c r="K210" s="7" t="s">
        <v>56</v>
      </c>
      <c r="L210" s="22" t="s">
        <v>235</v>
      </c>
      <c r="M210" s="22" t="s">
        <v>188</v>
      </c>
      <c r="N210" s="204"/>
      <c r="O210" s="36" t="s">
        <v>270</v>
      </c>
      <c r="P210" s="9"/>
      <c r="Q210" s="10"/>
      <c r="R210" s="21"/>
      <c r="S210" s="34" t="str">
        <f t="shared" si="174"/>
        <v>{"key_code":"p"},{"key_code":"a"}</v>
      </c>
      <c r="T210" s="160"/>
      <c r="U210" s="34" t="str">
        <f t="shared" si="135"/>
        <v/>
      </c>
      <c r="W210" s="84" t="str">
        <f t="shared" si="136"/>
        <v/>
      </c>
      <c r="X210" s="85" t="str">
        <f t="shared" si="137"/>
        <v/>
      </c>
      <c r="Y210" s="86" t="str">
        <f t="shared" si="138"/>
        <v/>
      </c>
      <c r="Z210" s="87" t="str">
        <f t="shared" si="139"/>
        <v/>
      </c>
      <c r="AA210" s="85">
        <f t="shared" si="140"/>
        <v>0</v>
      </c>
      <c r="AB210" s="84" t="str">
        <f t="shared" si="141"/>
        <v/>
      </c>
      <c r="AC210" s="85" t="str">
        <f t="shared" si="142"/>
        <v/>
      </c>
      <c r="AD210" s="86" t="str">
        <f t="shared" si="143"/>
        <v/>
      </c>
      <c r="AE210" s="87" t="str">
        <f t="shared" si="144"/>
        <v/>
      </c>
      <c r="AF210" s="85">
        <f t="shared" si="145"/>
        <v>0</v>
      </c>
      <c r="AG210" s="84" t="str">
        <f t="shared" si="146"/>
        <v/>
      </c>
      <c r="AH210" s="85" t="str">
        <f t="shared" si="147"/>
        <v/>
      </c>
      <c r="AI210" s="86" t="str">
        <f t="shared" si="148"/>
        <v/>
      </c>
      <c r="AJ210" s="87" t="str">
        <f t="shared" si="149"/>
        <v/>
      </c>
      <c r="AK210" s="88">
        <f t="shared" si="150"/>
        <v>0</v>
      </c>
      <c r="AM210" s="183"/>
      <c r="AN210" s="165"/>
      <c r="AO210" s="165"/>
      <c r="AP210" s="165"/>
      <c r="AQ210" s="165"/>
      <c r="AR210" s="189" t="str">
        <f t="shared" si="163"/>
        <v/>
      </c>
      <c r="AS210" s="166" t="str">
        <f t="shared" si="151"/>
        <v/>
      </c>
      <c r="AT210" s="166" t="str">
        <f t="shared" si="152"/>
        <v/>
      </c>
      <c r="AU210" s="166" t="str">
        <f t="shared" si="164"/>
        <v/>
      </c>
      <c r="AV210" s="166" t="str">
        <f t="shared" si="165"/>
        <v/>
      </c>
      <c r="AW210" s="166" t="str">
        <f t="shared" si="153"/>
        <v/>
      </c>
      <c r="AX210" s="166" t="str">
        <f t="shared" si="154"/>
        <v/>
      </c>
      <c r="AY210" s="166" t="str">
        <f t="shared" si="155"/>
        <v/>
      </c>
      <c r="AZ210" s="166" t="str">
        <f t="shared" si="156"/>
        <v/>
      </c>
      <c r="BA210" s="166" t="str">
        <f t="shared" si="166"/>
        <v/>
      </c>
      <c r="BB210" s="166" t="str">
        <f t="shared" si="157"/>
        <v/>
      </c>
      <c r="BC210" s="166" t="str">
        <f t="shared" si="167"/>
        <v/>
      </c>
      <c r="BD210" s="166" t="str">
        <f t="shared" si="158"/>
        <v/>
      </c>
      <c r="BE210" s="166" t="str">
        <f t="shared" si="168"/>
        <v>{"description": "(Sp) 右半 &amp; は → ぱ","conditions":[{"type":"variable_if","name":"unsettled","value":1},{"type":"variable_unless","name":"B_M","value":0},{"input_sources":[{"language":"ja"}],"type":"input_source_if"},{"input_sources":[{"input_mode_id":"Roman$"}],"type":"input_source_unless"}],"from":{"key_code":"c","modifiers":{"optional":["shift","caps_lock"]}},"to":[{"key_code":"delete_or_backspace"},{"key_code":"p"},{"key_code":"a"},{"set_variable":{"name":"B_C","value":1}},{"set_variable":{"name":"unsettled","value":2}}],"to_after_key_up":[{"set_variable":{"name":"B_C","value":0}},{"set_variable":{"name":"unsettled","value":0}}],"type":"basic"},{"conditions":[{"type":"variable_unless","name":"B_M","value":0},{"input_sources":[{"language":"ja"}],"type":"input_source_if"},{"input_sources":[{"input_mode_id":"Roman$"}],"type":"input_source_unless"}],"from":{"key_code":"c","modifiers":{"optional":["shift","caps_lock"]}},"to":[{"key_code":"p"},{"key_code":"a"},{"set_variable":{"name":"B_C","value":1}},{"set_variable":{"name":"unsettled","value":1}}],"to_after_key_up":[{"set_variable":{"name":"B_C","value":0}},{"set_variable":{"name":"unsettled","value":0}}],"type":"basic"},</v>
      </c>
      <c r="BF210" s="166" t="str">
        <f t="shared" si="159"/>
        <v>{"conditions":[{"type":"variable_if","name":"unsettled","value":1},{"type":"variable_unless","name":"B_C","value":0},{"input_sources":[{"language":"ja"}],"type":"input_source_if"},{"input_sources":[{"input_mode_id":"Roman$"}],"type":"input_source_unless"}],"from":{"key_code":"m","modifiers":{"optional":["shift","caps_lock"]}},"to":[{"key_code":"delete_or_backspace"},{"key_code":"p"},{"key_code":"a"},{"set_variable":{"name":"B_M","value":1}},{"set_variable":{"name":"unsettled","value":2}}],"to_after_key_up":[{"set_variable":{"name":"B_M","value":0}},{"set_variable":{"name":"unsettled","value":0}}],"type":"basic"},{"conditions":[{"type":"variable_unless","name":"B_C","value":0},{"input_sources":[{"language":"ja"}],"type":"input_source_if"},{"input_sources":[{"input_mode_id":"Roman$"}],"type":"input_source_unless"}],"from":{"key_code":"m","modifiers":{"optional":["shift","caps_lock"]}},"to":[{"key_code":"p"},{"key_code":"a"},{"set_variable":{"name":"B_M","value":1}},{"set_variable":{"name":"unsettled","value":1}}],"to_after_key_up":[{"set_variable":{"name":"B_M","value":0}},{"set_variable":{"name":"unsettled","value":0}}],"type":"basic"},</v>
      </c>
      <c r="BG210" s="166" t="str">
        <f t="shared" si="169"/>
        <v/>
      </c>
      <c r="BH210" s="166" t="str">
        <f t="shared" si="170"/>
        <v/>
      </c>
      <c r="BI210" s="166" t="str">
        <f t="shared" si="171"/>
        <v/>
      </c>
      <c r="BJ210" s="166"/>
      <c r="BK210" s="190"/>
      <c r="BL210" s="189" t="str">
        <f t="shared" si="172"/>
        <v/>
      </c>
      <c r="BM210" s="166" t="str">
        <f t="shared" si="160"/>
        <v/>
      </c>
      <c r="BN210" s="167" t="str">
        <f t="shared" si="161"/>
        <v/>
      </c>
      <c r="BO210" s="166" t="str">
        <f t="shared" si="173"/>
        <v/>
      </c>
      <c r="BP210" s="166" t="str">
        <f t="shared" si="162"/>
        <v/>
      </c>
      <c r="BQ210" s="190" t="str">
        <f>IF(AND($A210=1,$J210&lt;&gt;""),_xlfn.CONCAT(BQ$3,PROPER(_xlfn.XLOOKUP($L210,字面,QWERTY)),BQ$4,_xlfn.XLOOKUP($L210,字面,QWERTY),BQ$5,$U210,BQ$6,_xlfn.XLOOKUP($L210,字面,変数名),BQ$7,_xlfn.XLOOKUP($L210,字面,変数名),BQ$8,BQ$9,_xlfn.XLOOKUP($L210,字面,QWERTY),BQ$5,$U210,BQ$6,_xlfn.XLOOKUP($L210,字面,変数名),BQ$10,_xlfn.XLOOKUP($L210,字面,変数名),IF(ISBLANK($BQ211),BQ$11,BQ$8)),"")</f>
        <v/>
      </c>
      <c r="BR210" s="193"/>
    </row>
    <row r="211" spans="1:70" ht="21">
      <c r="A211" s="39">
        <f t="shared" si="129"/>
        <v>2</v>
      </c>
      <c r="B211" s="38" t="str">
        <f t="shared" si="130"/>
        <v>C</v>
      </c>
      <c r="C211" s="38">
        <f t="shared" si="131"/>
        <v>1</v>
      </c>
      <c r="D211" s="38">
        <f t="shared" si="132"/>
        <v>2</v>
      </c>
      <c r="E211" s="50">
        <f t="shared" si="133"/>
        <v>65538</v>
      </c>
      <c r="F211" s="141">
        <f t="shared" si="134"/>
        <v>0</v>
      </c>
      <c r="G211" s="144">
        <v>103</v>
      </c>
      <c r="H211" s="3"/>
      <c r="I211" s="19"/>
      <c r="J211" s="5" t="s">
        <v>40</v>
      </c>
      <c r="K211" s="7" t="s">
        <v>56</v>
      </c>
      <c r="L211" s="22" t="s">
        <v>199</v>
      </c>
      <c r="M211" s="22" t="s">
        <v>257</v>
      </c>
      <c r="N211" s="204"/>
      <c r="O211" s="36" t="s">
        <v>880</v>
      </c>
      <c r="P211" s="9"/>
      <c r="Q211" s="10"/>
      <c r="R211" s="21" t="s">
        <v>904</v>
      </c>
      <c r="S211" s="34" t="str">
        <f t="shared" si="174"/>
        <v>{"key_code":"x"},{"key_code":"y"},{"key_code":"a"}</v>
      </c>
      <c r="T211" s="160"/>
      <c r="U211" s="34" t="str">
        <f t="shared" si="135"/>
        <v/>
      </c>
      <c r="W211" s="84" t="str">
        <f t="shared" si="136"/>
        <v/>
      </c>
      <c r="X211" s="85" t="str">
        <f t="shared" si="137"/>
        <v/>
      </c>
      <c r="Y211" s="86" t="str">
        <f t="shared" si="138"/>
        <v/>
      </c>
      <c r="Z211" s="87" t="str">
        <f t="shared" si="139"/>
        <v/>
      </c>
      <c r="AA211" s="85">
        <f t="shared" si="140"/>
        <v>0</v>
      </c>
      <c r="AB211" s="84" t="str">
        <f t="shared" si="141"/>
        <v/>
      </c>
      <c r="AC211" s="85" t="str">
        <f t="shared" si="142"/>
        <v/>
      </c>
      <c r="AD211" s="86" t="str">
        <f t="shared" si="143"/>
        <v/>
      </c>
      <c r="AE211" s="87" t="str">
        <f t="shared" si="144"/>
        <v/>
      </c>
      <c r="AF211" s="85">
        <f t="shared" si="145"/>
        <v>0</v>
      </c>
      <c r="AG211" s="84" t="str">
        <f t="shared" si="146"/>
        <v/>
      </c>
      <c r="AH211" s="85" t="str">
        <f t="shared" si="147"/>
        <v/>
      </c>
      <c r="AI211" s="86" t="str">
        <f t="shared" si="148"/>
        <v/>
      </c>
      <c r="AJ211" s="87" t="str">
        <f t="shared" si="149"/>
        <v/>
      </c>
      <c r="AK211" s="88">
        <f t="shared" si="150"/>
        <v>0</v>
      </c>
      <c r="AM211" s="183"/>
      <c r="AN211" s="165"/>
      <c r="AO211" s="165"/>
      <c r="AP211" s="165"/>
      <c r="AQ211" s="165"/>
      <c r="AR211" s="189" t="str">
        <f t="shared" si="163"/>
        <v/>
      </c>
      <c r="AS211" s="166" t="str">
        <f t="shared" si="151"/>
        <v/>
      </c>
      <c r="AT211" s="166" t="str">
        <f t="shared" si="152"/>
        <v/>
      </c>
      <c r="AU211" s="166" t="str">
        <f t="shared" si="164"/>
        <v/>
      </c>
      <c r="AV211" s="166" t="str">
        <f t="shared" si="165"/>
        <v/>
      </c>
      <c r="AW211" s="166" t="str">
        <f t="shared" si="153"/>
        <v/>
      </c>
      <c r="AX211" s="166" t="str">
        <f t="shared" si="154"/>
        <v/>
      </c>
      <c r="AY211" s="166" t="str">
        <f t="shared" si="155"/>
        <v/>
      </c>
      <c r="AZ211" s="166" t="str">
        <f t="shared" si="156"/>
        <v/>
      </c>
      <c r="BA211" s="166" t="str">
        <f t="shared" si="166"/>
        <v/>
      </c>
      <c r="BB211" s="166" t="str">
        <f t="shared" si="157"/>
        <v/>
      </c>
      <c r="BC211" s="166" t="str">
        <f t="shared" si="167"/>
        <v/>
      </c>
      <c r="BD211" s="166" t="str">
        <f t="shared" si="158"/>
        <v/>
      </c>
      <c r="BE211" s="166" t="str">
        <f t="shared" si="168"/>
        <v>{"description": "(Sp) 小 &amp; や → ゃ","conditions":[{"type":"variable_if","name":"unsettled","value":1},{"type":"variable_unless","name":"B_Q","value":0},{"input_sources":[{"language":"ja"}],"type":"input_source_if"},{"input_sources":[{"input_mode_id":"Roman$"}],"type":"input_source_unless"}],"from":{"key_code":"h","modifiers":{"optional":["shift","caps_lock"]}},"to":[{"key_code":"delete_or_backspace"},{"key_code":"x"},{"key_code":"y"},{"key_code":"a"},{"set_variable":{"name":"B_H","value":1}},{"set_variable":{"name":"unsettled","value":0}}],"to_after_key_up":[{"set_variable":{"name":"B_H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h","modifiers":{"optional":["shift","caps_lock"]}},"to":[{"key_code":"x"},{"key_code":"y"},{"key_code":"a"},{"set_variable":{"name":"B_H","value":1}},{"set_variable":{"name":"unsettled","value":0}}],"to_after_key_up":[{"set_variable":{"name":"B_H","value":0}},{"set_variable":{"name":"unsettled","value":0}}],"type":"basic"},</v>
      </c>
      <c r="BF211" s="166" t="str">
        <f t="shared" si="159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q","modifiers":{"optional":["shift","caps_lock"]}},"to":[{"key_code":"delete_or_backspace"},{"key_code":"x"},{"key_code":"y"},{"key_code":"a"},{"set_variable":{"name":"B_Q","value":1}},{"set_variable":{"name":"unsettled","value":0}}],"to_after_key_up":[{"set_variable":{"name":"B_Q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q","modifiers":{"optional":["shift","caps_lock"]}},"to":[{"key_code":"x"},{"key_code":"y"},{"key_code":"a"},{"set_variable":{"name":"B_Q","value":1}},{"set_variable":{"name":"unsettled","value":0}}],"to_after_key_up":[{"set_variable":{"name":"B_Q","value":0}},{"set_variable":{"name":"unsettled","value":0}}],"type":"basic"},</v>
      </c>
      <c r="BG211" s="166" t="str">
        <f t="shared" si="169"/>
        <v/>
      </c>
      <c r="BH211" s="166" t="str">
        <f t="shared" si="170"/>
        <v/>
      </c>
      <c r="BI211" s="166" t="str">
        <f t="shared" si="171"/>
        <v/>
      </c>
      <c r="BJ211" s="166"/>
      <c r="BK211" s="190"/>
      <c r="BL211" s="189" t="str">
        <f t="shared" si="172"/>
        <v/>
      </c>
      <c r="BM211" s="166" t="str">
        <f t="shared" si="160"/>
        <v/>
      </c>
      <c r="BN211" s="167" t="str">
        <f t="shared" si="161"/>
        <v/>
      </c>
      <c r="BO211" s="166" t="str">
        <f t="shared" si="173"/>
        <v/>
      </c>
      <c r="BP211" s="166" t="str">
        <f t="shared" si="162"/>
        <v/>
      </c>
      <c r="BQ211" s="190" t="str">
        <f>IF(AND($A211=1,$J211&lt;&gt;""),_xlfn.CONCAT(BQ$3,PROPER(_xlfn.XLOOKUP($L211,字面,QWERTY)),BQ$4,_xlfn.XLOOKUP($L211,字面,QWERTY),BQ$5,$U211,BQ$6,_xlfn.XLOOKUP($L211,字面,変数名),BQ$7,_xlfn.XLOOKUP($L211,字面,変数名),BQ$8,BQ$9,_xlfn.XLOOKUP($L211,字面,QWERTY),BQ$5,$U211,BQ$6,_xlfn.XLOOKUP($L211,字面,変数名),BQ$10,_xlfn.XLOOKUP($L211,字面,変数名),IF(ISBLANK($BQ212),BQ$11,BQ$8)),"")</f>
        <v/>
      </c>
      <c r="BR211" s="193"/>
    </row>
    <row r="212" spans="1:70" ht="21">
      <c r="A212" s="39">
        <f t="shared" si="129"/>
        <v>2</v>
      </c>
      <c r="B212" s="38" t="str">
        <f t="shared" si="130"/>
        <v>C</v>
      </c>
      <c r="C212" s="38">
        <f t="shared" si="131"/>
        <v>1</v>
      </c>
      <c r="D212" s="38">
        <f t="shared" si="132"/>
        <v>2</v>
      </c>
      <c r="E212" s="50">
        <f t="shared" si="133"/>
        <v>1026</v>
      </c>
      <c r="F212" s="141">
        <f t="shared" si="134"/>
        <v>0</v>
      </c>
      <c r="G212" s="144">
        <v>104</v>
      </c>
      <c r="H212" s="3"/>
      <c r="I212" s="19"/>
      <c r="J212" s="5" t="s">
        <v>40</v>
      </c>
      <c r="K212" s="7" t="s">
        <v>56</v>
      </c>
      <c r="L212" s="22" t="s">
        <v>199</v>
      </c>
      <c r="M212" s="22" t="s">
        <v>292</v>
      </c>
      <c r="N212" s="204"/>
      <c r="O212" s="36" t="s">
        <v>881</v>
      </c>
      <c r="P212" s="9"/>
      <c r="Q212" s="10"/>
      <c r="R212" s="21" t="s">
        <v>905</v>
      </c>
      <c r="S212" s="34" t="str">
        <f t="shared" si="174"/>
        <v>{"key_code":"x"},{"key_code":"y"},{"key_code":"u"}</v>
      </c>
      <c r="T212" s="160"/>
      <c r="U212" s="34" t="str">
        <f t="shared" si="135"/>
        <v/>
      </c>
      <c r="W212" s="84" t="str">
        <f t="shared" si="136"/>
        <v/>
      </c>
      <c r="X212" s="85" t="str">
        <f t="shared" si="137"/>
        <v/>
      </c>
      <c r="Y212" s="86" t="str">
        <f t="shared" si="138"/>
        <v/>
      </c>
      <c r="Z212" s="87" t="str">
        <f t="shared" si="139"/>
        <v/>
      </c>
      <c r="AA212" s="85">
        <f t="shared" si="140"/>
        <v>0</v>
      </c>
      <c r="AB212" s="84" t="str">
        <f t="shared" si="141"/>
        <v/>
      </c>
      <c r="AC212" s="85" t="str">
        <f t="shared" si="142"/>
        <v/>
      </c>
      <c r="AD212" s="86" t="str">
        <f t="shared" si="143"/>
        <v/>
      </c>
      <c r="AE212" s="87" t="str">
        <f t="shared" si="144"/>
        <v/>
      </c>
      <c r="AF212" s="85">
        <f t="shared" si="145"/>
        <v>0</v>
      </c>
      <c r="AG212" s="84" t="str">
        <f t="shared" si="146"/>
        <v/>
      </c>
      <c r="AH212" s="85" t="str">
        <f t="shared" si="147"/>
        <v/>
      </c>
      <c r="AI212" s="86" t="str">
        <f t="shared" si="148"/>
        <v/>
      </c>
      <c r="AJ212" s="87" t="str">
        <f t="shared" si="149"/>
        <v/>
      </c>
      <c r="AK212" s="88">
        <f t="shared" si="150"/>
        <v>0</v>
      </c>
      <c r="AM212" s="183"/>
      <c r="AN212" s="165"/>
      <c r="AO212" s="165"/>
      <c r="AP212" s="165"/>
      <c r="AQ212" s="165"/>
      <c r="AR212" s="189" t="str">
        <f t="shared" si="163"/>
        <v/>
      </c>
      <c r="AS212" s="166" t="str">
        <f t="shared" si="151"/>
        <v/>
      </c>
      <c r="AT212" s="166" t="str">
        <f t="shared" si="152"/>
        <v/>
      </c>
      <c r="AU212" s="166" t="str">
        <f t="shared" si="164"/>
        <v/>
      </c>
      <c r="AV212" s="166" t="str">
        <f t="shared" si="165"/>
        <v/>
      </c>
      <c r="AW212" s="166" t="str">
        <f t="shared" si="153"/>
        <v/>
      </c>
      <c r="AX212" s="166" t="str">
        <f t="shared" si="154"/>
        <v/>
      </c>
      <c r="AY212" s="166" t="str">
        <f t="shared" si="155"/>
        <v/>
      </c>
      <c r="AZ212" s="166" t="str">
        <f t="shared" si="156"/>
        <v/>
      </c>
      <c r="BA212" s="166" t="str">
        <f t="shared" si="166"/>
        <v/>
      </c>
      <c r="BB212" s="166" t="str">
        <f t="shared" si="157"/>
        <v/>
      </c>
      <c r="BC212" s="166" t="str">
        <f t="shared" si="167"/>
        <v/>
      </c>
      <c r="BD212" s="166" t="str">
        <f t="shared" si="158"/>
        <v/>
      </c>
      <c r="BE212" s="166" t="str">
        <f t="shared" si="168"/>
        <v>{"description": "(Sp) 小 &amp; ゆ → ゅ","conditions":[{"type":"variable_if","name":"unsettled","value":1},{"type":"variable_unless","name":"B_Q","value":0},{"input_sources":[{"language":"ja"}],"type":"input_source_if"},{"input_sources":[{"input_mode_id":"Roman$"}],"type":"input_source_unless"}],"from":{"key_code":"p","modifiers":{"optional":["shift","caps_lock"]}},"to":[{"key_code":"delete_or_backspace"},{"key_code":"x"},{"key_code":"y"},{"key_code":"u"},{"set_variable":{"name":"B_P","value":1}},{"set_variable":{"name":"unsettled","value":0}}],"to_after_key_up":[{"set_variable":{"name":"B_P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p","modifiers":{"optional":["shift","caps_lock"]}},"to":[{"key_code":"x"},{"key_code":"y"},{"key_code":"u"},{"set_variable":{"name":"B_P","value":1}},{"set_variable":{"name":"unsettled","value":0}}],"to_after_key_up":[{"set_variable":{"name":"B_P","value":0}},{"set_variable":{"name":"unsettled","value":0}}],"type":"basic"},</v>
      </c>
      <c r="BF212" s="166" t="str">
        <f t="shared" si="159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q","modifiers":{"optional":["shift","caps_lock"]}},"to":[{"key_code":"delete_or_backspace"},{"key_code":"x"},{"key_code":"y"},{"key_code":"u"},{"set_variable":{"name":"B_Q","value":1}},{"set_variable":{"name":"unsettled","value":0}}],"to_after_key_up":[{"set_variable":{"name":"B_Q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q","modifiers":{"optional":["shift","caps_lock"]}},"to":[{"key_code":"x"},{"key_code":"y"},{"key_code":"u"},{"set_variable":{"name":"B_Q","value":1}},{"set_variable":{"name":"unsettled","value":0}}],"to_after_key_up":[{"set_variable":{"name":"B_Q","value":0}},{"set_variable":{"name":"unsettled","value":0}}],"type":"basic"},</v>
      </c>
      <c r="BG212" s="166" t="str">
        <f t="shared" si="169"/>
        <v/>
      </c>
      <c r="BH212" s="166" t="str">
        <f t="shared" si="170"/>
        <v/>
      </c>
      <c r="BI212" s="166" t="str">
        <f t="shared" si="171"/>
        <v/>
      </c>
      <c r="BJ212" s="166"/>
      <c r="BK212" s="190"/>
      <c r="BL212" s="189" t="str">
        <f t="shared" si="172"/>
        <v/>
      </c>
      <c r="BM212" s="166" t="str">
        <f t="shared" si="160"/>
        <v/>
      </c>
      <c r="BN212" s="167" t="str">
        <f t="shared" si="161"/>
        <v/>
      </c>
      <c r="BO212" s="166" t="str">
        <f t="shared" si="173"/>
        <v/>
      </c>
      <c r="BP212" s="166" t="str">
        <f t="shared" si="162"/>
        <v/>
      </c>
      <c r="BQ212" s="190" t="str">
        <f>IF(AND($A212=1,$J212&lt;&gt;""),_xlfn.CONCAT(BQ$3,PROPER(_xlfn.XLOOKUP($L212,字面,QWERTY)),BQ$4,_xlfn.XLOOKUP($L212,字面,QWERTY),BQ$5,$U212,BQ$6,_xlfn.XLOOKUP($L212,字面,変数名),BQ$7,_xlfn.XLOOKUP($L212,字面,変数名),BQ$8,BQ$9,_xlfn.XLOOKUP($L212,字面,QWERTY),BQ$5,$U212,BQ$6,_xlfn.XLOOKUP($L212,字面,変数名),BQ$10,_xlfn.XLOOKUP($L212,字面,変数名),IF(ISBLANK($BQ213),BQ$11,BQ$8)),"")</f>
        <v/>
      </c>
      <c r="BR212" s="193"/>
    </row>
    <row r="213" spans="1:70" ht="21">
      <c r="A213" s="39">
        <f t="shared" si="129"/>
        <v>2</v>
      </c>
      <c r="B213" s="38" t="str">
        <f t="shared" si="130"/>
        <v>C</v>
      </c>
      <c r="C213" s="38">
        <f t="shared" si="131"/>
        <v>1</v>
      </c>
      <c r="D213" s="38">
        <f t="shared" si="132"/>
        <v>2</v>
      </c>
      <c r="E213" s="50">
        <f t="shared" si="133"/>
        <v>258</v>
      </c>
      <c r="F213" s="141">
        <f t="shared" si="134"/>
        <v>0</v>
      </c>
      <c r="G213" s="144">
        <v>105</v>
      </c>
      <c r="H213" s="3"/>
      <c r="I213" s="19"/>
      <c r="J213" s="5" t="s">
        <v>40</v>
      </c>
      <c r="K213" s="7" t="s">
        <v>56</v>
      </c>
      <c r="L213" s="22" t="s">
        <v>199</v>
      </c>
      <c r="M213" s="22" t="s">
        <v>324</v>
      </c>
      <c r="N213" s="204"/>
      <c r="O213" s="36" t="s">
        <v>882</v>
      </c>
      <c r="P213" s="9"/>
      <c r="Q213" s="10"/>
      <c r="R213" s="21" t="s">
        <v>906</v>
      </c>
      <c r="S213" s="34" t="str">
        <f t="shared" si="174"/>
        <v>{"key_code":"x"},{"key_code":"y"},{"key_code":"o"}</v>
      </c>
      <c r="T213" s="160"/>
      <c r="U213" s="34" t="str">
        <f t="shared" si="135"/>
        <v/>
      </c>
      <c r="W213" s="84" t="str">
        <f t="shared" si="136"/>
        <v/>
      </c>
      <c r="X213" s="85" t="str">
        <f t="shared" si="137"/>
        <v/>
      </c>
      <c r="Y213" s="86" t="str">
        <f t="shared" si="138"/>
        <v/>
      </c>
      <c r="Z213" s="87" t="str">
        <f t="shared" si="139"/>
        <v/>
      </c>
      <c r="AA213" s="85">
        <f t="shared" si="140"/>
        <v>0</v>
      </c>
      <c r="AB213" s="84" t="str">
        <f t="shared" si="141"/>
        <v/>
      </c>
      <c r="AC213" s="85" t="str">
        <f t="shared" si="142"/>
        <v/>
      </c>
      <c r="AD213" s="86" t="str">
        <f t="shared" si="143"/>
        <v/>
      </c>
      <c r="AE213" s="87" t="str">
        <f t="shared" si="144"/>
        <v/>
      </c>
      <c r="AF213" s="85">
        <f t="shared" si="145"/>
        <v>0</v>
      </c>
      <c r="AG213" s="84" t="str">
        <f t="shared" si="146"/>
        <v/>
      </c>
      <c r="AH213" s="85" t="str">
        <f t="shared" si="147"/>
        <v/>
      </c>
      <c r="AI213" s="86" t="str">
        <f t="shared" si="148"/>
        <v/>
      </c>
      <c r="AJ213" s="87" t="str">
        <f t="shared" si="149"/>
        <v/>
      </c>
      <c r="AK213" s="88">
        <f t="shared" si="150"/>
        <v>0</v>
      </c>
      <c r="AM213" s="183"/>
      <c r="AN213" s="165"/>
      <c r="AO213" s="165"/>
      <c r="AP213" s="165"/>
      <c r="AQ213" s="165"/>
      <c r="AR213" s="189" t="str">
        <f t="shared" si="163"/>
        <v/>
      </c>
      <c r="AS213" s="166" t="str">
        <f t="shared" si="151"/>
        <v/>
      </c>
      <c r="AT213" s="166" t="str">
        <f t="shared" si="152"/>
        <v/>
      </c>
      <c r="AU213" s="166" t="str">
        <f t="shared" si="164"/>
        <v/>
      </c>
      <c r="AV213" s="166" t="str">
        <f t="shared" si="165"/>
        <v/>
      </c>
      <c r="AW213" s="166" t="str">
        <f t="shared" si="153"/>
        <v/>
      </c>
      <c r="AX213" s="166" t="str">
        <f t="shared" si="154"/>
        <v/>
      </c>
      <c r="AY213" s="166" t="str">
        <f t="shared" si="155"/>
        <v/>
      </c>
      <c r="AZ213" s="166" t="str">
        <f t="shared" si="156"/>
        <v/>
      </c>
      <c r="BA213" s="166" t="str">
        <f t="shared" si="166"/>
        <v/>
      </c>
      <c r="BB213" s="166" t="str">
        <f t="shared" si="157"/>
        <v/>
      </c>
      <c r="BC213" s="166" t="str">
        <f t="shared" si="167"/>
        <v/>
      </c>
      <c r="BD213" s="166" t="str">
        <f t="shared" si="158"/>
        <v/>
      </c>
      <c r="BE213" s="166" t="str">
        <f t="shared" si="168"/>
        <v>{"description": "(Sp) 小 &amp; よ → ょ","conditions":[{"type":"variable_if","name":"unsettled","value":1},{"type":"variable_unless","name":"B_Q","value":0},{"input_sources":[{"language":"ja"}],"type":"input_source_if"},{"input_sources":[{"input_mode_id":"Roman$"}],"type":"input_source_unless"}],"from":{"key_code":"i","modifiers":{"optional":["shift","caps_lock"]}},"to":[{"key_code":"delete_or_backspace"},{"key_code":"x"},{"key_code":"y"},{"key_code":"o"},{"set_variable":{"name":"B_I","value":1}},{"set_variable":{"name":"unsettled","value":0}}],"to_after_key_up":[{"set_variable":{"name":"B_I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i","modifiers":{"optional":["shift","caps_lock"]}},"to":[{"key_code":"x"},{"key_code":"y"},{"key_code":"o"},{"set_variable":{"name":"B_I","value":1}},{"set_variable":{"name":"unsettled","value":0}}],"to_after_key_up":[{"set_variable":{"name":"B_I","value":0}},{"set_variable":{"name":"unsettled","value":0}}],"type":"basic"},</v>
      </c>
      <c r="BF213" s="166" t="str">
        <f t="shared" si="159"/>
        <v>{"conditions":[{"type":"variable_if","name":"unsettled","value":1},{"type":"variable_unless","name":"B_I","value":0},{"input_sources":[{"language":"ja"}],"type":"input_source_if"},{"input_sources":[{"input_mode_id":"Roman$"}],"type":"input_source_unless"}],"from":{"key_code":"q","modifiers":{"optional":["shift","caps_lock"]}},"to":[{"key_code":"delete_or_backspace"},{"key_code":"x"},{"key_code":"y"},{"key_code":"o"},{"set_variable":{"name":"B_Q","value":1}},{"set_variable":{"name":"unsettled","value":0}}],"to_after_key_up":[{"set_variable":{"name":"B_Q","value":0}},{"set_variable":{"name":"unsettled","value":0}}],"type":"basic"},{"conditions":[{"type":"variable_unless","name":"B_I","value":0},{"input_sources":[{"language":"ja"}],"type":"input_source_if"},{"input_sources":[{"input_mode_id":"Roman$"}],"type":"input_source_unless"}],"from":{"key_code":"q","modifiers":{"optional":["shift","caps_lock"]}},"to":[{"key_code":"x"},{"key_code":"y"},{"key_code":"o"},{"set_variable":{"name":"B_Q","value":1}},{"set_variable":{"name":"unsettled","value":0}}],"to_after_key_up":[{"set_variable":{"name":"B_Q","value":0}},{"set_variable":{"name":"unsettled","value":0}}],"type":"basic"},</v>
      </c>
      <c r="BG213" s="166" t="str">
        <f t="shared" si="169"/>
        <v/>
      </c>
      <c r="BH213" s="166" t="str">
        <f t="shared" si="170"/>
        <v/>
      </c>
      <c r="BI213" s="166" t="str">
        <f t="shared" si="171"/>
        <v/>
      </c>
      <c r="BJ213" s="166"/>
      <c r="BK213" s="190"/>
      <c r="BL213" s="189" t="str">
        <f t="shared" si="172"/>
        <v/>
      </c>
      <c r="BM213" s="166" t="str">
        <f t="shared" si="160"/>
        <v/>
      </c>
      <c r="BN213" s="167" t="str">
        <f t="shared" si="161"/>
        <v/>
      </c>
      <c r="BO213" s="166" t="str">
        <f t="shared" si="173"/>
        <v/>
      </c>
      <c r="BP213" s="166" t="str">
        <f t="shared" si="162"/>
        <v/>
      </c>
      <c r="BQ213" s="190" t="str">
        <f>IF(AND($A213=1,$J213&lt;&gt;""),_xlfn.CONCAT(BQ$3,PROPER(_xlfn.XLOOKUP($L213,字面,QWERTY)),BQ$4,_xlfn.XLOOKUP($L213,字面,QWERTY),BQ$5,$U213,BQ$6,_xlfn.XLOOKUP($L213,字面,変数名),BQ$7,_xlfn.XLOOKUP($L213,字面,変数名),BQ$8,BQ$9,_xlfn.XLOOKUP($L213,字面,QWERTY),BQ$5,$U213,BQ$6,_xlfn.XLOOKUP($L213,字面,変数名),BQ$10,_xlfn.XLOOKUP($L213,字面,変数名),IF(ISBLANK($BQ214),BQ$11,BQ$8)),"")</f>
        <v/>
      </c>
      <c r="BR213" s="193"/>
    </row>
    <row r="214" spans="1:70" ht="21">
      <c r="A214" s="39">
        <f t="shared" ref="A214:A277" si="175">COUNTA(L214:N214)</f>
        <v>2</v>
      </c>
      <c r="B214" s="38" t="str">
        <f t="shared" ref="B214:B277" si="176">CHAR($B$18+C214+D214)</f>
        <v>C</v>
      </c>
      <c r="C214" s="38">
        <f t="shared" ref="C214:C277" si="177">IF(J214="",0,1)</f>
        <v>1</v>
      </c>
      <c r="D214" s="38">
        <f t="shared" ref="D214:D277" si="178">IF(K214="",0,2)</f>
        <v>2</v>
      </c>
      <c r="E214" s="50">
        <f t="shared" ref="E214:E277" si="179">_xlfn.BITOR(_xlfn.BITOR(_xlfn.BITLSHIFT(1,_xlfn.XLOOKUP(L214,字面,ビット)),_xlfn.BITLSHIFT(1,_xlfn.XLOOKUP(M214,字面,ビット))),_xlfn.BITLSHIFT(1,_xlfn.XLOOKUP(N214,字面,ビット)))</f>
        <v>131074</v>
      </c>
      <c r="F214" s="141">
        <f t="shared" ref="F214:F277" si="180">IF(OR(A214=3,AND(A214=2,COUNTIF(ビットパターンA,E214)+COUNTIF(ビットパターンB,E214)+COUNTIF(ビットパターンC,E214)=0)),0,LEN(O214))</f>
        <v>1</v>
      </c>
      <c r="G214" s="144">
        <v>106</v>
      </c>
      <c r="H214" s="3"/>
      <c r="I214" s="19"/>
      <c r="J214" s="5" t="s">
        <v>40</v>
      </c>
      <c r="K214" s="7" t="s">
        <v>56</v>
      </c>
      <c r="L214" s="22" t="s">
        <v>199</v>
      </c>
      <c r="M214" s="22" t="s">
        <v>182</v>
      </c>
      <c r="N214" s="204"/>
      <c r="O214" s="36" t="s">
        <v>883</v>
      </c>
      <c r="P214" s="9"/>
      <c r="Q214" s="10"/>
      <c r="R214" s="21" t="s">
        <v>910</v>
      </c>
      <c r="S214" s="34" t="str">
        <f t="shared" si="174"/>
        <v>{"key_code":"x"},{"key_code":"a"}</v>
      </c>
      <c r="T214" s="160"/>
      <c r="U214" s="34" t="str">
        <f t="shared" ref="U214:U277" si="181">IF(T214&lt;&gt;"",T214,IF(H214&lt;&gt;"",S214,IF(A214&lt;&gt;1,"",_xlfn.CONCAT(U$1,_xlfn.XLOOKUP(L214,字面,QWERTY,""),U$3))))</f>
        <v/>
      </c>
      <c r="W214" s="84" t="str">
        <f t="shared" ref="W214:W277" si="182">IF(AND($A214=3,$S214&lt;&gt;""),L214,"")</f>
        <v/>
      </c>
      <c r="X214" s="85" t="str">
        <f t="shared" ref="X214:X277" si="183">IF(AND($A214=3,$S214&lt;&gt;""),M214,"")</f>
        <v/>
      </c>
      <c r="Y214" s="86" t="str">
        <f t="shared" ref="Y214:Y277" si="184">IF(W214="","",_xlfn.BITOR(_xlfn.BITLSHIFT(1,_xlfn.XLOOKUP(W214,字面,ビット)),_xlfn.BITLSHIFT(1,_xlfn.XLOOKUP(X214,字面,ビット))))</f>
        <v/>
      </c>
      <c r="Z214" s="87" t="str">
        <f t="shared" ref="Z214:Z277" si="185">_xlfn.XLOOKUP(Y214,ビットパターン,出力文字,"")</f>
        <v/>
      </c>
      <c r="AA214" s="85">
        <f t="shared" ref="AA214:AA277" si="186">LEN(Z214)</f>
        <v>0</v>
      </c>
      <c r="AB214" s="84" t="str">
        <f t="shared" ref="AB214:AB277" si="187">IF(AND($A214=3,$S214&lt;&gt;""),L214,"")</f>
        <v/>
      </c>
      <c r="AC214" s="85" t="str">
        <f t="shared" ref="AC214:AC277" si="188">IF(AND($A214=3,$S214&lt;&gt;""),N214,"")</f>
        <v/>
      </c>
      <c r="AD214" s="86" t="str">
        <f t="shared" ref="AD214:AD277" si="189">IF(AB214="","",_xlfn.BITOR(_xlfn.BITLSHIFT(1,_xlfn.XLOOKUP(AB214,字面,ビット)),_xlfn.BITLSHIFT(1,_xlfn.XLOOKUP(AC214,字面,ビット))))</f>
        <v/>
      </c>
      <c r="AE214" s="87" t="str">
        <f t="shared" ref="AE214:AE277" si="190">_xlfn.XLOOKUP(AD214,ビットパターン,出力文字,"")</f>
        <v/>
      </c>
      <c r="AF214" s="85">
        <f t="shared" ref="AF214:AF277" si="191">LEN(AE214)</f>
        <v>0</v>
      </c>
      <c r="AG214" s="84" t="str">
        <f t="shared" ref="AG214:AG277" si="192">IF(AND($A214=3,$S214&lt;&gt;""),M214,"")</f>
        <v/>
      </c>
      <c r="AH214" s="85" t="str">
        <f t="shared" ref="AH214:AH277" si="193">IF(AND($A214=3,$S214&lt;&gt;""),N214,"")</f>
        <v/>
      </c>
      <c r="AI214" s="86" t="str">
        <f t="shared" ref="AI214:AI277" si="194">IF(AG214="","",_xlfn.BITOR(_xlfn.BITLSHIFT(1,_xlfn.XLOOKUP(AG214,字面,ビット)),_xlfn.BITLSHIFT(1,_xlfn.XLOOKUP(AH214,字面,ビット))))</f>
        <v/>
      </c>
      <c r="AJ214" s="87" t="str">
        <f t="shared" ref="AJ214:AJ277" si="195">_xlfn.XLOOKUP(AI214,ビットパターン,出力文字,"")</f>
        <v/>
      </c>
      <c r="AK214" s="88">
        <f t="shared" ref="AK214:AK277" si="196">LEN(AJ214)</f>
        <v>0</v>
      </c>
      <c r="AM214" s="183"/>
      <c r="AN214" s="165"/>
      <c r="AO214" s="165"/>
      <c r="AP214" s="165"/>
      <c r="AQ214" s="165"/>
      <c r="AR214" s="189" t="str">
        <f t="shared" si="163"/>
        <v/>
      </c>
      <c r="AS214" s="166" t="str">
        <f t="shared" si="151"/>
        <v/>
      </c>
      <c r="AT214" s="166" t="str">
        <f t="shared" si="152"/>
        <v/>
      </c>
      <c r="AU214" s="166" t="str">
        <f t="shared" si="164"/>
        <v/>
      </c>
      <c r="AV214" s="166" t="str">
        <f t="shared" si="165"/>
        <v/>
      </c>
      <c r="AW214" s="166" t="str">
        <f t="shared" si="153"/>
        <v/>
      </c>
      <c r="AX214" s="166" t="str">
        <f t="shared" si="154"/>
        <v/>
      </c>
      <c r="AY214" s="166" t="str">
        <f t="shared" si="155"/>
        <v/>
      </c>
      <c r="AZ214" s="166" t="str">
        <f t="shared" si="156"/>
        <v/>
      </c>
      <c r="BA214" s="166" t="str">
        <f t="shared" si="166"/>
        <v/>
      </c>
      <c r="BB214" s="166" t="str">
        <f t="shared" si="157"/>
        <v/>
      </c>
      <c r="BC214" s="166" t="str">
        <f t="shared" si="167"/>
        <v/>
      </c>
      <c r="BD214" s="166" t="str">
        <f t="shared" si="158"/>
        <v/>
      </c>
      <c r="BE214" s="166" t="str">
        <f t="shared" si="168"/>
        <v>{"description": "(Sp) 小 &amp; あ → ぁ","conditions":[{"type":"variable_if","name":"unsettled","value":1},{"type":"variable_unless","name":"B_Q","value":0},{"input_sources":[{"language":"ja"}],"type":"input_source_if"},{"input_sources":[{"input_mode_id":"Roman$"}],"type":"input_source_unless"}],"from":{"key_code":"j","modifiers":{"optional":["shift","caps_lock"]}},"to":[{"key_code":"delete_or_backspace"},{"key_code":"x"},{"key_code":"a"},{"set_variable":{"name":"B_J","value":1}},{"set_variable":{"name":"unsettled","value":2}}],"to_after_key_up":[{"set_variable":{"name":"B_J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j","modifiers":{"optional":["shift","caps_lock"]}},"to":[{"key_code":"x"},{"key_code":"a"},{"set_variable":{"name":"B_J","value":1}},{"set_variable":{"name":"unsettled","value":1}}],"to_after_key_up":[{"set_variable":{"name":"B_J","value":0}},{"set_variable":{"name":"unsettled","value":0}}],"type":"basic"},</v>
      </c>
      <c r="BF214" s="166" t="str">
        <f t="shared" si="159"/>
        <v>{"conditions":[{"type":"variable_if","name":"unsettled","value":1},{"type":"variable_unless","name":"B_J","value":0},{"input_sources":[{"language":"ja"}],"type":"input_source_if"},{"input_sources":[{"input_mode_id":"Roman$"}],"type":"input_source_unless"}],"from":{"key_code":"q","modifiers":{"optional":["shift","caps_lock"]}},"to":[{"key_code":"delete_or_backspace"},{"key_code":"x"},{"key_code":"a"},{"set_variable":{"name":"B_Q","value":1}},{"set_variable":{"name":"unsettled","value":2}}],"to_after_key_up":[{"set_variable":{"name":"B_Q","value":0}},{"set_variable":{"name":"unsettled","value":0}}],"type":"basic"},{"conditions":[{"type":"variable_unless","name":"B_J","value":0},{"input_sources":[{"language":"ja"}],"type":"input_source_if"},{"input_sources":[{"input_mode_id":"Roman$"}],"type":"input_source_unless"}],"from":{"key_code":"q","modifiers":{"optional":["shift","caps_lock"]}},"to":[{"key_code":"x"},{"key_code":"a"},{"set_variable":{"name":"B_Q","value":1}},{"set_variable":{"name":"unsettled","value":1}}],"to_after_key_up":[{"set_variable":{"name":"B_Q","value":0}},{"set_variable":{"name":"unsettled","value":0}}],"type":"basic"},</v>
      </c>
      <c r="BG214" s="166" t="str">
        <f t="shared" si="169"/>
        <v/>
      </c>
      <c r="BH214" s="166" t="str">
        <f t="shared" si="170"/>
        <v/>
      </c>
      <c r="BI214" s="166" t="str">
        <f t="shared" si="171"/>
        <v/>
      </c>
      <c r="BJ214" s="166"/>
      <c r="BK214" s="190"/>
      <c r="BL214" s="189" t="str">
        <f t="shared" si="172"/>
        <v/>
      </c>
      <c r="BM214" s="166" t="str">
        <f t="shared" si="160"/>
        <v/>
      </c>
      <c r="BN214" s="167" t="str">
        <f t="shared" si="161"/>
        <v/>
      </c>
      <c r="BO214" s="166" t="str">
        <f t="shared" si="173"/>
        <v/>
      </c>
      <c r="BP214" s="166" t="str">
        <f t="shared" si="162"/>
        <v/>
      </c>
      <c r="BQ214" s="190" t="str">
        <f>IF(AND($A214=1,$J214&lt;&gt;""),_xlfn.CONCAT(BQ$3,PROPER(_xlfn.XLOOKUP($L214,字面,QWERTY)),BQ$4,_xlfn.XLOOKUP($L214,字面,QWERTY),BQ$5,$U214,BQ$6,_xlfn.XLOOKUP($L214,字面,変数名),BQ$7,_xlfn.XLOOKUP($L214,字面,変数名),BQ$8,BQ$9,_xlfn.XLOOKUP($L214,字面,QWERTY),BQ$5,$U214,BQ$6,_xlfn.XLOOKUP($L214,字面,変数名),BQ$10,_xlfn.XLOOKUP($L214,字面,変数名),IF(ISBLANK($BQ215),BQ$11,BQ$8)),"")</f>
        <v/>
      </c>
      <c r="BR214" s="193"/>
    </row>
    <row r="215" spans="1:70" ht="21">
      <c r="A215" s="39">
        <f t="shared" si="175"/>
        <v>2</v>
      </c>
      <c r="B215" s="38" t="str">
        <f t="shared" si="176"/>
        <v>C</v>
      </c>
      <c r="C215" s="38">
        <f t="shared" si="177"/>
        <v>1</v>
      </c>
      <c r="D215" s="38">
        <f t="shared" si="178"/>
        <v>2</v>
      </c>
      <c r="E215" s="50">
        <f t="shared" si="179"/>
        <v>262146</v>
      </c>
      <c r="F215" s="141">
        <f t="shared" si="180"/>
        <v>1</v>
      </c>
      <c r="G215" s="144">
        <v>107</v>
      </c>
      <c r="H215" s="3"/>
      <c r="I215" s="19"/>
      <c r="J215" s="5" t="s">
        <v>40</v>
      </c>
      <c r="K215" s="7" t="s">
        <v>56</v>
      </c>
      <c r="L215" s="22" t="s">
        <v>199</v>
      </c>
      <c r="M215" s="22" t="s">
        <v>183</v>
      </c>
      <c r="N215" s="204"/>
      <c r="O215" s="36" t="s">
        <v>884</v>
      </c>
      <c r="P215" s="9"/>
      <c r="Q215" s="10"/>
      <c r="R215" s="21" t="s">
        <v>911</v>
      </c>
      <c r="S215" s="34" t="str">
        <f t="shared" si="174"/>
        <v>{"key_code":"x"},{"key_code":"i"}</v>
      </c>
      <c r="T215" s="160"/>
      <c r="U215" s="34" t="str">
        <f t="shared" si="181"/>
        <v/>
      </c>
      <c r="W215" s="84" t="str">
        <f t="shared" si="182"/>
        <v/>
      </c>
      <c r="X215" s="85" t="str">
        <f t="shared" si="183"/>
        <v/>
      </c>
      <c r="Y215" s="86" t="str">
        <f t="shared" si="184"/>
        <v/>
      </c>
      <c r="Z215" s="87" t="str">
        <f t="shared" si="185"/>
        <v/>
      </c>
      <c r="AA215" s="85">
        <f t="shared" si="186"/>
        <v>0</v>
      </c>
      <c r="AB215" s="84" t="str">
        <f t="shared" si="187"/>
        <v/>
      </c>
      <c r="AC215" s="85" t="str">
        <f t="shared" si="188"/>
        <v/>
      </c>
      <c r="AD215" s="86" t="str">
        <f t="shared" si="189"/>
        <v/>
      </c>
      <c r="AE215" s="87" t="str">
        <f t="shared" si="190"/>
        <v/>
      </c>
      <c r="AF215" s="85">
        <f t="shared" si="191"/>
        <v>0</v>
      </c>
      <c r="AG215" s="84" t="str">
        <f t="shared" si="192"/>
        <v/>
      </c>
      <c r="AH215" s="85" t="str">
        <f t="shared" si="193"/>
        <v/>
      </c>
      <c r="AI215" s="86" t="str">
        <f t="shared" si="194"/>
        <v/>
      </c>
      <c r="AJ215" s="87" t="str">
        <f t="shared" si="195"/>
        <v/>
      </c>
      <c r="AK215" s="88">
        <f t="shared" si="196"/>
        <v>0</v>
      </c>
      <c r="AM215" s="183"/>
      <c r="AN215" s="165"/>
      <c r="AO215" s="165"/>
      <c r="AP215" s="165"/>
      <c r="AQ215" s="165"/>
      <c r="AR215" s="189" t="str">
        <f t="shared" si="163"/>
        <v/>
      </c>
      <c r="AS215" s="166" t="str">
        <f t="shared" ref="AS215:AS278" si="197">IF(AND($A215=3,$B215="A",$S215&lt;&gt;""),_xlfn.CONCAT(AR$5,_xlfn.XLOOKUP($L215,字面,変数名),AR$6,_xlfn.XLOOKUP($N215,字面,変数名),IF($S215=$U215,AR$16,AR$7),_xlfn.XLOOKUP($M215,字面,QWERTY),AR$8,$S215,AR$9,_xlfn.XLOOKUP($M215,字面,変数名),AR$10,_xlfn.XLOOKUP($M215,字面,変数名),AR$11,AR$12,_xlfn.XLOOKUP($L215,字面,変数名),AR$6,_xlfn.XLOOKUP($N215,字面,変数名),IF($S215=$U215,AR$16,AR$7),_xlfn.XLOOKUP($M215,字面,QWERTY),AR$13,$S215,AR$9,_xlfn.XLOOKUP($M215,字面,変数名),AR$10,_xlfn.XLOOKUP($M215,字面,変数名),AR$11,AR$14,_xlfn.XLOOKUP($L215,字面,変数名),AR$6,_xlfn.XLOOKUP($N215,字面,変数名),IF($S215=$U215,AR$16,AR$7),_xlfn.XLOOKUP($M215,字面,QWERTY),AR$15,$S215,AR$9,_xlfn.XLOOKUP($M215,字面,変数名),AR$10,_xlfn.XLOOKUP($M215,字面,変数名),AR$11),"")</f>
        <v/>
      </c>
      <c r="AT215" s="166" t="str">
        <f t="shared" ref="AT215:AT278" si="198">IF(AND($A215=3,$B215="A",$S215&lt;&gt;""),_xlfn.CONCAT(AR$5,_xlfn.XLOOKUP($M215,字面,変数名),AR$6,_xlfn.XLOOKUP($N215,字面,変数名),IF($S215=$U215,AR$16,AR$7),_xlfn.XLOOKUP($L215,字面,QWERTY),AR$8,$S215,AR$9,_xlfn.XLOOKUP($L215,字面,変数名),AR$10,_xlfn.XLOOKUP($L215,字面,変数名),AR$11,AR$12,_xlfn.XLOOKUP($M215,字面,変数名),AR$6,_xlfn.XLOOKUP($N215,字面,変数名),IF($S215=$U215,AR$16,AR$7),_xlfn.XLOOKUP($L215,字面,QWERTY),AR$13,$S215,AR$9,_xlfn.XLOOKUP($L215,字面,変数名),AR$10,_xlfn.XLOOKUP($L215,字面,変数名),AR$11,AR$14,_xlfn.XLOOKUP($M215,字面,変数名),AR$6,_xlfn.XLOOKUP($N215,字面,変数名),IF($S215=$U215,AR$16,AR$7),_xlfn.XLOOKUP($L215,字面,QWERTY),AR$15,$S215,AR$9,_xlfn.XLOOKUP($L215,字面,変数名),AR$10,_xlfn.XLOOKUP($L215,字面,変数名),AR$11),"")</f>
        <v/>
      </c>
      <c r="AU215" s="166" t="str">
        <f t="shared" si="164"/>
        <v/>
      </c>
      <c r="AV215" s="166" t="str">
        <f t="shared" si="165"/>
        <v/>
      </c>
      <c r="AW215" s="166" t="str">
        <f t="shared" ref="AW215:AW278" si="199">IF(AND($A215=3,$B215="C",$AF215=1),_xlfn.CONCAT(AU$5,_xlfn.XLOOKUP($L215,字面,変数名),AU$6,_xlfn.XLOOKUP($N215,字面,変数名),AU$7,_xlfn.XLOOKUP($M215,字面,QWERTY),AU$8,$S215,AU$9,_xlfn.XLOOKUP($M215,字面,変数名),AU$10,_xlfn.XLOOKUP($M215,字面,変数名),AU$11,AU$12,_xlfn.XLOOKUP($L215,字面,変数名),AU$6,_xlfn.XLOOKUP($N215,字面,変数名),AU$7,_xlfn.XLOOKUP($M215,字面,QWERTY),AU$13,$S215,AU$9,_xlfn.XLOOKUP($M215,字面,変数名),AU$10,_xlfn.XLOOKUP($M215,字面,変数名),AU$11),"")</f>
        <v/>
      </c>
      <c r="AX215" s="166" t="str">
        <f t="shared" ref="AX215:AX278" si="200">IF(AND($A215=3,$B215="C",$AF215&lt;&gt;1),_xlfn.CONCAT(AV$5,_xlfn.XLOOKUP($L215,字面,変数名),AV$6,_xlfn.XLOOKUP($N215,字面,変数名),AV$7,_xlfn.XLOOKUP($M215,字面,QWERTY),AV$8,$S215,AV$9,_xlfn.XLOOKUP($M215,字面,変数名),AV$10,_xlfn.XLOOKUP($M215,字面,変数名),AV$11,AV$12,_xlfn.XLOOKUP($L215,字面,変数名),AV$6,_xlfn.XLOOKUP($N215,字面,変数名),AV$7,_xlfn.XLOOKUP($M215,字面,QWERTY),AV$13,$S215,AV$9,_xlfn.XLOOKUP($M215,字面,変数名),AV$10,_xlfn.XLOOKUP($M215,字面,変数名),AV$11,AV$14,_xlfn.XLOOKUP($L215,字面,変数名),AV$6,_xlfn.XLOOKUP($N215,字面,変数名),AV$7,_xlfn.XLOOKUP($M215,字面,QWERTY),AV$15,$S215,AV$9,_xlfn.XLOOKUP($M215,字面,変数名),AV$10,_xlfn.XLOOKUP($M215,字面,変数名),AV$11),"")</f>
        <v/>
      </c>
      <c r="AY215" s="166" t="str">
        <f t="shared" ref="AY215:AY278" si="201">IF(AND($A215=3,$B215="C",$AK215=1),_xlfn.CONCAT(AU$5,_xlfn.XLOOKUP($M215,字面,変数名),AU$6,_xlfn.XLOOKUP($N215,字面,変数名),AU$7,_xlfn.XLOOKUP($L215,字面,QWERTY),AU$8,$S215,AU$9,_xlfn.XLOOKUP($L215,字面,変数名),AU$10,_xlfn.XLOOKUP($L215,字面,変数名),AU$11,AU$12,_xlfn.XLOOKUP($M215,字面,変数名),AU$6,_xlfn.XLOOKUP($N215,字面,変数名),AU$7,_xlfn.XLOOKUP($L215,字面,QWERTY),AU$13,$S215,AU$9,_xlfn.XLOOKUP($L215,字面,変数名),AU$10,_xlfn.XLOOKUP($L215,字面,変数名),AU$11),"")</f>
        <v/>
      </c>
      <c r="AZ215" s="166" t="str">
        <f t="shared" ref="AZ215:AZ278" si="202">IF(AND($A215=3,$B215="C",$AK215&lt;&gt;1),_xlfn.CONCAT(AV$5,_xlfn.XLOOKUP($M215,字面,変数名),AV$6,_xlfn.XLOOKUP($N215,字面,変数名),AV$7,_xlfn.XLOOKUP($L215,字面,QWERTY),AV$8,$S215,AV$9,_xlfn.XLOOKUP($L215,字面,変数名),AV$10,_xlfn.XLOOKUP($L215,字面,変数名),AV$11,AV$12,_xlfn.XLOOKUP($M215,字面,変数名),AV$6,_xlfn.XLOOKUP($N215,字面,変数名),AV$7,_xlfn.XLOOKUP($L215,字面,QWERTY),AV$13,$S215,AV$9,_xlfn.XLOOKUP($L215,字面,変数名),AV$10,_xlfn.XLOOKUP($L215,字面,変数名),AV$11,AV$14,_xlfn.XLOOKUP($M215,字面,変数名),AV$6,_xlfn.XLOOKUP($N215,字面,変数名),AV$7,_xlfn.XLOOKUP($L215,字面,QWERTY),AV$15,$S215,AV$9,_xlfn.XLOOKUP($L215,字面,変数名),AV$10,_xlfn.XLOOKUP($L215,字面,変数名),AV$11),"")</f>
        <v/>
      </c>
      <c r="BA215" s="166" t="str">
        <f t="shared" si="166"/>
        <v/>
      </c>
      <c r="BB215" s="166" t="str">
        <f t="shared" ref="BB215:BB278" si="203">IF(AND($A215=2,$B215="A"),_xlfn.CONCAT(BA$5,_xlfn.XLOOKUP($M215,字面,変数名),IF($S215=$U215,BA$14,BA$6),_xlfn.XLOOKUP($L215,字面,QWERTY),BA$7,$S215,BA$8,_xlfn.XLOOKUP($L215,字面,変数名),BA$9,IF($F215=0,0,2),BA$10,_xlfn.XLOOKUP($L215,字面,変数名),BA$11,BA$12,_xlfn.XLOOKUP($M215,字面,変数名),IF($S215=$U215,BA$14,BA$6),_xlfn.XLOOKUP($L215,字面,QWERTY),BA$13,$S215,BA$8,_xlfn.XLOOKUP($L215,字面,変数名),BA$9,$F215,BA$10,_xlfn.XLOOKUP($L215,字面,変数名),BA$11),"")</f>
        <v/>
      </c>
      <c r="BC215" s="166" t="str">
        <f t="shared" si="167"/>
        <v/>
      </c>
      <c r="BD215" s="166" t="str">
        <f t="shared" ref="BD215:BD278" si="204">IF(AND($A215=2,$B215="B"),_xlfn.CONCAT(BC$5,_xlfn.XLOOKUP($M215,字面,変数名),BC$6,_xlfn.XLOOKUP($L215,字面,QWERTY),BC$7,$S215,BC$8,_xlfn.XLOOKUP($L215,字面,変数名),BC$9,IF($F215=0,0,2),BC$10,_xlfn.XLOOKUP($L215,字面,変数名),BC$11,BC$12,_xlfn.XLOOKUP($M215,字面,変数名),BC$6,_xlfn.XLOOKUP($L215,字面,QWERTY),BC$13,$S215,BC$8,_xlfn.XLOOKUP($L215,字面,変数名),BC$9,$F215,BC$10,_xlfn.XLOOKUP($L215,字面,変数名),BC$11,),"")</f>
        <v/>
      </c>
      <c r="BE215" s="166" t="str">
        <f t="shared" si="168"/>
        <v>{"description": "(Sp) 小 &amp; い → ぃ","conditions":[{"type":"variable_if","name":"unsettled","value":1},{"type":"variable_unless","name":"B_Q","value":0},{"input_sources":[{"language":"ja"}],"type":"input_source_if"},{"input_sources":[{"input_mode_id":"Roman$"}],"type":"input_source_unless"}],"from":{"key_code":"k","modifiers":{"optional":["shift","caps_lock"]}},"to":[{"key_code":"delete_or_backspace"},{"key_code":"x"},{"key_code":"i"},{"set_variable":{"name":"B_K","value":1}},{"set_variable":{"name":"unsettled","value":2}}],"to_after_key_up":[{"set_variable":{"name":"B_K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k","modifiers":{"optional":["shift","caps_lock"]}},"to":[{"key_code":"x"},{"key_code":"i"},{"set_variable":{"name":"B_K","value":1}},{"set_variable":{"name":"unsettled","value":1}}],"to_after_key_up":[{"set_variable":{"name":"B_K","value":0}},{"set_variable":{"name":"unsettled","value":0}}],"type":"basic"},</v>
      </c>
      <c r="BF215" s="166" t="str">
        <f t="shared" ref="BF215:BF278" si="205">IF(AND($A215=2,$B215="C"),_xlfn.CONCAT(BE$5,_xlfn.XLOOKUP($M215,字面,変数名),BE$6,_xlfn.XLOOKUP($L215,字面,QWERTY),BE$7,$S215,BE$8,_xlfn.XLOOKUP($L215,字面,変数名),BE$9,IF($F215=0,0,2),BE$10,_xlfn.XLOOKUP($L215,字面,変数名),BE$11,BE$12,_xlfn.XLOOKUP($M215,字面,変数名),BE$6,_xlfn.XLOOKUP($L215,字面,QWERTY),BE$13,$S215,BE$8,_xlfn.XLOOKUP($L215,字面,変数名),BE$9,$F215,BE$10,_xlfn.XLOOKUP($L215,字面,変数名),BE$11,),"")</f>
        <v>{"conditions":[{"type":"variable_if","name":"unsettled","value":1},{"type":"variable_unless","name":"B_K","value":0},{"input_sources":[{"language":"ja"}],"type":"input_source_if"},{"input_sources":[{"input_mode_id":"Roman$"}],"type":"input_source_unless"}],"from":{"key_code":"q","modifiers":{"optional":["shift","caps_lock"]}},"to":[{"key_code":"delete_or_backspace"},{"key_code":"x"},{"key_code":"i"},{"set_variable":{"name":"B_Q","value":1}},{"set_variable":{"name":"unsettled","value":2}}],"to_after_key_up":[{"set_variable":{"name":"B_Q","value":0}},{"set_variable":{"name":"unsettled","value":0}}],"type":"basic"},{"conditions":[{"type":"variable_unless","name":"B_K","value":0},{"input_sources":[{"language":"ja"}],"type":"input_source_if"},{"input_sources":[{"input_mode_id":"Roman$"}],"type":"input_source_unless"}],"from":{"key_code":"q","modifiers":{"optional":["shift","caps_lock"]}},"to":[{"key_code":"x"},{"key_code":"i"},{"set_variable":{"name":"B_Q","value":1}},{"set_variable":{"name":"unsettled","value":1}}],"to_after_key_up":[{"set_variable":{"name":"B_Q","value":0}},{"set_variable":{"name":"unsettled","value":0}}],"type":"basic"},</v>
      </c>
      <c r="BG215" s="166" t="str">
        <f t="shared" si="169"/>
        <v/>
      </c>
      <c r="BH215" s="166" t="str">
        <f t="shared" si="170"/>
        <v/>
      </c>
      <c r="BI215" s="166" t="str">
        <f t="shared" si="171"/>
        <v/>
      </c>
      <c r="BJ215" s="166"/>
      <c r="BK215" s="190"/>
      <c r="BL215" s="189" t="str">
        <f t="shared" si="172"/>
        <v/>
      </c>
      <c r="BM215" s="166" t="str">
        <f t="shared" ref="BM215:BM278" si="206">IF(AND($A215=3,$H215&lt;&gt;"",$S215&lt;&gt;$U215),_xlfn.CONCAT(BL$5,_xlfn.XLOOKUP($L215,字面,変数名),BL$6,_xlfn.XLOOKUP($N215,字面,変数名),BL$7,_xlfn.XLOOKUP($M215,字面,QWERTY),BL$8,$U215,BL$9,_xlfn.XLOOKUP($M215,字面,変数名),BL$10,_xlfn.XLOOKUP($M215,字面,変数名),BL$11,BL$12,_xlfn.XLOOKUP($L215,字面,変数名),BL$6,_xlfn.XLOOKUP($N215,字面,変数名),BL$7,_xlfn.XLOOKUP($M215,字面,QWERTY),BL$13,$U215,BL$9,_xlfn.XLOOKUP($M215,字面,変数名),BL$10,_xlfn.XLOOKUP($M215,字面,変数名),BL$11,BL$14,_xlfn.XLOOKUP($L215,字面,変数名),BL$6,_xlfn.XLOOKUP($N215,字面,変数名),BL$7,_xlfn.XLOOKUP($M215,字面,QWERTY),BL$15,$U215,BL$9,_xlfn.XLOOKUP($M215,字面,変数名),BL$10,_xlfn.XLOOKUP($M215,字面,変数名),BL$11),"")</f>
        <v/>
      </c>
      <c r="BN215" s="167" t="str">
        <f t="shared" ref="BN215:BN278" si="207">IF(AND($A215=3,$H215&lt;&gt;"",$S215&lt;&gt;$U215),_xlfn.CONCAT(BL$5,_xlfn.XLOOKUP($M215,字面,変数名),BL$6,_xlfn.XLOOKUP($N215,字面,変数名),BL$7,_xlfn.XLOOKUP($L215,字面,QWERTY),BL$8,$U215,BL$9,_xlfn.XLOOKUP($L215,字面,変数名),BL$10,_xlfn.XLOOKUP($L215,字面,変数名),BL$11,BL$12,_xlfn.XLOOKUP($M215,字面,変数名),BL$6,_xlfn.XLOOKUP($N215,字面,変数名),BL$7,_xlfn.XLOOKUP($L215,字面,QWERTY),BL$13,$U215,BL$9,_xlfn.XLOOKUP($L215,字面,変数名),BL$10,_xlfn.XLOOKUP($L215,字面,変数名),BL$11,BL$14,_xlfn.XLOOKUP($M215,字面,変数名),BL$6,_xlfn.XLOOKUP($N215,字面,変数名),BL$7,_xlfn.XLOOKUP($L215,字面,QWERTY),BL$15,$U215,BL$9,_xlfn.XLOOKUP($L215,字面,変数名),BL$10,_xlfn.XLOOKUP($L215,字面,変数名),BL$11),"")</f>
        <v/>
      </c>
      <c r="BO215" s="166" t="str">
        <f t="shared" si="173"/>
        <v/>
      </c>
      <c r="BP215" s="166" t="str">
        <f t="shared" ref="BP215:BP278" si="208">IF(AND($A215=2,$H215&lt;&gt;"",$S215&lt;&gt;$U215),_xlfn.CONCAT(BO$5,_xlfn.XLOOKUP($M215,字面,変数名),BO$6,_xlfn.XLOOKUP($L215,字面,QWERTY),BO$7,$U215,BO$8,_xlfn.XLOOKUP($L215,字面,変数名),BO$9,IF($F215=0,0,2),BO$10,_xlfn.XLOOKUP($L215,字面,変数名),BO$11,BO$12,_xlfn.XLOOKUP($M215,字面,変数名),BO$6,_xlfn.XLOOKUP($L215,字面,QWERTY),BO$13,$U215,BO$8,_xlfn.XLOOKUP($L215,字面,変数名),BO$9,$F215,BO$10,_xlfn.XLOOKUP($L215,字面,変数名),BO$11),"")</f>
        <v/>
      </c>
      <c r="BQ215" s="190" t="str">
        <f>IF(AND($A215=1,$J215&lt;&gt;""),_xlfn.CONCAT(BQ$3,PROPER(_xlfn.XLOOKUP($L215,字面,QWERTY)),BQ$4,_xlfn.XLOOKUP($L215,字面,QWERTY),BQ$5,$U215,BQ$6,_xlfn.XLOOKUP($L215,字面,変数名),BQ$7,_xlfn.XLOOKUP($L215,字面,変数名),BQ$8,BQ$9,_xlfn.XLOOKUP($L215,字面,QWERTY),BQ$5,$U215,BQ$6,_xlfn.XLOOKUP($L215,字面,変数名),BQ$10,_xlfn.XLOOKUP($L215,字面,変数名),IF(ISBLANK($BQ216),BQ$11,BQ$8)),"")</f>
        <v/>
      </c>
      <c r="BR215" s="193"/>
    </row>
    <row r="216" spans="1:70" ht="21">
      <c r="A216" s="39">
        <f t="shared" si="175"/>
        <v>2</v>
      </c>
      <c r="B216" s="38" t="str">
        <f t="shared" si="176"/>
        <v>C</v>
      </c>
      <c r="C216" s="38">
        <f t="shared" si="177"/>
        <v>1</v>
      </c>
      <c r="D216" s="38">
        <f t="shared" si="178"/>
        <v>2</v>
      </c>
      <c r="E216" s="50">
        <f t="shared" si="179"/>
        <v>514</v>
      </c>
      <c r="F216" s="141">
        <f t="shared" si="180"/>
        <v>0</v>
      </c>
      <c r="G216" s="144">
        <v>109</v>
      </c>
      <c r="H216" s="3"/>
      <c r="I216" s="19"/>
      <c r="J216" s="5" t="s">
        <v>40</v>
      </c>
      <c r="K216" s="7" t="s">
        <v>56</v>
      </c>
      <c r="L216" s="22" t="s">
        <v>199</v>
      </c>
      <c r="M216" s="22" t="s">
        <v>247</v>
      </c>
      <c r="N216" s="204"/>
      <c r="O216" s="36" t="s">
        <v>885</v>
      </c>
      <c r="P216" s="9"/>
      <c r="Q216" s="10"/>
      <c r="R216" s="21" t="s">
        <v>912</v>
      </c>
      <c r="S216" s="34" t="str">
        <f t="shared" si="174"/>
        <v>{"key_code":"x"},{"key_code":"e"}</v>
      </c>
      <c r="T216" s="160"/>
      <c r="U216" s="34" t="str">
        <f t="shared" si="181"/>
        <v/>
      </c>
      <c r="W216" s="84" t="str">
        <f t="shared" si="182"/>
        <v/>
      </c>
      <c r="X216" s="85" t="str">
        <f t="shared" si="183"/>
        <v/>
      </c>
      <c r="Y216" s="86" t="str">
        <f t="shared" si="184"/>
        <v/>
      </c>
      <c r="Z216" s="87" t="str">
        <f t="shared" si="185"/>
        <v/>
      </c>
      <c r="AA216" s="85">
        <f t="shared" si="186"/>
        <v>0</v>
      </c>
      <c r="AB216" s="84" t="str">
        <f t="shared" si="187"/>
        <v/>
      </c>
      <c r="AC216" s="85" t="str">
        <f t="shared" si="188"/>
        <v/>
      </c>
      <c r="AD216" s="86" t="str">
        <f t="shared" si="189"/>
        <v/>
      </c>
      <c r="AE216" s="87" t="str">
        <f t="shared" si="190"/>
        <v/>
      </c>
      <c r="AF216" s="85">
        <f t="shared" si="191"/>
        <v>0</v>
      </c>
      <c r="AG216" s="84" t="str">
        <f t="shared" si="192"/>
        <v/>
      </c>
      <c r="AH216" s="85" t="str">
        <f t="shared" si="193"/>
        <v/>
      </c>
      <c r="AI216" s="86" t="str">
        <f t="shared" si="194"/>
        <v/>
      </c>
      <c r="AJ216" s="87" t="str">
        <f t="shared" si="195"/>
        <v/>
      </c>
      <c r="AK216" s="88">
        <f t="shared" si="196"/>
        <v>0</v>
      </c>
      <c r="AM216" s="183"/>
      <c r="AN216" s="165"/>
      <c r="AO216" s="165"/>
      <c r="AP216" s="165"/>
      <c r="AQ216" s="165"/>
      <c r="AR216" s="189" t="str">
        <f t="shared" si="163"/>
        <v/>
      </c>
      <c r="AS216" s="166" t="str">
        <f t="shared" si="197"/>
        <v/>
      </c>
      <c r="AT216" s="166" t="str">
        <f t="shared" si="198"/>
        <v/>
      </c>
      <c r="AU216" s="166" t="str">
        <f t="shared" si="164"/>
        <v/>
      </c>
      <c r="AV216" s="166" t="str">
        <f t="shared" si="165"/>
        <v/>
      </c>
      <c r="AW216" s="166" t="str">
        <f t="shared" si="199"/>
        <v/>
      </c>
      <c r="AX216" s="166" t="str">
        <f t="shared" si="200"/>
        <v/>
      </c>
      <c r="AY216" s="166" t="str">
        <f t="shared" si="201"/>
        <v/>
      </c>
      <c r="AZ216" s="166" t="str">
        <f t="shared" si="202"/>
        <v/>
      </c>
      <c r="BA216" s="166" t="str">
        <f t="shared" si="166"/>
        <v/>
      </c>
      <c r="BB216" s="166" t="str">
        <f t="shared" si="203"/>
        <v/>
      </c>
      <c r="BC216" s="166" t="str">
        <f t="shared" si="167"/>
        <v/>
      </c>
      <c r="BD216" s="166" t="str">
        <f t="shared" si="204"/>
        <v/>
      </c>
      <c r="BE216" s="166" t="str">
        <f t="shared" si="168"/>
        <v>{"description": "(Sp) 小 &amp; え → ぇ","conditions":[{"type":"variable_if","name":"unsettled","value":1},{"type":"variable_unless","name":"B_Q","value":0},{"input_sources":[{"language":"ja"}],"type":"input_source_if"},{"input_sources":[{"input_mode_id":"Roman$"}],"type":"input_source_unless"}],"from":{"key_code":"o","modifiers":{"optional":["shift","caps_lock"]}},"to":[{"key_code":"delete_or_backspace"},{"key_code":"x"},{"key_code":"e"},{"set_variable":{"name":"B_O","value":1}},{"set_variable":{"name":"unsettled","value":0}}],"to_after_key_up":[{"set_variable":{"name":"B_O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o","modifiers":{"optional":["shift","caps_lock"]}},"to":[{"key_code":"x"},{"key_code":"e"},{"set_variable":{"name":"B_O","value":1}},{"set_variable":{"name":"unsettled","value":0}}],"to_after_key_up":[{"set_variable":{"name":"B_O","value":0}},{"set_variable":{"name":"unsettled","value":0}}],"type":"basic"},</v>
      </c>
      <c r="BF216" s="166" t="str">
        <f t="shared" si="205"/>
        <v>{"conditions":[{"type":"variable_if","name":"unsettled","value":1},{"type":"variable_unless","name":"B_O","value":0},{"input_sources":[{"language":"ja"}],"type":"input_source_if"},{"input_sources":[{"input_mode_id":"Roman$"}],"type":"input_source_unless"}],"from":{"key_code":"q","modifiers":{"optional":["shift","caps_lock"]}},"to":[{"key_code":"delete_or_backspace"},{"key_code":"x"},{"key_code":"e"},{"set_variable":{"name":"B_Q","value":1}},{"set_variable":{"name":"unsettled","value":0}}],"to_after_key_up":[{"set_variable":{"name":"B_Q","value":0}},{"set_variable":{"name":"unsettled","value":0}}],"type":"basic"},{"conditions":[{"type":"variable_unless","name":"B_O","value":0},{"input_sources":[{"language":"ja"}],"type":"input_source_if"},{"input_sources":[{"input_mode_id":"Roman$"}],"type":"input_source_unless"}],"from":{"key_code":"q","modifiers":{"optional":["shift","caps_lock"]}},"to":[{"key_code":"x"},{"key_code":"e"},{"set_variable":{"name":"B_Q","value":1}},{"set_variable":{"name":"unsettled","value":0}}],"to_after_key_up":[{"set_variable":{"name":"B_Q","value":0}},{"set_variable":{"name":"unsettled","value":0}}],"type":"basic"},</v>
      </c>
      <c r="BG216" s="166" t="str">
        <f t="shared" si="169"/>
        <v/>
      </c>
      <c r="BH216" s="166" t="str">
        <f t="shared" si="170"/>
        <v/>
      </c>
      <c r="BI216" s="166" t="str">
        <f t="shared" si="171"/>
        <v/>
      </c>
      <c r="BJ216" s="166"/>
      <c r="BK216" s="190"/>
      <c r="BL216" s="189" t="str">
        <f t="shared" si="172"/>
        <v/>
      </c>
      <c r="BM216" s="166" t="str">
        <f t="shared" si="206"/>
        <v/>
      </c>
      <c r="BN216" s="167" t="str">
        <f t="shared" si="207"/>
        <v/>
      </c>
      <c r="BO216" s="166" t="str">
        <f t="shared" si="173"/>
        <v/>
      </c>
      <c r="BP216" s="166" t="str">
        <f t="shared" si="208"/>
        <v/>
      </c>
      <c r="BQ216" s="190" t="str">
        <f>IF(AND($A216=1,$J216&lt;&gt;""),_xlfn.CONCAT(BQ$3,PROPER(_xlfn.XLOOKUP($L216,字面,QWERTY)),BQ$4,_xlfn.XLOOKUP($L216,字面,QWERTY),BQ$5,$U216,BQ$6,_xlfn.XLOOKUP($L216,字面,変数名),BQ$7,_xlfn.XLOOKUP($L216,字面,変数名),BQ$8,BQ$9,_xlfn.XLOOKUP($L216,字面,QWERTY),BQ$5,$U216,BQ$6,_xlfn.XLOOKUP($L216,字面,変数名),BQ$10,_xlfn.XLOOKUP($L216,字面,変数名),IF(ISBLANK($BQ217),BQ$11,BQ$8)),"")</f>
        <v/>
      </c>
      <c r="BR216" s="193"/>
    </row>
    <row r="217" spans="1:70" ht="21">
      <c r="A217" s="39">
        <f t="shared" si="175"/>
        <v>2</v>
      </c>
      <c r="B217" s="38" t="str">
        <f t="shared" si="176"/>
        <v>C</v>
      </c>
      <c r="C217" s="38">
        <f t="shared" si="177"/>
        <v>1</v>
      </c>
      <c r="D217" s="38">
        <f t="shared" si="178"/>
        <v>2</v>
      </c>
      <c r="E217" s="50">
        <f t="shared" si="179"/>
        <v>67108866</v>
      </c>
      <c r="F217" s="141">
        <f t="shared" si="180"/>
        <v>0</v>
      </c>
      <c r="G217" s="144">
        <v>110</v>
      </c>
      <c r="H217" s="3"/>
      <c r="I217" s="19"/>
      <c r="J217" s="5" t="s">
        <v>40</v>
      </c>
      <c r="K217" s="7" t="s">
        <v>56</v>
      </c>
      <c r="L217" s="22" t="s">
        <v>199</v>
      </c>
      <c r="M217" s="22" t="s">
        <v>248</v>
      </c>
      <c r="N217" s="204"/>
      <c r="O217" s="36" t="s">
        <v>886</v>
      </c>
      <c r="P217" s="9"/>
      <c r="Q217" s="10"/>
      <c r="R217" s="21" t="s">
        <v>913</v>
      </c>
      <c r="S217" s="34" t="str">
        <f t="shared" si="174"/>
        <v>{"key_code":"x"},{"key_code":"o"}</v>
      </c>
      <c r="T217" s="160"/>
      <c r="U217" s="34" t="str">
        <f t="shared" si="181"/>
        <v/>
      </c>
      <c r="W217" s="84" t="str">
        <f t="shared" si="182"/>
        <v/>
      </c>
      <c r="X217" s="85" t="str">
        <f t="shared" si="183"/>
        <v/>
      </c>
      <c r="Y217" s="86" t="str">
        <f t="shared" si="184"/>
        <v/>
      </c>
      <c r="Z217" s="87" t="str">
        <f t="shared" si="185"/>
        <v/>
      </c>
      <c r="AA217" s="85">
        <f t="shared" si="186"/>
        <v>0</v>
      </c>
      <c r="AB217" s="84" t="str">
        <f t="shared" si="187"/>
        <v/>
      </c>
      <c r="AC217" s="85" t="str">
        <f t="shared" si="188"/>
        <v/>
      </c>
      <c r="AD217" s="86" t="str">
        <f t="shared" si="189"/>
        <v/>
      </c>
      <c r="AE217" s="87" t="str">
        <f t="shared" si="190"/>
        <v/>
      </c>
      <c r="AF217" s="85">
        <f t="shared" si="191"/>
        <v>0</v>
      </c>
      <c r="AG217" s="84" t="str">
        <f t="shared" si="192"/>
        <v/>
      </c>
      <c r="AH217" s="85" t="str">
        <f t="shared" si="193"/>
        <v/>
      </c>
      <c r="AI217" s="86" t="str">
        <f t="shared" si="194"/>
        <v/>
      </c>
      <c r="AJ217" s="87" t="str">
        <f t="shared" si="195"/>
        <v/>
      </c>
      <c r="AK217" s="88">
        <f t="shared" si="196"/>
        <v>0</v>
      </c>
      <c r="AM217" s="183"/>
      <c r="AN217" s="165"/>
      <c r="AO217" s="165"/>
      <c r="AP217" s="165"/>
      <c r="AQ217" s="165"/>
      <c r="AR217" s="189" t="str">
        <f t="shared" si="163"/>
        <v/>
      </c>
      <c r="AS217" s="166" t="str">
        <f t="shared" si="197"/>
        <v/>
      </c>
      <c r="AT217" s="166" t="str">
        <f t="shared" si="198"/>
        <v/>
      </c>
      <c r="AU217" s="166" t="str">
        <f t="shared" si="164"/>
        <v/>
      </c>
      <c r="AV217" s="166" t="str">
        <f t="shared" si="165"/>
        <v/>
      </c>
      <c r="AW217" s="166" t="str">
        <f t="shared" si="199"/>
        <v/>
      </c>
      <c r="AX217" s="166" t="str">
        <f t="shared" si="200"/>
        <v/>
      </c>
      <c r="AY217" s="166" t="str">
        <f t="shared" si="201"/>
        <v/>
      </c>
      <c r="AZ217" s="166" t="str">
        <f t="shared" si="202"/>
        <v/>
      </c>
      <c r="BA217" s="166" t="str">
        <f t="shared" si="166"/>
        <v/>
      </c>
      <c r="BB217" s="166" t="str">
        <f t="shared" si="203"/>
        <v/>
      </c>
      <c r="BC217" s="166" t="str">
        <f t="shared" si="167"/>
        <v/>
      </c>
      <c r="BD217" s="166" t="str">
        <f t="shared" si="204"/>
        <v/>
      </c>
      <c r="BE217" s="166" t="str">
        <f t="shared" si="168"/>
        <v>{"description": "(Sp) 小 &amp; お → ぉ","conditions":[{"type":"variable_if","name":"unsettled","value":1},{"type":"variable_unless","name":"B_Q","value":0},{"input_sources":[{"language":"ja"}],"type":"input_source_if"},{"input_sources":[{"input_mode_id":"Roman$"}],"type":"input_source_unless"}],"from":{"key_code":"n","modifiers":{"optional":["shift","caps_lock"]}},"to":[{"key_code":"delete_or_backspace"},{"key_code":"x"},{"key_code":"o"},{"set_variable":{"name":"B_N","value":1}},{"set_variable":{"name":"unsettled","value":0}}],"to_after_key_up":[{"set_variable":{"name":"B_N","value":0}},{"set_variable":{"name":"unsettled","value":0}}],"type":"basic"},{"conditions":[{"type":"variable_unless","name":"B_Q","value":0},{"input_sources":[{"language":"ja"}],"type":"input_source_if"},{"input_sources":[{"input_mode_id":"Roman$"}],"type":"input_source_unless"}],"from":{"key_code":"n","modifiers":{"optional":["shift","caps_lock"]}},"to":[{"key_code":"x"},{"key_code":"o"},{"set_variable":{"name":"B_N","value":1}},{"set_variable":{"name":"unsettled","value":0}}],"to_after_key_up":[{"set_variable":{"name":"B_N","value":0}},{"set_variable":{"name":"unsettled","value":0}}],"type":"basic"},</v>
      </c>
      <c r="BF217" s="166" t="str">
        <f t="shared" si="205"/>
        <v>{"conditions":[{"type":"variable_if","name":"unsettled","value":1},{"type":"variable_unless","name":"B_N","value":0},{"input_sources":[{"language":"ja"}],"type":"input_source_if"},{"input_sources":[{"input_mode_id":"Roman$"}],"type":"input_source_unless"}],"from":{"key_code":"q","modifiers":{"optional":["shift","caps_lock"]}},"to":[{"key_code":"delete_or_backspace"},{"key_code":"x"},{"key_code":"o"},{"set_variable":{"name":"B_Q","value":1}},{"set_variable":{"name":"unsettled","value":0}}],"to_after_key_up":[{"set_variable":{"name":"B_Q","value":0}},{"set_variable":{"name":"unsettled","value":0}}],"type":"basic"},{"conditions":[{"type":"variable_unless","name":"B_N","value":0},{"input_sources":[{"language":"ja"}],"type":"input_source_if"},{"input_sources":[{"input_mode_id":"Roman$"}],"type":"input_source_unless"}],"from":{"key_code":"q","modifiers":{"optional":["shift","caps_lock"]}},"to":[{"key_code":"x"},{"key_code":"o"},{"set_variable":{"name":"B_Q","value":1}},{"set_variable":{"name":"unsettled","value":0}}],"to_after_key_up":[{"set_variable":{"name":"B_Q","value":0}},{"set_variable":{"name":"unsettled","value":0}}],"type":"basic"},</v>
      </c>
      <c r="BG217" s="166" t="str">
        <f t="shared" si="169"/>
        <v/>
      </c>
      <c r="BH217" s="166" t="str">
        <f t="shared" si="170"/>
        <v/>
      </c>
      <c r="BI217" s="166" t="str">
        <f t="shared" si="171"/>
        <v/>
      </c>
      <c r="BJ217" s="166"/>
      <c r="BK217" s="190"/>
      <c r="BL217" s="189" t="str">
        <f t="shared" si="172"/>
        <v/>
      </c>
      <c r="BM217" s="166" t="str">
        <f t="shared" si="206"/>
        <v/>
      </c>
      <c r="BN217" s="167" t="str">
        <f t="shared" si="207"/>
        <v/>
      </c>
      <c r="BO217" s="166" t="str">
        <f t="shared" si="173"/>
        <v/>
      </c>
      <c r="BP217" s="166" t="str">
        <f t="shared" si="208"/>
        <v/>
      </c>
      <c r="BQ217" s="190" t="str">
        <f>IF(AND($A217=1,$J217&lt;&gt;""),_xlfn.CONCAT(BQ$3,PROPER(_xlfn.XLOOKUP($L217,字面,QWERTY)),BQ$4,_xlfn.XLOOKUP($L217,字面,QWERTY),BQ$5,$U217,BQ$6,_xlfn.XLOOKUP($L217,字面,変数名),BQ$7,_xlfn.XLOOKUP($L217,字面,変数名),BQ$8,BQ$9,_xlfn.XLOOKUP($L217,字面,QWERTY),BQ$5,$U217,BQ$6,_xlfn.XLOOKUP($L217,字面,変数名),BQ$10,_xlfn.XLOOKUP($L217,字面,変数名),IF(ISBLANK($BQ218),BQ$11,BQ$8)),"")</f>
        <v/>
      </c>
      <c r="BR217" s="193"/>
    </row>
    <row r="218" spans="1:70" ht="21">
      <c r="A218" s="39">
        <f t="shared" si="175"/>
        <v>2</v>
      </c>
      <c r="B218" s="38" t="str">
        <f t="shared" si="176"/>
        <v>C</v>
      </c>
      <c r="C218" s="38">
        <f t="shared" si="177"/>
        <v>1</v>
      </c>
      <c r="D218" s="38">
        <f t="shared" si="178"/>
        <v>2</v>
      </c>
      <c r="E218" s="50">
        <f t="shared" si="179"/>
        <v>33619968</v>
      </c>
      <c r="F218" s="141">
        <f t="shared" si="180"/>
        <v>0</v>
      </c>
      <c r="G218" s="144">
        <v>112</v>
      </c>
      <c r="H218" s="3"/>
      <c r="I218" s="19"/>
      <c r="J218" s="5" t="s">
        <v>40</v>
      </c>
      <c r="K218" s="7" t="s">
        <v>56</v>
      </c>
      <c r="L218" s="22" t="s">
        <v>514</v>
      </c>
      <c r="M218" s="22" t="s">
        <v>257</v>
      </c>
      <c r="N218" s="204"/>
      <c r="O218" s="36" t="s">
        <v>527</v>
      </c>
      <c r="P218" s="9"/>
      <c r="Q218" s="10"/>
      <c r="R218" s="21"/>
      <c r="S218" s="34" t="str">
        <f t="shared" si="174"/>
        <v>{"key_code":"m"},{"key_code":"y"},{"key_code":"a"}</v>
      </c>
      <c r="T218" s="160"/>
      <c r="U218" s="34" t="str">
        <f t="shared" si="181"/>
        <v/>
      </c>
      <c r="W218" s="84" t="str">
        <f t="shared" si="182"/>
        <v/>
      </c>
      <c r="X218" s="85" t="str">
        <f t="shared" si="183"/>
        <v/>
      </c>
      <c r="Y218" s="86" t="str">
        <f t="shared" si="184"/>
        <v/>
      </c>
      <c r="Z218" s="87" t="str">
        <f t="shared" si="185"/>
        <v/>
      </c>
      <c r="AA218" s="85">
        <f t="shared" si="186"/>
        <v>0</v>
      </c>
      <c r="AB218" s="84" t="str">
        <f t="shared" si="187"/>
        <v/>
      </c>
      <c r="AC218" s="85" t="str">
        <f t="shared" si="188"/>
        <v/>
      </c>
      <c r="AD218" s="86" t="str">
        <f t="shared" si="189"/>
        <v/>
      </c>
      <c r="AE218" s="87" t="str">
        <f t="shared" si="190"/>
        <v/>
      </c>
      <c r="AF218" s="85">
        <f t="shared" si="191"/>
        <v>0</v>
      </c>
      <c r="AG218" s="84" t="str">
        <f t="shared" si="192"/>
        <v/>
      </c>
      <c r="AH218" s="85" t="str">
        <f t="shared" si="193"/>
        <v/>
      </c>
      <c r="AI218" s="86" t="str">
        <f t="shared" si="194"/>
        <v/>
      </c>
      <c r="AJ218" s="87" t="str">
        <f t="shared" si="195"/>
        <v/>
      </c>
      <c r="AK218" s="88">
        <f t="shared" si="196"/>
        <v>0</v>
      </c>
      <c r="AM218" s="183"/>
      <c r="AN218" s="165"/>
      <c r="AO218" s="165"/>
      <c r="AP218" s="165"/>
      <c r="AQ218" s="165"/>
      <c r="AR218" s="189" t="str">
        <f t="shared" si="163"/>
        <v/>
      </c>
      <c r="AS218" s="166" t="str">
        <f t="shared" si="197"/>
        <v/>
      </c>
      <c r="AT218" s="166" t="str">
        <f t="shared" si="198"/>
        <v/>
      </c>
      <c r="AU218" s="166" t="str">
        <f t="shared" si="164"/>
        <v/>
      </c>
      <c r="AV218" s="166" t="str">
        <f t="shared" si="165"/>
        <v/>
      </c>
      <c r="AW218" s="166" t="str">
        <f t="shared" si="199"/>
        <v/>
      </c>
      <c r="AX218" s="166" t="str">
        <f t="shared" si="200"/>
        <v/>
      </c>
      <c r="AY218" s="166" t="str">
        <f t="shared" si="201"/>
        <v/>
      </c>
      <c r="AZ218" s="166" t="str">
        <f t="shared" si="202"/>
        <v/>
      </c>
      <c r="BA218" s="166" t="str">
        <f t="shared" si="166"/>
        <v/>
      </c>
      <c r="BB218" s="166" t="str">
        <f t="shared" si="203"/>
        <v/>
      </c>
      <c r="BC218" s="166" t="str">
        <f t="shared" si="167"/>
        <v/>
      </c>
      <c r="BD218" s="166" t="str">
        <f t="shared" si="204"/>
        <v/>
      </c>
      <c r="BE218" s="166" t="str">
        <f t="shared" si="168"/>
        <v>{"description": "(Sp) み &amp; や → みゃ","conditions":[{"type":"variable_if","name":"unsettled","value":1},{"type":"variable_unless","name":"B_B","value":0},{"input_sources":[{"language":"ja"}],"type":"input_source_if"},{"input_sources":[{"input_mode_id":"Roman$"}],"type":"input_source_unless"}],"from":{"key_code":"h","modifiers":{"optional":["shift","caps_lock"]}},"to":[{"key_code":"delete_or_backspace"},{"key_code":"m"},{"key_code":"y"},{"key_code":"a"},{"set_variable":{"name":"B_H","value":1}},{"set_variable":{"name":"unsettled","value":0}}],"to_after_key_up":[{"set_variable":{"name":"B_H","value":0}},{"set_variable":{"name":"unsettled","value":0}}],"type":"basic"},{"conditions":[{"type":"variable_unless","name":"B_B","value":0},{"input_sources":[{"language":"ja"}],"type":"input_source_if"},{"input_sources":[{"input_mode_id":"Roman$"}],"type":"input_source_unless"}],"from":{"key_code":"h","modifiers":{"optional":["shift","caps_lock"]}},"to":[{"key_code":"m"},{"key_code":"y"},{"key_code":"a"},{"set_variable":{"name":"B_H","value":1}},{"set_variable":{"name":"unsettled","value":0}}],"to_after_key_up":[{"set_variable":{"name":"B_H","value":0}},{"set_variable":{"name":"unsettled","value":0}}],"type":"basic"},</v>
      </c>
      <c r="BF218" s="166" t="str">
        <f t="shared" si="205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b","modifiers":{"optional":["shift","caps_lock"]}},"to":[{"key_code":"delete_or_backspace"},{"key_code":"m"},{"key_code":"y"},{"key_code":"a"},{"set_variable":{"name":"B_B","value":1}},{"set_variable":{"name":"unsettled","value":0}}],"to_after_key_up":[{"set_variable":{"name":"B_B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b","modifiers":{"optional":["shift","caps_lock"]}},"to":[{"key_code":"m"},{"key_code":"y"},{"key_code":"a"},{"set_variable":{"name":"B_B","value":1}},{"set_variable":{"name":"unsettled","value":0}}],"to_after_key_up":[{"set_variable":{"name":"B_B","value":0}},{"set_variable":{"name":"unsettled","value":0}}],"type":"basic"},</v>
      </c>
      <c r="BG218" s="166" t="str">
        <f t="shared" si="169"/>
        <v/>
      </c>
      <c r="BH218" s="166" t="str">
        <f t="shared" si="170"/>
        <v/>
      </c>
      <c r="BI218" s="166" t="str">
        <f t="shared" si="171"/>
        <v/>
      </c>
      <c r="BJ218" s="166"/>
      <c r="BK218" s="190"/>
      <c r="BL218" s="189" t="str">
        <f t="shared" si="172"/>
        <v/>
      </c>
      <c r="BM218" s="166" t="str">
        <f t="shared" si="206"/>
        <v/>
      </c>
      <c r="BN218" s="167" t="str">
        <f t="shared" si="207"/>
        <v/>
      </c>
      <c r="BO218" s="166" t="str">
        <f t="shared" si="173"/>
        <v/>
      </c>
      <c r="BP218" s="166" t="str">
        <f t="shared" si="208"/>
        <v/>
      </c>
      <c r="BQ218" s="190" t="str">
        <f>IF(AND($A218=1,$J218&lt;&gt;""),_xlfn.CONCAT(BQ$3,PROPER(_xlfn.XLOOKUP($L218,字面,QWERTY)),BQ$4,_xlfn.XLOOKUP($L218,字面,QWERTY),BQ$5,$U218,BQ$6,_xlfn.XLOOKUP($L218,字面,変数名),BQ$7,_xlfn.XLOOKUP($L218,字面,変数名),BQ$8,BQ$9,_xlfn.XLOOKUP($L218,字面,QWERTY),BQ$5,$U218,BQ$6,_xlfn.XLOOKUP($L218,字面,変数名),BQ$10,_xlfn.XLOOKUP($L218,字面,変数名),IF(ISBLANK($BQ219),BQ$11,BQ$8)),"")</f>
        <v/>
      </c>
      <c r="BR218" s="193"/>
    </row>
    <row r="219" spans="1:70" ht="21">
      <c r="A219" s="39">
        <f t="shared" si="175"/>
        <v>2</v>
      </c>
      <c r="B219" s="38" t="str">
        <f t="shared" si="176"/>
        <v>C</v>
      </c>
      <c r="C219" s="38">
        <f t="shared" si="177"/>
        <v>1</v>
      </c>
      <c r="D219" s="38">
        <f t="shared" si="178"/>
        <v>2</v>
      </c>
      <c r="E219" s="50">
        <f t="shared" si="179"/>
        <v>33555456</v>
      </c>
      <c r="F219" s="141">
        <f t="shared" si="180"/>
        <v>0</v>
      </c>
      <c r="G219" s="144">
        <v>113</v>
      </c>
      <c r="H219" s="3"/>
      <c r="I219" s="19"/>
      <c r="J219" s="5" t="s">
        <v>40</v>
      </c>
      <c r="K219" s="7" t="s">
        <v>56</v>
      </c>
      <c r="L219" s="22" t="s">
        <v>514</v>
      </c>
      <c r="M219" s="22" t="s">
        <v>292</v>
      </c>
      <c r="N219" s="204"/>
      <c r="O219" s="36" t="s">
        <v>529</v>
      </c>
      <c r="P219" s="9"/>
      <c r="Q219" s="10"/>
      <c r="R219" s="21"/>
      <c r="S219" s="34" t="str">
        <f t="shared" si="174"/>
        <v>{"key_code":"m"},{"key_code":"y"},{"key_code":"u"}</v>
      </c>
      <c r="T219" s="160"/>
      <c r="U219" s="34" t="str">
        <f t="shared" si="181"/>
        <v/>
      </c>
      <c r="W219" s="84" t="str">
        <f t="shared" si="182"/>
        <v/>
      </c>
      <c r="X219" s="85" t="str">
        <f t="shared" si="183"/>
        <v/>
      </c>
      <c r="Y219" s="86" t="str">
        <f t="shared" si="184"/>
        <v/>
      </c>
      <c r="Z219" s="87" t="str">
        <f t="shared" si="185"/>
        <v/>
      </c>
      <c r="AA219" s="85">
        <f t="shared" si="186"/>
        <v>0</v>
      </c>
      <c r="AB219" s="84" t="str">
        <f t="shared" si="187"/>
        <v/>
      </c>
      <c r="AC219" s="85" t="str">
        <f t="shared" si="188"/>
        <v/>
      </c>
      <c r="AD219" s="86" t="str">
        <f t="shared" si="189"/>
        <v/>
      </c>
      <c r="AE219" s="87" t="str">
        <f t="shared" si="190"/>
        <v/>
      </c>
      <c r="AF219" s="85">
        <f t="shared" si="191"/>
        <v>0</v>
      </c>
      <c r="AG219" s="84" t="str">
        <f t="shared" si="192"/>
        <v/>
      </c>
      <c r="AH219" s="85" t="str">
        <f t="shared" si="193"/>
        <v/>
      </c>
      <c r="AI219" s="86" t="str">
        <f t="shared" si="194"/>
        <v/>
      </c>
      <c r="AJ219" s="87" t="str">
        <f t="shared" si="195"/>
        <v/>
      </c>
      <c r="AK219" s="88">
        <f t="shared" si="196"/>
        <v>0</v>
      </c>
      <c r="AM219" s="183"/>
      <c r="AN219" s="165"/>
      <c r="AO219" s="165"/>
      <c r="AP219" s="165"/>
      <c r="AQ219" s="165"/>
      <c r="AR219" s="189" t="str">
        <f t="shared" si="163"/>
        <v/>
      </c>
      <c r="AS219" s="166" t="str">
        <f t="shared" si="197"/>
        <v/>
      </c>
      <c r="AT219" s="166" t="str">
        <f t="shared" si="198"/>
        <v/>
      </c>
      <c r="AU219" s="166" t="str">
        <f t="shared" si="164"/>
        <v/>
      </c>
      <c r="AV219" s="166" t="str">
        <f t="shared" si="165"/>
        <v/>
      </c>
      <c r="AW219" s="166" t="str">
        <f t="shared" si="199"/>
        <v/>
      </c>
      <c r="AX219" s="166" t="str">
        <f t="shared" si="200"/>
        <v/>
      </c>
      <c r="AY219" s="166" t="str">
        <f t="shared" si="201"/>
        <v/>
      </c>
      <c r="AZ219" s="166" t="str">
        <f t="shared" si="202"/>
        <v/>
      </c>
      <c r="BA219" s="166" t="str">
        <f t="shared" si="166"/>
        <v/>
      </c>
      <c r="BB219" s="166" t="str">
        <f t="shared" si="203"/>
        <v/>
      </c>
      <c r="BC219" s="166" t="str">
        <f t="shared" si="167"/>
        <v/>
      </c>
      <c r="BD219" s="166" t="str">
        <f t="shared" si="204"/>
        <v/>
      </c>
      <c r="BE219" s="166" t="str">
        <f t="shared" si="168"/>
        <v>{"description": "(Sp) み &amp; ゆ → みゅ","conditions":[{"type":"variable_if","name":"unsettled","value":1},{"type":"variable_unless","name":"B_B","value":0},{"input_sources":[{"language":"ja"}],"type":"input_source_if"},{"input_sources":[{"input_mode_id":"Roman$"}],"type":"input_source_unless"}],"from":{"key_code":"p","modifiers":{"optional":["shift","caps_lock"]}},"to":[{"key_code":"delete_or_backspace"},{"key_code":"m"},{"key_code":"y"},{"key_code":"u"},{"set_variable":{"name":"B_P","value":1}},{"set_variable":{"name":"unsettled","value":0}}],"to_after_key_up":[{"set_variable":{"name":"B_P","value":0}},{"set_variable":{"name":"unsettled","value":0}}],"type":"basic"},{"conditions":[{"type":"variable_unless","name":"B_B","value":0},{"input_sources":[{"language":"ja"}],"type":"input_source_if"},{"input_sources":[{"input_mode_id":"Roman$"}],"type":"input_source_unless"}],"from":{"key_code":"p","modifiers":{"optional":["shift","caps_lock"]}},"to":[{"key_code":"m"},{"key_code":"y"},{"key_code":"u"},{"set_variable":{"name":"B_P","value":1}},{"set_variable":{"name":"unsettled","value":0}}],"to_after_key_up":[{"set_variable":{"name":"B_P","value":0}},{"set_variable":{"name":"unsettled","value":0}}],"type":"basic"},</v>
      </c>
      <c r="BF219" s="166" t="str">
        <f t="shared" si="205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b","modifiers":{"optional":["shift","caps_lock"]}},"to":[{"key_code":"delete_or_backspace"},{"key_code":"m"},{"key_code":"y"},{"key_code":"u"},{"set_variable":{"name":"B_B","value":1}},{"set_variable":{"name":"unsettled","value":0}}],"to_after_key_up":[{"set_variable":{"name":"B_B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b","modifiers":{"optional":["shift","caps_lock"]}},"to":[{"key_code":"m"},{"key_code":"y"},{"key_code":"u"},{"set_variable":{"name":"B_B","value":1}},{"set_variable":{"name":"unsettled","value":0}}],"to_after_key_up":[{"set_variable":{"name":"B_B","value":0}},{"set_variable":{"name":"unsettled","value":0}}],"type":"basic"},</v>
      </c>
      <c r="BG219" s="166" t="str">
        <f t="shared" si="169"/>
        <v/>
      </c>
      <c r="BH219" s="166" t="str">
        <f t="shared" si="170"/>
        <v/>
      </c>
      <c r="BI219" s="166" t="str">
        <f t="shared" si="171"/>
        <v/>
      </c>
      <c r="BJ219" s="166"/>
      <c r="BK219" s="190"/>
      <c r="BL219" s="189" t="str">
        <f t="shared" si="172"/>
        <v/>
      </c>
      <c r="BM219" s="166" t="str">
        <f t="shared" si="206"/>
        <v/>
      </c>
      <c r="BN219" s="167" t="str">
        <f t="shared" si="207"/>
        <v/>
      </c>
      <c r="BO219" s="166" t="str">
        <f t="shared" si="173"/>
        <v/>
      </c>
      <c r="BP219" s="166" t="str">
        <f t="shared" si="208"/>
        <v/>
      </c>
      <c r="BQ219" s="190" t="str">
        <f>IF(AND($A219=1,$J219&lt;&gt;""),_xlfn.CONCAT(BQ$3,PROPER(_xlfn.XLOOKUP($L219,字面,QWERTY)),BQ$4,_xlfn.XLOOKUP($L219,字面,QWERTY),BQ$5,$U219,BQ$6,_xlfn.XLOOKUP($L219,字面,変数名),BQ$7,_xlfn.XLOOKUP($L219,字面,変数名),BQ$8,BQ$9,_xlfn.XLOOKUP($L219,字面,QWERTY),BQ$5,$U219,BQ$6,_xlfn.XLOOKUP($L219,字面,変数名),BQ$10,_xlfn.XLOOKUP($L219,字面,変数名),IF(ISBLANK($BQ220),BQ$11,BQ$8)),"")</f>
        <v/>
      </c>
      <c r="BR219" s="193"/>
    </row>
    <row r="220" spans="1:70" ht="21">
      <c r="A220" s="39">
        <f t="shared" si="175"/>
        <v>2</v>
      </c>
      <c r="B220" s="38" t="str">
        <f t="shared" si="176"/>
        <v>C</v>
      </c>
      <c r="C220" s="38">
        <f t="shared" si="177"/>
        <v>1</v>
      </c>
      <c r="D220" s="38">
        <f t="shared" si="178"/>
        <v>2</v>
      </c>
      <c r="E220" s="50">
        <f t="shared" si="179"/>
        <v>33554688</v>
      </c>
      <c r="F220" s="141">
        <f t="shared" si="180"/>
        <v>0</v>
      </c>
      <c r="G220" s="144">
        <v>114</v>
      </c>
      <c r="H220" s="3"/>
      <c r="I220" s="19"/>
      <c r="J220" s="5" t="s">
        <v>40</v>
      </c>
      <c r="K220" s="7" t="s">
        <v>56</v>
      </c>
      <c r="L220" s="22" t="s">
        <v>514</v>
      </c>
      <c r="M220" s="22" t="s">
        <v>324</v>
      </c>
      <c r="N220" s="204"/>
      <c r="O220" s="36" t="s">
        <v>528</v>
      </c>
      <c r="P220" s="9"/>
      <c r="Q220" s="10"/>
      <c r="R220" s="21"/>
      <c r="S220" s="34" t="str">
        <f t="shared" si="174"/>
        <v>{"key_code":"m"},{"key_code":"y"},{"key_code":"o"}</v>
      </c>
      <c r="T220" s="160"/>
      <c r="U220" s="34" t="str">
        <f t="shared" si="181"/>
        <v/>
      </c>
      <c r="W220" s="84" t="str">
        <f t="shared" si="182"/>
        <v/>
      </c>
      <c r="X220" s="85" t="str">
        <f t="shared" si="183"/>
        <v/>
      </c>
      <c r="Y220" s="86" t="str">
        <f t="shared" si="184"/>
        <v/>
      </c>
      <c r="Z220" s="87" t="str">
        <f t="shared" si="185"/>
        <v/>
      </c>
      <c r="AA220" s="85">
        <f t="shared" si="186"/>
        <v>0</v>
      </c>
      <c r="AB220" s="84" t="str">
        <f t="shared" si="187"/>
        <v/>
      </c>
      <c r="AC220" s="85" t="str">
        <f t="shared" si="188"/>
        <v/>
      </c>
      <c r="AD220" s="86" t="str">
        <f t="shared" si="189"/>
        <v/>
      </c>
      <c r="AE220" s="87" t="str">
        <f t="shared" si="190"/>
        <v/>
      </c>
      <c r="AF220" s="85">
        <f t="shared" si="191"/>
        <v>0</v>
      </c>
      <c r="AG220" s="84" t="str">
        <f t="shared" si="192"/>
        <v/>
      </c>
      <c r="AH220" s="85" t="str">
        <f t="shared" si="193"/>
        <v/>
      </c>
      <c r="AI220" s="86" t="str">
        <f t="shared" si="194"/>
        <v/>
      </c>
      <c r="AJ220" s="87" t="str">
        <f t="shared" si="195"/>
        <v/>
      </c>
      <c r="AK220" s="88">
        <f t="shared" si="196"/>
        <v>0</v>
      </c>
      <c r="AM220" s="183"/>
      <c r="AN220" s="165"/>
      <c r="AO220" s="165"/>
      <c r="AP220" s="165"/>
      <c r="AQ220" s="165"/>
      <c r="AR220" s="189" t="str">
        <f t="shared" si="163"/>
        <v/>
      </c>
      <c r="AS220" s="166" t="str">
        <f t="shared" si="197"/>
        <v/>
      </c>
      <c r="AT220" s="166" t="str">
        <f t="shared" si="198"/>
        <v/>
      </c>
      <c r="AU220" s="166" t="str">
        <f t="shared" si="164"/>
        <v/>
      </c>
      <c r="AV220" s="166" t="str">
        <f t="shared" si="165"/>
        <v/>
      </c>
      <c r="AW220" s="166" t="str">
        <f t="shared" si="199"/>
        <v/>
      </c>
      <c r="AX220" s="166" t="str">
        <f t="shared" si="200"/>
        <v/>
      </c>
      <c r="AY220" s="166" t="str">
        <f t="shared" si="201"/>
        <v/>
      </c>
      <c r="AZ220" s="166" t="str">
        <f t="shared" si="202"/>
        <v/>
      </c>
      <c r="BA220" s="166" t="str">
        <f t="shared" si="166"/>
        <v/>
      </c>
      <c r="BB220" s="166" t="str">
        <f t="shared" si="203"/>
        <v/>
      </c>
      <c r="BC220" s="166" t="str">
        <f t="shared" si="167"/>
        <v/>
      </c>
      <c r="BD220" s="166" t="str">
        <f t="shared" si="204"/>
        <v/>
      </c>
      <c r="BE220" s="166" t="str">
        <f t="shared" si="168"/>
        <v>{"description": "(Sp) み &amp; よ → みょ","conditions":[{"type":"variable_if","name":"unsettled","value":1},{"type":"variable_unless","name":"B_B","value":0},{"input_sources":[{"language":"ja"}],"type":"input_source_if"},{"input_sources":[{"input_mode_id":"Roman$"}],"type":"input_source_unless"}],"from":{"key_code":"i","modifiers":{"optional":["shift","caps_lock"]}},"to":[{"key_code":"delete_or_backspace"},{"key_code":"m"},{"key_code":"y"},{"key_code":"o"},{"set_variable":{"name":"B_I","value":1}},{"set_variable":{"name":"unsettled","value":0}}],"to_after_key_up":[{"set_variable":{"name":"B_I","value":0}},{"set_variable":{"name":"unsettled","value":0}}],"type":"basic"},{"conditions":[{"type":"variable_unless","name":"B_B","value":0},{"input_sources":[{"language":"ja"}],"type":"input_source_if"},{"input_sources":[{"input_mode_id":"Roman$"}],"type":"input_source_unless"}],"from":{"key_code":"i","modifiers":{"optional":["shift","caps_lock"]}},"to":[{"key_code":"m"},{"key_code":"y"},{"key_code":"o"},{"set_variable":{"name":"B_I","value":1}},{"set_variable":{"name":"unsettled","value":0}}],"to_after_key_up":[{"set_variable":{"name":"B_I","value":0}},{"set_variable":{"name":"unsettled","value":0}}],"type":"basic"},</v>
      </c>
      <c r="BF220" s="166" t="str">
        <f t="shared" si="205"/>
        <v>{"conditions":[{"type":"variable_if","name":"unsettled","value":1},{"type":"variable_unless","name":"B_I","value":0},{"input_sources":[{"language":"ja"}],"type":"input_source_if"},{"input_sources":[{"input_mode_id":"Roman$"}],"type":"input_source_unless"}],"from":{"key_code":"b","modifiers":{"optional":["shift","caps_lock"]}},"to":[{"key_code":"delete_or_backspace"},{"key_code":"m"},{"key_code":"y"},{"key_code":"o"},{"set_variable":{"name":"B_B","value":1}},{"set_variable":{"name":"unsettled","value":0}}],"to_after_key_up":[{"set_variable":{"name":"B_B","value":0}},{"set_variable":{"name":"unsettled","value":0}}],"type":"basic"},{"conditions":[{"type":"variable_unless","name":"B_I","value":0},{"input_sources":[{"language":"ja"}],"type":"input_source_if"},{"input_sources":[{"input_mode_id":"Roman$"}],"type":"input_source_unless"}],"from":{"key_code":"b","modifiers":{"optional":["shift","caps_lock"]}},"to":[{"key_code":"m"},{"key_code":"y"},{"key_code":"o"},{"set_variable":{"name":"B_B","value":1}},{"set_variable":{"name":"unsettled","value":0}}],"to_after_key_up":[{"set_variable":{"name":"B_B","value":0}},{"set_variable":{"name":"unsettled","value":0}}],"type":"basic"},</v>
      </c>
      <c r="BG220" s="166" t="str">
        <f t="shared" si="169"/>
        <v/>
      </c>
      <c r="BH220" s="166" t="str">
        <f t="shared" si="170"/>
        <v/>
      </c>
      <c r="BI220" s="166" t="str">
        <f t="shared" si="171"/>
        <v/>
      </c>
      <c r="BJ220" s="166"/>
      <c r="BK220" s="190"/>
      <c r="BL220" s="189" t="str">
        <f t="shared" si="172"/>
        <v/>
      </c>
      <c r="BM220" s="166" t="str">
        <f t="shared" si="206"/>
        <v/>
      </c>
      <c r="BN220" s="167" t="str">
        <f t="shared" si="207"/>
        <v/>
      </c>
      <c r="BO220" s="166" t="str">
        <f t="shared" si="173"/>
        <v/>
      </c>
      <c r="BP220" s="166" t="str">
        <f t="shared" si="208"/>
        <v/>
      </c>
      <c r="BQ220" s="190" t="str">
        <f>IF(AND($A220=1,$J220&lt;&gt;""),_xlfn.CONCAT(BQ$3,PROPER(_xlfn.XLOOKUP($L220,字面,QWERTY)),BQ$4,_xlfn.XLOOKUP($L220,字面,QWERTY),BQ$5,$U220,BQ$6,_xlfn.XLOOKUP($L220,字面,変数名),BQ$7,_xlfn.XLOOKUP($L220,字面,変数名),BQ$8,BQ$9,_xlfn.XLOOKUP($L220,字面,QWERTY),BQ$5,$U220,BQ$6,_xlfn.XLOOKUP($L220,字面,変数名),BQ$10,_xlfn.XLOOKUP($L220,字面,変数名),IF(ISBLANK($BQ221),BQ$11,BQ$8)),"")</f>
        <v/>
      </c>
      <c r="BR220" s="193"/>
    </row>
    <row r="221" spans="1:70" ht="21">
      <c r="A221" s="39">
        <f t="shared" si="175"/>
        <v>2</v>
      </c>
      <c r="B221" s="38" t="str">
        <f t="shared" si="176"/>
        <v>C</v>
      </c>
      <c r="C221" s="38">
        <f t="shared" si="177"/>
        <v>1</v>
      </c>
      <c r="D221" s="38">
        <f t="shared" si="178"/>
        <v>2</v>
      </c>
      <c r="E221" s="50">
        <f t="shared" si="179"/>
        <v>65544</v>
      </c>
      <c r="F221" s="141">
        <f t="shared" si="180"/>
        <v>0</v>
      </c>
      <c r="G221" s="144">
        <v>115</v>
      </c>
      <c r="H221" s="3"/>
      <c r="I221" s="19"/>
      <c r="J221" s="5" t="s">
        <v>40</v>
      </c>
      <c r="K221" s="7" t="s">
        <v>56</v>
      </c>
      <c r="L221" s="22" t="s">
        <v>507</v>
      </c>
      <c r="M221" s="22" t="s">
        <v>257</v>
      </c>
      <c r="N221" s="204"/>
      <c r="O221" s="36" t="s">
        <v>530</v>
      </c>
      <c r="P221" s="9"/>
      <c r="Q221" s="10"/>
      <c r="R221" s="21"/>
      <c r="S221" s="34" t="str">
        <f t="shared" si="174"/>
        <v>{"key_code":"r"},{"key_code":"y"},{"key_code":"a"}</v>
      </c>
      <c r="T221" s="160"/>
      <c r="U221" s="34" t="str">
        <f t="shared" si="181"/>
        <v/>
      </c>
      <c r="W221" s="84" t="str">
        <f t="shared" si="182"/>
        <v/>
      </c>
      <c r="X221" s="85" t="str">
        <f t="shared" si="183"/>
        <v/>
      </c>
      <c r="Y221" s="86" t="str">
        <f t="shared" si="184"/>
        <v/>
      </c>
      <c r="Z221" s="87" t="str">
        <f t="shared" si="185"/>
        <v/>
      </c>
      <c r="AA221" s="85">
        <f t="shared" si="186"/>
        <v>0</v>
      </c>
      <c r="AB221" s="84" t="str">
        <f t="shared" si="187"/>
        <v/>
      </c>
      <c r="AC221" s="85" t="str">
        <f t="shared" si="188"/>
        <v/>
      </c>
      <c r="AD221" s="86" t="str">
        <f t="shared" si="189"/>
        <v/>
      </c>
      <c r="AE221" s="87" t="str">
        <f t="shared" si="190"/>
        <v/>
      </c>
      <c r="AF221" s="85">
        <f t="shared" si="191"/>
        <v>0</v>
      </c>
      <c r="AG221" s="84" t="str">
        <f t="shared" si="192"/>
        <v/>
      </c>
      <c r="AH221" s="85" t="str">
        <f t="shared" si="193"/>
        <v/>
      </c>
      <c r="AI221" s="86" t="str">
        <f t="shared" si="194"/>
        <v/>
      </c>
      <c r="AJ221" s="87" t="str">
        <f t="shared" si="195"/>
        <v/>
      </c>
      <c r="AK221" s="88">
        <f t="shared" si="196"/>
        <v>0</v>
      </c>
      <c r="AM221" s="183"/>
      <c r="AN221" s="165"/>
      <c r="AO221" s="165"/>
      <c r="AP221" s="165"/>
      <c r="AQ221" s="165"/>
      <c r="AR221" s="189" t="str">
        <f t="shared" si="163"/>
        <v/>
      </c>
      <c r="AS221" s="166" t="str">
        <f t="shared" si="197"/>
        <v/>
      </c>
      <c r="AT221" s="166" t="str">
        <f t="shared" si="198"/>
        <v/>
      </c>
      <c r="AU221" s="166" t="str">
        <f t="shared" si="164"/>
        <v/>
      </c>
      <c r="AV221" s="166" t="str">
        <f t="shared" si="165"/>
        <v/>
      </c>
      <c r="AW221" s="166" t="str">
        <f t="shared" si="199"/>
        <v/>
      </c>
      <c r="AX221" s="166" t="str">
        <f t="shared" si="200"/>
        <v/>
      </c>
      <c r="AY221" s="166" t="str">
        <f t="shared" si="201"/>
        <v/>
      </c>
      <c r="AZ221" s="166" t="str">
        <f t="shared" si="202"/>
        <v/>
      </c>
      <c r="BA221" s="166" t="str">
        <f t="shared" si="166"/>
        <v/>
      </c>
      <c r="BB221" s="166" t="str">
        <f t="shared" si="203"/>
        <v/>
      </c>
      <c r="BC221" s="166" t="str">
        <f t="shared" si="167"/>
        <v/>
      </c>
      <c r="BD221" s="166" t="str">
        <f t="shared" si="204"/>
        <v/>
      </c>
      <c r="BE221" s="166" t="str">
        <f t="shared" si="168"/>
        <v>{"description": "(Sp) り &amp; や → りゃ","conditions":[{"type":"variable_if","name":"unsettled","value":1},{"type":"variable_unless","name":"B_E","value":0},{"input_sources":[{"language":"ja"}],"type":"input_source_if"},{"input_sources":[{"input_mode_id":"Roman$"}],"type":"input_source_unless"}],"from":{"key_code":"h","modifiers":{"optional":["shift","caps_lock"]}},"to":[{"key_code":"delete_or_backspace"},{"key_code":"r"},{"key_code":"y"},{"key_code":"a"},{"set_variable":{"name":"B_H","value":1}},{"set_variable":{"name":"unsettled","value":0}}],"to_after_key_up":[{"set_variable":{"name":"B_H","value":0}},{"set_variable":{"name":"unsettled","value":0}}],"type":"basic"},{"conditions":[{"type":"variable_unless","name":"B_E","value":0},{"input_sources":[{"language":"ja"}],"type":"input_source_if"},{"input_sources":[{"input_mode_id":"Roman$"}],"type":"input_source_unless"}],"from":{"key_code":"h","modifiers":{"optional":["shift","caps_lock"]}},"to":[{"key_code":"r"},{"key_code":"y"},{"key_code":"a"},{"set_variable":{"name":"B_H","value":1}},{"set_variable":{"name":"unsettled","value":0}}],"to_after_key_up":[{"set_variable":{"name":"B_H","value":0}},{"set_variable":{"name":"unsettled","value":0}}],"type":"basic"},</v>
      </c>
      <c r="BF221" s="166" t="str">
        <f t="shared" si="205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e","modifiers":{"optional":["shift","caps_lock"]}},"to":[{"key_code":"delete_or_backspace"},{"key_code":"r"},{"key_code":"y"},{"key_code":"a"},{"set_variable":{"name":"B_E","value":1}},{"set_variable":{"name":"unsettled","value":0}}],"to_after_key_up":[{"set_variable":{"name":"B_E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e","modifiers":{"optional":["shift","caps_lock"]}},"to":[{"key_code":"r"},{"key_code":"y"},{"key_code":"a"},{"set_variable":{"name":"B_E","value":1}},{"set_variable":{"name":"unsettled","value":0}}],"to_after_key_up":[{"set_variable":{"name":"B_E","value":0}},{"set_variable":{"name":"unsettled","value":0}}],"type":"basic"},</v>
      </c>
      <c r="BG221" s="166" t="str">
        <f t="shared" si="169"/>
        <v/>
      </c>
      <c r="BH221" s="166" t="str">
        <f t="shared" si="170"/>
        <v/>
      </c>
      <c r="BI221" s="166" t="str">
        <f t="shared" si="171"/>
        <v/>
      </c>
      <c r="BJ221" s="166"/>
      <c r="BK221" s="190"/>
      <c r="BL221" s="189" t="str">
        <f t="shared" si="172"/>
        <v/>
      </c>
      <c r="BM221" s="166" t="str">
        <f t="shared" si="206"/>
        <v/>
      </c>
      <c r="BN221" s="167" t="str">
        <f t="shared" si="207"/>
        <v/>
      </c>
      <c r="BO221" s="166" t="str">
        <f t="shared" si="173"/>
        <v/>
      </c>
      <c r="BP221" s="166" t="str">
        <f t="shared" si="208"/>
        <v/>
      </c>
      <c r="BQ221" s="190" t="str">
        <f>IF(AND($A221=1,$J221&lt;&gt;""),_xlfn.CONCAT(BQ$3,PROPER(_xlfn.XLOOKUP($L221,字面,QWERTY)),BQ$4,_xlfn.XLOOKUP($L221,字面,QWERTY),BQ$5,$U221,BQ$6,_xlfn.XLOOKUP($L221,字面,変数名),BQ$7,_xlfn.XLOOKUP($L221,字面,変数名),BQ$8,BQ$9,_xlfn.XLOOKUP($L221,字面,QWERTY),BQ$5,$U221,BQ$6,_xlfn.XLOOKUP($L221,字面,変数名),BQ$10,_xlfn.XLOOKUP($L221,字面,変数名),IF(ISBLANK($BQ222),BQ$11,BQ$8)),"")</f>
        <v/>
      </c>
      <c r="BR221" s="193"/>
    </row>
    <row r="222" spans="1:70" ht="21">
      <c r="A222" s="39">
        <f t="shared" si="175"/>
        <v>2</v>
      </c>
      <c r="B222" s="38" t="str">
        <f t="shared" si="176"/>
        <v>C</v>
      </c>
      <c r="C222" s="38">
        <f t="shared" si="177"/>
        <v>1</v>
      </c>
      <c r="D222" s="38">
        <f t="shared" si="178"/>
        <v>2</v>
      </c>
      <c r="E222" s="50">
        <f t="shared" si="179"/>
        <v>1032</v>
      </c>
      <c r="F222" s="141">
        <f t="shared" si="180"/>
        <v>2</v>
      </c>
      <c r="G222" s="144">
        <v>116</v>
      </c>
      <c r="H222" s="3"/>
      <c r="I222" s="19"/>
      <c r="J222" s="5" t="s">
        <v>40</v>
      </c>
      <c r="K222" s="7" t="s">
        <v>56</v>
      </c>
      <c r="L222" s="22" t="s">
        <v>507</v>
      </c>
      <c r="M222" s="22" t="s">
        <v>292</v>
      </c>
      <c r="N222" s="204"/>
      <c r="O222" s="36" t="s">
        <v>532</v>
      </c>
      <c r="P222" s="9"/>
      <c r="Q222" s="10"/>
      <c r="R222" s="21"/>
      <c r="S222" s="34" t="str">
        <f t="shared" si="174"/>
        <v>{"key_code":"r"},{"key_code":"y"},{"key_code":"u"}</v>
      </c>
      <c r="T222" s="160"/>
      <c r="U222" s="34" t="str">
        <f t="shared" si="181"/>
        <v/>
      </c>
      <c r="W222" s="84" t="str">
        <f t="shared" si="182"/>
        <v/>
      </c>
      <c r="X222" s="85" t="str">
        <f t="shared" si="183"/>
        <v/>
      </c>
      <c r="Y222" s="86" t="str">
        <f t="shared" si="184"/>
        <v/>
      </c>
      <c r="Z222" s="87" t="str">
        <f t="shared" si="185"/>
        <v/>
      </c>
      <c r="AA222" s="85">
        <f t="shared" si="186"/>
        <v>0</v>
      </c>
      <c r="AB222" s="84" t="str">
        <f t="shared" si="187"/>
        <v/>
      </c>
      <c r="AC222" s="85" t="str">
        <f t="shared" si="188"/>
        <v/>
      </c>
      <c r="AD222" s="86" t="str">
        <f t="shared" si="189"/>
        <v/>
      </c>
      <c r="AE222" s="87" t="str">
        <f t="shared" si="190"/>
        <v/>
      </c>
      <c r="AF222" s="85">
        <f t="shared" si="191"/>
        <v>0</v>
      </c>
      <c r="AG222" s="84" t="str">
        <f t="shared" si="192"/>
        <v/>
      </c>
      <c r="AH222" s="85" t="str">
        <f t="shared" si="193"/>
        <v/>
      </c>
      <c r="AI222" s="86" t="str">
        <f t="shared" si="194"/>
        <v/>
      </c>
      <c r="AJ222" s="87" t="str">
        <f t="shared" si="195"/>
        <v/>
      </c>
      <c r="AK222" s="88">
        <f t="shared" si="196"/>
        <v>0</v>
      </c>
      <c r="AM222" s="183"/>
      <c r="AN222" s="165"/>
      <c r="AO222" s="165"/>
      <c r="AP222" s="165"/>
      <c r="AQ222" s="165"/>
      <c r="AR222" s="189" t="str">
        <f t="shared" si="163"/>
        <v/>
      </c>
      <c r="AS222" s="166" t="str">
        <f t="shared" si="197"/>
        <v/>
      </c>
      <c r="AT222" s="166" t="str">
        <f t="shared" si="198"/>
        <v/>
      </c>
      <c r="AU222" s="166" t="str">
        <f t="shared" si="164"/>
        <v/>
      </c>
      <c r="AV222" s="166" t="str">
        <f t="shared" si="165"/>
        <v/>
      </c>
      <c r="AW222" s="166" t="str">
        <f t="shared" si="199"/>
        <v/>
      </c>
      <c r="AX222" s="166" t="str">
        <f t="shared" si="200"/>
        <v/>
      </c>
      <c r="AY222" s="166" t="str">
        <f t="shared" si="201"/>
        <v/>
      </c>
      <c r="AZ222" s="166" t="str">
        <f t="shared" si="202"/>
        <v/>
      </c>
      <c r="BA222" s="166" t="str">
        <f t="shared" si="166"/>
        <v/>
      </c>
      <c r="BB222" s="166" t="str">
        <f t="shared" si="203"/>
        <v/>
      </c>
      <c r="BC222" s="166" t="str">
        <f t="shared" si="167"/>
        <v/>
      </c>
      <c r="BD222" s="166" t="str">
        <f t="shared" si="204"/>
        <v/>
      </c>
      <c r="BE222" s="166" t="str">
        <f t="shared" si="168"/>
        <v>{"description": "(Sp) り &amp; ゆ → りゅ","conditions":[{"type":"variable_if","name":"unsettled","value":1},{"type":"variable_unless","name":"B_E","value":0},{"input_sources":[{"language":"ja"}],"type":"input_source_if"},{"input_sources":[{"input_mode_id":"Roman$"}],"type":"input_source_unless"}],"from":{"key_code":"p","modifiers":{"optional":["shift","caps_lock"]}},"to":[{"key_code":"delete_or_backspace"},{"key_code":"r"},{"key_code":"y"},{"key_code":"u"},{"set_variable":{"name":"B_P","value":1}},{"set_variable":{"name":"unsettled","value":2}}],"to_after_key_up":[{"set_variable":{"name":"B_P","value":0}},{"set_variable":{"name":"unsettled","value":0}}],"type":"basic"},{"conditions":[{"type":"variable_unless","name":"B_E","value":0},{"input_sources":[{"language":"ja"}],"type":"input_source_if"},{"input_sources":[{"input_mode_id":"Roman$"}],"type":"input_source_unless"}],"from":{"key_code":"p","modifiers":{"optional":["shift","caps_lock"]}},"to":[{"key_code":"r"},{"key_code":"y"},{"key_code":"u"},{"set_variable":{"name":"B_P","value":1}},{"set_variable":{"name":"unsettled","value":2}}],"to_after_key_up":[{"set_variable":{"name":"B_P","value":0}},{"set_variable":{"name":"unsettled","value":0}}],"type":"basic"},</v>
      </c>
      <c r="BF222" s="166" t="str">
        <f t="shared" si="205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e","modifiers":{"optional":["shift","caps_lock"]}},"to":[{"key_code":"delete_or_backspace"},{"key_code":"r"},{"key_code":"y"},{"key_code":"u"},{"set_variable":{"name":"B_E","value":1}},{"set_variable":{"name":"unsettled","value":2}}],"to_after_key_up":[{"set_variable":{"name":"B_E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e","modifiers":{"optional":["shift","caps_lock"]}},"to":[{"key_code":"r"},{"key_code":"y"},{"key_code":"u"},{"set_variable":{"name":"B_E","value":1}},{"set_variable":{"name":"unsettled","value":2}}],"to_after_key_up":[{"set_variable":{"name":"B_E","value":0}},{"set_variable":{"name":"unsettled","value":0}}],"type":"basic"},</v>
      </c>
      <c r="BG222" s="166" t="str">
        <f t="shared" si="169"/>
        <v/>
      </c>
      <c r="BH222" s="166" t="str">
        <f t="shared" si="170"/>
        <v/>
      </c>
      <c r="BI222" s="166" t="str">
        <f t="shared" si="171"/>
        <v/>
      </c>
      <c r="BJ222" s="166"/>
      <c r="BK222" s="190"/>
      <c r="BL222" s="189" t="str">
        <f t="shared" si="172"/>
        <v/>
      </c>
      <c r="BM222" s="166" t="str">
        <f t="shared" si="206"/>
        <v/>
      </c>
      <c r="BN222" s="167" t="str">
        <f t="shared" si="207"/>
        <v/>
      </c>
      <c r="BO222" s="166" t="str">
        <f t="shared" si="173"/>
        <v/>
      </c>
      <c r="BP222" s="166" t="str">
        <f t="shared" si="208"/>
        <v/>
      </c>
      <c r="BQ222" s="190" t="str">
        <f>IF(AND($A222=1,$J222&lt;&gt;""),_xlfn.CONCAT(BQ$3,PROPER(_xlfn.XLOOKUP($L222,字面,QWERTY)),BQ$4,_xlfn.XLOOKUP($L222,字面,QWERTY),BQ$5,$U222,BQ$6,_xlfn.XLOOKUP($L222,字面,変数名),BQ$7,_xlfn.XLOOKUP($L222,字面,変数名),BQ$8,BQ$9,_xlfn.XLOOKUP($L222,字面,QWERTY),BQ$5,$U222,BQ$6,_xlfn.XLOOKUP($L222,字面,変数名),BQ$10,_xlfn.XLOOKUP($L222,字面,変数名),IF(ISBLANK($BQ223),BQ$11,BQ$8)),"")</f>
        <v/>
      </c>
      <c r="BR222" s="193"/>
    </row>
    <row r="223" spans="1:70" ht="21">
      <c r="A223" s="39">
        <f t="shared" si="175"/>
        <v>2</v>
      </c>
      <c r="B223" s="38" t="str">
        <f t="shared" si="176"/>
        <v>C</v>
      </c>
      <c r="C223" s="38">
        <f t="shared" si="177"/>
        <v>1</v>
      </c>
      <c r="D223" s="38">
        <f t="shared" si="178"/>
        <v>2</v>
      </c>
      <c r="E223" s="50">
        <f t="shared" si="179"/>
        <v>264</v>
      </c>
      <c r="F223" s="141">
        <f t="shared" si="180"/>
        <v>0</v>
      </c>
      <c r="G223" s="144">
        <v>117</v>
      </c>
      <c r="H223" s="3"/>
      <c r="I223" s="19"/>
      <c r="J223" s="5" t="s">
        <v>40</v>
      </c>
      <c r="K223" s="7" t="s">
        <v>56</v>
      </c>
      <c r="L223" s="22" t="s">
        <v>507</v>
      </c>
      <c r="M223" s="22" t="s">
        <v>324</v>
      </c>
      <c r="N223" s="204"/>
      <c r="O223" s="36" t="s">
        <v>531</v>
      </c>
      <c r="P223" s="9"/>
      <c r="Q223" s="10"/>
      <c r="R223" s="21"/>
      <c r="S223" s="34" t="str">
        <f t="shared" si="174"/>
        <v>{"key_code":"r"},{"key_code":"y"},{"key_code":"o"}</v>
      </c>
      <c r="T223" s="160"/>
      <c r="U223" s="34" t="str">
        <f t="shared" si="181"/>
        <v/>
      </c>
      <c r="W223" s="84" t="str">
        <f t="shared" si="182"/>
        <v/>
      </c>
      <c r="X223" s="85" t="str">
        <f t="shared" si="183"/>
        <v/>
      </c>
      <c r="Y223" s="86" t="str">
        <f t="shared" si="184"/>
        <v/>
      </c>
      <c r="Z223" s="87" t="str">
        <f t="shared" si="185"/>
        <v/>
      </c>
      <c r="AA223" s="85">
        <f t="shared" si="186"/>
        <v>0</v>
      </c>
      <c r="AB223" s="84" t="str">
        <f t="shared" si="187"/>
        <v/>
      </c>
      <c r="AC223" s="85" t="str">
        <f t="shared" si="188"/>
        <v/>
      </c>
      <c r="AD223" s="86" t="str">
        <f t="shared" si="189"/>
        <v/>
      </c>
      <c r="AE223" s="87" t="str">
        <f t="shared" si="190"/>
        <v/>
      </c>
      <c r="AF223" s="85">
        <f t="shared" si="191"/>
        <v>0</v>
      </c>
      <c r="AG223" s="84" t="str">
        <f t="shared" si="192"/>
        <v/>
      </c>
      <c r="AH223" s="85" t="str">
        <f t="shared" si="193"/>
        <v/>
      </c>
      <c r="AI223" s="86" t="str">
        <f t="shared" si="194"/>
        <v/>
      </c>
      <c r="AJ223" s="87" t="str">
        <f t="shared" si="195"/>
        <v/>
      </c>
      <c r="AK223" s="88">
        <f t="shared" si="196"/>
        <v>0</v>
      </c>
      <c r="AM223" s="183"/>
      <c r="AN223" s="165"/>
      <c r="AO223" s="165"/>
      <c r="AP223" s="165"/>
      <c r="AQ223" s="165"/>
      <c r="AR223" s="189" t="str">
        <f t="shared" si="163"/>
        <v/>
      </c>
      <c r="AS223" s="166" t="str">
        <f t="shared" si="197"/>
        <v/>
      </c>
      <c r="AT223" s="166" t="str">
        <f t="shared" si="198"/>
        <v/>
      </c>
      <c r="AU223" s="166" t="str">
        <f t="shared" si="164"/>
        <v/>
      </c>
      <c r="AV223" s="166" t="str">
        <f t="shared" si="165"/>
        <v/>
      </c>
      <c r="AW223" s="166" t="str">
        <f t="shared" si="199"/>
        <v/>
      </c>
      <c r="AX223" s="166" t="str">
        <f t="shared" si="200"/>
        <v/>
      </c>
      <c r="AY223" s="166" t="str">
        <f t="shared" si="201"/>
        <v/>
      </c>
      <c r="AZ223" s="166" t="str">
        <f t="shared" si="202"/>
        <v/>
      </c>
      <c r="BA223" s="166" t="str">
        <f t="shared" si="166"/>
        <v/>
      </c>
      <c r="BB223" s="166" t="str">
        <f t="shared" si="203"/>
        <v/>
      </c>
      <c r="BC223" s="166" t="str">
        <f t="shared" si="167"/>
        <v/>
      </c>
      <c r="BD223" s="166" t="str">
        <f t="shared" si="204"/>
        <v/>
      </c>
      <c r="BE223" s="166" t="str">
        <f t="shared" si="168"/>
        <v>{"description": "(Sp) り &amp; よ → りょ","conditions":[{"type":"variable_if","name":"unsettled","value":1},{"type":"variable_unless","name":"B_E","value":0},{"input_sources":[{"language":"ja"}],"type":"input_source_if"},{"input_sources":[{"input_mode_id":"Roman$"}],"type":"input_source_unless"}],"from":{"key_code":"i","modifiers":{"optional":["shift","caps_lock"]}},"to":[{"key_code":"delete_or_backspace"},{"key_code":"r"},{"key_code":"y"},{"key_code":"o"},{"set_variable":{"name":"B_I","value":1}},{"set_variable":{"name":"unsettled","value":0}}],"to_after_key_up":[{"set_variable":{"name":"B_I","value":0}},{"set_variable":{"name":"unsettled","value":0}}],"type":"basic"},{"conditions":[{"type":"variable_unless","name":"B_E","value":0},{"input_sources":[{"language":"ja"}],"type":"input_source_if"},{"input_sources":[{"input_mode_id":"Roman$"}],"type":"input_source_unless"}],"from":{"key_code":"i","modifiers":{"optional":["shift","caps_lock"]}},"to":[{"key_code":"r"},{"key_code":"y"},{"key_code":"o"},{"set_variable":{"name":"B_I","value":1}},{"set_variable":{"name":"unsettled","value":0}}],"to_after_key_up":[{"set_variable":{"name":"B_I","value":0}},{"set_variable":{"name":"unsettled","value":0}}],"type":"basic"},</v>
      </c>
      <c r="BF223" s="166" t="str">
        <f t="shared" si="205"/>
        <v>{"conditions":[{"type":"variable_if","name":"unsettled","value":1},{"type":"variable_unless","name":"B_I","value":0},{"input_sources":[{"language":"ja"}],"type":"input_source_if"},{"input_sources":[{"input_mode_id":"Roman$"}],"type":"input_source_unless"}],"from":{"key_code":"e","modifiers":{"optional":["shift","caps_lock"]}},"to":[{"key_code":"delete_or_backspace"},{"key_code":"r"},{"key_code":"y"},{"key_code":"o"},{"set_variable":{"name":"B_E","value":1}},{"set_variable":{"name":"unsettled","value":0}}],"to_after_key_up":[{"set_variable":{"name":"B_E","value":0}},{"set_variable":{"name":"unsettled","value":0}}],"type":"basic"},{"conditions":[{"type":"variable_unless","name":"B_I","value":0},{"input_sources":[{"language":"ja"}],"type":"input_source_if"},{"input_sources":[{"input_mode_id":"Roman$"}],"type":"input_source_unless"}],"from":{"key_code":"e","modifiers":{"optional":["shift","caps_lock"]}},"to":[{"key_code":"r"},{"key_code":"y"},{"key_code":"o"},{"set_variable":{"name":"B_E","value":1}},{"set_variable":{"name":"unsettled","value":0}}],"to_after_key_up":[{"set_variable":{"name":"B_E","value":0}},{"set_variable":{"name":"unsettled","value":0}}],"type":"basic"},</v>
      </c>
      <c r="BG223" s="166" t="str">
        <f t="shared" si="169"/>
        <v/>
      </c>
      <c r="BH223" s="166" t="str">
        <f t="shared" si="170"/>
        <v/>
      </c>
      <c r="BI223" s="166" t="str">
        <f t="shared" si="171"/>
        <v/>
      </c>
      <c r="BJ223" s="166"/>
      <c r="BK223" s="190"/>
      <c r="BL223" s="189" t="str">
        <f t="shared" si="172"/>
        <v/>
      </c>
      <c r="BM223" s="166" t="str">
        <f t="shared" si="206"/>
        <v/>
      </c>
      <c r="BN223" s="167" t="str">
        <f t="shared" si="207"/>
        <v/>
      </c>
      <c r="BO223" s="166" t="str">
        <f t="shared" si="173"/>
        <v/>
      </c>
      <c r="BP223" s="166" t="str">
        <f t="shared" si="208"/>
        <v/>
      </c>
      <c r="BQ223" s="190" t="str">
        <f>IF(AND($A223=1,$J223&lt;&gt;""),_xlfn.CONCAT(BQ$3,PROPER(_xlfn.XLOOKUP($L223,字面,QWERTY)),BQ$4,_xlfn.XLOOKUP($L223,字面,QWERTY),BQ$5,$U223,BQ$6,_xlfn.XLOOKUP($L223,字面,変数名),BQ$7,_xlfn.XLOOKUP($L223,字面,変数名),BQ$8,BQ$9,_xlfn.XLOOKUP($L223,字面,QWERTY),BQ$5,$U223,BQ$6,_xlfn.XLOOKUP($L223,字面,変数名),BQ$10,_xlfn.XLOOKUP($L223,字面,変数名),IF(ISBLANK($BQ224),BQ$11,BQ$8)),"")</f>
        <v/>
      </c>
      <c r="BR223" s="193"/>
    </row>
    <row r="224" spans="1:70" ht="21">
      <c r="A224" s="39">
        <f t="shared" si="175"/>
        <v>2</v>
      </c>
      <c r="B224" s="38" t="str">
        <f t="shared" si="176"/>
        <v>C</v>
      </c>
      <c r="C224" s="38">
        <f t="shared" si="177"/>
        <v>1</v>
      </c>
      <c r="D224" s="38">
        <f t="shared" si="178"/>
        <v>2</v>
      </c>
      <c r="E224" s="50">
        <f t="shared" si="179"/>
        <v>65552</v>
      </c>
      <c r="F224" s="141">
        <f t="shared" si="180"/>
        <v>2</v>
      </c>
      <c r="G224" s="144">
        <v>118</v>
      </c>
      <c r="H224" s="3"/>
      <c r="I224" s="19"/>
      <c r="J224" s="5" t="s">
        <v>40</v>
      </c>
      <c r="K224" s="7" t="s">
        <v>56</v>
      </c>
      <c r="L224" s="22" t="s">
        <v>172</v>
      </c>
      <c r="M224" s="22" t="s">
        <v>257</v>
      </c>
      <c r="N224" s="204"/>
      <c r="O224" s="36" t="s">
        <v>533</v>
      </c>
      <c r="P224" s="9"/>
      <c r="Q224" s="10"/>
      <c r="R224" s="21"/>
      <c r="S224" s="34" t="str">
        <f t="shared" si="174"/>
        <v>{"key_code":"s"},{"key_code":"y"},{"key_code":"a"}</v>
      </c>
      <c r="T224" s="160"/>
      <c r="U224" s="34" t="str">
        <f t="shared" si="181"/>
        <v/>
      </c>
      <c r="W224" s="84" t="str">
        <f t="shared" si="182"/>
        <v/>
      </c>
      <c r="X224" s="85" t="str">
        <f t="shared" si="183"/>
        <v/>
      </c>
      <c r="Y224" s="86" t="str">
        <f t="shared" si="184"/>
        <v/>
      </c>
      <c r="Z224" s="87" t="str">
        <f t="shared" si="185"/>
        <v/>
      </c>
      <c r="AA224" s="85">
        <f t="shared" si="186"/>
        <v>0</v>
      </c>
      <c r="AB224" s="84" t="str">
        <f t="shared" si="187"/>
        <v/>
      </c>
      <c r="AC224" s="85" t="str">
        <f t="shared" si="188"/>
        <v/>
      </c>
      <c r="AD224" s="86" t="str">
        <f t="shared" si="189"/>
        <v/>
      </c>
      <c r="AE224" s="87" t="str">
        <f t="shared" si="190"/>
        <v/>
      </c>
      <c r="AF224" s="85">
        <f t="shared" si="191"/>
        <v>0</v>
      </c>
      <c r="AG224" s="84" t="str">
        <f t="shared" si="192"/>
        <v/>
      </c>
      <c r="AH224" s="85" t="str">
        <f t="shared" si="193"/>
        <v/>
      </c>
      <c r="AI224" s="86" t="str">
        <f t="shared" si="194"/>
        <v/>
      </c>
      <c r="AJ224" s="87" t="str">
        <f t="shared" si="195"/>
        <v/>
      </c>
      <c r="AK224" s="88">
        <f t="shared" si="196"/>
        <v>0</v>
      </c>
      <c r="AM224" s="183"/>
      <c r="AN224" s="165"/>
      <c r="AO224" s="165"/>
      <c r="AP224" s="165"/>
      <c r="AQ224" s="165"/>
      <c r="AR224" s="189" t="str">
        <f t="shared" si="163"/>
        <v/>
      </c>
      <c r="AS224" s="166" t="str">
        <f t="shared" si="197"/>
        <v/>
      </c>
      <c r="AT224" s="166" t="str">
        <f t="shared" si="198"/>
        <v/>
      </c>
      <c r="AU224" s="166" t="str">
        <f t="shared" si="164"/>
        <v/>
      </c>
      <c r="AV224" s="166" t="str">
        <f t="shared" si="165"/>
        <v/>
      </c>
      <c r="AW224" s="166" t="str">
        <f t="shared" si="199"/>
        <v/>
      </c>
      <c r="AX224" s="166" t="str">
        <f t="shared" si="200"/>
        <v/>
      </c>
      <c r="AY224" s="166" t="str">
        <f t="shared" si="201"/>
        <v/>
      </c>
      <c r="AZ224" s="166" t="str">
        <f t="shared" si="202"/>
        <v/>
      </c>
      <c r="BA224" s="166" t="str">
        <f t="shared" si="166"/>
        <v/>
      </c>
      <c r="BB224" s="166" t="str">
        <f t="shared" si="203"/>
        <v/>
      </c>
      <c r="BC224" s="166" t="str">
        <f t="shared" si="167"/>
        <v/>
      </c>
      <c r="BD224" s="166" t="str">
        <f t="shared" si="204"/>
        <v/>
      </c>
      <c r="BE224" s="166" t="str">
        <f t="shared" si="168"/>
        <v>{"description": "(Sp) し &amp; や → しゃ","conditions":[{"type":"variable_if","name":"unsettled","value":1},{"type":"variable_unless","name":"B_R","value":0},{"input_sources":[{"language":"ja"}],"type":"input_source_if"},{"input_sources":[{"input_mode_id":"Roman$"}],"type":"input_source_unless"}],"from":{"key_code":"h","modifiers":{"optional":["shift","caps_lock"]}},"to":[{"key_code":"delete_or_backspace"},{"key_code":"s"},{"key_code":"y"},{"key_code":"a"},{"set_variable":{"name":"B_H","value":1}},{"set_variable":{"name":"unsettled","value":2}}],"to_after_key_up":[{"set_variable":{"name":"B_H","value":0}},{"set_variable":{"name":"unsettled","value":0}}],"type":"basic"},{"conditions":[{"type":"variable_unless","name":"B_R","value":0},{"input_sources":[{"language":"ja"}],"type":"input_source_if"},{"input_sources":[{"input_mode_id":"Roman$"}],"type":"input_source_unless"}],"from":{"key_code":"h","modifiers":{"optional":["shift","caps_lock"]}},"to":[{"key_code":"s"},{"key_code":"y"},{"key_code":"a"},{"set_variable":{"name":"B_H","value":1}},{"set_variable":{"name":"unsettled","value":2}}],"to_after_key_up":[{"set_variable":{"name":"B_H","value":0}},{"set_variable":{"name":"unsettled","value":0}}],"type":"basic"},</v>
      </c>
      <c r="BF224" s="166" t="str">
        <f t="shared" si="205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r","modifiers":{"optional":["shift","caps_lock"]}},"to":[{"key_code":"delete_or_backspace"},{"key_code":"s"},{"key_code":"y"},{"key_code":"a"},{"set_variable":{"name":"B_R","value":1}},{"set_variable":{"name":"unsettled","value":2}}],"to_after_key_up":[{"set_variable":{"name":"B_R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r","modifiers":{"optional":["shift","caps_lock"]}},"to":[{"key_code":"s"},{"key_code":"y"},{"key_code":"a"},{"set_variable":{"name":"B_R","value":1}},{"set_variable":{"name":"unsettled","value":2}}],"to_after_key_up":[{"set_variable":{"name":"B_R","value":0}},{"set_variable":{"name":"unsettled","value":0}}],"type":"basic"},</v>
      </c>
      <c r="BG224" s="166" t="str">
        <f t="shared" si="169"/>
        <v/>
      </c>
      <c r="BH224" s="166" t="str">
        <f t="shared" si="170"/>
        <v/>
      </c>
      <c r="BI224" s="166" t="str">
        <f t="shared" si="171"/>
        <v/>
      </c>
      <c r="BJ224" s="166"/>
      <c r="BK224" s="190"/>
      <c r="BL224" s="189" t="str">
        <f t="shared" si="172"/>
        <v/>
      </c>
      <c r="BM224" s="166" t="str">
        <f t="shared" si="206"/>
        <v/>
      </c>
      <c r="BN224" s="167" t="str">
        <f t="shared" si="207"/>
        <v/>
      </c>
      <c r="BO224" s="166" t="str">
        <f t="shared" si="173"/>
        <v/>
      </c>
      <c r="BP224" s="166" t="str">
        <f t="shared" si="208"/>
        <v/>
      </c>
      <c r="BQ224" s="190" t="str">
        <f>IF(AND($A224=1,$J224&lt;&gt;""),_xlfn.CONCAT(BQ$3,PROPER(_xlfn.XLOOKUP($L224,字面,QWERTY)),BQ$4,_xlfn.XLOOKUP($L224,字面,QWERTY),BQ$5,$U224,BQ$6,_xlfn.XLOOKUP($L224,字面,変数名),BQ$7,_xlfn.XLOOKUP($L224,字面,変数名),BQ$8,BQ$9,_xlfn.XLOOKUP($L224,字面,QWERTY),BQ$5,$U224,BQ$6,_xlfn.XLOOKUP($L224,字面,変数名),BQ$10,_xlfn.XLOOKUP($L224,字面,変数名),IF(ISBLANK($BQ225),BQ$11,BQ$8)),"")</f>
        <v/>
      </c>
      <c r="BR224" s="193"/>
    </row>
    <row r="225" spans="1:70" ht="21">
      <c r="A225" s="39">
        <f t="shared" si="175"/>
        <v>2</v>
      </c>
      <c r="B225" s="38" t="str">
        <f t="shared" si="176"/>
        <v>C</v>
      </c>
      <c r="C225" s="38">
        <f t="shared" si="177"/>
        <v>1</v>
      </c>
      <c r="D225" s="38">
        <f t="shared" si="178"/>
        <v>2</v>
      </c>
      <c r="E225" s="50">
        <f t="shared" si="179"/>
        <v>1040</v>
      </c>
      <c r="F225" s="141">
        <f t="shared" si="180"/>
        <v>2</v>
      </c>
      <c r="G225" s="144">
        <v>119</v>
      </c>
      <c r="H225" s="3"/>
      <c r="I225" s="19"/>
      <c r="J225" s="5" t="s">
        <v>40</v>
      </c>
      <c r="K225" s="7" t="s">
        <v>56</v>
      </c>
      <c r="L225" s="22" t="s">
        <v>172</v>
      </c>
      <c r="M225" s="22" t="s">
        <v>292</v>
      </c>
      <c r="N225" s="204"/>
      <c r="O225" s="36" t="s">
        <v>535</v>
      </c>
      <c r="P225" s="9"/>
      <c r="Q225" s="10"/>
      <c r="R225" s="21"/>
      <c r="S225" s="34" t="str">
        <f t="shared" si="174"/>
        <v>{"key_code":"s"},{"key_code":"y"},{"key_code":"u"}</v>
      </c>
      <c r="T225" s="160"/>
      <c r="U225" s="34" t="str">
        <f t="shared" si="181"/>
        <v/>
      </c>
      <c r="W225" s="84" t="str">
        <f t="shared" si="182"/>
        <v/>
      </c>
      <c r="X225" s="85" t="str">
        <f t="shared" si="183"/>
        <v/>
      </c>
      <c r="Y225" s="86" t="str">
        <f t="shared" si="184"/>
        <v/>
      </c>
      <c r="Z225" s="87" t="str">
        <f t="shared" si="185"/>
        <v/>
      </c>
      <c r="AA225" s="85">
        <f t="shared" si="186"/>
        <v>0</v>
      </c>
      <c r="AB225" s="84" t="str">
        <f t="shared" si="187"/>
        <v/>
      </c>
      <c r="AC225" s="85" t="str">
        <f t="shared" si="188"/>
        <v/>
      </c>
      <c r="AD225" s="86" t="str">
        <f t="shared" si="189"/>
        <v/>
      </c>
      <c r="AE225" s="87" t="str">
        <f t="shared" si="190"/>
        <v/>
      </c>
      <c r="AF225" s="85">
        <f t="shared" si="191"/>
        <v>0</v>
      </c>
      <c r="AG225" s="84" t="str">
        <f t="shared" si="192"/>
        <v/>
      </c>
      <c r="AH225" s="85" t="str">
        <f t="shared" si="193"/>
        <v/>
      </c>
      <c r="AI225" s="86" t="str">
        <f t="shared" si="194"/>
        <v/>
      </c>
      <c r="AJ225" s="87" t="str">
        <f t="shared" si="195"/>
        <v/>
      </c>
      <c r="AK225" s="88">
        <f t="shared" si="196"/>
        <v>0</v>
      </c>
      <c r="AM225" s="183"/>
      <c r="AN225" s="165"/>
      <c r="AO225" s="165"/>
      <c r="AP225" s="165"/>
      <c r="AQ225" s="165"/>
      <c r="AR225" s="189" t="str">
        <f t="shared" si="163"/>
        <v/>
      </c>
      <c r="AS225" s="166" t="str">
        <f t="shared" si="197"/>
        <v/>
      </c>
      <c r="AT225" s="166" t="str">
        <f t="shared" si="198"/>
        <v/>
      </c>
      <c r="AU225" s="166" t="str">
        <f t="shared" si="164"/>
        <v/>
      </c>
      <c r="AV225" s="166" t="str">
        <f t="shared" si="165"/>
        <v/>
      </c>
      <c r="AW225" s="166" t="str">
        <f t="shared" si="199"/>
        <v/>
      </c>
      <c r="AX225" s="166" t="str">
        <f t="shared" si="200"/>
        <v/>
      </c>
      <c r="AY225" s="166" t="str">
        <f t="shared" si="201"/>
        <v/>
      </c>
      <c r="AZ225" s="166" t="str">
        <f t="shared" si="202"/>
        <v/>
      </c>
      <c r="BA225" s="166" t="str">
        <f t="shared" si="166"/>
        <v/>
      </c>
      <c r="BB225" s="166" t="str">
        <f t="shared" si="203"/>
        <v/>
      </c>
      <c r="BC225" s="166" t="str">
        <f t="shared" si="167"/>
        <v/>
      </c>
      <c r="BD225" s="166" t="str">
        <f t="shared" si="204"/>
        <v/>
      </c>
      <c r="BE225" s="166" t="str">
        <f t="shared" si="168"/>
        <v>{"description": "(Sp) し &amp; ゆ → しゅ","conditions":[{"type":"variable_if","name":"unsettled","value":1},{"type":"variable_unless","name":"B_R","value":0},{"input_sources":[{"language":"ja"}],"type":"input_source_if"},{"input_sources":[{"input_mode_id":"Roman$"}],"type":"input_source_unless"}],"from":{"key_code":"p","modifiers":{"optional":["shift","caps_lock"]}},"to":[{"key_code":"delete_or_backspace"},{"key_code":"s"},{"key_code":"y"},{"key_code":"u"},{"set_variable":{"name":"B_P","value":1}},{"set_variable":{"name":"unsettled","value":2}}],"to_after_key_up":[{"set_variable":{"name":"B_P","value":0}},{"set_variable":{"name":"unsettled","value":0}}],"type":"basic"},{"conditions":[{"type":"variable_unless","name":"B_R","value":0},{"input_sources":[{"language":"ja"}],"type":"input_source_if"},{"input_sources":[{"input_mode_id":"Roman$"}],"type":"input_source_unless"}],"from":{"key_code":"p","modifiers":{"optional":["shift","caps_lock"]}},"to":[{"key_code":"s"},{"key_code":"y"},{"key_code":"u"},{"set_variable":{"name":"B_P","value":1}},{"set_variable":{"name":"unsettled","value":2}}],"to_after_key_up":[{"set_variable":{"name":"B_P","value":0}},{"set_variable":{"name":"unsettled","value":0}}],"type":"basic"},</v>
      </c>
      <c r="BF225" s="166" t="str">
        <f t="shared" si="205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r","modifiers":{"optional":["shift","caps_lock"]}},"to":[{"key_code":"delete_or_backspace"},{"key_code":"s"},{"key_code":"y"},{"key_code":"u"},{"set_variable":{"name":"B_R","value":1}},{"set_variable":{"name":"unsettled","value":2}}],"to_after_key_up":[{"set_variable":{"name":"B_R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r","modifiers":{"optional":["shift","caps_lock"]}},"to":[{"key_code":"s"},{"key_code":"y"},{"key_code":"u"},{"set_variable":{"name":"B_R","value":1}},{"set_variable":{"name":"unsettled","value":2}}],"to_after_key_up":[{"set_variable":{"name":"B_R","value":0}},{"set_variable":{"name":"unsettled","value":0}}],"type":"basic"},</v>
      </c>
      <c r="BG225" s="166" t="str">
        <f t="shared" si="169"/>
        <v/>
      </c>
      <c r="BH225" s="166" t="str">
        <f t="shared" si="170"/>
        <v/>
      </c>
      <c r="BI225" s="166" t="str">
        <f t="shared" si="171"/>
        <v/>
      </c>
      <c r="BJ225" s="166"/>
      <c r="BK225" s="190"/>
      <c r="BL225" s="189" t="str">
        <f t="shared" si="172"/>
        <v/>
      </c>
      <c r="BM225" s="166" t="str">
        <f t="shared" si="206"/>
        <v/>
      </c>
      <c r="BN225" s="167" t="str">
        <f t="shared" si="207"/>
        <v/>
      </c>
      <c r="BO225" s="166" t="str">
        <f t="shared" si="173"/>
        <v/>
      </c>
      <c r="BP225" s="166" t="str">
        <f t="shared" si="208"/>
        <v/>
      </c>
      <c r="BQ225" s="190" t="str">
        <f>IF(AND($A225=1,$J225&lt;&gt;""),_xlfn.CONCAT(BQ$3,PROPER(_xlfn.XLOOKUP($L225,字面,QWERTY)),BQ$4,_xlfn.XLOOKUP($L225,字面,QWERTY),BQ$5,$U225,BQ$6,_xlfn.XLOOKUP($L225,字面,変数名),BQ$7,_xlfn.XLOOKUP($L225,字面,変数名),BQ$8,BQ$9,_xlfn.XLOOKUP($L225,字面,QWERTY),BQ$5,$U225,BQ$6,_xlfn.XLOOKUP($L225,字面,変数名),BQ$10,_xlfn.XLOOKUP($L225,字面,変数名),IF(ISBLANK($BQ226),BQ$11,BQ$8)),"")</f>
        <v/>
      </c>
      <c r="BR225" s="193"/>
    </row>
    <row r="226" spans="1:70" ht="21">
      <c r="A226" s="39">
        <f t="shared" si="175"/>
        <v>2</v>
      </c>
      <c r="B226" s="38" t="str">
        <f t="shared" si="176"/>
        <v>C</v>
      </c>
      <c r="C226" s="38">
        <f t="shared" si="177"/>
        <v>1</v>
      </c>
      <c r="D226" s="38">
        <f t="shared" si="178"/>
        <v>2</v>
      </c>
      <c r="E226" s="50">
        <f t="shared" si="179"/>
        <v>272</v>
      </c>
      <c r="F226" s="141">
        <f t="shared" si="180"/>
        <v>2</v>
      </c>
      <c r="G226" s="144">
        <v>120</v>
      </c>
      <c r="H226" s="3"/>
      <c r="I226" s="19"/>
      <c r="J226" s="5" t="s">
        <v>40</v>
      </c>
      <c r="K226" s="7" t="s">
        <v>56</v>
      </c>
      <c r="L226" s="22" t="s">
        <v>172</v>
      </c>
      <c r="M226" s="22" t="s">
        <v>324</v>
      </c>
      <c r="N226" s="204"/>
      <c r="O226" s="36" t="s">
        <v>534</v>
      </c>
      <c r="P226" s="9"/>
      <c r="Q226" s="10"/>
      <c r="R226" s="21"/>
      <c r="S226" s="34" t="str">
        <f t="shared" si="174"/>
        <v>{"key_code":"s"},{"key_code":"y"},{"key_code":"o"}</v>
      </c>
      <c r="T226" s="160"/>
      <c r="U226" s="34" t="str">
        <f t="shared" si="181"/>
        <v/>
      </c>
      <c r="W226" s="84" t="str">
        <f t="shared" si="182"/>
        <v/>
      </c>
      <c r="X226" s="85" t="str">
        <f t="shared" si="183"/>
        <v/>
      </c>
      <c r="Y226" s="86" t="str">
        <f t="shared" si="184"/>
        <v/>
      </c>
      <c r="Z226" s="87" t="str">
        <f t="shared" si="185"/>
        <v/>
      </c>
      <c r="AA226" s="85">
        <f t="shared" si="186"/>
        <v>0</v>
      </c>
      <c r="AB226" s="84" t="str">
        <f t="shared" si="187"/>
        <v/>
      </c>
      <c r="AC226" s="85" t="str">
        <f t="shared" si="188"/>
        <v/>
      </c>
      <c r="AD226" s="86" t="str">
        <f t="shared" si="189"/>
        <v/>
      </c>
      <c r="AE226" s="87" t="str">
        <f t="shared" si="190"/>
        <v/>
      </c>
      <c r="AF226" s="85">
        <f t="shared" si="191"/>
        <v>0</v>
      </c>
      <c r="AG226" s="84" t="str">
        <f t="shared" si="192"/>
        <v/>
      </c>
      <c r="AH226" s="85" t="str">
        <f t="shared" si="193"/>
        <v/>
      </c>
      <c r="AI226" s="86" t="str">
        <f t="shared" si="194"/>
        <v/>
      </c>
      <c r="AJ226" s="87" t="str">
        <f t="shared" si="195"/>
        <v/>
      </c>
      <c r="AK226" s="88">
        <f t="shared" si="196"/>
        <v>0</v>
      </c>
      <c r="AM226" s="183"/>
      <c r="AN226" s="165"/>
      <c r="AO226" s="165"/>
      <c r="AP226" s="165"/>
      <c r="AQ226" s="165"/>
      <c r="AR226" s="189" t="str">
        <f t="shared" si="163"/>
        <v/>
      </c>
      <c r="AS226" s="166" t="str">
        <f t="shared" si="197"/>
        <v/>
      </c>
      <c r="AT226" s="166" t="str">
        <f t="shared" si="198"/>
        <v/>
      </c>
      <c r="AU226" s="166" t="str">
        <f t="shared" si="164"/>
        <v/>
      </c>
      <c r="AV226" s="166" t="str">
        <f t="shared" si="165"/>
        <v/>
      </c>
      <c r="AW226" s="166" t="str">
        <f t="shared" si="199"/>
        <v/>
      </c>
      <c r="AX226" s="166" t="str">
        <f t="shared" si="200"/>
        <v/>
      </c>
      <c r="AY226" s="166" t="str">
        <f t="shared" si="201"/>
        <v/>
      </c>
      <c r="AZ226" s="166" t="str">
        <f t="shared" si="202"/>
        <v/>
      </c>
      <c r="BA226" s="166" t="str">
        <f t="shared" si="166"/>
        <v/>
      </c>
      <c r="BB226" s="166" t="str">
        <f t="shared" si="203"/>
        <v/>
      </c>
      <c r="BC226" s="166" t="str">
        <f t="shared" si="167"/>
        <v/>
      </c>
      <c r="BD226" s="166" t="str">
        <f t="shared" si="204"/>
        <v/>
      </c>
      <c r="BE226" s="166" t="str">
        <f t="shared" si="168"/>
        <v>{"description": "(Sp) し &amp; よ → しょ","conditions":[{"type":"variable_if","name":"unsettled","value":1},{"type":"variable_unless","name":"B_R","value":0},{"input_sources":[{"language":"ja"}],"type":"input_source_if"},{"input_sources":[{"input_mode_id":"Roman$"}],"type":"input_source_unless"}],"from":{"key_code":"i","modifiers":{"optional":["shift","caps_lock"]}},"to":[{"key_code":"delete_or_backspace"},{"key_code":"s"},{"key_code":"y"},{"key_code":"o"},{"set_variable":{"name":"B_I","value":1}},{"set_variable":{"name":"unsettled","value":2}}],"to_after_key_up":[{"set_variable":{"name":"B_I","value":0}},{"set_variable":{"name":"unsettled","value":0}}],"type":"basic"},{"conditions":[{"type":"variable_unless","name":"B_R","value":0},{"input_sources":[{"language":"ja"}],"type":"input_source_if"},{"input_sources":[{"input_mode_id":"Roman$"}],"type":"input_source_unless"}],"from":{"key_code":"i","modifiers":{"optional":["shift","caps_lock"]}},"to":[{"key_code":"s"},{"key_code":"y"},{"key_code":"o"},{"set_variable":{"name":"B_I","value":1}},{"set_variable":{"name":"unsettled","value":2}}],"to_after_key_up":[{"set_variable":{"name":"B_I","value":0}},{"set_variable":{"name":"unsettled","value":0}}],"type":"basic"},</v>
      </c>
      <c r="BF226" s="166" t="str">
        <f t="shared" si="205"/>
        <v>{"conditions":[{"type":"variable_if","name":"unsettled","value":1},{"type":"variable_unless","name":"B_I","value":0},{"input_sources":[{"language":"ja"}],"type":"input_source_if"},{"input_sources":[{"input_mode_id":"Roman$"}],"type":"input_source_unless"}],"from":{"key_code":"r","modifiers":{"optional":["shift","caps_lock"]}},"to":[{"key_code":"delete_or_backspace"},{"key_code":"s"},{"key_code":"y"},{"key_code":"o"},{"set_variable":{"name":"B_R","value":1}},{"set_variable":{"name":"unsettled","value":2}}],"to_after_key_up":[{"set_variable":{"name":"B_R","value":0}},{"set_variable":{"name":"unsettled","value":0}}],"type":"basic"},{"conditions":[{"type":"variable_unless","name":"B_I","value":0},{"input_sources":[{"language":"ja"}],"type":"input_source_if"},{"input_sources":[{"input_mode_id":"Roman$"}],"type":"input_source_unless"}],"from":{"key_code":"r","modifiers":{"optional":["shift","caps_lock"]}},"to":[{"key_code":"s"},{"key_code":"y"},{"key_code":"o"},{"set_variable":{"name":"B_R","value":1}},{"set_variable":{"name":"unsettled","value":2}}],"to_after_key_up":[{"set_variable":{"name":"B_R","value":0}},{"set_variable":{"name":"unsettled","value":0}}],"type":"basic"},</v>
      </c>
      <c r="BG226" s="166" t="str">
        <f t="shared" si="169"/>
        <v/>
      </c>
      <c r="BH226" s="166" t="str">
        <f t="shared" si="170"/>
        <v/>
      </c>
      <c r="BI226" s="166" t="str">
        <f t="shared" si="171"/>
        <v/>
      </c>
      <c r="BJ226" s="166"/>
      <c r="BK226" s="190"/>
      <c r="BL226" s="189" t="str">
        <f t="shared" si="172"/>
        <v/>
      </c>
      <c r="BM226" s="166" t="str">
        <f t="shared" si="206"/>
        <v/>
      </c>
      <c r="BN226" s="167" t="str">
        <f t="shared" si="207"/>
        <v/>
      </c>
      <c r="BO226" s="166" t="str">
        <f t="shared" si="173"/>
        <v/>
      </c>
      <c r="BP226" s="166" t="str">
        <f t="shared" si="208"/>
        <v/>
      </c>
      <c r="BQ226" s="190" t="str">
        <f>IF(AND($A226=1,$J226&lt;&gt;""),_xlfn.CONCAT(BQ$3,PROPER(_xlfn.XLOOKUP($L226,字面,QWERTY)),BQ$4,_xlfn.XLOOKUP($L226,字面,QWERTY),BQ$5,$U226,BQ$6,_xlfn.XLOOKUP($L226,字面,変数名),BQ$7,_xlfn.XLOOKUP($L226,字面,変数名),BQ$8,BQ$9,_xlfn.XLOOKUP($L226,字面,QWERTY),BQ$5,$U226,BQ$6,_xlfn.XLOOKUP($L226,字面,変数名),BQ$10,_xlfn.XLOOKUP($L226,字面,変数名),IF(ISBLANK($BQ227),BQ$11,BQ$8)),"")</f>
        <v/>
      </c>
      <c r="BR226" s="193"/>
    </row>
    <row r="227" spans="1:70" ht="21">
      <c r="A227" s="39">
        <f t="shared" si="175"/>
        <v>2</v>
      </c>
      <c r="B227" s="38" t="str">
        <f t="shared" si="176"/>
        <v>C</v>
      </c>
      <c r="C227" s="38">
        <f t="shared" si="177"/>
        <v>1</v>
      </c>
      <c r="D227" s="38">
        <f t="shared" si="178"/>
        <v>2</v>
      </c>
      <c r="E227" s="50">
        <f t="shared" si="179"/>
        <v>65540</v>
      </c>
      <c r="F227" s="141">
        <f t="shared" si="180"/>
        <v>2</v>
      </c>
      <c r="G227" s="144">
        <v>121</v>
      </c>
      <c r="H227" s="3"/>
      <c r="I227" s="19"/>
      <c r="J227" s="5" t="s">
        <v>40</v>
      </c>
      <c r="K227" s="7" t="s">
        <v>56</v>
      </c>
      <c r="L227" s="22" t="s">
        <v>170</v>
      </c>
      <c r="M227" s="22" t="s">
        <v>257</v>
      </c>
      <c r="N227" s="204"/>
      <c r="O227" s="36" t="s">
        <v>536</v>
      </c>
      <c r="P227" s="9"/>
      <c r="Q227" s="10"/>
      <c r="R227" s="21"/>
      <c r="S227" s="34" t="str">
        <f t="shared" si="174"/>
        <v>{"key_code":"k"},{"key_code":"y"},{"key_code":"a"}</v>
      </c>
      <c r="T227" s="160"/>
      <c r="U227" s="34" t="str">
        <f t="shared" si="181"/>
        <v/>
      </c>
      <c r="W227" s="84" t="str">
        <f t="shared" si="182"/>
        <v/>
      </c>
      <c r="X227" s="85" t="str">
        <f t="shared" si="183"/>
        <v/>
      </c>
      <c r="Y227" s="86" t="str">
        <f t="shared" si="184"/>
        <v/>
      </c>
      <c r="Z227" s="87" t="str">
        <f t="shared" si="185"/>
        <v/>
      </c>
      <c r="AA227" s="85">
        <f t="shared" si="186"/>
        <v>0</v>
      </c>
      <c r="AB227" s="84" t="str">
        <f t="shared" si="187"/>
        <v/>
      </c>
      <c r="AC227" s="85" t="str">
        <f t="shared" si="188"/>
        <v/>
      </c>
      <c r="AD227" s="86" t="str">
        <f t="shared" si="189"/>
        <v/>
      </c>
      <c r="AE227" s="87" t="str">
        <f t="shared" si="190"/>
        <v/>
      </c>
      <c r="AF227" s="85">
        <f t="shared" si="191"/>
        <v>0</v>
      </c>
      <c r="AG227" s="84" t="str">
        <f t="shared" si="192"/>
        <v/>
      </c>
      <c r="AH227" s="85" t="str">
        <f t="shared" si="193"/>
        <v/>
      </c>
      <c r="AI227" s="86" t="str">
        <f t="shared" si="194"/>
        <v/>
      </c>
      <c r="AJ227" s="87" t="str">
        <f t="shared" si="195"/>
        <v/>
      </c>
      <c r="AK227" s="88">
        <f t="shared" si="196"/>
        <v>0</v>
      </c>
      <c r="AM227" s="183"/>
      <c r="AN227" s="165"/>
      <c r="AO227" s="165"/>
      <c r="AP227" s="165"/>
      <c r="AQ227" s="165"/>
      <c r="AR227" s="189" t="str">
        <f t="shared" si="163"/>
        <v/>
      </c>
      <c r="AS227" s="166" t="str">
        <f t="shared" si="197"/>
        <v/>
      </c>
      <c r="AT227" s="166" t="str">
        <f t="shared" si="198"/>
        <v/>
      </c>
      <c r="AU227" s="166" t="str">
        <f t="shared" si="164"/>
        <v/>
      </c>
      <c r="AV227" s="166" t="str">
        <f t="shared" si="165"/>
        <v/>
      </c>
      <c r="AW227" s="166" t="str">
        <f t="shared" si="199"/>
        <v/>
      </c>
      <c r="AX227" s="166" t="str">
        <f t="shared" si="200"/>
        <v/>
      </c>
      <c r="AY227" s="166" t="str">
        <f t="shared" si="201"/>
        <v/>
      </c>
      <c r="AZ227" s="166" t="str">
        <f t="shared" si="202"/>
        <v/>
      </c>
      <c r="BA227" s="166" t="str">
        <f t="shared" si="166"/>
        <v/>
      </c>
      <c r="BB227" s="166" t="str">
        <f t="shared" si="203"/>
        <v/>
      </c>
      <c r="BC227" s="166" t="str">
        <f t="shared" si="167"/>
        <v/>
      </c>
      <c r="BD227" s="166" t="str">
        <f t="shared" si="204"/>
        <v/>
      </c>
      <c r="BE227" s="166" t="str">
        <f t="shared" si="168"/>
        <v>{"description": "(Sp) き &amp; や → きゃ","conditions":[{"type":"variable_if","name":"unsettled","value":1},{"type":"variable_unless","name":"B_W","value":0},{"input_sources":[{"language":"ja"}],"type":"input_source_if"},{"input_sources":[{"input_mode_id":"Roman$"}],"type":"input_source_unless"}],"from":{"key_code":"h","modifiers":{"optional":["shift","caps_lock"]}},"to":[{"key_code":"delete_or_backspace"},{"key_code":"k"},{"key_code":"y"},{"key_code":"a"},{"set_variable":{"name":"B_H","value":1}},{"set_variable":{"name":"unsettled","value":2}}],"to_after_key_up":[{"set_variable":{"name":"B_H","value":0}},{"set_variable":{"name":"unsettled","value":0}}],"type":"basic"},{"conditions":[{"type":"variable_unless","name":"B_W","value":0},{"input_sources":[{"language":"ja"}],"type":"input_source_if"},{"input_sources":[{"input_mode_id":"Roman$"}],"type":"input_source_unless"}],"from":{"key_code":"h","modifiers":{"optional":["shift","caps_lock"]}},"to":[{"key_code":"k"},{"key_code":"y"},{"key_code":"a"},{"set_variable":{"name":"B_H","value":1}},{"set_variable":{"name":"unsettled","value":2}}],"to_after_key_up":[{"set_variable":{"name":"B_H","value":0}},{"set_variable":{"name":"unsettled","value":0}}],"type":"basic"},</v>
      </c>
      <c r="BF227" s="166" t="str">
        <f t="shared" si="205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w","modifiers":{"optional":["shift","caps_lock"]}},"to":[{"key_code":"delete_or_backspace"},{"key_code":"k"},{"key_code":"y"},{"key_code":"a"},{"set_variable":{"name":"B_W","value":1}},{"set_variable":{"name":"unsettled","value":2}}],"to_after_key_up":[{"set_variable":{"name":"B_W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w","modifiers":{"optional":["shift","caps_lock"]}},"to":[{"key_code":"k"},{"key_code":"y"},{"key_code":"a"},{"set_variable":{"name":"B_W","value":1}},{"set_variable":{"name":"unsettled","value":2}}],"to_after_key_up":[{"set_variable":{"name":"B_W","value":0}},{"set_variable":{"name":"unsettled","value":0}}],"type":"basic"},</v>
      </c>
      <c r="BG227" s="166" t="str">
        <f t="shared" si="169"/>
        <v/>
      </c>
      <c r="BH227" s="166" t="str">
        <f t="shared" si="170"/>
        <v/>
      </c>
      <c r="BI227" s="166" t="str">
        <f t="shared" si="171"/>
        <v/>
      </c>
      <c r="BJ227" s="166"/>
      <c r="BK227" s="190"/>
      <c r="BL227" s="189" t="str">
        <f t="shared" si="172"/>
        <v/>
      </c>
      <c r="BM227" s="166" t="str">
        <f t="shared" si="206"/>
        <v/>
      </c>
      <c r="BN227" s="167" t="str">
        <f t="shared" si="207"/>
        <v/>
      </c>
      <c r="BO227" s="166" t="str">
        <f t="shared" si="173"/>
        <v/>
      </c>
      <c r="BP227" s="166" t="str">
        <f t="shared" si="208"/>
        <v/>
      </c>
      <c r="BQ227" s="190" t="str">
        <f>IF(AND($A227=1,$J227&lt;&gt;""),_xlfn.CONCAT(BQ$3,PROPER(_xlfn.XLOOKUP($L227,字面,QWERTY)),BQ$4,_xlfn.XLOOKUP($L227,字面,QWERTY),BQ$5,$U227,BQ$6,_xlfn.XLOOKUP($L227,字面,変数名),BQ$7,_xlfn.XLOOKUP($L227,字面,変数名),BQ$8,BQ$9,_xlfn.XLOOKUP($L227,字面,QWERTY),BQ$5,$U227,BQ$6,_xlfn.XLOOKUP($L227,字面,変数名),BQ$10,_xlfn.XLOOKUP($L227,字面,変数名),IF(ISBLANK($BQ228),BQ$11,BQ$8)),"")</f>
        <v/>
      </c>
      <c r="BR227" s="193"/>
    </row>
    <row r="228" spans="1:70" ht="21">
      <c r="A228" s="39">
        <f t="shared" si="175"/>
        <v>2</v>
      </c>
      <c r="B228" s="38" t="str">
        <f t="shared" si="176"/>
        <v>C</v>
      </c>
      <c r="C228" s="38">
        <f t="shared" si="177"/>
        <v>1</v>
      </c>
      <c r="D228" s="38">
        <f t="shared" si="178"/>
        <v>2</v>
      </c>
      <c r="E228" s="50">
        <f t="shared" si="179"/>
        <v>1028</v>
      </c>
      <c r="F228" s="141">
        <f t="shared" si="180"/>
        <v>2</v>
      </c>
      <c r="G228" s="144">
        <v>122</v>
      </c>
      <c r="H228" s="3"/>
      <c r="I228" s="19"/>
      <c r="J228" s="5" t="s">
        <v>40</v>
      </c>
      <c r="K228" s="7" t="s">
        <v>56</v>
      </c>
      <c r="L228" s="22" t="s">
        <v>170</v>
      </c>
      <c r="M228" s="22" t="s">
        <v>292</v>
      </c>
      <c r="N228" s="204"/>
      <c r="O228" s="36" t="s">
        <v>538</v>
      </c>
      <c r="P228" s="9"/>
      <c r="Q228" s="10"/>
      <c r="R228" s="21"/>
      <c r="S228" s="34" t="str">
        <f t="shared" si="174"/>
        <v>{"key_code":"k"},{"key_code":"y"},{"key_code":"u"}</v>
      </c>
      <c r="T228" s="160"/>
      <c r="U228" s="34" t="str">
        <f t="shared" si="181"/>
        <v/>
      </c>
      <c r="W228" s="84" t="str">
        <f t="shared" si="182"/>
        <v/>
      </c>
      <c r="X228" s="85" t="str">
        <f t="shared" si="183"/>
        <v/>
      </c>
      <c r="Y228" s="86" t="str">
        <f t="shared" si="184"/>
        <v/>
      </c>
      <c r="Z228" s="87" t="str">
        <f t="shared" si="185"/>
        <v/>
      </c>
      <c r="AA228" s="85">
        <f t="shared" si="186"/>
        <v>0</v>
      </c>
      <c r="AB228" s="84" t="str">
        <f t="shared" si="187"/>
        <v/>
      </c>
      <c r="AC228" s="85" t="str">
        <f t="shared" si="188"/>
        <v/>
      </c>
      <c r="AD228" s="86" t="str">
        <f t="shared" si="189"/>
        <v/>
      </c>
      <c r="AE228" s="87" t="str">
        <f t="shared" si="190"/>
        <v/>
      </c>
      <c r="AF228" s="85">
        <f t="shared" si="191"/>
        <v>0</v>
      </c>
      <c r="AG228" s="84" t="str">
        <f t="shared" si="192"/>
        <v/>
      </c>
      <c r="AH228" s="85" t="str">
        <f t="shared" si="193"/>
        <v/>
      </c>
      <c r="AI228" s="86" t="str">
        <f t="shared" si="194"/>
        <v/>
      </c>
      <c r="AJ228" s="87" t="str">
        <f t="shared" si="195"/>
        <v/>
      </c>
      <c r="AK228" s="88">
        <f t="shared" si="196"/>
        <v>0</v>
      </c>
      <c r="AM228" s="183"/>
      <c r="AN228" s="165"/>
      <c r="AO228" s="165"/>
      <c r="AP228" s="165"/>
      <c r="AQ228" s="165"/>
      <c r="AR228" s="189" t="str">
        <f t="shared" si="163"/>
        <v/>
      </c>
      <c r="AS228" s="166" t="str">
        <f t="shared" si="197"/>
        <v/>
      </c>
      <c r="AT228" s="166" t="str">
        <f t="shared" si="198"/>
        <v/>
      </c>
      <c r="AU228" s="166" t="str">
        <f t="shared" si="164"/>
        <v/>
      </c>
      <c r="AV228" s="166" t="str">
        <f t="shared" si="165"/>
        <v/>
      </c>
      <c r="AW228" s="166" t="str">
        <f t="shared" si="199"/>
        <v/>
      </c>
      <c r="AX228" s="166" t="str">
        <f t="shared" si="200"/>
        <v/>
      </c>
      <c r="AY228" s="166" t="str">
        <f t="shared" si="201"/>
        <v/>
      </c>
      <c r="AZ228" s="166" t="str">
        <f t="shared" si="202"/>
        <v/>
      </c>
      <c r="BA228" s="166" t="str">
        <f t="shared" si="166"/>
        <v/>
      </c>
      <c r="BB228" s="166" t="str">
        <f t="shared" si="203"/>
        <v/>
      </c>
      <c r="BC228" s="166" t="str">
        <f t="shared" si="167"/>
        <v/>
      </c>
      <c r="BD228" s="166" t="str">
        <f t="shared" si="204"/>
        <v/>
      </c>
      <c r="BE228" s="166" t="str">
        <f t="shared" si="168"/>
        <v>{"description": "(Sp) き &amp; ゆ → きゅ","conditions":[{"type":"variable_if","name":"unsettled","value":1},{"type":"variable_unless","name":"B_W","value":0},{"input_sources":[{"language":"ja"}],"type":"input_source_if"},{"input_sources":[{"input_mode_id":"Roman$"}],"type":"input_source_unless"}],"from":{"key_code":"p","modifiers":{"optional":["shift","caps_lock"]}},"to":[{"key_code":"delete_or_backspace"},{"key_code":"k"},{"key_code":"y"},{"key_code":"u"},{"set_variable":{"name":"B_P","value":1}},{"set_variable":{"name":"unsettled","value":2}}],"to_after_key_up":[{"set_variable":{"name":"B_P","value":0}},{"set_variable":{"name":"unsettled","value":0}}],"type":"basic"},{"conditions":[{"type":"variable_unless","name":"B_W","value":0},{"input_sources":[{"language":"ja"}],"type":"input_source_if"},{"input_sources":[{"input_mode_id":"Roman$"}],"type":"input_source_unless"}],"from":{"key_code":"p","modifiers":{"optional":["shift","caps_lock"]}},"to":[{"key_code":"k"},{"key_code":"y"},{"key_code":"u"},{"set_variable":{"name":"B_P","value":1}},{"set_variable":{"name":"unsettled","value":2}}],"to_after_key_up":[{"set_variable":{"name":"B_P","value":0}},{"set_variable":{"name":"unsettled","value":0}}],"type":"basic"},</v>
      </c>
      <c r="BF228" s="166" t="str">
        <f t="shared" si="205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w","modifiers":{"optional":["shift","caps_lock"]}},"to":[{"key_code":"delete_or_backspace"},{"key_code":"k"},{"key_code":"y"},{"key_code":"u"},{"set_variable":{"name":"B_W","value":1}},{"set_variable":{"name":"unsettled","value":2}}],"to_after_key_up":[{"set_variable":{"name":"B_W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w","modifiers":{"optional":["shift","caps_lock"]}},"to":[{"key_code":"k"},{"key_code":"y"},{"key_code":"u"},{"set_variable":{"name":"B_W","value":1}},{"set_variable":{"name":"unsettled","value":2}}],"to_after_key_up":[{"set_variable":{"name":"B_W","value":0}},{"set_variable":{"name":"unsettled","value":0}}],"type":"basic"},</v>
      </c>
      <c r="BG228" s="166" t="str">
        <f t="shared" si="169"/>
        <v/>
      </c>
      <c r="BH228" s="166" t="str">
        <f t="shared" si="170"/>
        <v/>
      </c>
      <c r="BI228" s="166" t="str">
        <f t="shared" si="171"/>
        <v/>
      </c>
      <c r="BJ228" s="166"/>
      <c r="BK228" s="190"/>
      <c r="BL228" s="189" t="str">
        <f t="shared" si="172"/>
        <v/>
      </c>
      <c r="BM228" s="166" t="str">
        <f t="shared" si="206"/>
        <v/>
      </c>
      <c r="BN228" s="167" t="str">
        <f t="shared" si="207"/>
        <v/>
      </c>
      <c r="BO228" s="166" t="str">
        <f t="shared" si="173"/>
        <v/>
      </c>
      <c r="BP228" s="166" t="str">
        <f t="shared" si="208"/>
        <v/>
      </c>
      <c r="BQ228" s="190" t="str">
        <f>IF(AND($A228=1,$J228&lt;&gt;""),_xlfn.CONCAT(BQ$3,PROPER(_xlfn.XLOOKUP($L228,字面,QWERTY)),BQ$4,_xlfn.XLOOKUP($L228,字面,QWERTY),BQ$5,$U228,BQ$6,_xlfn.XLOOKUP($L228,字面,変数名),BQ$7,_xlfn.XLOOKUP($L228,字面,変数名),BQ$8,BQ$9,_xlfn.XLOOKUP($L228,字面,QWERTY),BQ$5,$U228,BQ$6,_xlfn.XLOOKUP($L228,字面,変数名),BQ$10,_xlfn.XLOOKUP($L228,字面,変数名),IF(ISBLANK($BQ229),BQ$11,BQ$8)),"")</f>
        <v/>
      </c>
      <c r="BR228" s="193"/>
    </row>
    <row r="229" spans="1:70" ht="21">
      <c r="A229" s="39">
        <f t="shared" si="175"/>
        <v>2</v>
      </c>
      <c r="B229" s="38" t="str">
        <f t="shared" si="176"/>
        <v>C</v>
      </c>
      <c r="C229" s="38">
        <f t="shared" si="177"/>
        <v>1</v>
      </c>
      <c r="D229" s="38">
        <f t="shared" si="178"/>
        <v>2</v>
      </c>
      <c r="E229" s="50">
        <f t="shared" si="179"/>
        <v>260</v>
      </c>
      <c r="F229" s="141">
        <f t="shared" si="180"/>
        <v>2</v>
      </c>
      <c r="G229" s="144">
        <v>123</v>
      </c>
      <c r="H229" s="3"/>
      <c r="I229" s="19"/>
      <c r="J229" s="5" t="s">
        <v>40</v>
      </c>
      <c r="K229" s="7" t="s">
        <v>56</v>
      </c>
      <c r="L229" s="22" t="s">
        <v>170</v>
      </c>
      <c r="M229" s="22" t="s">
        <v>324</v>
      </c>
      <c r="N229" s="204"/>
      <c r="O229" s="36" t="s">
        <v>537</v>
      </c>
      <c r="P229" s="9"/>
      <c r="Q229" s="10"/>
      <c r="R229" s="21"/>
      <c r="S229" s="34" t="str">
        <f t="shared" si="174"/>
        <v>{"key_code":"k"},{"key_code":"y"},{"key_code":"o"}</v>
      </c>
      <c r="T229" s="160"/>
      <c r="U229" s="34" t="str">
        <f t="shared" si="181"/>
        <v/>
      </c>
      <c r="W229" s="84" t="str">
        <f t="shared" si="182"/>
        <v/>
      </c>
      <c r="X229" s="85" t="str">
        <f t="shared" si="183"/>
        <v/>
      </c>
      <c r="Y229" s="86" t="str">
        <f t="shared" si="184"/>
        <v/>
      </c>
      <c r="Z229" s="87" t="str">
        <f t="shared" si="185"/>
        <v/>
      </c>
      <c r="AA229" s="85">
        <f t="shared" si="186"/>
        <v>0</v>
      </c>
      <c r="AB229" s="84" t="str">
        <f t="shared" si="187"/>
        <v/>
      </c>
      <c r="AC229" s="85" t="str">
        <f t="shared" si="188"/>
        <v/>
      </c>
      <c r="AD229" s="86" t="str">
        <f t="shared" si="189"/>
        <v/>
      </c>
      <c r="AE229" s="87" t="str">
        <f t="shared" si="190"/>
        <v/>
      </c>
      <c r="AF229" s="85">
        <f t="shared" si="191"/>
        <v>0</v>
      </c>
      <c r="AG229" s="84" t="str">
        <f t="shared" si="192"/>
        <v/>
      </c>
      <c r="AH229" s="85" t="str">
        <f t="shared" si="193"/>
        <v/>
      </c>
      <c r="AI229" s="86" t="str">
        <f t="shared" si="194"/>
        <v/>
      </c>
      <c r="AJ229" s="87" t="str">
        <f t="shared" si="195"/>
        <v/>
      </c>
      <c r="AK229" s="88">
        <f t="shared" si="196"/>
        <v>0</v>
      </c>
      <c r="AM229" s="183"/>
      <c r="AN229" s="165"/>
      <c r="AO229" s="165"/>
      <c r="AP229" s="165"/>
      <c r="AQ229" s="165"/>
      <c r="AR229" s="189" t="str">
        <f t="shared" si="163"/>
        <v/>
      </c>
      <c r="AS229" s="166" t="str">
        <f t="shared" si="197"/>
        <v/>
      </c>
      <c r="AT229" s="166" t="str">
        <f t="shared" si="198"/>
        <v/>
      </c>
      <c r="AU229" s="166" t="str">
        <f t="shared" si="164"/>
        <v/>
      </c>
      <c r="AV229" s="166" t="str">
        <f t="shared" si="165"/>
        <v/>
      </c>
      <c r="AW229" s="166" t="str">
        <f t="shared" si="199"/>
        <v/>
      </c>
      <c r="AX229" s="166" t="str">
        <f t="shared" si="200"/>
        <v/>
      </c>
      <c r="AY229" s="166" t="str">
        <f t="shared" si="201"/>
        <v/>
      </c>
      <c r="AZ229" s="166" t="str">
        <f t="shared" si="202"/>
        <v/>
      </c>
      <c r="BA229" s="166" t="str">
        <f t="shared" si="166"/>
        <v/>
      </c>
      <c r="BB229" s="166" t="str">
        <f t="shared" si="203"/>
        <v/>
      </c>
      <c r="BC229" s="166" t="str">
        <f t="shared" si="167"/>
        <v/>
      </c>
      <c r="BD229" s="166" t="str">
        <f t="shared" si="204"/>
        <v/>
      </c>
      <c r="BE229" s="166" t="str">
        <f t="shared" si="168"/>
        <v>{"description": "(Sp) き &amp; よ → きょ","conditions":[{"type":"variable_if","name":"unsettled","value":1},{"type":"variable_unless","name":"B_W","value":0},{"input_sources":[{"language":"ja"}],"type":"input_source_if"},{"input_sources":[{"input_mode_id":"Roman$"}],"type":"input_source_unless"}],"from":{"key_code":"i","modifiers":{"optional":["shift","caps_lock"]}},"to":[{"key_code":"delete_or_backspace"},{"key_code":"k"},{"key_code":"y"},{"key_code":"o"},{"set_variable":{"name":"B_I","value":1}},{"set_variable":{"name":"unsettled","value":2}}],"to_after_key_up":[{"set_variable":{"name":"B_I","value":0}},{"set_variable":{"name":"unsettled","value":0}}],"type":"basic"},{"conditions":[{"type":"variable_unless","name":"B_W","value":0},{"input_sources":[{"language":"ja"}],"type":"input_source_if"},{"input_sources":[{"input_mode_id":"Roman$"}],"type":"input_source_unless"}],"from":{"key_code":"i","modifiers":{"optional":["shift","caps_lock"]}},"to":[{"key_code":"k"},{"key_code":"y"},{"key_code":"o"},{"set_variable":{"name":"B_I","value":1}},{"set_variable":{"name":"unsettled","value":2}}],"to_after_key_up":[{"set_variable":{"name":"B_I","value":0}},{"set_variable":{"name":"unsettled","value":0}}],"type":"basic"},</v>
      </c>
      <c r="BF229" s="166" t="str">
        <f t="shared" si="205"/>
        <v>{"conditions":[{"type":"variable_if","name":"unsettled","value":1},{"type":"variable_unless","name":"B_I","value":0},{"input_sources":[{"language":"ja"}],"type":"input_source_if"},{"input_sources":[{"input_mode_id":"Roman$"}],"type":"input_source_unless"}],"from":{"key_code":"w","modifiers":{"optional":["shift","caps_lock"]}},"to":[{"key_code":"delete_or_backspace"},{"key_code":"k"},{"key_code":"y"},{"key_code":"o"},{"set_variable":{"name":"B_W","value":1}},{"set_variable":{"name":"unsettled","value":2}}],"to_after_key_up":[{"set_variable":{"name":"B_W","value":0}},{"set_variable":{"name":"unsettled","value":0}}],"type":"basic"},{"conditions":[{"type":"variable_unless","name":"B_I","value":0},{"input_sources":[{"language":"ja"}],"type":"input_source_if"},{"input_sources":[{"input_mode_id":"Roman$"}],"type":"input_source_unless"}],"from":{"key_code":"w","modifiers":{"optional":["shift","caps_lock"]}},"to":[{"key_code":"k"},{"key_code":"y"},{"key_code":"o"},{"set_variable":{"name":"B_W","value":1}},{"set_variable":{"name":"unsettled","value":2}}],"to_after_key_up":[{"set_variable":{"name":"B_W","value":0}},{"set_variable":{"name":"unsettled","value":0}}],"type":"basic"},</v>
      </c>
      <c r="BG229" s="166" t="str">
        <f t="shared" si="169"/>
        <v/>
      </c>
      <c r="BH229" s="166" t="str">
        <f t="shared" si="170"/>
        <v/>
      </c>
      <c r="BI229" s="166" t="str">
        <f t="shared" si="171"/>
        <v/>
      </c>
      <c r="BJ229" s="166"/>
      <c r="BK229" s="190"/>
      <c r="BL229" s="189" t="str">
        <f t="shared" si="172"/>
        <v/>
      </c>
      <c r="BM229" s="166" t="str">
        <f t="shared" si="206"/>
        <v/>
      </c>
      <c r="BN229" s="167" t="str">
        <f t="shared" si="207"/>
        <v/>
      </c>
      <c r="BO229" s="166" t="str">
        <f t="shared" si="173"/>
        <v/>
      </c>
      <c r="BP229" s="166" t="str">
        <f t="shared" si="208"/>
        <v/>
      </c>
      <c r="BQ229" s="190" t="str">
        <f>IF(AND($A229=1,$J229&lt;&gt;""),_xlfn.CONCAT(BQ$3,PROPER(_xlfn.XLOOKUP($L229,字面,QWERTY)),BQ$4,_xlfn.XLOOKUP($L229,字面,QWERTY),BQ$5,$U229,BQ$6,_xlfn.XLOOKUP($L229,字面,変数名),BQ$7,_xlfn.XLOOKUP($L229,字面,変数名),BQ$8,BQ$9,_xlfn.XLOOKUP($L229,字面,QWERTY),BQ$5,$U229,BQ$6,_xlfn.XLOOKUP($L229,字面,変数名),BQ$10,_xlfn.XLOOKUP($L229,字面,変数名),IF(ISBLANK($BQ230),BQ$11,BQ$8)),"")</f>
        <v/>
      </c>
      <c r="BR229" s="193"/>
    </row>
    <row r="230" spans="1:70" ht="21">
      <c r="A230" s="39">
        <f t="shared" si="175"/>
        <v>2</v>
      </c>
      <c r="B230" s="38" t="str">
        <f t="shared" si="176"/>
        <v>C</v>
      </c>
      <c r="C230" s="38">
        <f t="shared" si="177"/>
        <v>1</v>
      </c>
      <c r="D230" s="38">
        <f t="shared" si="178"/>
        <v>2</v>
      </c>
      <c r="E230" s="50">
        <f t="shared" si="179"/>
        <v>73728</v>
      </c>
      <c r="F230" s="141">
        <f t="shared" si="180"/>
        <v>2</v>
      </c>
      <c r="G230" s="144">
        <v>124</v>
      </c>
      <c r="H230" s="3"/>
      <c r="I230" s="19"/>
      <c r="J230" s="5" t="s">
        <v>40</v>
      </c>
      <c r="K230" s="7" t="s">
        <v>56</v>
      </c>
      <c r="L230" s="22" t="s">
        <v>509</v>
      </c>
      <c r="M230" s="22" t="s">
        <v>257</v>
      </c>
      <c r="N230" s="204"/>
      <c r="O230" s="36" t="s">
        <v>539</v>
      </c>
      <c r="P230" s="9"/>
      <c r="Q230" s="10"/>
      <c r="R230" s="21"/>
      <c r="S230" s="34" t="str">
        <f t="shared" si="174"/>
        <v>{"key_code":"n"},{"key_code":"y"},{"key_code":"a"}</v>
      </c>
      <c r="T230" s="160"/>
      <c r="U230" s="34" t="str">
        <f t="shared" si="181"/>
        <v/>
      </c>
      <c r="W230" s="84" t="str">
        <f t="shared" si="182"/>
        <v/>
      </c>
      <c r="X230" s="85" t="str">
        <f t="shared" si="183"/>
        <v/>
      </c>
      <c r="Y230" s="86" t="str">
        <f t="shared" si="184"/>
        <v/>
      </c>
      <c r="Z230" s="87" t="str">
        <f t="shared" si="185"/>
        <v/>
      </c>
      <c r="AA230" s="85">
        <f t="shared" si="186"/>
        <v>0</v>
      </c>
      <c r="AB230" s="84" t="str">
        <f t="shared" si="187"/>
        <v/>
      </c>
      <c r="AC230" s="85" t="str">
        <f t="shared" si="188"/>
        <v/>
      </c>
      <c r="AD230" s="86" t="str">
        <f t="shared" si="189"/>
        <v/>
      </c>
      <c r="AE230" s="87" t="str">
        <f t="shared" si="190"/>
        <v/>
      </c>
      <c r="AF230" s="85">
        <f t="shared" si="191"/>
        <v>0</v>
      </c>
      <c r="AG230" s="84" t="str">
        <f t="shared" si="192"/>
        <v/>
      </c>
      <c r="AH230" s="85" t="str">
        <f t="shared" si="193"/>
        <v/>
      </c>
      <c r="AI230" s="86" t="str">
        <f t="shared" si="194"/>
        <v/>
      </c>
      <c r="AJ230" s="87" t="str">
        <f t="shared" si="195"/>
        <v/>
      </c>
      <c r="AK230" s="88">
        <f t="shared" si="196"/>
        <v>0</v>
      </c>
      <c r="AM230" s="183"/>
      <c r="AN230" s="165"/>
      <c r="AO230" s="165"/>
      <c r="AP230" s="165"/>
      <c r="AQ230" s="165"/>
      <c r="AR230" s="189" t="str">
        <f t="shared" si="163"/>
        <v/>
      </c>
      <c r="AS230" s="166" t="str">
        <f t="shared" si="197"/>
        <v/>
      </c>
      <c r="AT230" s="166" t="str">
        <f t="shared" si="198"/>
        <v/>
      </c>
      <c r="AU230" s="166" t="str">
        <f t="shared" si="164"/>
        <v/>
      </c>
      <c r="AV230" s="166" t="str">
        <f t="shared" si="165"/>
        <v/>
      </c>
      <c r="AW230" s="166" t="str">
        <f t="shared" si="199"/>
        <v/>
      </c>
      <c r="AX230" s="166" t="str">
        <f t="shared" si="200"/>
        <v/>
      </c>
      <c r="AY230" s="166" t="str">
        <f t="shared" si="201"/>
        <v/>
      </c>
      <c r="AZ230" s="166" t="str">
        <f t="shared" si="202"/>
        <v/>
      </c>
      <c r="BA230" s="166" t="str">
        <f t="shared" si="166"/>
        <v/>
      </c>
      <c r="BB230" s="166" t="str">
        <f t="shared" si="203"/>
        <v/>
      </c>
      <c r="BC230" s="166" t="str">
        <f t="shared" si="167"/>
        <v/>
      </c>
      <c r="BD230" s="166" t="str">
        <f t="shared" si="204"/>
        <v/>
      </c>
      <c r="BE230" s="166" t="str">
        <f t="shared" si="168"/>
        <v>{"description": "(Sp) に &amp; や → にゃ","conditions":[{"type":"variable_if","name":"unsettled","value":1},{"type":"variable_unless","name":"B_D","value":0},{"input_sources":[{"language":"ja"}],"type":"input_source_if"},{"input_sources":[{"input_mode_id":"Roman$"}],"type":"input_source_unless"}],"from":{"key_code":"h","modifiers":{"optional":["shift","caps_lock"]}},"to":[{"key_code":"delete_or_backspace"},{"key_code":"n"},{"key_code":"y"},{"key_code":"a"},{"set_variable":{"name":"B_H","value":1}},{"set_variable":{"name":"unsettled","value":2}}],"to_after_key_up":[{"set_variable":{"name":"B_H","value":0}},{"set_variable":{"name":"unsettled","value":0}}],"type":"basic"},{"conditions":[{"type":"variable_unless","name":"B_D","value":0},{"input_sources":[{"language":"ja"}],"type":"input_source_if"},{"input_sources":[{"input_mode_id":"Roman$"}],"type":"input_source_unless"}],"from":{"key_code":"h","modifiers":{"optional":["shift","caps_lock"]}},"to":[{"key_code":"n"},{"key_code":"y"},{"key_code":"a"},{"set_variable":{"name":"B_H","value":1}},{"set_variable":{"name":"unsettled","value":2}}],"to_after_key_up":[{"set_variable":{"name":"B_H","value":0}},{"set_variable":{"name":"unsettled","value":0}}],"type":"basic"},</v>
      </c>
      <c r="BF230" s="166" t="str">
        <f t="shared" si="205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d","modifiers":{"optional":["shift","caps_lock"]}},"to":[{"key_code":"delete_or_backspace"},{"key_code":"n"},{"key_code":"y"},{"key_code":"a"},{"set_variable":{"name":"B_D","value":1}},{"set_variable":{"name":"unsettled","value":2}}],"to_after_key_up":[{"set_variable":{"name":"B_D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d","modifiers":{"optional":["shift","caps_lock"]}},"to":[{"key_code":"n"},{"key_code":"y"},{"key_code":"a"},{"set_variable":{"name":"B_D","value":1}},{"set_variable":{"name":"unsettled","value":2}}],"to_after_key_up":[{"set_variable":{"name":"B_D","value":0}},{"set_variable":{"name":"unsettled","value":0}}],"type":"basic"},</v>
      </c>
      <c r="BG230" s="166" t="str">
        <f t="shared" si="169"/>
        <v/>
      </c>
      <c r="BH230" s="166" t="str">
        <f t="shared" si="170"/>
        <v/>
      </c>
      <c r="BI230" s="166" t="str">
        <f t="shared" si="171"/>
        <v/>
      </c>
      <c r="BJ230" s="166"/>
      <c r="BK230" s="190"/>
      <c r="BL230" s="189" t="str">
        <f t="shared" si="172"/>
        <v/>
      </c>
      <c r="BM230" s="166" t="str">
        <f t="shared" si="206"/>
        <v/>
      </c>
      <c r="BN230" s="167" t="str">
        <f t="shared" si="207"/>
        <v/>
      </c>
      <c r="BO230" s="166" t="str">
        <f t="shared" si="173"/>
        <v/>
      </c>
      <c r="BP230" s="166" t="str">
        <f t="shared" si="208"/>
        <v/>
      </c>
      <c r="BQ230" s="190" t="str">
        <f>IF(AND($A230=1,$J230&lt;&gt;""),_xlfn.CONCAT(BQ$3,PROPER(_xlfn.XLOOKUP($L230,字面,QWERTY)),BQ$4,_xlfn.XLOOKUP($L230,字面,QWERTY),BQ$5,$U230,BQ$6,_xlfn.XLOOKUP($L230,字面,変数名),BQ$7,_xlfn.XLOOKUP($L230,字面,変数名),BQ$8,BQ$9,_xlfn.XLOOKUP($L230,字面,QWERTY),BQ$5,$U230,BQ$6,_xlfn.XLOOKUP($L230,字面,変数名),BQ$10,_xlfn.XLOOKUP($L230,字面,変数名),IF(ISBLANK($BQ231),BQ$11,BQ$8)),"")</f>
        <v/>
      </c>
      <c r="BR230" s="193"/>
    </row>
    <row r="231" spans="1:70" ht="21">
      <c r="A231" s="39">
        <f t="shared" si="175"/>
        <v>2</v>
      </c>
      <c r="B231" s="38" t="str">
        <f t="shared" si="176"/>
        <v>C</v>
      </c>
      <c r="C231" s="38">
        <f t="shared" si="177"/>
        <v>1</v>
      </c>
      <c r="D231" s="38">
        <f t="shared" si="178"/>
        <v>2</v>
      </c>
      <c r="E231" s="50">
        <f t="shared" si="179"/>
        <v>9216</v>
      </c>
      <c r="F231" s="141">
        <f t="shared" si="180"/>
        <v>2</v>
      </c>
      <c r="G231" s="144">
        <v>125</v>
      </c>
      <c r="H231" s="3"/>
      <c r="I231" s="19"/>
      <c r="J231" s="5" t="s">
        <v>40</v>
      </c>
      <c r="K231" s="7" t="s">
        <v>56</v>
      </c>
      <c r="L231" s="22" t="s">
        <v>509</v>
      </c>
      <c r="M231" s="22" t="s">
        <v>292</v>
      </c>
      <c r="N231" s="204"/>
      <c r="O231" s="36" t="s">
        <v>541</v>
      </c>
      <c r="P231" s="9"/>
      <c r="Q231" s="10"/>
      <c r="R231" s="21"/>
      <c r="S231" s="34" t="str">
        <f t="shared" si="174"/>
        <v>{"key_code":"n"},{"key_code":"y"},{"key_code":"u"}</v>
      </c>
      <c r="T231" s="160"/>
      <c r="U231" s="34" t="str">
        <f t="shared" si="181"/>
        <v/>
      </c>
      <c r="W231" s="84" t="str">
        <f t="shared" si="182"/>
        <v/>
      </c>
      <c r="X231" s="85" t="str">
        <f t="shared" si="183"/>
        <v/>
      </c>
      <c r="Y231" s="86" t="str">
        <f t="shared" si="184"/>
        <v/>
      </c>
      <c r="Z231" s="87" t="str">
        <f t="shared" si="185"/>
        <v/>
      </c>
      <c r="AA231" s="85">
        <f t="shared" si="186"/>
        <v>0</v>
      </c>
      <c r="AB231" s="84" t="str">
        <f t="shared" si="187"/>
        <v/>
      </c>
      <c r="AC231" s="85" t="str">
        <f t="shared" si="188"/>
        <v/>
      </c>
      <c r="AD231" s="86" t="str">
        <f t="shared" si="189"/>
        <v/>
      </c>
      <c r="AE231" s="87" t="str">
        <f t="shared" si="190"/>
        <v/>
      </c>
      <c r="AF231" s="85">
        <f t="shared" si="191"/>
        <v>0</v>
      </c>
      <c r="AG231" s="84" t="str">
        <f t="shared" si="192"/>
        <v/>
      </c>
      <c r="AH231" s="85" t="str">
        <f t="shared" si="193"/>
        <v/>
      </c>
      <c r="AI231" s="86" t="str">
        <f t="shared" si="194"/>
        <v/>
      </c>
      <c r="AJ231" s="87" t="str">
        <f t="shared" si="195"/>
        <v/>
      </c>
      <c r="AK231" s="88">
        <f t="shared" si="196"/>
        <v>0</v>
      </c>
      <c r="AM231" s="183"/>
      <c r="AN231" s="165"/>
      <c r="AO231" s="165"/>
      <c r="AP231" s="165"/>
      <c r="AQ231" s="165"/>
      <c r="AR231" s="189" t="str">
        <f t="shared" ref="AR231:AR294" si="209">IF(AND($A231=3,$B231="A",$S231&lt;&gt;""),_xlfn.CONCAT(AR$3,$L231,", ",$M231," &amp; ",$N231," → ",CLEAN($P231),AR$4,_xlfn.XLOOKUP($L231,字面,変数名),AR$6,_xlfn.XLOOKUP($M231,字面,変数名),IF($S231=$U231,AR$16,AR$7),_xlfn.XLOOKUP($N231,字面,QWERTY),AR$8,$S231,AR$9,_xlfn.XLOOKUP($N231,字面,変数名),AR$10,_xlfn.XLOOKUP($N231,字面,変数名),AR$11,AR$12,_xlfn.XLOOKUP($L231,字面,変数名),AR$6,_xlfn.XLOOKUP($M231,字面,変数名),IF($S231=$U231,AR$16,AR$7),_xlfn.XLOOKUP($N231,字面,QWERTY),AR$13,$S231,AR$9,_xlfn.XLOOKUP($N231,字面,変数名),AR$10,_xlfn.XLOOKUP($N231,字面,変数名),AR$11,AR$14,_xlfn.XLOOKUP($L231,字面,変数名),AR$6,_xlfn.XLOOKUP($M231,字面,変数名),IF($S231=$U231,AR$16,AR$7),_xlfn.XLOOKUP($N231,字面,QWERTY),AR$15,$S231,AR$9,_xlfn.XLOOKUP($N231,字面,変数名),AR$10,_xlfn.XLOOKUP($N231,字面,変数名),AR$11),"")</f>
        <v/>
      </c>
      <c r="AS231" s="166" t="str">
        <f t="shared" si="197"/>
        <v/>
      </c>
      <c r="AT231" s="166" t="str">
        <f t="shared" si="198"/>
        <v/>
      </c>
      <c r="AU231" s="166" t="str">
        <f t="shared" ref="AU231:AU294" si="210">IF(AND($A231=3,$B231="C",$AA231=1),_xlfn.CONCAT(AU$3,$L231,", ",$M231," &amp; ",$N231," → ",CLEAN($O231),AU$4,_xlfn.XLOOKUP($L231,字面,変数名),AU$6,_xlfn.XLOOKUP($M231,字面,変数名),AU$7,_xlfn.XLOOKUP($N231,字面,QWERTY),AU$8,$S231,AU$9,_xlfn.XLOOKUP($N231,字面,変数名),AU$10,_xlfn.XLOOKUP($N231,字面,変数名),AU$11,AU$12,_xlfn.XLOOKUP($L231,字面,変数名),AU$6,_xlfn.XLOOKUP($M231,字面,変数名),AU$7,_xlfn.XLOOKUP($N231,字面,QWERTY),AU$13,$S231,AU$9,_xlfn.XLOOKUP($N231,字面,変数名),AU$10,_xlfn.XLOOKUP($N231,字面,変数名),AU$11),"")</f>
        <v/>
      </c>
      <c r="AV231" s="166" t="str">
        <f t="shared" ref="AV231:AV294" si="211">IF(AND($A231=3,$B231="C",$AA231&lt;&gt;1),_xlfn.CONCAT(AV$3,$L231,", ",$M231," &amp; ",$N231," → ",CLEAN($O231),AV$4,_xlfn.XLOOKUP($L231,字面,変数名),AV$6,_xlfn.XLOOKUP($M231,字面,変数名),AV$7,_xlfn.XLOOKUP($N231,字面,QWERTY),AV$8,$S231,AV$9,_xlfn.XLOOKUP($N231,字面,変数名),AV$10,_xlfn.XLOOKUP($N231,字面,変数名),AV$11,AV$12,_xlfn.XLOOKUP($L231,字面,変数名),AV$6,_xlfn.XLOOKUP($M231,字面,変数名),AV$7,_xlfn.XLOOKUP($N231,字面,QWERTY),AV$13,$S231,AV$9,_xlfn.XLOOKUP($N231,字面,変数名),AV$10,_xlfn.XLOOKUP($N231,字面,変数名),AV$11,AV$14,_xlfn.XLOOKUP($L231,字面,変数名),AV$6,_xlfn.XLOOKUP($M231,字面,変数名),AV$7,_xlfn.XLOOKUP($N231,字面,QWERTY),AV$15,$S231,AV$9,_xlfn.XLOOKUP($N231,字面,変数名),AV$10,_xlfn.XLOOKUP($N231,字面,変数名),AV$11),"")</f>
        <v/>
      </c>
      <c r="AW231" s="166" t="str">
        <f t="shared" si="199"/>
        <v/>
      </c>
      <c r="AX231" s="166" t="str">
        <f t="shared" si="200"/>
        <v/>
      </c>
      <c r="AY231" s="166" t="str">
        <f t="shared" si="201"/>
        <v/>
      </c>
      <c r="AZ231" s="166" t="str">
        <f t="shared" si="202"/>
        <v/>
      </c>
      <c r="BA231" s="166" t="str">
        <f t="shared" ref="BA231:BA294" si="212">IF(AND($A231=2,$B231="A"),_xlfn.CONCAT(BA$3,$L231," &amp; ",$M231," → ",IF($O231="",CLEAN($P231),$O231),BA$4,_xlfn.XLOOKUP($L231,字面,変数名),IF($S231=$U231,BA$14,BA$6),_xlfn.XLOOKUP($M231,字面,QWERTY),BA$7,$S231,BA$8,_xlfn.XLOOKUP($M231,字面,変数名),BA$9,IF($F231=0,0,2),BA$10,_xlfn.XLOOKUP($M231,字面,変数名),BA$11,BA$12,_xlfn.XLOOKUP($L231,字面,変数名),IF($S231=$U231,BA$14,BA$6),_xlfn.XLOOKUP($M231,字面,QWERTY),BA$13,$S231,BA$8,_xlfn.XLOOKUP($M231,字面,変数名),BA$9,$F231,BA$10,_xlfn.XLOOKUP($M231,字面,変数名),BA$11),"")</f>
        <v/>
      </c>
      <c r="BB231" s="166" t="str">
        <f t="shared" si="203"/>
        <v/>
      </c>
      <c r="BC231" s="166" t="str">
        <f t="shared" ref="BC231:BC294" si="213">IF(AND($A231=2,$B231="B"),_xlfn.CONCAT(BC$3,$L231," &amp; ",$M231," → ",$O231,BC$4,_xlfn.XLOOKUP($L231,字面,変数名),BC$6,_xlfn.XLOOKUP($M231,字面,QWERTY),BC$7,$S231,BC$8,_xlfn.XLOOKUP($M231,字面,変数名),BC$9,IF($F231=0,0,2),BC$10,_xlfn.XLOOKUP($M231,字面,変数名),BC$11,BC$12,_xlfn.XLOOKUP($L231,字面,変数名),BC$6,_xlfn.XLOOKUP($M231,字面,QWERTY),BC$13,$S231,BC$8,_xlfn.XLOOKUP($M231,字面,変数名),BC$9,$F231,BC$10,_xlfn.XLOOKUP($M231,字面,変数名),BC$11,),"")</f>
        <v/>
      </c>
      <c r="BD231" s="166" t="str">
        <f t="shared" si="204"/>
        <v/>
      </c>
      <c r="BE231" s="166" t="str">
        <f t="shared" ref="BE231:BE294" si="214">IF(AND($A231=2,$B231="C"),_xlfn.CONCAT(BE$3,$L231," &amp; ",$M231," → ",$O231,BE$4,_xlfn.XLOOKUP($L231,字面,変数名),BE$6,_xlfn.XLOOKUP($M231,字面,QWERTY),BE$7,$S231,BE$8,_xlfn.XLOOKUP($M231,字面,変数名),BE$9,IF($F231=0,0,2),BE$10,_xlfn.XLOOKUP($M231,字面,変数名),BE$11,BE$12,_xlfn.XLOOKUP($L231,字面,変数名),BE$6,_xlfn.XLOOKUP($M231,字面,QWERTY),BE$13,$S231,BE$8,_xlfn.XLOOKUP($M231,字面,変数名),BE$9,$F231,BE$10,_xlfn.XLOOKUP($M231,字面,変数名),BE$11,),"")</f>
        <v>{"description": "(Sp) に &amp; ゆ → にゅ","conditions":[{"type":"variable_if","name":"unsettled","value":1},{"type":"variable_unless","name":"B_D","value":0},{"input_sources":[{"language":"ja"}],"type":"input_source_if"},{"input_sources":[{"input_mode_id":"Roman$"}],"type":"input_source_unless"}],"from":{"key_code":"p","modifiers":{"optional":["shift","caps_lock"]}},"to":[{"key_code":"delete_or_backspace"},{"key_code":"n"},{"key_code":"y"},{"key_code":"u"},{"set_variable":{"name":"B_P","value":1}},{"set_variable":{"name":"unsettled","value":2}}],"to_after_key_up":[{"set_variable":{"name":"B_P","value":0}},{"set_variable":{"name":"unsettled","value":0}}],"type":"basic"},{"conditions":[{"type":"variable_unless","name":"B_D","value":0},{"input_sources":[{"language":"ja"}],"type":"input_source_if"},{"input_sources":[{"input_mode_id":"Roman$"}],"type":"input_source_unless"}],"from":{"key_code":"p","modifiers":{"optional":["shift","caps_lock"]}},"to":[{"key_code":"n"},{"key_code":"y"},{"key_code":"u"},{"set_variable":{"name":"B_P","value":1}},{"set_variable":{"name":"unsettled","value":2}}],"to_after_key_up":[{"set_variable":{"name":"B_P","value":0}},{"set_variable":{"name":"unsettled","value":0}}],"type":"basic"},</v>
      </c>
      <c r="BF231" s="166" t="str">
        <f t="shared" si="205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d","modifiers":{"optional":["shift","caps_lock"]}},"to":[{"key_code":"delete_or_backspace"},{"key_code":"n"},{"key_code":"y"},{"key_code":"u"},{"set_variable":{"name":"B_D","value":1}},{"set_variable":{"name":"unsettled","value":2}}],"to_after_key_up":[{"set_variable":{"name":"B_D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d","modifiers":{"optional":["shift","caps_lock"]}},"to":[{"key_code":"n"},{"key_code":"y"},{"key_code":"u"},{"set_variable":{"name":"B_D","value":1}},{"set_variable":{"name":"unsettled","value":2}}],"to_after_key_up":[{"set_variable":{"name":"B_D","value":0}},{"set_variable":{"name":"unsettled","value":0}}],"type":"basic"},</v>
      </c>
      <c r="BG231" s="166" t="str">
        <f t="shared" ref="BG231:BG294" si="215">IF(AND($A231=1,$B231="A"),_xlfn.CONCAT(BG$3,$L231,BG$4,_xlfn.XLOOKUP($L231,字面,QWERTY),BG$5,$S231,BG$6,_xlfn.XLOOKUP($L231,字面,変数名),BG$7,IF($F231=0,0,2),BG$8,_xlfn.XLOOKUP($L231,字面,変数名),BG$9,BG$10,_xlfn.XLOOKUP($L231,字面,QWERTY),BG$5,$S231,BG$6,_xlfn.XLOOKUP($L231,字面,変数名),BG$7,$F231,BG$11,_xlfn.XLOOKUP($L231,字面,変数名),BG$9),"")</f>
        <v/>
      </c>
      <c r="BH231" s="166" t="str">
        <f t="shared" ref="BH231:BH294" si="216">IF(AND($A231=1,$B231="B"),_xlfn.CONCAT(BH$3,$L231,BH$4,_xlfn.XLOOKUP($L231,字面,QWERTY),BH$5,$S231,BH$6,_xlfn.XLOOKUP($L231,字面,変数名),BH$7,IF($F231=0,0,2),BH$8,_xlfn.XLOOKUP($L231,字面,変数名),BH$9,BH$10,_xlfn.XLOOKUP($L231,字面,QWERTY),BH$5,$S231,BH$6,_xlfn.XLOOKUP($L231,字面,変数名),BH$7,$F231,BH$11,_xlfn.XLOOKUP($L231,字面,変数名),BH$9),"")</f>
        <v/>
      </c>
      <c r="BI231" s="166" t="str">
        <f t="shared" ref="BI231:BI294" si="217">IF(AND($A231=1,$B231="C"),_xlfn.CONCAT(BI$3,$L231,BI$4,_xlfn.XLOOKUP($L231,字面,QWERTY),BI$5,$S231,BI$6,_xlfn.XLOOKUP($L231,字面,変数名),BI$7,IF($F231=0,0,2),BI$8,_xlfn.XLOOKUP($L231,字面,変数名),BI$9,BI$10,_xlfn.XLOOKUP($L231,字面,QWERTY),BI$5,$S231,BI$6,_xlfn.XLOOKUP($L231,字面,変数名),BI$7,$F231,BI$11,_xlfn.XLOOKUP($L231,字面,変数名),BI$9),"")</f>
        <v/>
      </c>
      <c r="BJ231" s="166"/>
      <c r="BK231" s="190"/>
      <c r="BL231" s="189" t="str">
        <f t="shared" ref="BL231:BL294" si="218">IF(AND($A231=3,$H231&lt;&gt;"",$S231&lt;&gt;$U231),_xlfn.CONCAT(BL$3,PROPER(_xlfn.XLOOKUP($L231,字面,QWERTY)),", ",PROPER(_xlfn.XLOOKUP($M231,字面,QWERTY))," &amp; ",PROPER(_xlfn.XLOOKUP($N231,字面,QWERTY))," → ",CLEAN($P231),BL$4,_xlfn.XLOOKUP($L231,字面,変数名),BL$6,_xlfn.XLOOKUP($M231,字面,変数名),BL$7,_xlfn.XLOOKUP($N231,字面,QWERTY),BL$8,$U231,BL$9,_xlfn.XLOOKUP($N231,字面,変数名),BL$10,_xlfn.XLOOKUP($N231,字面,変数名),BL$11,BL$12,_xlfn.XLOOKUP($L231,字面,変数名),BL$6,_xlfn.XLOOKUP($M231,字面,変数名),BL$7,_xlfn.XLOOKUP($N231,字面,QWERTY),BL$13,$U231,BL$9,_xlfn.XLOOKUP($N231,字面,変数名),BL$10,_xlfn.XLOOKUP($N231,字面,変数名),BL$11,BL$14,_xlfn.XLOOKUP($L231,字面,変数名),BL$6,_xlfn.XLOOKUP($M231,字面,変数名),BL$7,_xlfn.XLOOKUP($N231,字面,QWERTY),BL$15,$U231,BL$9,_xlfn.XLOOKUP($N231,字面,変数名),BL$10,_xlfn.XLOOKUP($N231,字面,変数名),BL$11),"")</f>
        <v/>
      </c>
      <c r="BM231" s="166" t="str">
        <f t="shared" si="206"/>
        <v/>
      </c>
      <c r="BN231" s="167" t="str">
        <f t="shared" si="207"/>
        <v/>
      </c>
      <c r="BO231" s="166" t="str">
        <f t="shared" ref="BO231:BO294" si="219">IF(AND($A231=2,$H231&lt;&gt;"",$S231&lt;&gt;$U231),_xlfn.CONCAT(BO$3,PROPER(_xlfn.XLOOKUP($L231,字面,QWERTY))," &amp; ",PROPER(_xlfn.XLOOKUP($M231,字面,QWERTY))," → ",IF($O231="",CLEAN($P231),$O231),BO$4,_xlfn.XLOOKUP($L231,字面,変数名),BO$6,_xlfn.XLOOKUP($M231,字面,QWERTY),BO$7,$U231,BO$8,_xlfn.XLOOKUP($M231,字面,変数名),BO$9,IF($F231=0,0,2),BO$10,_xlfn.XLOOKUP($M231,字面,変数名),BO$11,BO$12,_xlfn.XLOOKUP($L231,字面,変数名),BO$6,_xlfn.XLOOKUP($M231,字面,QWERTY),BO$13,$U231,BO$8,_xlfn.XLOOKUP($M231,字面,変数名),BO$9,$F231,BO$10,_xlfn.XLOOKUP($M231,字面,変数名),BO$11),"")</f>
        <v/>
      </c>
      <c r="BP231" s="166" t="str">
        <f t="shared" si="208"/>
        <v/>
      </c>
      <c r="BQ231" s="190" t="str">
        <f>IF(AND($A231=1,$J231&lt;&gt;""),_xlfn.CONCAT(BQ$3,PROPER(_xlfn.XLOOKUP($L231,字面,QWERTY)),BQ$4,_xlfn.XLOOKUP($L231,字面,QWERTY),BQ$5,$U231,BQ$6,_xlfn.XLOOKUP($L231,字面,変数名),BQ$7,_xlfn.XLOOKUP($L231,字面,変数名),BQ$8,BQ$9,_xlfn.XLOOKUP($L231,字面,QWERTY),BQ$5,$U231,BQ$6,_xlfn.XLOOKUP($L231,字面,変数名),BQ$10,_xlfn.XLOOKUP($L231,字面,変数名),IF(ISBLANK($BQ232),BQ$11,BQ$8)),"")</f>
        <v/>
      </c>
      <c r="BR231" s="193"/>
    </row>
    <row r="232" spans="1:70" ht="21">
      <c r="A232" s="39">
        <f t="shared" si="175"/>
        <v>2</v>
      </c>
      <c r="B232" s="38" t="str">
        <f t="shared" si="176"/>
        <v>C</v>
      </c>
      <c r="C232" s="38">
        <f t="shared" si="177"/>
        <v>1</v>
      </c>
      <c r="D232" s="38">
        <f t="shared" si="178"/>
        <v>2</v>
      </c>
      <c r="E232" s="50">
        <f t="shared" si="179"/>
        <v>8448</v>
      </c>
      <c r="F232" s="141">
        <f t="shared" si="180"/>
        <v>2</v>
      </c>
      <c r="G232" s="144">
        <v>126</v>
      </c>
      <c r="H232" s="3"/>
      <c r="I232" s="19"/>
      <c r="J232" s="5" t="s">
        <v>40</v>
      </c>
      <c r="K232" s="7" t="s">
        <v>56</v>
      </c>
      <c r="L232" s="22" t="s">
        <v>509</v>
      </c>
      <c r="M232" s="22" t="s">
        <v>324</v>
      </c>
      <c r="N232" s="204"/>
      <c r="O232" s="36" t="s">
        <v>540</v>
      </c>
      <c r="P232" s="9"/>
      <c r="Q232" s="10"/>
      <c r="R232" s="21"/>
      <c r="S232" s="34" t="str">
        <f t="shared" si="174"/>
        <v>{"key_code":"n"},{"key_code":"y"},{"key_code":"o"}</v>
      </c>
      <c r="T232" s="160"/>
      <c r="U232" s="34" t="str">
        <f t="shared" si="181"/>
        <v/>
      </c>
      <c r="W232" s="84" t="str">
        <f t="shared" si="182"/>
        <v/>
      </c>
      <c r="X232" s="85" t="str">
        <f t="shared" si="183"/>
        <v/>
      </c>
      <c r="Y232" s="86" t="str">
        <f t="shared" si="184"/>
        <v/>
      </c>
      <c r="Z232" s="87" t="str">
        <f t="shared" si="185"/>
        <v/>
      </c>
      <c r="AA232" s="85">
        <f t="shared" si="186"/>
        <v>0</v>
      </c>
      <c r="AB232" s="84" t="str">
        <f t="shared" si="187"/>
        <v/>
      </c>
      <c r="AC232" s="85" t="str">
        <f t="shared" si="188"/>
        <v/>
      </c>
      <c r="AD232" s="86" t="str">
        <f t="shared" si="189"/>
        <v/>
      </c>
      <c r="AE232" s="87" t="str">
        <f t="shared" si="190"/>
        <v/>
      </c>
      <c r="AF232" s="85">
        <f t="shared" si="191"/>
        <v>0</v>
      </c>
      <c r="AG232" s="84" t="str">
        <f t="shared" si="192"/>
        <v/>
      </c>
      <c r="AH232" s="85" t="str">
        <f t="shared" si="193"/>
        <v/>
      </c>
      <c r="AI232" s="86" t="str">
        <f t="shared" si="194"/>
        <v/>
      </c>
      <c r="AJ232" s="87" t="str">
        <f t="shared" si="195"/>
        <v/>
      </c>
      <c r="AK232" s="88">
        <f t="shared" si="196"/>
        <v>0</v>
      </c>
      <c r="AM232" s="183"/>
      <c r="AN232" s="165"/>
      <c r="AO232" s="165"/>
      <c r="AP232" s="165"/>
      <c r="AQ232" s="165"/>
      <c r="AR232" s="189" t="str">
        <f t="shared" si="209"/>
        <v/>
      </c>
      <c r="AS232" s="166" t="str">
        <f t="shared" si="197"/>
        <v/>
      </c>
      <c r="AT232" s="166" t="str">
        <f t="shared" si="198"/>
        <v/>
      </c>
      <c r="AU232" s="166" t="str">
        <f t="shared" si="210"/>
        <v/>
      </c>
      <c r="AV232" s="166" t="str">
        <f t="shared" si="211"/>
        <v/>
      </c>
      <c r="AW232" s="166" t="str">
        <f t="shared" si="199"/>
        <v/>
      </c>
      <c r="AX232" s="166" t="str">
        <f t="shared" si="200"/>
        <v/>
      </c>
      <c r="AY232" s="166" t="str">
        <f t="shared" si="201"/>
        <v/>
      </c>
      <c r="AZ232" s="166" t="str">
        <f t="shared" si="202"/>
        <v/>
      </c>
      <c r="BA232" s="166" t="str">
        <f t="shared" si="212"/>
        <v/>
      </c>
      <c r="BB232" s="166" t="str">
        <f t="shared" si="203"/>
        <v/>
      </c>
      <c r="BC232" s="166" t="str">
        <f t="shared" si="213"/>
        <v/>
      </c>
      <c r="BD232" s="166" t="str">
        <f t="shared" si="204"/>
        <v/>
      </c>
      <c r="BE232" s="166" t="str">
        <f t="shared" si="214"/>
        <v>{"description": "(Sp) に &amp; よ → にょ","conditions":[{"type":"variable_if","name":"unsettled","value":1},{"type":"variable_unless","name":"B_D","value":0},{"input_sources":[{"language":"ja"}],"type":"input_source_if"},{"input_sources":[{"input_mode_id":"Roman$"}],"type":"input_source_unless"}],"from":{"key_code":"i","modifiers":{"optional":["shift","caps_lock"]}},"to":[{"key_code":"delete_or_backspace"},{"key_code":"n"},{"key_code":"y"},{"key_code":"o"},{"set_variable":{"name":"B_I","value":1}},{"set_variable":{"name":"unsettled","value":2}}],"to_after_key_up":[{"set_variable":{"name":"B_I","value":0}},{"set_variable":{"name":"unsettled","value":0}}],"type":"basic"},{"conditions":[{"type":"variable_unless","name":"B_D","value":0},{"input_sources":[{"language":"ja"}],"type":"input_source_if"},{"input_sources":[{"input_mode_id":"Roman$"}],"type":"input_source_unless"}],"from":{"key_code":"i","modifiers":{"optional":["shift","caps_lock"]}},"to":[{"key_code":"n"},{"key_code":"y"},{"key_code":"o"},{"set_variable":{"name":"B_I","value":1}},{"set_variable":{"name":"unsettled","value":2}}],"to_after_key_up":[{"set_variable":{"name":"B_I","value":0}},{"set_variable":{"name":"unsettled","value":0}}],"type":"basic"},</v>
      </c>
      <c r="BF232" s="166" t="str">
        <f t="shared" si="205"/>
        <v>{"conditions":[{"type":"variable_if","name":"unsettled","value":1},{"type":"variable_unless","name":"B_I","value":0},{"input_sources":[{"language":"ja"}],"type":"input_source_if"},{"input_sources":[{"input_mode_id":"Roman$"}],"type":"input_source_unless"}],"from":{"key_code":"d","modifiers":{"optional":["shift","caps_lock"]}},"to":[{"key_code":"delete_or_backspace"},{"key_code":"n"},{"key_code":"y"},{"key_code":"o"},{"set_variable":{"name":"B_D","value":1}},{"set_variable":{"name":"unsettled","value":2}}],"to_after_key_up":[{"set_variable":{"name":"B_D","value":0}},{"set_variable":{"name":"unsettled","value":0}}],"type":"basic"},{"conditions":[{"type":"variable_unless","name":"B_I","value":0},{"input_sources":[{"language":"ja"}],"type":"input_source_if"},{"input_sources":[{"input_mode_id":"Roman$"}],"type":"input_source_unless"}],"from":{"key_code":"d","modifiers":{"optional":["shift","caps_lock"]}},"to":[{"key_code":"n"},{"key_code":"y"},{"key_code":"o"},{"set_variable":{"name":"B_D","value":1}},{"set_variable":{"name":"unsettled","value":2}}],"to_after_key_up":[{"set_variable":{"name":"B_D","value":0}},{"set_variable":{"name":"unsettled","value":0}}],"type":"basic"},</v>
      </c>
      <c r="BG232" s="166" t="str">
        <f t="shared" si="215"/>
        <v/>
      </c>
      <c r="BH232" s="166" t="str">
        <f t="shared" si="216"/>
        <v/>
      </c>
      <c r="BI232" s="166" t="str">
        <f t="shared" si="217"/>
        <v/>
      </c>
      <c r="BJ232" s="166"/>
      <c r="BK232" s="190"/>
      <c r="BL232" s="189" t="str">
        <f t="shared" si="218"/>
        <v/>
      </c>
      <c r="BM232" s="166" t="str">
        <f t="shared" si="206"/>
        <v/>
      </c>
      <c r="BN232" s="167" t="str">
        <f t="shared" si="207"/>
        <v/>
      </c>
      <c r="BO232" s="166" t="str">
        <f t="shared" si="219"/>
        <v/>
      </c>
      <c r="BP232" s="166" t="str">
        <f t="shared" si="208"/>
        <v/>
      </c>
      <c r="BQ232" s="190" t="str">
        <f>IF(AND($A232=1,$J232&lt;&gt;""),_xlfn.CONCAT(BQ$3,PROPER(_xlfn.XLOOKUP($L232,字面,QWERTY)),BQ$4,_xlfn.XLOOKUP($L232,字面,QWERTY),BQ$5,$U232,BQ$6,_xlfn.XLOOKUP($L232,字面,変数名),BQ$7,_xlfn.XLOOKUP($L232,字面,変数名),BQ$8,BQ$9,_xlfn.XLOOKUP($L232,字面,QWERTY),BQ$5,$U232,BQ$6,_xlfn.XLOOKUP($L232,字面,変数名),BQ$10,_xlfn.XLOOKUP($L232,字面,変数名),IF(ISBLANK($BQ233),BQ$11,BQ$8)),"")</f>
        <v/>
      </c>
      <c r="BR232" s="193"/>
    </row>
    <row r="233" spans="1:70" ht="21">
      <c r="A233" s="39">
        <f t="shared" si="175"/>
        <v>2</v>
      </c>
      <c r="B233" s="38" t="str">
        <f t="shared" si="176"/>
        <v>C</v>
      </c>
      <c r="C233" s="38">
        <f t="shared" si="177"/>
        <v>1</v>
      </c>
      <c r="D233" s="38">
        <f t="shared" si="178"/>
        <v>2</v>
      </c>
      <c r="E233" s="50">
        <f t="shared" si="179"/>
        <v>98304</v>
      </c>
      <c r="F233" s="141">
        <f t="shared" si="180"/>
        <v>2</v>
      </c>
      <c r="G233" s="144">
        <v>127</v>
      </c>
      <c r="H233" s="3"/>
      <c r="I233" s="19"/>
      <c r="J233" s="5" t="s">
        <v>40</v>
      </c>
      <c r="K233" s="7" t="s">
        <v>56</v>
      </c>
      <c r="L233" s="22" t="s">
        <v>240</v>
      </c>
      <c r="M233" s="22" t="s">
        <v>257</v>
      </c>
      <c r="N233" s="204"/>
      <c r="O233" s="36" t="s">
        <v>542</v>
      </c>
      <c r="P233" s="9"/>
      <c r="Q233" s="10"/>
      <c r="R233" s="21"/>
      <c r="S233" s="34" t="str">
        <f t="shared" si="174"/>
        <v>{"key_code":"t"},{"key_code":"y"},{"key_code":"a"}</v>
      </c>
      <c r="T233" s="160"/>
      <c r="U233" s="34" t="str">
        <f t="shared" si="181"/>
        <v/>
      </c>
      <c r="W233" s="84" t="str">
        <f t="shared" si="182"/>
        <v/>
      </c>
      <c r="X233" s="85" t="str">
        <f t="shared" si="183"/>
        <v/>
      </c>
      <c r="Y233" s="86" t="str">
        <f t="shared" si="184"/>
        <v/>
      </c>
      <c r="Z233" s="87" t="str">
        <f t="shared" si="185"/>
        <v/>
      </c>
      <c r="AA233" s="85">
        <f t="shared" si="186"/>
        <v>0</v>
      </c>
      <c r="AB233" s="84" t="str">
        <f t="shared" si="187"/>
        <v/>
      </c>
      <c r="AC233" s="85" t="str">
        <f t="shared" si="188"/>
        <v/>
      </c>
      <c r="AD233" s="86" t="str">
        <f t="shared" si="189"/>
        <v/>
      </c>
      <c r="AE233" s="87" t="str">
        <f t="shared" si="190"/>
        <v/>
      </c>
      <c r="AF233" s="85">
        <f t="shared" si="191"/>
        <v>0</v>
      </c>
      <c r="AG233" s="84" t="str">
        <f t="shared" si="192"/>
        <v/>
      </c>
      <c r="AH233" s="85" t="str">
        <f t="shared" si="193"/>
        <v/>
      </c>
      <c r="AI233" s="86" t="str">
        <f t="shared" si="194"/>
        <v/>
      </c>
      <c r="AJ233" s="87" t="str">
        <f t="shared" si="195"/>
        <v/>
      </c>
      <c r="AK233" s="88">
        <f t="shared" si="196"/>
        <v>0</v>
      </c>
      <c r="AM233" s="183"/>
      <c r="AN233" s="165"/>
      <c r="AO233" s="165"/>
      <c r="AP233" s="165"/>
      <c r="AQ233" s="165"/>
      <c r="AR233" s="189" t="str">
        <f t="shared" si="209"/>
        <v/>
      </c>
      <c r="AS233" s="166" t="str">
        <f t="shared" si="197"/>
        <v/>
      </c>
      <c r="AT233" s="166" t="str">
        <f t="shared" si="198"/>
        <v/>
      </c>
      <c r="AU233" s="166" t="str">
        <f t="shared" si="210"/>
        <v/>
      </c>
      <c r="AV233" s="166" t="str">
        <f t="shared" si="211"/>
        <v/>
      </c>
      <c r="AW233" s="166" t="str">
        <f t="shared" si="199"/>
        <v/>
      </c>
      <c r="AX233" s="166" t="str">
        <f t="shared" si="200"/>
        <v/>
      </c>
      <c r="AY233" s="166" t="str">
        <f t="shared" si="201"/>
        <v/>
      </c>
      <c r="AZ233" s="166" t="str">
        <f t="shared" si="202"/>
        <v/>
      </c>
      <c r="BA233" s="166" t="str">
        <f t="shared" si="212"/>
        <v/>
      </c>
      <c r="BB233" s="166" t="str">
        <f t="shared" si="203"/>
        <v/>
      </c>
      <c r="BC233" s="166" t="str">
        <f t="shared" si="213"/>
        <v/>
      </c>
      <c r="BD233" s="166" t="str">
        <f t="shared" si="204"/>
        <v/>
      </c>
      <c r="BE233" s="166" t="str">
        <f t="shared" si="214"/>
        <v>{"description": "(Sp) ち &amp; や → ちゃ","conditions":[{"type":"variable_if","name":"unsettled","value":1},{"type":"variable_unless","name":"B_G","value":0},{"input_sources":[{"language":"ja"}],"type":"input_source_if"},{"input_sources":[{"input_mode_id":"Roman$"}],"type":"input_source_unless"}],"from":{"key_code":"h","modifiers":{"optional":["shift","caps_lock"]}},"to":[{"key_code":"delete_or_backspace"},{"key_code":"t"},{"key_code":"y"},{"key_code":"a"},{"set_variable":{"name":"B_H","value":1}},{"set_variable":{"name":"unsettled","value":2}}],"to_after_key_up":[{"set_variable":{"name":"B_H","value":0}},{"set_variable":{"name":"unsettled","value":0}}],"type":"basic"},{"conditions":[{"type":"variable_unless","name":"B_G","value":0},{"input_sources":[{"language":"ja"}],"type":"input_source_if"},{"input_sources":[{"input_mode_id":"Roman$"}],"type":"input_source_unless"}],"from":{"key_code":"h","modifiers":{"optional":["shift","caps_lock"]}},"to":[{"key_code":"t"},{"key_code":"y"},{"key_code":"a"},{"set_variable":{"name":"B_H","value":1}},{"set_variable":{"name":"unsettled","value":2}}],"to_after_key_up":[{"set_variable":{"name":"B_H","value":0}},{"set_variable":{"name":"unsettled","value":0}}],"type":"basic"},</v>
      </c>
      <c r="BF233" s="166" t="str">
        <f t="shared" si="205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g","modifiers":{"optional":["shift","caps_lock"]}},"to":[{"key_code":"delete_or_backspace"},{"key_code":"t"},{"key_code":"y"},{"key_code":"a"},{"set_variable":{"name":"B_G","value":1}},{"set_variable":{"name":"unsettled","value":2}}],"to_after_key_up":[{"set_variable":{"name":"B_G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g","modifiers":{"optional":["shift","caps_lock"]}},"to":[{"key_code":"t"},{"key_code":"y"},{"key_code":"a"},{"set_variable":{"name":"B_G","value":1}},{"set_variable":{"name":"unsettled","value":2}}],"to_after_key_up":[{"set_variable":{"name":"B_G","value":0}},{"set_variable":{"name":"unsettled","value":0}}],"type":"basic"},</v>
      </c>
      <c r="BG233" s="166" t="str">
        <f t="shared" si="215"/>
        <v/>
      </c>
      <c r="BH233" s="166" t="str">
        <f t="shared" si="216"/>
        <v/>
      </c>
      <c r="BI233" s="166" t="str">
        <f t="shared" si="217"/>
        <v/>
      </c>
      <c r="BJ233" s="166"/>
      <c r="BK233" s="190"/>
      <c r="BL233" s="189" t="str">
        <f t="shared" si="218"/>
        <v/>
      </c>
      <c r="BM233" s="166" t="str">
        <f t="shared" si="206"/>
        <v/>
      </c>
      <c r="BN233" s="167" t="str">
        <f t="shared" si="207"/>
        <v/>
      </c>
      <c r="BO233" s="166" t="str">
        <f t="shared" si="219"/>
        <v/>
      </c>
      <c r="BP233" s="166" t="str">
        <f t="shared" si="208"/>
        <v/>
      </c>
      <c r="BQ233" s="190" t="str">
        <f>IF(AND($A233=1,$J233&lt;&gt;""),_xlfn.CONCAT(BQ$3,PROPER(_xlfn.XLOOKUP($L233,字面,QWERTY)),BQ$4,_xlfn.XLOOKUP($L233,字面,QWERTY),BQ$5,$U233,BQ$6,_xlfn.XLOOKUP($L233,字面,変数名),BQ$7,_xlfn.XLOOKUP($L233,字面,変数名),BQ$8,BQ$9,_xlfn.XLOOKUP($L233,字面,QWERTY),BQ$5,$U233,BQ$6,_xlfn.XLOOKUP($L233,字面,変数名),BQ$10,_xlfn.XLOOKUP($L233,字面,変数名),IF(ISBLANK($BQ234),BQ$11,BQ$8)),"")</f>
        <v/>
      </c>
      <c r="BR233" s="193"/>
    </row>
    <row r="234" spans="1:70" ht="21">
      <c r="A234" s="39">
        <f t="shared" si="175"/>
        <v>2</v>
      </c>
      <c r="B234" s="38" t="str">
        <f t="shared" si="176"/>
        <v>C</v>
      </c>
      <c r="C234" s="38">
        <f t="shared" si="177"/>
        <v>1</v>
      </c>
      <c r="D234" s="38">
        <f t="shared" si="178"/>
        <v>2</v>
      </c>
      <c r="E234" s="50">
        <f t="shared" si="179"/>
        <v>33792</v>
      </c>
      <c r="F234" s="141">
        <f t="shared" si="180"/>
        <v>2</v>
      </c>
      <c r="G234" s="144">
        <v>128</v>
      </c>
      <c r="H234" s="3"/>
      <c r="I234" s="19"/>
      <c r="J234" s="5" t="s">
        <v>40</v>
      </c>
      <c r="K234" s="7" t="s">
        <v>56</v>
      </c>
      <c r="L234" s="22" t="s">
        <v>240</v>
      </c>
      <c r="M234" s="22" t="s">
        <v>292</v>
      </c>
      <c r="N234" s="204"/>
      <c r="O234" s="36" t="s">
        <v>544</v>
      </c>
      <c r="P234" s="9"/>
      <c r="Q234" s="10"/>
      <c r="R234" s="21"/>
      <c r="S234" s="34" t="str">
        <f t="shared" si="174"/>
        <v>{"key_code":"t"},{"key_code":"y"},{"key_code":"u"}</v>
      </c>
      <c r="T234" s="160"/>
      <c r="U234" s="34" t="str">
        <f t="shared" si="181"/>
        <v/>
      </c>
      <c r="W234" s="84" t="str">
        <f t="shared" si="182"/>
        <v/>
      </c>
      <c r="X234" s="85" t="str">
        <f t="shared" si="183"/>
        <v/>
      </c>
      <c r="Y234" s="86" t="str">
        <f t="shared" si="184"/>
        <v/>
      </c>
      <c r="Z234" s="87" t="str">
        <f t="shared" si="185"/>
        <v/>
      </c>
      <c r="AA234" s="85">
        <f t="shared" si="186"/>
        <v>0</v>
      </c>
      <c r="AB234" s="84" t="str">
        <f t="shared" si="187"/>
        <v/>
      </c>
      <c r="AC234" s="85" t="str">
        <f t="shared" si="188"/>
        <v/>
      </c>
      <c r="AD234" s="86" t="str">
        <f t="shared" si="189"/>
        <v/>
      </c>
      <c r="AE234" s="87" t="str">
        <f t="shared" si="190"/>
        <v/>
      </c>
      <c r="AF234" s="85">
        <f t="shared" si="191"/>
        <v>0</v>
      </c>
      <c r="AG234" s="84" t="str">
        <f t="shared" si="192"/>
        <v/>
      </c>
      <c r="AH234" s="85" t="str">
        <f t="shared" si="193"/>
        <v/>
      </c>
      <c r="AI234" s="86" t="str">
        <f t="shared" si="194"/>
        <v/>
      </c>
      <c r="AJ234" s="87" t="str">
        <f t="shared" si="195"/>
        <v/>
      </c>
      <c r="AK234" s="88">
        <f t="shared" si="196"/>
        <v>0</v>
      </c>
      <c r="AM234" s="183"/>
      <c r="AN234" s="165"/>
      <c r="AO234" s="165"/>
      <c r="AP234" s="165"/>
      <c r="AQ234" s="165"/>
      <c r="AR234" s="189" t="str">
        <f t="shared" si="209"/>
        <v/>
      </c>
      <c r="AS234" s="166" t="str">
        <f t="shared" si="197"/>
        <v/>
      </c>
      <c r="AT234" s="166" t="str">
        <f t="shared" si="198"/>
        <v/>
      </c>
      <c r="AU234" s="166" t="str">
        <f t="shared" si="210"/>
        <v/>
      </c>
      <c r="AV234" s="166" t="str">
        <f t="shared" si="211"/>
        <v/>
      </c>
      <c r="AW234" s="166" t="str">
        <f t="shared" si="199"/>
        <v/>
      </c>
      <c r="AX234" s="166" t="str">
        <f t="shared" si="200"/>
        <v/>
      </c>
      <c r="AY234" s="166" t="str">
        <f t="shared" si="201"/>
        <v/>
      </c>
      <c r="AZ234" s="166" t="str">
        <f t="shared" si="202"/>
        <v/>
      </c>
      <c r="BA234" s="166" t="str">
        <f t="shared" si="212"/>
        <v/>
      </c>
      <c r="BB234" s="166" t="str">
        <f t="shared" si="203"/>
        <v/>
      </c>
      <c r="BC234" s="166" t="str">
        <f t="shared" si="213"/>
        <v/>
      </c>
      <c r="BD234" s="166" t="str">
        <f t="shared" si="204"/>
        <v/>
      </c>
      <c r="BE234" s="166" t="str">
        <f t="shared" si="214"/>
        <v>{"description": "(Sp) ち &amp; ゆ → ちゅ","conditions":[{"type":"variable_if","name":"unsettled","value":1},{"type":"variable_unless","name":"B_G","value":0},{"input_sources":[{"language":"ja"}],"type":"input_source_if"},{"input_sources":[{"input_mode_id":"Roman$"}],"type":"input_source_unless"}],"from":{"key_code":"p","modifiers":{"optional":["shift","caps_lock"]}},"to":[{"key_code":"delete_or_backspace"},{"key_code":"t"},{"key_code":"y"},{"key_code":"u"},{"set_variable":{"name":"B_P","value":1}},{"set_variable":{"name":"unsettled","value":2}}],"to_after_key_up":[{"set_variable":{"name":"B_P","value":0}},{"set_variable":{"name":"unsettled","value":0}}],"type":"basic"},{"conditions":[{"type":"variable_unless","name":"B_G","value":0},{"input_sources":[{"language":"ja"}],"type":"input_source_if"},{"input_sources":[{"input_mode_id":"Roman$"}],"type":"input_source_unless"}],"from":{"key_code":"p","modifiers":{"optional":["shift","caps_lock"]}},"to":[{"key_code":"t"},{"key_code":"y"},{"key_code":"u"},{"set_variable":{"name":"B_P","value":1}},{"set_variable":{"name":"unsettled","value":2}}],"to_after_key_up":[{"set_variable":{"name":"B_P","value":0}},{"set_variable":{"name":"unsettled","value":0}}],"type":"basic"},</v>
      </c>
      <c r="BF234" s="166" t="str">
        <f t="shared" si="205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g","modifiers":{"optional":["shift","caps_lock"]}},"to":[{"key_code":"delete_or_backspace"},{"key_code":"t"},{"key_code":"y"},{"key_code":"u"},{"set_variable":{"name":"B_G","value":1}},{"set_variable":{"name":"unsettled","value":2}}],"to_after_key_up":[{"set_variable":{"name":"B_G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g","modifiers":{"optional":["shift","caps_lock"]}},"to":[{"key_code":"t"},{"key_code":"y"},{"key_code":"u"},{"set_variable":{"name":"B_G","value":1}},{"set_variable":{"name":"unsettled","value":2}}],"to_after_key_up":[{"set_variable":{"name":"B_G","value":0}},{"set_variable":{"name":"unsettled","value":0}}],"type":"basic"},</v>
      </c>
      <c r="BG234" s="166" t="str">
        <f t="shared" si="215"/>
        <v/>
      </c>
      <c r="BH234" s="166" t="str">
        <f t="shared" si="216"/>
        <v/>
      </c>
      <c r="BI234" s="166" t="str">
        <f t="shared" si="217"/>
        <v/>
      </c>
      <c r="BJ234" s="166"/>
      <c r="BK234" s="190"/>
      <c r="BL234" s="189" t="str">
        <f t="shared" si="218"/>
        <v/>
      </c>
      <c r="BM234" s="166" t="str">
        <f t="shared" si="206"/>
        <v/>
      </c>
      <c r="BN234" s="167" t="str">
        <f t="shared" si="207"/>
        <v/>
      </c>
      <c r="BO234" s="166" t="str">
        <f t="shared" si="219"/>
        <v/>
      </c>
      <c r="BP234" s="166" t="str">
        <f t="shared" si="208"/>
        <v/>
      </c>
      <c r="BQ234" s="190" t="str">
        <f>IF(AND($A234=1,$J234&lt;&gt;""),_xlfn.CONCAT(BQ$3,PROPER(_xlfn.XLOOKUP($L234,字面,QWERTY)),BQ$4,_xlfn.XLOOKUP($L234,字面,QWERTY),BQ$5,$U234,BQ$6,_xlfn.XLOOKUP($L234,字面,変数名),BQ$7,_xlfn.XLOOKUP($L234,字面,変数名),BQ$8,BQ$9,_xlfn.XLOOKUP($L234,字面,QWERTY),BQ$5,$U234,BQ$6,_xlfn.XLOOKUP($L234,字面,変数名),BQ$10,_xlfn.XLOOKUP($L234,字面,変数名),IF(ISBLANK($BQ235),BQ$11,BQ$8)),"")</f>
        <v/>
      </c>
      <c r="BR234" s="193"/>
    </row>
    <row r="235" spans="1:70" ht="21">
      <c r="A235" s="39">
        <f t="shared" si="175"/>
        <v>2</v>
      </c>
      <c r="B235" s="38" t="str">
        <f t="shared" si="176"/>
        <v>C</v>
      </c>
      <c r="C235" s="38">
        <f t="shared" si="177"/>
        <v>1</v>
      </c>
      <c r="D235" s="38">
        <f t="shared" si="178"/>
        <v>2</v>
      </c>
      <c r="E235" s="50">
        <f t="shared" si="179"/>
        <v>33024</v>
      </c>
      <c r="F235" s="141">
        <f t="shared" si="180"/>
        <v>2</v>
      </c>
      <c r="G235" s="144">
        <v>129</v>
      </c>
      <c r="H235" s="3"/>
      <c r="I235" s="19"/>
      <c r="J235" s="5" t="s">
        <v>40</v>
      </c>
      <c r="K235" s="7" t="s">
        <v>56</v>
      </c>
      <c r="L235" s="22" t="s">
        <v>240</v>
      </c>
      <c r="M235" s="22" t="s">
        <v>324</v>
      </c>
      <c r="N235" s="204"/>
      <c r="O235" s="36" t="s">
        <v>543</v>
      </c>
      <c r="P235" s="9"/>
      <c r="Q235" s="10"/>
      <c r="R235" s="21"/>
      <c r="S235" s="34" t="str">
        <f t="shared" si="174"/>
        <v>{"key_code":"t"},{"key_code":"y"},{"key_code":"o"}</v>
      </c>
      <c r="T235" s="160"/>
      <c r="U235" s="34" t="str">
        <f t="shared" si="181"/>
        <v/>
      </c>
      <c r="W235" s="84" t="str">
        <f t="shared" si="182"/>
        <v/>
      </c>
      <c r="X235" s="85" t="str">
        <f t="shared" si="183"/>
        <v/>
      </c>
      <c r="Y235" s="86" t="str">
        <f t="shared" si="184"/>
        <v/>
      </c>
      <c r="Z235" s="87" t="str">
        <f t="shared" si="185"/>
        <v/>
      </c>
      <c r="AA235" s="85">
        <f t="shared" si="186"/>
        <v>0</v>
      </c>
      <c r="AB235" s="84" t="str">
        <f t="shared" si="187"/>
        <v/>
      </c>
      <c r="AC235" s="85" t="str">
        <f t="shared" si="188"/>
        <v/>
      </c>
      <c r="AD235" s="86" t="str">
        <f t="shared" si="189"/>
        <v/>
      </c>
      <c r="AE235" s="87" t="str">
        <f t="shared" si="190"/>
        <v/>
      </c>
      <c r="AF235" s="85">
        <f t="shared" si="191"/>
        <v>0</v>
      </c>
      <c r="AG235" s="84" t="str">
        <f t="shared" si="192"/>
        <v/>
      </c>
      <c r="AH235" s="85" t="str">
        <f t="shared" si="193"/>
        <v/>
      </c>
      <c r="AI235" s="86" t="str">
        <f t="shared" si="194"/>
        <v/>
      </c>
      <c r="AJ235" s="87" t="str">
        <f t="shared" si="195"/>
        <v/>
      </c>
      <c r="AK235" s="88">
        <f t="shared" si="196"/>
        <v>0</v>
      </c>
      <c r="AM235" s="183"/>
      <c r="AN235" s="165"/>
      <c r="AO235" s="165"/>
      <c r="AP235" s="165"/>
      <c r="AQ235" s="165"/>
      <c r="AR235" s="189" t="str">
        <f t="shared" si="209"/>
        <v/>
      </c>
      <c r="AS235" s="166" t="str">
        <f t="shared" si="197"/>
        <v/>
      </c>
      <c r="AT235" s="166" t="str">
        <f t="shared" si="198"/>
        <v/>
      </c>
      <c r="AU235" s="166" t="str">
        <f t="shared" si="210"/>
        <v/>
      </c>
      <c r="AV235" s="166" t="str">
        <f t="shared" si="211"/>
        <v/>
      </c>
      <c r="AW235" s="166" t="str">
        <f t="shared" si="199"/>
        <v/>
      </c>
      <c r="AX235" s="166" t="str">
        <f t="shared" si="200"/>
        <v/>
      </c>
      <c r="AY235" s="166" t="str">
        <f t="shared" si="201"/>
        <v/>
      </c>
      <c r="AZ235" s="166" t="str">
        <f t="shared" si="202"/>
        <v/>
      </c>
      <c r="BA235" s="166" t="str">
        <f t="shared" si="212"/>
        <v/>
      </c>
      <c r="BB235" s="166" t="str">
        <f t="shared" si="203"/>
        <v/>
      </c>
      <c r="BC235" s="166" t="str">
        <f t="shared" si="213"/>
        <v/>
      </c>
      <c r="BD235" s="166" t="str">
        <f t="shared" si="204"/>
        <v/>
      </c>
      <c r="BE235" s="166" t="str">
        <f t="shared" si="214"/>
        <v>{"description": "(Sp) ち &amp; よ → ちょ","conditions":[{"type":"variable_if","name":"unsettled","value":1},{"type":"variable_unless","name":"B_G","value":0},{"input_sources":[{"language":"ja"}],"type":"input_source_if"},{"input_sources":[{"input_mode_id":"Roman$"}],"type":"input_source_unless"}],"from":{"key_code":"i","modifiers":{"optional":["shift","caps_lock"]}},"to":[{"key_code":"delete_or_backspace"},{"key_code":"t"},{"key_code":"y"},{"key_code":"o"},{"set_variable":{"name":"B_I","value":1}},{"set_variable":{"name":"unsettled","value":2}}],"to_after_key_up":[{"set_variable":{"name":"B_I","value":0}},{"set_variable":{"name":"unsettled","value":0}}],"type":"basic"},{"conditions":[{"type":"variable_unless","name":"B_G","value":0},{"input_sources":[{"language":"ja"}],"type":"input_source_if"},{"input_sources":[{"input_mode_id":"Roman$"}],"type":"input_source_unless"}],"from":{"key_code":"i","modifiers":{"optional":["shift","caps_lock"]}},"to":[{"key_code":"t"},{"key_code":"y"},{"key_code":"o"},{"set_variable":{"name":"B_I","value":1}},{"set_variable":{"name":"unsettled","value":2}}],"to_after_key_up":[{"set_variable":{"name":"B_I","value":0}},{"set_variable":{"name":"unsettled","value":0}}],"type":"basic"},</v>
      </c>
      <c r="BF235" s="166" t="str">
        <f t="shared" si="205"/>
        <v>{"conditions":[{"type":"variable_if","name":"unsettled","value":1},{"type":"variable_unless","name":"B_I","value":0},{"input_sources":[{"language":"ja"}],"type":"input_source_if"},{"input_sources":[{"input_mode_id":"Roman$"}],"type":"input_source_unless"}],"from":{"key_code":"g","modifiers":{"optional":["shift","caps_lock"]}},"to":[{"key_code":"delete_or_backspace"},{"key_code":"t"},{"key_code":"y"},{"key_code":"o"},{"set_variable":{"name":"B_G","value":1}},{"set_variable":{"name":"unsettled","value":2}}],"to_after_key_up":[{"set_variable":{"name":"B_G","value":0}},{"set_variable":{"name":"unsettled","value":0}}],"type":"basic"},{"conditions":[{"type":"variable_unless","name":"B_I","value":0},{"input_sources":[{"language":"ja"}],"type":"input_source_if"},{"input_sources":[{"input_mode_id":"Roman$"}],"type":"input_source_unless"}],"from":{"key_code":"g","modifiers":{"optional":["shift","caps_lock"]}},"to":[{"key_code":"t"},{"key_code":"y"},{"key_code":"o"},{"set_variable":{"name":"B_G","value":1}},{"set_variable":{"name":"unsettled","value":2}}],"to_after_key_up":[{"set_variable":{"name":"B_G","value":0}},{"set_variable":{"name":"unsettled","value":0}}],"type":"basic"},</v>
      </c>
      <c r="BG235" s="166" t="str">
        <f t="shared" si="215"/>
        <v/>
      </c>
      <c r="BH235" s="166" t="str">
        <f t="shared" si="216"/>
        <v/>
      </c>
      <c r="BI235" s="166" t="str">
        <f t="shared" si="217"/>
        <v/>
      </c>
      <c r="BJ235" s="166"/>
      <c r="BK235" s="190"/>
      <c r="BL235" s="189" t="str">
        <f t="shared" si="218"/>
        <v/>
      </c>
      <c r="BM235" s="166" t="str">
        <f t="shared" si="206"/>
        <v/>
      </c>
      <c r="BN235" s="167" t="str">
        <f t="shared" si="207"/>
        <v/>
      </c>
      <c r="BO235" s="166" t="str">
        <f t="shared" si="219"/>
        <v/>
      </c>
      <c r="BP235" s="166" t="str">
        <f t="shared" si="208"/>
        <v/>
      </c>
      <c r="BQ235" s="190" t="str">
        <f>IF(AND($A235=1,$J235&lt;&gt;""),_xlfn.CONCAT(BQ$3,PROPER(_xlfn.XLOOKUP($L235,字面,QWERTY)),BQ$4,_xlfn.XLOOKUP($L235,字面,QWERTY),BQ$5,$U235,BQ$6,_xlfn.XLOOKUP($L235,字面,変数名),BQ$7,_xlfn.XLOOKUP($L235,字面,変数名),BQ$8,BQ$9,_xlfn.XLOOKUP($L235,字面,QWERTY),BQ$5,$U235,BQ$6,_xlfn.XLOOKUP($L235,字面,変数名),BQ$10,_xlfn.XLOOKUP($L235,字面,変数名),IF(ISBLANK($BQ236),BQ$11,BQ$8)),"")</f>
        <v/>
      </c>
      <c r="BR235" s="193"/>
    </row>
    <row r="236" spans="1:70" ht="21">
      <c r="A236" s="39">
        <f t="shared" si="175"/>
        <v>2</v>
      </c>
      <c r="B236" s="38" t="str">
        <f t="shared" si="176"/>
        <v>C</v>
      </c>
      <c r="C236" s="38">
        <f t="shared" si="177"/>
        <v>1</v>
      </c>
      <c r="D236" s="38">
        <f t="shared" si="178"/>
        <v>2</v>
      </c>
      <c r="E236" s="50">
        <f t="shared" si="179"/>
        <v>4259840</v>
      </c>
      <c r="F236" s="141">
        <f t="shared" si="180"/>
        <v>2</v>
      </c>
      <c r="G236" s="144">
        <v>130</v>
      </c>
      <c r="H236" s="3"/>
      <c r="I236" s="19"/>
      <c r="J236" s="5" t="s">
        <v>40</v>
      </c>
      <c r="K236" s="7" t="s">
        <v>56</v>
      </c>
      <c r="L236" s="22" t="s">
        <v>177</v>
      </c>
      <c r="M236" s="22" t="s">
        <v>257</v>
      </c>
      <c r="N236" s="204"/>
      <c r="O236" s="36" t="s">
        <v>753</v>
      </c>
      <c r="P236" s="9"/>
      <c r="Q236" s="10"/>
      <c r="R236" s="21"/>
      <c r="S236" s="34" t="str">
        <f t="shared" si="174"/>
        <v>{"key_code":"h"},{"key_code":"y"},{"key_code":"a"}</v>
      </c>
      <c r="T236" s="160"/>
      <c r="U236" s="34" t="str">
        <f t="shared" si="181"/>
        <v/>
      </c>
      <c r="W236" s="84" t="str">
        <f t="shared" si="182"/>
        <v/>
      </c>
      <c r="X236" s="85" t="str">
        <f t="shared" si="183"/>
        <v/>
      </c>
      <c r="Y236" s="86" t="str">
        <f t="shared" si="184"/>
        <v/>
      </c>
      <c r="Z236" s="87" t="str">
        <f t="shared" si="185"/>
        <v/>
      </c>
      <c r="AA236" s="85">
        <f t="shared" si="186"/>
        <v>0</v>
      </c>
      <c r="AB236" s="84" t="str">
        <f t="shared" si="187"/>
        <v/>
      </c>
      <c r="AC236" s="85" t="str">
        <f t="shared" si="188"/>
        <v/>
      </c>
      <c r="AD236" s="86" t="str">
        <f t="shared" si="189"/>
        <v/>
      </c>
      <c r="AE236" s="87" t="str">
        <f t="shared" si="190"/>
        <v/>
      </c>
      <c r="AF236" s="85">
        <f t="shared" si="191"/>
        <v>0</v>
      </c>
      <c r="AG236" s="84" t="str">
        <f t="shared" si="192"/>
        <v/>
      </c>
      <c r="AH236" s="85" t="str">
        <f t="shared" si="193"/>
        <v/>
      </c>
      <c r="AI236" s="86" t="str">
        <f t="shared" si="194"/>
        <v/>
      </c>
      <c r="AJ236" s="87" t="str">
        <f t="shared" si="195"/>
        <v/>
      </c>
      <c r="AK236" s="88">
        <f t="shared" si="196"/>
        <v>0</v>
      </c>
      <c r="AM236" s="183"/>
      <c r="AN236" s="165"/>
      <c r="AO236" s="165"/>
      <c r="AP236" s="165"/>
      <c r="AQ236" s="165"/>
      <c r="AR236" s="189" t="str">
        <f t="shared" si="209"/>
        <v/>
      </c>
      <c r="AS236" s="166" t="str">
        <f t="shared" si="197"/>
        <v/>
      </c>
      <c r="AT236" s="166" t="str">
        <f t="shared" si="198"/>
        <v/>
      </c>
      <c r="AU236" s="166" t="str">
        <f t="shared" si="210"/>
        <v/>
      </c>
      <c r="AV236" s="166" t="str">
        <f t="shared" si="211"/>
        <v/>
      </c>
      <c r="AW236" s="166" t="str">
        <f t="shared" si="199"/>
        <v/>
      </c>
      <c r="AX236" s="166" t="str">
        <f t="shared" si="200"/>
        <v/>
      </c>
      <c r="AY236" s="166" t="str">
        <f t="shared" si="201"/>
        <v/>
      </c>
      <c r="AZ236" s="166" t="str">
        <f t="shared" si="202"/>
        <v/>
      </c>
      <c r="BA236" s="166" t="str">
        <f t="shared" si="212"/>
        <v/>
      </c>
      <c r="BB236" s="166" t="str">
        <f t="shared" si="203"/>
        <v/>
      </c>
      <c r="BC236" s="166" t="str">
        <f t="shared" si="213"/>
        <v/>
      </c>
      <c r="BD236" s="166" t="str">
        <f t="shared" si="204"/>
        <v/>
      </c>
      <c r="BE236" s="166" t="str">
        <f t="shared" si="214"/>
        <v>{"description": "(Sp) ひ &amp; や → ひゃ","conditions":[{"type":"variable_if","name":"unsettled","value":1},{"type":"variable_unless","name":"B_X","value":0},{"input_sources":[{"language":"ja"}],"type":"input_source_if"},{"input_sources":[{"input_mode_id":"Roman$"}],"type":"input_source_unless"}],"from":{"key_code":"h","modifiers":{"optional":["shift","caps_lock"]}},"to":[{"key_code":"delete_or_backspace"},{"key_code":"h"},{"key_code":"y"},{"key_code":"a"},{"set_variable":{"name":"B_H","value":1}},{"set_variable":{"name":"unsettled","value":2}}],"to_after_key_up":[{"set_variable":{"name":"B_H","value":0}},{"set_variable":{"name":"unsettled","value":0}}],"type":"basic"},{"conditions":[{"type":"variable_unless","name":"B_X","value":0},{"input_sources":[{"language":"ja"}],"type":"input_source_if"},{"input_sources":[{"input_mode_id":"Roman$"}],"type":"input_source_unless"}],"from":{"key_code":"h","modifiers":{"optional":["shift","caps_lock"]}},"to":[{"key_code":"h"},{"key_code":"y"},{"key_code":"a"},{"set_variable":{"name":"B_H","value":1}},{"set_variable":{"name":"unsettled","value":2}}],"to_after_key_up":[{"set_variable":{"name":"B_H","value":0}},{"set_variable":{"name":"unsettled","value":0}}],"type":"basic"},</v>
      </c>
      <c r="BF236" s="166" t="str">
        <f t="shared" si="205"/>
        <v>{"conditions":[{"type":"variable_if","name":"unsettled","value":1},{"type":"variable_unless","name":"B_H","value":0},{"input_sources":[{"language":"ja"}],"type":"input_source_if"},{"input_sources":[{"input_mode_id":"Roman$"}],"type":"input_source_unless"}],"from":{"key_code":"x","modifiers":{"optional":["shift","caps_lock"]}},"to":[{"key_code":"delete_or_backspace"},{"key_code":"h"},{"key_code":"y"},{"key_code":"a"},{"set_variable":{"name":"B_X","value":1}},{"set_variable":{"name":"unsettled","value":2}}],"to_after_key_up":[{"set_variable":{"name":"B_X","value":0}},{"set_variable":{"name":"unsettled","value":0}}],"type":"basic"},{"conditions":[{"type":"variable_unless","name":"B_H","value":0},{"input_sources":[{"language":"ja"}],"type":"input_source_if"},{"input_sources":[{"input_mode_id":"Roman$"}],"type":"input_source_unless"}],"from":{"key_code":"x","modifiers":{"optional":["shift","caps_lock"]}},"to":[{"key_code":"h"},{"key_code":"y"},{"key_code":"a"},{"set_variable":{"name":"B_X","value":1}},{"set_variable":{"name":"unsettled","value":2}}],"to_after_key_up":[{"set_variable":{"name":"B_X","value":0}},{"set_variable":{"name":"unsettled","value":0}}],"type":"basic"},</v>
      </c>
      <c r="BG236" s="166" t="str">
        <f t="shared" si="215"/>
        <v/>
      </c>
      <c r="BH236" s="166" t="str">
        <f t="shared" si="216"/>
        <v/>
      </c>
      <c r="BI236" s="166" t="str">
        <f t="shared" si="217"/>
        <v/>
      </c>
      <c r="BJ236" s="166"/>
      <c r="BK236" s="190"/>
      <c r="BL236" s="189" t="str">
        <f t="shared" si="218"/>
        <v/>
      </c>
      <c r="BM236" s="166" t="str">
        <f t="shared" si="206"/>
        <v/>
      </c>
      <c r="BN236" s="167" t="str">
        <f t="shared" si="207"/>
        <v/>
      </c>
      <c r="BO236" s="166" t="str">
        <f t="shared" si="219"/>
        <v/>
      </c>
      <c r="BP236" s="166" t="str">
        <f t="shared" si="208"/>
        <v/>
      </c>
      <c r="BQ236" s="190" t="str">
        <f>IF(AND($A236=1,$J236&lt;&gt;""),_xlfn.CONCAT(BQ$3,PROPER(_xlfn.XLOOKUP($L236,字面,QWERTY)),BQ$4,_xlfn.XLOOKUP($L236,字面,QWERTY),BQ$5,$U236,BQ$6,_xlfn.XLOOKUP($L236,字面,変数名),BQ$7,_xlfn.XLOOKUP($L236,字面,変数名),BQ$8,BQ$9,_xlfn.XLOOKUP($L236,字面,QWERTY),BQ$5,$U236,BQ$6,_xlfn.XLOOKUP($L236,字面,変数名),BQ$10,_xlfn.XLOOKUP($L236,字面,変数名),IF(ISBLANK($BQ237),BQ$11,BQ$8)),"")</f>
        <v/>
      </c>
      <c r="BR236" s="193"/>
    </row>
    <row r="237" spans="1:70" ht="21">
      <c r="A237" s="39">
        <f t="shared" si="175"/>
        <v>2</v>
      </c>
      <c r="B237" s="38" t="str">
        <f t="shared" si="176"/>
        <v>C</v>
      </c>
      <c r="C237" s="38">
        <f t="shared" si="177"/>
        <v>1</v>
      </c>
      <c r="D237" s="38">
        <f t="shared" si="178"/>
        <v>2</v>
      </c>
      <c r="E237" s="50">
        <f t="shared" si="179"/>
        <v>4195328</v>
      </c>
      <c r="F237" s="141">
        <f t="shared" si="180"/>
        <v>2</v>
      </c>
      <c r="G237" s="144">
        <v>131</v>
      </c>
      <c r="H237" s="3"/>
      <c r="I237" s="19"/>
      <c r="J237" s="5" t="s">
        <v>40</v>
      </c>
      <c r="K237" s="7" t="s">
        <v>56</v>
      </c>
      <c r="L237" s="22" t="s">
        <v>177</v>
      </c>
      <c r="M237" s="22" t="s">
        <v>292</v>
      </c>
      <c r="N237" s="204"/>
      <c r="O237" s="36" t="s">
        <v>546</v>
      </c>
      <c r="P237" s="9"/>
      <c r="Q237" s="10"/>
      <c r="R237" s="21"/>
      <c r="S237" s="34" t="str">
        <f t="shared" si="174"/>
        <v>{"key_code":"h"},{"key_code":"y"},{"key_code":"u"}</v>
      </c>
      <c r="T237" s="160"/>
      <c r="U237" s="34" t="str">
        <f t="shared" si="181"/>
        <v/>
      </c>
      <c r="W237" s="84" t="str">
        <f t="shared" si="182"/>
        <v/>
      </c>
      <c r="X237" s="85" t="str">
        <f t="shared" si="183"/>
        <v/>
      </c>
      <c r="Y237" s="86" t="str">
        <f t="shared" si="184"/>
        <v/>
      </c>
      <c r="Z237" s="87" t="str">
        <f t="shared" si="185"/>
        <v/>
      </c>
      <c r="AA237" s="85">
        <f t="shared" si="186"/>
        <v>0</v>
      </c>
      <c r="AB237" s="84" t="str">
        <f t="shared" si="187"/>
        <v/>
      </c>
      <c r="AC237" s="85" t="str">
        <f t="shared" si="188"/>
        <v/>
      </c>
      <c r="AD237" s="86" t="str">
        <f t="shared" si="189"/>
        <v/>
      </c>
      <c r="AE237" s="87" t="str">
        <f t="shared" si="190"/>
        <v/>
      </c>
      <c r="AF237" s="85">
        <f t="shared" si="191"/>
        <v>0</v>
      </c>
      <c r="AG237" s="84" t="str">
        <f t="shared" si="192"/>
        <v/>
      </c>
      <c r="AH237" s="85" t="str">
        <f t="shared" si="193"/>
        <v/>
      </c>
      <c r="AI237" s="86" t="str">
        <f t="shared" si="194"/>
        <v/>
      </c>
      <c r="AJ237" s="87" t="str">
        <f t="shared" si="195"/>
        <v/>
      </c>
      <c r="AK237" s="88">
        <f t="shared" si="196"/>
        <v>0</v>
      </c>
      <c r="AM237" s="183"/>
      <c r="AN237" s="165"/>
      <c r="AO237" s="165"/>
      <c r="AP237" s="165"/>
      <c r="AQ237" s="165"/>
      <c r="AR237" s="189" t="str">
        <f t="shared" si="209"/>
        <v/>
      </c>
      <c r="AS237" s="166" t="str">
        <f t="shared" si="197"/>
        <v/>
      </c>
      <c r="AT237" s="166" t="str">
        <f t="shared" si="198"/>
        <v/>
      </c>
      <c r="AU237" s="166" t="str">
        <f t="shared" si="210"/>
        <v/>
      </c>
      <c r="AV237" s="166" t="str">
        <f t="shared" si="211"/>
        <v/>
      </c>
      <c r="AW237" s="166" t="str">
        <f t="shared" si="199"/>
        <v/>
      </c>
      <c r="AX237" s="166" t="str">
        <f t="shared" si="200"/>
        <v/>
      </c>
      <c r="AY237" s="166" t="str">
        <f t="shared" si="201"/>
        <v/>
      </c>
      <c r="AZ237" s="166" t="str">
        <f t="shared" si="202"/>
        <v/>
      </c>
      <c r="BA237" s="166" t="str">
        <f t="shared" si="212"/>
        <v/>
      </c>
      <c r="BB237" s="166" t="str">
        <f t="shared" si="203"/>
        <v/>
      </c>
      <c r="BC237" s="166" t="str">
        <f t="shared" si="213"/>
        <v/>
      </c>
      <c r="BD237" s="166" t="str">
        <f t="shared" si="204"/>
        <v/>
      </c>
      <c r="BE237" s="166" t="str">
        <f t="shared" si="214"/>
        <v>{"description": "(Sp) ひ &amp; ゆ → ひゅ","conditions":[{"type":"variable_if","name":"unsettled","value":1},{"type":"variable_unless","name":"B_X","value":0},{"input_sources":[{"language":"ja"}],"type":"input_source_if"},{"input_sources":[{"input_mode_id":"Roman$"}],"type":"input_source_unless"}],"from":{"key_code":"p","modifiers":{"optional":["shift","caps_lock"]}},"to":[{"key_code":"delete_or_backspace"},{"key_code":"h"},{"key_code":"y"},{"key_code":"u"},{"set_variable":{"name":"B_P","value":1}},{"set_variable":{"name":"unsettled","value":2}}],"to_after_key_up":[{"set_variable":{"name":"B_P","value":0}},{"set_variable":{"name":"unsettled","value":0}}],"type":"basic"},{"conditions":[{"type":"variable_unless","name":"B_X","value":0},{"input_sources":[{"language":"ja"}],"type":"input_source_if"},{"input_sources":[{"input_mode_id":"Roman$"}],"type":"input_source_unless"}],"from":{"key_code":"p","modifiers":{"optional":["shift","caps_lock"]}},"to":[{"key_code":"h"},{"key_code":"y"},{"key_code":"u"},{"set_variable":{"name":"B_P","value":1}},{"set_variable":{"name":"unsettled","value":2}}],"to_after_key_up":[{"set_variable":{"name":"B_P","value":0}},{"set_variable":{"name":"unsettled","value":0}}],"type":"basic"},</v>
      </c>
      <c r="BF237" s="166" t="str">
        <f t="shared" si="205"/>
        <v>{"conditions":[{"type":"variable_if","name":"unsettled","value":1},{"type":"variable_unless","name":"B_P","value":0},{"input_sources":[{"language":"ja"}],"type":"input_source_if"},{"input_sources":[{"input_mode_id":"Roman$"}],"type":"input_source_unless"}],"from":{"key_code":"x","modifiers":{"optional":["shift","caps_lock"]}},"to":[{"key_code":"delete_or_backspace"},{"key_code":"h"},{"key_code":"y"},{"key_code":"u"},{"set_variable":{"name":"B_X","value":1}},{"set_variable":{"name":"unsettled","value":2}}],"to_after_key_up":[{"set_variable":{"name":"B_X","value":0}},{"set_variable":{"name":"unsettled","value":0}}],"type":"basic"},{"conditions":[{"type":"variable_unless","name":"B_P","value":0},{"input_sources":[{"language":"ja"}],"type":"input_source_if"},{"input_sources":[{"input_mode_id":"Roman$"}],"type":"input_source_unless"}],"from":{"key_code":"x","modifiers":{"optional":["shift","caps_lock"]}},"to":[{"key_code":"h"},{"key_code":"y"},{"key_code":"u"},{"set_variable":{"name":"B_X","value":1}},{"set_variable":{"name":"unsettled","value":2}}],"to_after_key_up":[{"set_variable":{"name":"B_X","value":0}},{"set_variable":{"name":"unsettled","value":0}}],"type":"basic"},</v>
      </c>
      <c r="BG237" s="166" t="str">
        <f t="shared" si="215"/>
        <v/>
      </c>
      <c r="BH237" s="166" t="str">
        <f t="shared" si="216"/>
        <v/>
      </c>
      <c r="BI237" s="166" t="str">
        <f t="shared" si="217"/>
        <v/>
      </c>
      <c r="BJ237" s="166"/>
      <c r="BK237" s="190"/>
      <c r="BL237" s="189" t="str">
        <f t="shared" si="218"/>
        <v/>
      </c>
      <c r="BM237" s="166" t="str">
        <f t="shared" si="206"/>
        <v/>
      </c>
      <c r="BN237" s="167" t="str">
        <f t="shared" si="207"/>
        <v/>
      </c>
      <c r="BO237" s="166" t="str">
        <f t="shared" si="219"/>
        <v/>
      </c>
      <c r="BP237" s="166" t="str">
        <f t="shared" si="208"/>
        <v/>
      </c>
      <c r="BQ237" s="190" t="str">
        <f>IF(AND($A237=1,$J237&lt;&gt;""),_xlfn.CONCAT(BQ$3,PROPER(_xlfn.XLOOKUP($L237,字面,QWERTY)),BQ$4,_xlfn.XLOOKUP($L237,字面,QWERTY),BQ$5,$U237,BQ$6,_xlfn.XLOOKUP($L237,字面,変数名),BQ$7,_xlfn.XLOOKUP($L237,字面,変数名),BQ$8,BQ$9,_xlfn.XLOOKUP($L237,字面,QWERTY),BQ$5,$U237,BQ$6,_xlfn.XLOOKUP($L237,字面,変数名),BQ$10,_xlfn.XLOOKUP($L237,字面,変数名),IF(ISBLANK($BQ238),BQ$11,BQ$8)),"")</f>
        <v/>
      </c>
      <c r="BR237" s="193"/>
    </row>
    <row r="238" spans="1:70" ht="21">
      <c r="A238" s="39">
        <f t="shared" si="175"/>
        <v>2</v>
      </c>
      <c r="B238" s="38" t="str">
        <f t="shared" si="176"/>
        <v>C</v>
      </c>
      <c r="C238" s="38">
        <f t="shared" si="177"/>
        <v>1</v>
      </c>
      <c r="D238" s="38">
        <f t="shared" si="178"/>
        <v>2</v>
      </c>
      <c r="E238" s="50">
        <f t="shared" si="179"/>
        <v>4194560</v>
      </c>
      <c r="F238" s="141">
        <f t="shared" si="180"/>
        <v>2</v>
      </c>
      <c r="G238" s="144">
        <v>132</v>
      </c>
      <c r="H238" s="3"/>
      <c r="I238" s="19"/>
      <c r="J238" s="5" t="s">
        <v>40</v>
      </c>
      <c r="K238" s="7" t="s">
        <v>56</v>
      </c>
      <c r="L238" s="22" t="s">
        <v>177</v>
      </c>
      <c r="M238" s="22" t="s">
        <v>324</v>
      </c>
      <c r="N238" s="204"/>
      <c r="O238" s="36" t="s">
        <v>545</v>
      </c>
      <c r="P238" s="9"/>
      <c r="Q238" s="10"/>
      <c r="R238" s="21"/>
      <c r="S238" s="34" t="str">
        <f t="shared" si="174"/>
        <v>{"key_code":"h"},{"key_code":"y"},{"key_code":"o"}</v>
      </c>
      <c r="T238" s="160"/>
      <c r="U238" s="34" t="str">
        <f t="shared" si="181"/>
        <v/>
      </c>
      <c r="W238" s="84" t="str">
        <f t="shared" si="182"/>
        <v/>
      </c>
      <c r="X238" s="85" t="str">
        <f t="shared" si="183"/>
        <v/>
      </c>
      <c r="Y238" s="86" t="str">
        <f t="shared" si="184"/>
        <v/>
      </c>
      <c r="Z238" s="87" t="str">
        <f t="shared" si="185"/>
        <v/>
      </c>
      <c r="AA238" s="85">
        <f t="shared" si="186"/>
        <v>0</v>
      </c>
      <c r="AB238" s="84" t="str">
        <f t="shared" si="187"/>
        <v/>
      </c>
      <c r="AC238" s="85" t="str">
        <f t="shared" si="188"/>
        <v/>
      </c>
      <c r="AD238" s="86" t="str">
        <f t="shared" si="189"/>
        <v/>
      </c>
      <c r="AE238" s="87" t="str">
        <f t="shared" si="190"/>
        <v/>
      </c>
      <c r="AF238" s="85">
        <f t="shared" si="191"/>
        <v>0</v>
      </c>
      <c r="AG238" s="84" t="str">
        <f t="shared" si="192"/>
        <v/>
      </c>
      <c r="AH238" s="85" t="str">
        <f t="shared" si="193"/>
        <v/>
      </c>
      <c r="AI238" s="86" t="str">
        <f t="shared" si="194"/>
        <v/>
      </c>
      <c r="AJ238" s="87" t="str">
        <f t="shared" si="195"/>
        <v/>
      </c>
      <c r="AK238" s="88">
        <f t="shared" si="196"/>
        <v>0</v>
      </c>
      <c r="AM238" s="183"/>
      <c r="AN238" s="165"/>
      <c r="AO238" s="165"/>
      <c r="AP238" s="165"/>
      <c r="AQ238" s="165"/>
      <c r="AR238" s="189" t="str">
        <f t="shared" si="209"/>
        <v/>
      </c>
      <c r="AS238" s="166" t="str">
        <f t="shared" si="197"/>
        <v/>
      </c>
      <c r="AT238" s="166" t="str">
        <f t="shared" si="198"/>
        <v/>
      </c>
      <c r="AU238" s="166" t="str">
        <f t="shared" si="210"/>
        <v/>
      </c>
      <c r="AV238" s="166" t="str">
        <f t="shared" si="211"/>
        <v/>
      </c>
      <c r="AW238" s="166" t="str">
        <f t="shared" si="199"/>
        <v/>
      </c>
      <c r="AX238" s="166" t="str">
        <f t="shared" si="200"/>
        <v/>
      </c>
      <c r="AY238" s="166" t="str">
        <f t="shared" si="201"/>
        <v/>
      </c>
      <c r="AZ238" s="166" t="str">
        <f t="shared" si="202"/>
        <v/>
      </c>
      <c r="BA238" s="166" t="str">
        <f t="shared" si="212"/>
        <v/>
      </c>
      <c r="BB238" s="166" t="str">
        <f t="shared" si="203"/>
        <v/>
      </c>
      <c r="BC238" s="166" t="str">
        <f t="shared" si="213"/>
        <v/>
      </c>
      <c r="BD238" s="166" t="str">
        <f t="shared" si="204"/>
        <v/>
      </c>
      <c r="BE238" s="166" t="str">
        <f t="shared" si="214"/>
        <v>{"description": "(Sp) ひ &amp; よ → ひょ","conditions":[{"type":"variable_if","name":"unsettled","value":1},{"type":"variable_unless","name":"B_X","value":0},{"input_sources":[{"language":"ja"}],"type":"input_source_if"},{"input_sources":[{"input_mode_id":"Roman$"}],"type":"input_source_unless"}],"from":{"key_code":"i","modifiers":{"optional":["shift","caps_lock"]}},"to":[{"key_code":"delete_or_backspace"},{"key_code":"h"},{"key_code":"y"},{"key_code":"o"},{"set_variable":{"name":"B_I","value":1}},{"set_variable":{"name":"unsettled","value":2}}],"to_after_key_up":[{"set_variable":{"name":"B_I","value":0}},{"set_variable":{"name":"unsettled","value":0}}],"type":"basic"},{"conditions":[{"type":"variable_unless","name":"B_X","value":0},{"input_sources":[{"language":"ja"}],"type":"input_source_if"},{"input_sources":[{"input_mode_id":"Roman$"}],"type":"input_source_unless"}],"from":{"key_code":"i","modifiers":{"optional":["shift","caps_lock"]}},"to":[{"key_code":"h"},{"key_code":"y"},{"key_code":"o"},{"set_variable":{"name":"B_I","value":1}},{"set_variable":{"name":"unsettled","value":2}}],"to_after_key_up":[{"set_variable":{"name":"B_I","value":0}},{"set_variable":{"name":"unsettled","value":0}}],"type":"basic"},</v>
      </c>
      <c r="BF238" s="166" t="str">
        <f t="shared" si="205"/>
        <v>{"conditions":[{"type":"variable_if","name":"unsettled","value":1},{"type":"variable_unless","name":"B_I","value":0},{"input_sources":[{"language":"ja"}],"type":"input_source_if"},{"input_sources":[{"input_mode_id":"Roman$"}],"type":"input_source_unless"}],"from":{"key_code":"x","modifiers":{"optional":["shift","caps_lock"]}},"to":[{"key_code":"delete_or_backspace"},{"key_code":"h"},{"key_code":"y"},{"key_code":"o"},{"set_variable":{"name":"B_X","value":1}},{"set_variable":{"name":"unsettled","value":2}}],"to_after_key_up":[{"set_variable":{"name":"B_X","value":0}},{"set_variable":{"name":"unsettled","value":0}}],"type":"basic"},{"conditions":[{"type":"variable_unless","name":"B_I","value":0},{"input_sources":[{"language":"ja"}],"type":"input_source_if"},{"input_sources":[{"input_mode_id":"Roman$"}],"type":"input_source_unless"}],"from":{"key_code":"x","modifiers":{"optional":["shift","caps_lock"]}},"to":[{"key_code":"h"},{"key_code":"y"},{"key_code":"o"},{"set_variable":{"name":"B_X","value":1}},{"set_variable":{"name":"unsettled","value":2}}],"to_after_key_up":[{"set_variable":{"name":"B_X","value":0}},{"set_variable":{"name":"unsettled","value":0}}],"type":"basic"},</v>
      </c>
      <c r="BG238" s="166" t="str">
        <f t="shared" si="215"/>
        <v/>
      </c>
      <c r="BH238" s="166" t="str">
        <f t="shared" si="216"/>
        <v/>
      </c>
      <c r="BI238" s="166" t="str">
        <f t="shared" si="217"/>
        <v/>
      </c>
      <c r="BJ238" s="166"/>
      <c r="BK238" s="190"/>
      <c r="BL238" s="189" t="str">
        <f t="shared" si="218"/>
        <v/>
      </c>
      <c r="BM238" s="166" t="str">
        <f t="shared" si="206"/>
        <v/>
      </c>
      <c r="BN238" s="167" t="str">
        <f t="shared" si="207"/>
        <v/>
      </c>
      <c r="BO238" s="166" t="str">
        <f t="shared" si="219"/>
        <v/>
      </c>
      <c r="BP238" s="166" t="str">
        <f t="shared" si="208"/>
        <v/>
      </c>
      <c r="BQ238" s="190" t="str">
        <f>IF(AND($A238=1,$J238&lt;&gt;""),_xlfn.CONCAT(BQ$3,PROPER(_xlfn.XLOOKUP($L238,字面,QWERTY)),BQ$4,_xlfn.XLOOKUP($L238,字面,QWERTY),BQ$5,$U238,BQ$6,_xlfn.XLOOKUP($L238,字面,変数名),BQ$7,_xlfn.XLOOKUP($L238,字面,変数名),BQ$8,BQ$9,_xlfn.XLOOKUP($L238,字面,QWERTY),BQ$5,$U238,BQ$6,_xlfn.XLOOKUP($L238,字面,変数名),BQ$10,_xlfn.XLOOKUP($L238,字面,変数名),IF(ISBLANK($BQ239),BQ$11,BQ$8)),"")</f>
        <v/>
      </c>
      <c r="BR238" s="193"/>
    </row>
    <row r="239" spans="1:70" ht="21">
      <c r="A239" s="39">
        <f t="shared" si="175"/>
        <v>1</v>
      </c>
      <c r="B239" s="38" t="str">
        <f t="shared" si="176"/>
        <v>A</v>
      </c>
      <c r="C239" s="38">
        <f t="shared" si="177"/>
        <v>1</v>
      </c>
      <c r="D239" s="38">
        <f t="shared" si="178"/>
        <v>0</v>
      </c>
      <c r="E239" s="50">
        <f t="shared" si="179"/>
        <v>4</v>
      </c>
      <c r="F239" s="141">
        <f t="shared" si="180"/>
        <v>1</v>
      </c>
      <c r="G239" s="144">
        <v>3</v>
      </c>
      <c r="H239" s="3"/>
      <c r="I239" s="19"/>
      <c r="J239" s="5" t="s">
        <v>40</v>
      </c>
      <c r="K239" s="7"/>
      <c r="L239" s="22" t="s">
        <v>170</v>
      </c>
      <c r="M239" s="22"/>
      <c r="N239" s="204"/>
      <c r="O239" s="36" t="s">
        <v>170</v>
      </c>
      <c r="P239" s="9"/>
      <c r="Q239" s="10"/>
      <c r="R239" s="21"/>
      <c r="S239" s="34" t="str">
        <f t="shared" si="174"/>
        <v>{"key_code":"k"},{"key_code":"i"}</v>
      </c>
      <c r="T239" s="160"/>
      <c r="U239" s="34" t="str">
        <f t="shared" si="181"/>
        <v>{"key_code":"w"}</v>
      </c>
      <c r="W239" s="84" t="str">
        <f t="shared" si="182"/>
        <v/>
      </c>
      <c r="X239" s="85" t="str">
        <f t="shared" si="183"/>
        <v/>
      </c>
      <c r="Y239" s="86" t="str">
        <f t="shared" si="184"/>
        <v/>
      </c>
      <c r="Z239" s="87" t="str">
        <f t="shared" si="185"/>
        <v/>
      </c>
      <c r="AA239" s="85">
        <f t="shared" si="186"/>
        <v>0</v>
      </c>
      <c r="AB239" s="84" t="str">
        <f t="shared" si="187"/>
        <v/>
      </c>
      <c r="AC239" s="85" t="str">
        <f t="shared" si="188"/>
        <v/>
      </c>
      <c r="AD239" s="86" t="str">
        <f t="shared" si="189"/>
        <v/>
      </c>
      <c r="AE239" s="87" t="str">
        <f t="shared" si="190"/>
        <v/>
      </c>
      <c r="AF239" s="85">
        <f t="shared" si="191"/>
        <v>0</v>
      </c>
      <c r="AG239" s="84" t="str">
        <f t="shared" si="192"/>
        <v/>
      </c>
      <c r="AH239" s="85" t="str">
        <f t="shared" si="193"/>
        <v/>
      </c>
      <c r="AI239" s="86" t="str">
        <f t="shared" si="194"/>
        <v/>
      </c>
      <c r="AJ239" s="87" t="str">
        <f t="shared" si="195"/>
        <v/>
      </c>
      <c r="AK239" s="88">
        <f t="shared" si="196"/>
        <v>0</v>
      </c>
      <c r="AM239" s="183"/>
      <c r="AN239" s="165"/>
      <c r="AO239" s="165"/>
      <c r="AP239" s="165"/>
      <c r="AQ239" s="165"/>
      <c r="AR239" s="189" t="str">
        <f t="shared" si="209"/>
        <v/>
      </c>
      <c r="AS239" s="166" t="str">
        <f t="shared" si="197"/>
        <v/>
      </c>
      <c r="AT239" s="166" t="str">
        <f t="shared" si="198"/>
        <v/>
      </c>
      <c r="AU239" s="166" t="str">
        <f t="shared" si="210"/>
        <v/>
      </c>
      <c r="AV239" s="166" t="str">
        <f t="shared" si="211"/>
        <v/>
      </c>
      <c r="AW239" s="166" t="str">
        <f t="shared" si="199"/>
        <v/>
      </c>
      <c r="AX239" s="166" t="str">
        <f t="shared" si="200"/>
        <v/>
      </c>
      <c r="AY239" s="166" t="str">
        <f t="shared" si="201"/>
        <v/>
      </c>
      <c r="AZ239" s="166" t="str">
        <f t="shared" si="202"/>
        <v/>
      </c>
      <c r="BA239" s="166" t="str">
        <f t="shared" si="212"/>
        <v/>
      </c>
      <c r="BB239" s="166" t="str">
        <f t="shared" si="203"/>
        <v/>
      </c>
      <c r="BC239" s="166" t="str">
        <f t="shared" si="213"/>
        <v/>
      </c>
      <c r="BD239" s="166" t="str">
        <f t="shared" si="204"/>
        <v/>
      </c>
      <c r="BE239" s="166" t="str">
        <f t="shared" si="214"/>
        <v/>
      </c>
      <c r="BF239" s="166" t="str">
        <f t="shared" si="205"/>
        <v/>
      </c>
      <c r="BG239" s="166" t="str">
        <f t="shared" si="215"/>
        <v>{"description": "き","conditions":[{"type":"variable_unless","name":"unsettled","value":0},{"input_sources":[{"language":"ja"}],"type":"input_source_if"},{"input_sources":[{"input_mode_id":"Roman$"}],"type":"input_source_unless"}],"from":{"key_code":"w","modifiers":{"optional":["caps_lock"]}},"to":[{"key_code":"k"},{"key_code":"i"},{"set_variable":{"name":"B_W","value":1}},{"set_variable":{"name":"unsettled","value":2}}],"to_after_key_up":[{"set_variable":{"name":"B_W","value":0}},{"set_variable":{"name":"unsettled","value":0}}],"type":"basic"},{"conditions":[{"input_sources":[{"language":"ja"}],"type":"input_source_if"},{"input_sources":[{"input_mode_id":"Roman$"}],"type":"input_source_unless"}],"from":{"key_code":"w","modifiers":{"optional":["caps_lock"]}},"to":[{"key_code":"k"},{"key_code":"i"},{"set_variable":{"name":"B_W","value":1}},{"set_variable":{"name":"unsettled","value":1}}],"to_after_key_up":[{"set_variable":{"name":"B_W","value":0}},{"set_variable":{"name":"unsettled","value":0}}],"type":"basic"},</v>
      </c>
      <c r="BH239" s="166" t="str">
        <f t="shared" si="216"/>
        <v/>
      </c>
      <c r="BI239" s="166" t="str">
        <f t="shared" si="217"/>
        <v/>
      </c>
      <c r="BJ239" s="166"/>
      <c r="BK239" s="190"/>
      <c r="BL239" s="189" t="str">
        <f t="shared" si="218"/>
        <v/>
      </c>
      <c r="BM239" s="166" t="str">
        <f t="shared" si="206"/>
        <v/>
      </c>
      <c r="BN239" s="167" t="str">
        <f t="shared" si="207"/>
        <v/>
      </c>
      <c r="BO239" s="166" t="str">
        <f t="shared" si="219"/>
        <v/>
      </c>
      <c r="BP239" s="166" t="str">
        <f t="shared" si="208"/>
        <v/>
      </c>
      <c r="BQ239" s="190" t="str">
        <f>IF(AND($A239=1,$J239&lt;&gt;""),_xlfn.CONCAT(BQ$3,PROPER(_xlfn.XLOOKUP($L239,字面,QWERTY)),BQ$4,_xlfn.XLOOKUP($L239,字面,QWERTY),BQ$5,$U239,BQ$6,_xlfn.XLOOKUP($L239,字面,変数名),BQ$7,_xlfn.XLOOKUP($L239,字面,変数名),BQ$8,BQ$9,_xlfn.XLOOKUP($L239,字面,QWERTY),BQ$5,$U239,BQ$6,_xlfn.XLOOKUP($L239,字面,変数名),BQ$10,_xlfn.XLOOKUP($L239,字面,変数名),IF(ISBLANK($BQ240),BQ$11,BQ$8)),"")</f>
        <v>{"description": "(Sp) W","conditions":[{"type":"variable_unless","name":"unsettled","value":0}],"from":{"key_code":"w","modifiers":{"optional":["any"]}},"to":[{"key_code":"w"},{"set_variable":{"name":"B_W","value":1}},{"set_variable":{"name":"unsettled","value":2}}],"to_after_key_up":[{"set_variable":{"name":"B_W","value":0}},{"set_variable":{"name":"unsettled","value":0}}],"type":"basic"},{"from":{"key_code":"w","modifiers":{"optional":["any"]}},"to":[{"key_code":"w"},{"set_variable":{"name":"B_W","value":1}},{"set_variable":{"name":"unsettled","value":1}}],"to_after_key_up":[{"set_variable":{"name":"B_W","value":0}},{"set_variable":{"name":"unsettled","value":0}}],"type":"basic"},</v>
      </c>
      <c r="BR239" s="193"/>
    </row>
    <row r="240" spans="1:70" ht="21">
      <c r="A240" s="39">
        <f t="shared" si="175"/>
        <v>1</v>
      </c>
      <c r="B240" s="38" t="str">
        <f t="shared" si="176"/>
        <v>A</v>
      </c>
      <c r="C240" s="38">
        <f t="shared" si="177"/>
        <v>1</v>
      </c>
      <c r="D240" s="38">
        <f t="shared" si="178"/>
        <v>0</v>
      </c>
      <c r="E240" s="50">
        <f t="shared" si="179"/>
        <v>8</v>
      </c>
      <c r="F240" s="141">
        <f t="shared" si="180"/>
        <v>1</v>
      </c>
      <c r="G240" s="144">
        <v>4</v>
      </c>
      <c r="H240" s="3"/>
      <c r="I240" s="19"/>
      <c r="J240" s="5" t="s">
        <v>40</v>
      </c>
      <c r="K240" s="7"/>
      <c r="L240" s="22" t="s">
        <v>171</v>
      </c>
      <c r="M240" s="22"/>
      <c r="N240" s="204"/>
      <c r="O240" s="36" t="s">
        <v>171</v>
      </c>
      <c r="P240" s="9"/>
      <c r="Q240" s="10"/>
      <c r="R240" s="21"/>
      <c r="S240" s="34" t="str">
        <f t="shared" si="174"/>
        <v>{"key_code":"t"},{"key_code":"e"}</v>
      </c>
      <c r="T240" s="160"/>
      <c r="U240" s="34" t="str">
        <f t="shared" si="181"/>
        <v>{"key_code":"e"}</v>
      </c>
      <c r="W240" s="84" t="str">
        <f t="shared" si="182"/>
        <v/>
      </c>
      <c r="X240" s="85" t="str">
        <f t="shared" si="183"/>
        <v/>
      </c>
      <c r="Y240" s="86" t="str">
        <f t="shared" si="184"/>
        <v/>
      </c>
      <c r="Z240" s="87" t="str">
        <f t="shared" si="185"/>
        <v/>
      </c>
      <c r="AA240" s="85">
        <f t="shared" si="186"/>
        <v>0</v>
      </c>
      <c r="AB240" s="84" t="str">
        <f t="shared" si="187"/>
        <v/>
      </c>
      <c r="AC240" s="85" t="str">
        <f t="shared" si="188"/>
        <v/>
      </c>
      <c r="AD240" s="86" t="str">
        <f t="shared" si="189"/>
        <v/>
      </c>
      <c r="AE240" s="87" t="str">
        <f t="shared" si="190"/>
        <v/>
      </c>
      <c r="AF240" s="85">
        <f t="shared" si="191"/>
        <v>0</v>
      </c>
      <c r="AG240" s="84" t="str">
        <f t="shared" si="192"/>
        <v/>
      </c>
      <c r="AH240" s="85" t="str">
        <f t="shared" si="193"/>
        <v/>
      </c>
      <c r="AI240" s="86" t="str">
        <f t="shared" si="194"/>
        <v/>
      </c>
      <c r="AJ240" s="87" t="str">
        <f t="shared" si="195"/>
        <v/>
      </c>
      <c r="AK240" s="88">
        <f t="shared" si="196"/>
        <v>0</v>
      </c>
      <c r="AM240" s="183"/>
      <c r="AN240" s="165"/>
      <c r="AO240" s="165"/>
      <c r="AP240" s="165"/>
      <c r="AQ240" s="165"/>
      <c r="AR240" s="189" t="str">
        <f t="shared" si="209"/>
        <v/>
      </c>
      <c r="AS240" s="166" t="str">
        <f t="shared" si="197"/>
        <v/>
      </c>
      <c r="AT240" s="166" t="str">
        <f t="shared" si="198"/>
        <v/>
      </c>
      <c r="AU240" s="166" t="str">
        <f t="shared" si="210"/>
        <v/>
      </c>
      <c r="AV240" s="166" t="str">
        <f t="shared" si="211"/>
        <v/>
      </c>
      <c r="AW240" s="166" t="str">
        <f t="shared" si="199"/>
        <v/>
      </c>
      <c r="AX240" s="166" t="str">
        <f t="shared" si="200"/>
        <v/>
      </c>
      <c r="AY240" s="166" t="str">
        <f t="shared" si="201"/>
        <v/>
      </c>
      <c r="AZ240" s="166" t="str">
        <f t="shared" si="202"/>
        <v/>
      </c>
      <c r="BA240" s="166" t="str">
        <f t="shared" si="212"/>
        <v/>
      </c>
      <c r="BB240" s="166" t="str">
        <f t="shared" si="203"/>
        <v/>
      </c>
      <c r="BC240" s="166" t="str">
        <f t="shared" si="213"/>
        <v/>
      </c>
      <c r="BD240" s="166" t="str">
        <f t="shared" si="204"/>
        <v/>
      </c>
      <c r="BE240" s="166" t="str">
        <f t="shared" si="214"/>
        <v/>
      </c>
      <c r="BF240" s="166" t="str">
        <f t="shared" si="205"/>
        <v/>
      </c>
      <c r="BG240" s="166" t="str">
        <f t="shared" si="215"/>
        <v>{"description": "て","conditions":[{"type":"variable_unless","name":"unsettled","value":0},{"input_sources":[{"language":"ja"}],"type":"input_source_if"},{"input_sources":[{"input_mode_id":"Roman$"}],"type":"input_source_unless"}],"from":{"key_code":"e","modifiers":{"optional":["caps_lock"]}},"to":[{"key_code":"t"},{"key_code":"e"},{"set_variable":{"name":"B_E","value":1}},{"set_variable":{"name":"unsettled","value":2}}],"to_after_key_up":[{"set_variable":{"name":"B_E","value":0}},{"set_variable":{"name":"unsettled","value":0}}],"type":"basic"},{"conditions":[{"input_sources":[{"language":"ja"}],"type":"input_source_if"},{"input_sources":[{"input_mode_id":"Roman$"}],"type":"input_source_unless"}],"from":{"key_code":"e","modifiers":{"optional":["caps_lock"]}},"to":[{"key_code":"t"},{"key_code":"e"},{"set_variable":{"name":"B_E","value":1}},{"set_variable":{"name":"unsettled","value":1}}],"to_after_key_up":[{"set_variable":{"name":"B_E","value":0}},{"set_variable":{"name":"unsettled","value":0}}],"type":"basic"},</v>
      </c>
      <c r="BH240" s="166" t="str">
        <f t="shared" si="216"/>
        <v/>
      </c>
      <c r="BI240" s="166" t="str">
        <f t="shared" si="217"/>
        <v/>
      </c>
      <c r="BJ240" s="166"/>
      <c r="BK240" s="190"/>
      <c r="BL240" s="189" t="str">
        <f t="shared" si="218"/>
        <v/>
      </c>
      <c r="BM240" s="166" t="str">
        <f t="shared" si="206"/>
        <v/>
      </c>
      <c r="BN240" s="167" t="str">
        <f t="shared" si="207"/>
        <v/>
      </c>
      <c r="BO240" s="166" t="str">
        <f t="shared" si="219"/>
        <v/>
      </c>
      <c r="BP240" s="166" t="str">
        <f t="shared" si="208"/>
        <v/>
      </c>
      <c r="BQ240" s="190" t="str">
        <f>IF(AND($A240=1,$J240&lt;&gt;""),_xlfn.CONCAT(BQ$3,PROPER(_xlfn.XLOOKUP($L240,字面,QWERTY)),BQ$4,_xlfn.XLOOKUP($L240,字面,QWERTY),BQ$5,$U240,BQ$6,_xlfn.XLOOKUP($L240,字面,変数名),BQ$7,_xlfn.XLOOKUP($L240,字面,変数名),BQ$8,BQ$9,_xlfn.XLOOKUP($L240,字面,QWERTY),BQ$5,$U240,BQ$6,_xlfn.XLOOKUP($L240,字面,変数名),BQ$10,_xlfn.XLOOKUP($L240,字面,変数名),IF(ISBLANK($BQ241),BQ$11,BQ$8)),"")</f>
        <v>{"description": "(Sp) E","conditions":[{"type":"variable_unless","name":"unsettled","value":0}],"from":{"key_code":"e","modifiers":{"optional":["any"]}},"to":[{"key_code":"e"},{"set_variable":{"name":"B_E","value":1}},{"set_variable":{"name":"unsettled","value":2}}],"to_after_key_up":[{"set_variable":{"name":"B_E","value":0}},{"set_variable":{"name":"unsettled","value":0}}],"type":"basic"},{"from":{"key_code":"e","modifiers":{"optional":["any"]}},"to":[{"key_code":"e"},{"set_variable":{"name":"B_E","value":1}},{"set_variable":{"name":"unsettled","value":1}}],"to_after_key_up":[{"set_variable":{"name":"B_E","value":0}},{"set_variable":{"name":"unsettled","value":0}}],"type":"basic"},</v>
      </c>
      <c r="BR240" s="193"/>
    </row>
    <row r="241" spans="1:70" ht="21">
      <c r="A241" s="39">
        <f t="shared" si="175"/>
        <v>1</v>
      </c>
      <c r="B241" s="38" t="str">
        <f t="shared" si="176"/>
        <v>A</v>
      </c>
      <c r="C241" s="38">
        <f t="shared" si="177"/>
        <v>1</v>
      </c>
      <c r="D241" s="38">
        <f t="shared" si="178"/>
        <v>0</v>
      </c>
      <c r="E241" s="50">
        <f t="shared" si="179"/>
        <v>16</v>
      </c>
      <c r="F241" s="141">
        <f t="shared" si="180"/>
        <v>1</v>
      </c>
      <c r="G241" s="144">
        <v>5</v>
      </c>
      <c r="H241" s="3"/>
      <c r="I241" s="19"/>
      <c r="J241" s="5" t="s">
        <v>40</v>
      </c>
      <c r="K241" s="7"/>
      <c r="L241" s="22" t="s">
        <v>172</v>
      </c>
      <c r="M241" s="22"/>
      <c r="N241" s="204"/>
      <c r="O241" s="36" t="s">
        <v>172</v>
      </c>
      <c r="P241" s="9"/>
      <c r="Q241" s="10"/>
      <c r="R241" s="21"/>
      <c r="S241" s="34" t="str">
        <f t="shared" si="174"/>
        <v>{"key_code":"s"},{"key_code":"i"}</v>
      </c>
      <c r="T241" s="160"/>
      <c r="U241" s="34" t="str">
        <f t="shared" si="181"/>
        <v>{"key_code":"r"}</v>
      </c>
      <c r="W241" s="84" t="str">
        <f t="shared" si="182"/>
        <v/>
      </c>
      <c r="X241" s="85" t="str">
        <f t="shared" si="183"/>
        <v/>
      </c>
      <c r="Y241" s="86" t="str">
        <f t="shared" si="184"/>
        <v/>
      </c>
      <c r="Z241" s="87" t="str">
        <f t="shared" si="185"/>
        <v/>
      </c>
      <c r="AA241" s="85">
        <f t="shared" si="186"/>
        <v>0</v>
      </c>
      <c r="AB241" s="84" t="str">
        <f t="shared" si="187"/>
        <v/>
      </c>
      <c r="AC241" s="85" t="str">
        <f t="shared" si="188"/>
        <v/>
      </c>
      <c r="AD241" s="86" t="str">
        <f t="shared" si="189"/>
        <v/>
      </c>
      <c r="AE241" s="87" t="str">
        <f t="shared" si="190"/>
        <v/>
      </c>
      <c r="AF241" s="85">
        <f t="shared" si="191"/>
        <v>0</v>
      </c>
      <c r="AG241" s="84" t="str">
        <f t="shared" si="192"/>
        <v/>
      </c>
      <c r="AH241" s="85" t="str">
        <f t="shared" si="193"/>
        <v/>
      </c>
      <c r="AI241" s="86" t="str">
        <f t="shared" si="194"/>
        <v/>
      </c>
      <c r="AJ241" s="87" t="str">
        <f t="shared" si="195"/>
        <v/>
      </c>
      <c r="AK241" s="88">
        <f t="shared" si="196"/>
        <v>0</v>
      </c>
      <c r="AM241" s="183"/>
      <c r="AN241" s="165"/>
      <c r="AO241" s="165"/>
      <c r="AP241" s="165"/>
      <c r="AQ241" s="165"/>
      <c r="AR241" s="189" t="str">
        <f t="shared" si="209"/>
        <v/>
      </c>
      <c r="AS241" s="166" t="str">
        <f t="shared" si="197"/>
        <v/>
      </c>
      <c r="AT241" s="166" t="str">
        <f t="shared" si="198"/>
        <v/>
      </c>
      <c r="AU241" s="166" t="str">
        <f t="shared" si="210"/>
        <v/>
      </c>
      <c r="AV241" s="166" t="str">
        <f t="shared" si="211"/>
        <v/>
      </c>
      <c r="AW241" s="166" t="str">
        <f t="shared" si="199"/>
        <v/>
      </c>
      <c r="AX241" s="166" t="str">
        <f t="shared" si="200"/>
        <v/>
      </c>
      <c r="AY241" s="166" t="str">
        <f t="shared" si="201"/>
        <v/>
      </c>
      <c r="AZ241" s="166" t="str">
        <f t="shared" si="202"/>
        <v/>
      </c>
      <c r="BA241" s="166" t="str">
        <f t="shared" si="212"/>
        <v/>
      </c>
      <c r="BB241" s="166" t="str">
        <f t="shared" si="203"/>
        <v/>
      </c>
      <c r="BC241" s="166" t="str">
        <f t="shared" si="213"/>
        <v/>
      </c>
      <c r="BD241" s="166" t="str">
        <f t="shared" si="204"/>
        <v/>
      </c>
      <c r="BE241" s="166" t="str">
        <f t="shared" si="214"/>
        <v/>
      </c>
      <c r="BF241" s="166" t="str">
        <f t="shared" si="205"/>
        <v/>
      </c>
      <c r="BG241" s="166" t="str">
        <f t="shared" si="215"/>
        <v>{"description": "し","conditions":[{"type":"variable_unless","name":"unsettled","value":0},{"input_sources":[{"language":"ja"}],"type":"input_source_if"},{"input_sources":[{"input_mode_id":"Roman$"}],"type":"input_source_unless"}],"from":{"key_code":"r","modifiers":{"optional":["caps_lock"]}},"to":[{"key_code":"s"},{"key_code":"i"},{"set_variable":{"name":"B_R","value":1}},{"set_variable":{"name":"unsettled","value":2}}],"to_after_key_up":[{"set_variable":{"name":"B_R","value":0}},{"set_variable":{"name":"unsettled","value":0}}],"type":"basic"},{"conditions":[{"input_sources":[{"language":"ja"}],"type":"input_source_if"},{"input_sources":[{"input_mode_id":"Roman$"}],"type":"input_source_unless"}],"from":{"key_code":"r","modifiers":{"optional":["caps_lock"]}},"to":[{"key_code":"s"},{"key_code":"i"},{"set_variable":{"name":"B_R","value":1}},{"set_variable":{"name":"unsettled","value":1}}],"to_after_key_up":[{"set_variable":{"name":"B_R","value":0}},{"set_variable":{"name":"unsettled","value":0}}],"type":"basic"},</v>
      </c>
      <c r="BH241" s="166" t="str">
        <f t="shared" si="216"/>
        <v/>
      </c>
      <c r="BI241" s="166" t="str">
        <f t="shared" si="217"/>
        <v/>
      </c>
      <c r="BJ241" s="166"/>
      <c r="BK241" s="190"/>
      <c r="BL241" s="189" t="str">
        <f t="shared" si="218"/>
        <v/>
      </c>
      <c r="BM241" s="166" t="str">
        <f t="shared" si="206"/>
        <v/>
      </c>
      <c r="BN241" s="167" t="str">
        <f t="shared" si="207"/>
        <v/>
      </c>
      <c r="BO241" s="166" t="str">
        <f t="shared" si="219"/>
        <v/>
      </c>
      <c r="BP241" s="166" t="str">
        <f t="shared" si="208"/>
        <v/>
      </c>
      <c r="BQ241" s="190" t="str">
        <f>IF(AND($A241=1,$J241&lt;&gt;""),_xlfn.CONCAT(BQ$3,PROPER(_xlfn.XLOOKUP($L241,字面,QWERTY)),BQ$4,_xlfn.XLOOKUP($L241,字面,QWERTY),BQ$5,$U241,BQ$6,_xlfn.XLOOKUP($L241,字面,変数名),BQ$7,_xlfn.XLOOKUP($L241,字面,変数名),BQ$8,BQ$9,_xlfn.XLOOKUP($L241,字面,QWERTY),BQ$5,$U241,BQ$6,_xlfn.XLOOKUP($L241,字面,変数名),BQ$10,_xlfn.XLOOKUP($L241,字面,変数名),IF(ISBLANK($BQ242),BQ$11,BQ$8)),"")</f>
        <v>{"description": "(Sp) R","conditions":[{"type":"variable_unless","name":"unsettled","value":0}],"from":{"key_code":"r","modifiers":{"optional":["any"]}},"to":[{"key_code":"r"},{"set_variable":{"name":"B_R","value":1}},{"set_variable":{"name":"unsettled","value":2}}],"to_after_key_up":[{"set_variable":{"name":"B_R","value":0}},{"set_variable":{"name":"unsettled","value":0}}],"type":"basic"},{"from":{"key_code":"r","modifiers":{"optional":["any"]}},"to":[{"key_code":"r"},{"set_variable":{"name":"B_R","value":1}},{"set_variable":{"name":"unsettled","value":1}}],"to_after_key_up":[{"set_variable":{"name":"B_R","value":0}},{"set_variable":{"name":"unsettled","value":0}}],"type":"basic"},</v>
      </c>
      <c r="BR241" s="193"/>
    </row>
    <row r="242" spans="1:70" ht="21">
      <c r="A242" s="39">
        <f t="shared" si="175"/>
        <v>1</v>
      </c>
      <c r="B242" s="38" t="str">
        <f t="shared" si="176"/>
        <v>A</v>
      </c>
      <c r="C242" s="38">
        <f t="shared" si="177"/>
        <v>1</v>
      </c>
      <c r="D242" s="38">
        <f t="shared" si="178"/>
        <v>0</v>
      </c>
      <c r="E242" s="50">
        <f t="shared" si="179"/>
        <v>256</v>
      </c>
      <c r="F242" s="141">
        <f t="shared" si="180"/>
        <v>1</v>
      </c>
      <c r="G242" s="144">
        <v>9</v>
      </c>
      <c r="H242" s="3"/>
      <c r="I242" s="19"/>
      <c r="J242" s="5" t="s">
        <v>40</v>
      </c>
      <c r="K242" s="7"/>
      <c r="L242" s="22" t="s">
        <v>173</v>
      </c>
      <c r="M242" s="22"/>
      <c r="N242" s="204"/>
      <c r="O242" s="36" t="s">
        <v>173</v>
      </c>
      <c r="P242" s="9"/>
      <c r="Q242" s="10"/>
      <c r="R242" s="21"/>
      <c r="S242" s="34" t="str">
        <f t="shared" si="174"/>
        <v>{"key_code":"r"},{"key_code":"u"}</v>
      </c>
      <c r="T242" s="160"/>
      <c r="U242" s="34" t="str">
        <f t="shared" si="181"/>
        <v>{"key_code":"i"}</v>
      </c>
      <c r="W242" s="84" t="str">
        <f t="shared" si="182"/>
        <v/>
      </c>
      <c r="X242" s="85" t="str">
        <f t="shared" si="183"/>
        <v/>
      </c>
      <c r="Y242" s="86" t="str">
        <f t="shared" si="184"/>
        <v/>
      </c>
      <c r="Z242" s="87" t="str">
        <f t="shared" si="185"/>
        <v/>
      </c>
      <c r="AA242" s="85">
        <f t="shared" si="186"/>
        <v>0</v>
      </c>
      <c r="AB242" s="84" t="str">
        <f t="shared" si="187"/>
        <v/>
      </c>
      <c r="AC242" s="85" t="str">
        <f t="shared" si="188"/>
        <v/>
      </c>
      <c r="AD242" s="86" t="str">
        <f t="shared" si="189"/>
        <v/>
      </c>
      <c r="AE242" s="87" t="str">
        <f t="shared" si="190"/>
        <v/>
      </c>
      <c r="AF242" s="85">
        <f t="shared" si="191"/>
        <v>0</v>
      </c>
      <c r="AG242" s="84" t="str">
        <f t="shared" si="192"/>
        <v/>
      </c>
      <c r="AH242" s="85" t="str">
        <f t="shared" si="193"/>
        <v/>
      </c>
      <c r="AI242" s="86" t="str">
        <f t="shared" si="194"/>
        <v/>
      </c>
      <c r="AJ242" s="87" t="str">
        <f t="shared" si="195"/>
        <v/>
      </c>
      <c r="AK242" s="88">
        <f t="shared" si="196"/>
        <v>0</v>
      </c>
      <c r="AM242" s="183"/>
      <c r="AN242" s="165"/>
      <c r="AO242" s="165"/>
      <c r="AP242" s="165"/>
      <c r="AQ242" s="165"/>
      <c r="AR242" s="189" t="str">
        <f t="shared" si="209"/>
        <v/>
      </c>
      <c r="AS242" s="166" t="str">
        <f t="shared" si="197"/>
        <v/>
      </c>
      <c r="AT242" s="166" t="str">
        <f t="shared" si="198"/>
        <v/>
      </c>
      <c r="AU242" s="166" t="str">
        <f t="shared" si="210"/>
        <v/>
      </c>
      <c r="AV242" s="166" t="str">
        <f t="shared" si="211"/>
        <v/>
      </c>
      <c r="AW242" s="166" t="str">
        <f t="shared" si="199"/>
        <v/>
      </c>
      <c r="AX242" s="166" t="str">
        <f t="shared" si="200"/>
        <v/>
      </c>
      <c r="AY242" s="166" t="str">
        <f t="shared" si="201"/>
        <v/>
      </c>
      <c r="AZ242" s="166" t="str">
        <f t="shared" si="202"/>
        <v/>
      </c>
      <c r="BA242" s="166" t="str">
        <f t="shared" si="212"/>
        <v/>
      </c>
      <c r="BB242" s="166" t="str">
        <f t="shared" si="203"/>
        <v/>
      </c>
      <c r="BC242" s="166" t="str">
        <f t="shared" si="213"/>
        <v/>
      </c>
      <c r="BD242" s="166" t="str">
        <f t="shared" si="204"/>
        <v/>
      </c>
      <c r="BE242" s="166" t="str">
        <f t="shared" si="214"/>
        <v/>
      </c>
      <c r="BF242" s="166" t="str">
        <f t="shared" si="205"/>
        <v/>
      </c>
      <c r="BG242" s="166" t="str">
        <f t="shared" si="215"/>
        <v>{"description": "る","conditions":[{"type":"variable_unless","name":"unsettled","value":0},{"input_sources":[{"language":"ja"}],"type":"input_source_if"},{"input_sources":[{"input_mode_id":"Roman$"}],"type":"input_source_unless"}],"from":{"key_code":"i","modifiers":{"optional":["caps_lock"]}},"to":[{"key_code":"r"},{"key_code":"u"},{"set_variable":{"name":"B_I","value":1}},{"set_variable":{"name":"unsettled","value":2}}],"to_after_key_up":[{"set_variable":{"name":"B_I","value":0}},{"set_variable":{"name":"unsettled","value":0}}],"type":"basic"},{"conditions":[{"input_sources":[{"language":"ja"}],"type":"input_source_if"},{"input_sources":[{"input_mode_id":"Roman$"}],"type":"input_source_unless"}],"from":{"key_code":"i","modifiers":{"optional":["caps_lock"]}},"to":[{"key_code":"r"},{"key_code":"u"},{"set_variable":{"name":"B_I","value":1}},{"set_variable":{"name":"unsettled","value":1}}],"to_after_key_up":[{"set_variable":{"name":"B_I","value":0}},{"set_variable":{"name":"unsettled","value":0}}],"type":"basic"},</v>
      </c>
      <c r="BH242" s="166" t="str">
        <f t="shared" si="216"/>
        <v/>
      </c>
      <c r="BI242" s="166" t="str">
        <f t="shared" si="217"/>
        <v/>
      </c>
      <c r="BJ242" s="166"/>
      <c r="BK242" s="190"/>
      <c r="BL242" s="189" t="str">
        <f t="shared" si="218"/>
        <v/>
      </c>
      <c r="BM242" s="166" t="str">
        <f t="shared" si="206"/>
        <v/>
      </c>
      <c r="BN242" s="167" t="str">
        <f t="shared" si="207"/>
        <v/>
      </c>
      <c r="BO242" s="166" t="str">
        <f t="shared" si="219"/>
        <v/>
      </c>
      <c r="BP242" s="166" t="str">
        <f t="shared" si="208"/>
        <v/>
      </c>
      <c r="BQ242" s="190" t="str">
        <f>IF(AND($A242=1,$J242&lt;&gt;""),_xlfn.CONCAT(BQ$3,PROPER(_xlfn.XLOOKUP($L242,字面,QWERTY)),BQ$4,_xlfn.XLOOKUP($L242,字面,QWERTY),BQ$5,$U242,BQ$6,_xlfn.XLOOKUP($L242,字面,変数名),BQ$7,_xlfn.XLOOKUP($L242,字面,変数名),BQ$8,BQ$9,_xlfn.XLOOKUP($L242,字面,QWERTY),BQ$5,$U242,BQ$6,_xlfn.XLOOKUP($L242,字面,変数名),BQ$10,_xlfn.XLOOKUP($L242,字面,変数名),IF(ISBLANK($BQ243),BQ$11,BQ$8)),"")</f>
        <v>{"description": "(Sp) I","conditions":[{"type":"variable_unless","name":"unsettled","value":0}],"from":{"key_code":"i","modifiers":{"optional":["any"]}},"to":[{"key_code":"i"},{"set_variable":{"name":"B_I","value":1}},{"set_variable":{"name":"unsettled","value":2}}],"to_after_key_up":[{"set_variable":{"name":"B_I","value":0}},{"set_variable":{"name":"unsettled","value":0}}],"type":"basic"},{"from":{"key_code":"i","modifiers":{"optional":["any"]}},"to":[{"key_code":"i"},{"set_variable":{"name":"B_I","value":1}},{"set_variable":{"name":"unsettled","value":1}}],"to_after_key_up":[{"set_variable":{"name":"B_I","value":0}},{"set_variable":{"name":"unsettled","value":0}}],"type":"basic"},</v>
      </c>
      <c r="BR242" s="193"/>
    </row>
    <row r="243" spans="1:70" ht="21">
      <c r="A243" s="39">
        <f t="shared" si="175"/>
        <v>1</v>
      </c>
      <c r="B243" s="38" t="str">
        <f t="shared" si="176"/>
        <v>A</v>
      </c>
      <c r="C243" s="38">
        <f t="shared" si="177"/>
        <v>1</v>
      </c>
      <c r="D243" s="38">
        <f t="shared" si="178"/>
        <v>0</v>
      </c>
      <c r="E243" s="50">
        <f t="shared" si="179"/>
        <v>512</v>
      </c>
      <c r="F243" s="141">
        <f t="shared" si="180"/>
        <v>1</v>
      </c>
      <c r="G243" s="144">
        <v>10</v>
      </c>
      <c r="H243" s="3"/>
      <c r="I243" s="19"/>
      <c r="J243" s="5" t="s">
        <v>40</v>
      </c>
      <c r="K243" s="7"/>
      <c r="L243" s="22" t="s">
        <v>174</v>
      </c>
      <c r="M243" s="22"/>
      <c r="N243" s="204"/>
      <c r="O243" s="36" t="s">
        <v>174</v>
      </c>
      <c r="P243" s="9"/>
      <c r="Q243" s="10"/>
      <c r="R243" s="21"/>
      <c r="S243" s="34" t="str">
        <f t="shared" si="174"/>
        <v>{"key_code":"s"},{"key_code":"u"}</v>
      </c>
      <c r="T243" s="160"/>
      <c r="U243" s="34" t="str">
        <f t="shared" si="181"/>
        <v>{"key_code":"o"}</v>
      </c>
      <c r="W243" s="84" t="str">
        <f t="shared" si="182"/>
        <v/>
      </c>
      <c r="X243" s="85" t="str">
        <f t="shared" si="183"/>
        <v/>
      </c>
      <c r="Y243" s="86" t="str">
        <f t="shared" si="184"/>
        <v/>
      </c>
      <c r="Z243" s="87" t="str">
        <f t="shared" si="185"/>
        <v/>
      </c>
      <c r="AA243" s="85">
        <f t="shared" si="186"/>
        <v>0</v>
      </c>
      <c r="AB243" s="84" t="str">
        <f t="shared" si="187"/>
        <v/>
      </c>
      <c r="AC243" s="85" t="str">
        <f t="shared" si="188"/>
        <v/>
      </c>
      <c r="AD243" s="86" t="str">
        <f t="shared" si="189"/>
        <v/>
      </c>
      <c r="AE243" s="87" t="str">
        <f t="shared" si="190"/>
        <v/>
      </c>
      <c r="AF243" s="85">
        <f t="shared" si="191"/>
        <v>0</v>
      </c>
      <c r="AG243" s="84" t="str">
        <f t="shared" si="192"/>
        <v/>
      </c>
      <c r="AH243" s="85" t="str">
        <f t="shared" si="193"/>
        <v/>
      </c>
      <c r="AI243" s="86" t="str">
        <f t="shared" si="194"/>
        <v/>
      </c>
      <c r="AJ243" s="87" t="str">
        <f t="shared" si="195"/>
        <v/>
      </c>
      <c r="AK243" s="88">
        <f t="shared" si="196"/>
        <v>0</v>
      </c>
      <c r="AM243" s="183"/>
      <c r="AN243" s="165"/>
      <c r="AO243" s="165"/>
      <c r="AP243" s="165"/>
      <c r="AQ243" s="165"/>
      <c r="AR243" s="189" t="str">
        <f t="shared" si="209"/>
        <v/>
      </c>
      <c r="AS243" s="166" t="str">
        <f t="shared" si="197"/>
        <v/>
      </c>
      <c r="AT243" s="166" t="str">
        <f t="shared" si="198"/>
        <v/>
      </c>
      <c r="AU243" s="166" t="str">
        <f t="shared" si="210"/>
        <v/>
      </c>
      <c r="AV243" s="166" t="str">
        <f t="shared" si="211"/>
        <v/>
      </c>
      <c r="AW243" s="166" t="str">
        <f t="shared" si="199"/>
        <v/>
      </c>
      <c r="AX243" s="166" t="str">
        <f t="shared" si="200"/>
        <v/>
      </c>
      <c r="AY243" s="166" t="str">
        <f t="shared" si="201"/>
        <v/>
      </c>
      <c r="AZ243" s="166" t="str">
        <f t="shared" si="202"/>
        <v/>
      </c>
      <c r="BA243" s="166" t="str">
        <f t="shared" si="212"/>
        <v/>
      </c>
      <c r="BB243" s="166" t="str">
        <f t="shared" si="203"/>
        <v/>
      </c>
      <c r="BC243" s="166" t="str">
        <f t="shared" si="213"/>
        <v/>
      </c>
      <c r="BD243" s="166" t="str">
        <f t="shared" si="204"/>
        <v/>
      </c>
      <c r="BE243" s="166" t="str">
        <f t="shared" si="214"/>
        <v/>
      </c>
      <c r="BF243" s="166" t="str">
        <f t="shared" si="205"/>
        <v/>
      </c>
      <c r="BG243" s="166" t="str">
        <f t="shared" si="215"/>
        <v>{"description": "す","conditions":[{"type":"variable_unless","name":"unsettled","value":0},{"input_sources":[{"language":"ja"}],"type":"input_source_if"},{"input_sources":[{"input_mode_id":"Roman$"}],"type":"input_source_unless"}],"from":{"key_code":"o","modifiers":{"optional":["caps_lock"]}},"to":[{"key_code":"s"},{"key_code":"u"},{"set_variable":{"name":"B_O","value":1}},{"set_variable":{"name":"unsettled","value":2}}],"to_after_key_up":[{"set_variable":{"name":"B_O","value":0}},{"set_variable":{"name":"unsettled","value":0}}],"type":"basic"},{"conditions":[{"input_sources":[{"language":"ja"}],"type":"input_source_if"},{"input_sources":[{"input_mode_id":"Roman$"}],"type":"input_source_unless"}],"from":{"key_code":"o","modifiers":{"optional":["caps_lock"]}},"to":[{"key_code":"s"},{"key_code":"u"},{"set_variable":{"name":"B_O","value":1}},{"set_variable":{"name":"unsettled","value":1}}],"to_after_key_up":[{"set_variable":{"name":"B_O","value":0}},{"set_variable":{"name":"unsettled","value":0}}],"type":"basic"},</v>
      </c>
      <c r="BH243" s="166" t="str">
        <f t="shared" si="216"/>
        <v/>
      </c>
      <c r="BI243" s="166" t="str">
        <f t="shared" si="217"/>
        <v/>
      </c>
      <c r="BJ243" s="166"/>
      <c r="BK243" s="190"/>
      <c r="BL243" s="189" t="str">
        <f t="shared" si="218"/>
        <v/>
      </c>
      <c r="BM243" s="166" t="str">
        <f t="shared" si="206"/>
        <v/>
      </c>
      <c r="BN243" s="167" t="str">
        <f t="shared" si="207"/>
        <v/>
      </c>
      <c r="BO243" s="166" t="str">
        <f t="shared" si="219"/>
        <v/>
      </c>
      <c r="BP243" s="166" t="str">
        <f t="shared" si="208"/>
        <v/>
      </c>
      <c r="BQ243" s="190" t="str">
        <f>IF(AND($A243=1,$J243&lt;&gt;""),_xlfn.CONCAT(BQ$3,PROPER(_xlfn.XLOOKUP($L243,字面,QWERTY)),BQ$4,_xlfn.XLOOKUP($L243,字面,QWERTY),BQ$5,$U243,BQ$6,_xlfn.XLOOKUP($L243,字面,変数名),BQ$7,_xlfn.XLOOKUP($L243,字面,変数名),BQ$8,BQ$9,_xlfn.XLOOKUP($L243,字面,QWERTY),BQ$5,$U243,BQ$6,_xlfn.XLOOKUP($L243,字面,変数名),BQ$10,_xlfn.XLOOKUP($L243,字面,変数名),IF(ISBLANK($BQ244),BQ$11,BQ$8)),"")</f>
        <v>{"description": "(Sp) O","conditions":[{"type":"variable_unless","name":"unsettled","value":0}],"from":{"key_code":"o","modifiers":{"optional":["any"]}},"to":[{"key_code":"o"},{"set_variable":{"name":"B_O","value":1}},{"set_variable":{"name":"unsettled","value":2}}],"to_after_key_up":[{"set_variable":{"name":"B_O","value":0}},{"set_variable":{"name":"unsettled","value":0}}],"type":"basic"},{"from":{"key_code":"o","modifiers":{"optional":["any"]}},"to":[{"key_code":"o"},{"set_variable":{"name":"B_O","value":1}},{"set_variable":{"name":"unsettled","value":1}}],"to_after_key_up":[{"set_variable":{"name":"B_O","value":0}},{"set_variable":{"name":"unsettled","value":0}}],"type":"basic"},</v>
      </c>
      <c r="BR243" s="193"/>
    </row>
    <row r="244" spans="1:70" ht="21">
      <c r="A244" s="39">
        <f t="shared" si="175"/>
        <v>1</v>
      </c>
      <c r="B244" s="38" t="str">
        <f t="shared" si="176"/>
        <v>A</v>
      </c>
      <c r="C244" s="38">
        <f t="shared" si="177"/>
        <v>1</v>
      </c>
      <c r="D244" s="38">
        <f t="shared" si="178"/>
        <v>0</v>
      </c>
      <c r="E244" s="50">
        <f t="shared" si="179"/>
        <v>1024</v>
      </c>
      <c r="F244" s="141">
        <f t="shared" si="180"/>
        <v>1</v>
      </c>
      <c r="G244" s="144">
        <v>11</v>
      </c>
      <c r="H244" s="3"/>
      <c r="I244" s="19"/>
      <c r="J244" s="5" t="s">
        <v>40</v>
      </c>
      <c r="K244" s="7"/>
      <c r="L244" s="22" t="s">
        <v>175</v>
      </c>
      <c r="M244" s="22"/>
      <c r="N244" s="204"/>
      <c r="O244" s="36" t="s">
        <v>175</v>
      </c>
      <c r="P244" s="9"/>
      <c r="Q244" s="10"/>
      <c r="R244" s="21"/>
      <c r="S244" s="34" t="str">
        <f t="shared" si="174"/>
        <v>{"key_code":"h"},{"key_code":"e"}</v>
      </c>
      <c r="T244" s="160"/>
      <c r="U244" s="34" t="str">
        <f t="shared" si="181"/>
        <v>{"key_code":"p"}</v>
      </c>
      <c r="W244" s="84" t="str">
        <f t="shared" si="182"/>
        <v/>
      </c>
      <c r="X244" s="85" t="str">
        <f t="shared" si="183"/>
        <v/>
      </c>
      <c r="Y244" s="86" t="str">
        <f t="shared" si="184"/>
        <v/>
      </c>
      <c r="Z244" s="87" t="str">
        <f t="shared" si="185"/>
        <v/>
      </c>
      <c r="AA244" s="85">
        <f t="shared" si="186"/>
        <v>0</v>
      </c>
      <c r="AB244" s="84" t="str">
        <f t="shared" si="187"/>
        <v/>
      </c>
      <c r="AC244" s="85" t="str">
        <f t="shared" si="188"/>
        <v/>
      </c>
      <c r="AD244" s="86" t="str">
        <f t="shared" si="189"/>
        <v/>
      </c>
      <c r="AE244" s="87" t="str">
        <f t="shared" si="190"/>
        <v/>
      </c>
      <c r="AF244" s="85">
        <f t="shared" si="191"/>
        <v>0</v>
      </c>
      <c r="AG244" s="84" t="str">
        <f t="shared" si="192"/>
        <v/>
      </c>
      <c r="AH244" s="85" t="str">
        <f t="shared" si="193"/>
        <v/>
      </c>
      <c r="AI244" s="86" t="str">
        <f t="shared" si="194"/>
        <v/>
      </c>
      <c r="AJ244" s="87" t="str">
        <f t="shared" si="195"/>
        <v/>
      </c>
      <c r="AK244" s="88">
        <f t="shared" si="196"/>
        <v>0</v>
      </c>
      <c r="AM244" s="183"/>
      <c r="AN244" s="165"/>
      <c r="AO244" s="165"/>
      <c r="AP244" s="165"/>
      <c r="AQ244" s="165"/>
      <c r="AR244" s="189" t="str">
        <f t="shared" si="209"/>
        <v/>
      </c>
      <c r="AS244" s="166" t="str">
        <f t="shared" si="197"/>
        <v/>
      </c>
      <c r="AT244" s="166" t="str">
        <f t="shared" si="198"/>
        <v/>
      </c>
      <c r="AU244" s="166" t="str">
        <f t="shared" si="210"/>
        <v/>
      </c>
      <c r="AV244" s="166" t="str">
        <f t="shared" si="211"/>
        <v/>
      </c>
      <c r="AW244" s="166" t="str">
        <f t="shared" si="199"/>
        <v/>
      </c>
      <c r="AX244" s="166" t="str">
        <f t="shared" si="200"/>
        <v/>
      </c>
      <c r="AY244" s="166" t="str">
        <f t="shared" si="201"/>
        <v/>
      </c>
      <c r="AZ244" s="166" t="str">
        <f t="shared" si="202"/>
        <v/>
      </c>
      <c r="BA244" s="166" t="str">
        <f t="shared" si="212"/>
        <v/>
      </c>
      <c r="BB244" s="166" t="str">
        <f t="shared" si="203"/>
        <v/>
      </c>
      <c r="BC244" s="166" t="str">
        <f t="shared" si="213"/>
        <v/>
      </c>
      <c r="BD244" s="166" t="str">
        <f t="shared" si="204"/>
        <v/>
      </c>
      <c r="BE244" s="166" t="str">
        <f t="shared" si="214"/>
        <v/>
      </c>
      <c r="BF244" s="166" t="str">
        <f t="shared" si="205"/>
        <v/>
      </c>
      <c r="BG244" s="166" t="str">
        <f t="shared" si="215"/>
        <v>{"description": "へ","conditions":[{"type":"variable_unless","name":"unsettled","value":0},{"input_sources":[{"language":"ja"}],"type":"input_source_if"},{"input_sources":[{"input_mode_id":"Roman$"}],"type":"input_source_unless"}],"from":{"key_code":"p","modifiers":{"optional":["caps_lock"]}},"to":[{"key_code":"h"},{"key_code":"e"},{"set_variable":{"name":"B_P","value":1}},{"set_variable":{"name":"unsettled","value":2}}],"to_after_key_up":[{"set_variable":{"name":"B_P","value":0}},{"set_variable":{"name":"unsettled","value":0}}],"type":"basic"},{"conditions":[{"input_sources":[{"language":"ja"}],"type":"input_source_if"},{"input_sources":[{"input_mode_id":"Roman$"}],"type":"input_source_unless"}],"from":{"key_code":"p","modifiers":{"optional":["caps_lock"]}},"to":[{"key_code":"h"},{"key_code":"e"},{"set_variable":{"name":"B_P","value":1}},{"set_variable":{"name":"unsettled","value":1}}],"to_after_key_up":[{"set_variable":{"name":"B_P","value":0}},{"set_variable":{"name":"unsettled","value":0}}],"type":"basic"},</v>
      </c>
      <c r="BH244" s="166" t="str">
        <f t="shared" si="216"/>
        <v/>
      </c>
      <c r="BI244" s="166" t="str">
        <f t="shared" si="217"/>
        <v/>
      </c>
      <c r="BJ244" s="166"/>
      <c r="BK244" s="190"/>
      <c r="BL244" s="189" t="str">
        <f t="shared" si="218"/>
        <v/>
      </c>
      <c r="BM244" s="166" t="str">
        <f t="shared" si="206"/>
        <v/>
      </c>
      <c r="BN244" s="167" t="str">
        <f t="shared" si="207"/>
        <v/>
      </c>
      <c r="BO244" s="166" t="str">
        <f t="shared" si="219"/>
        <v/>
      </c>
      <c r="BP244" s="166" t="str">
        <f t="shared" si="208"/>
        <v/>
      </c>
      <c r="BQ244" s="190" t="str">
        <f>IF(AND($A244=1,$J244&lt;&gt;""),_xlfn.CONCAT(BQ$3,PROPER(_xlfn.XLOOKUP($L244,字面,QWERTY)),BQ$4,_xlfn.XLOOKUP($L244,字面,QWERTY),BQ$5,$U244,BQ$6,_xlfn.XLOOKUP($L244,字面,変数名),BQ$7,_xlfn.XLOOKUP($L244,字面,変数名),BQ$8,BQ$9,_xlfn.XLOOKUP($L244,字面,QWERTY),BQ$5,$U244,BQ$6,_xlfn.XLOOKUP($L244,字面,変数名),BQ$10,_xlfn.XLOOKUP($L244,字面,変数名),IF(ISBLANK($BQ245),BQ$11,BQ$8)),"")</f>
        <v>{"description": "(Sp) P","conditions":[{"type":"variable_unless","name":"unsettled","value":0}],"from":{"key_code":"p","modifiers":{"optional":["any"]}},"to":[{"key_code":"p"},{"set_variable":{"name":"B_P","value":1}},{"set_variable":{"name":"unsettled","value":2}}],"to_after_key_up":[{"set_variable":{"name":"B_P","value":0}},{"set_variable":{"name":"unsettled","value":0}}],"type":"basic"},{"from":{"key_code":"p","modifiers":{"optional":["any"]}},"to":[{"key_code":"p"},{"set_variable":{"name":"B_P","value":1}},{"set_variable":{"name":"unsettled","value":1}}],"to_after_key_up":[{"set_variable":{"name":"B_P","value":0}},{"set_variable":{"name":"unsettled","value":0}}],"type":"basic"},</v>
      </c>
      <c r="BR244" s="193"/>
    </row>
    <row r="245" spans="1:70" ht="21">
      <c r="A245" s="39">
        <f t="shared" si="175"/>
        <v>1</v>
      </c>
      <c r="B245" s="38" t="str">
        <f t="shared" si="176"/>
        <v>A</v>
      </c>
      <c r="C245" s="38">
        <f t="shared" si="177"/>
        <v>1</v>
      </c>
      <c r="D245" s="38">
        <f t="shared" si="178"/>
        <v>0</v>
      </c>
      <c r="E245" s="50">
        <f t="shared" si="179"/>
        <v>2048</v>
      </c>
      <c r="F245" s="141">
        <f t="shared" si="180"/>
        <v>1</v>
      </c>
      <c r="G245" s="144">
        <v>12</v>
      </c>
      <c r="H245" s="3"/>
      <c r="I245" s="19"/>
      <c r="J245" s="5" t="s">
        <v>40</v>
      </c>
      <c r="K245" s="7"/>
      <c r="L245" s="22" t="s">
        <v>176</v>
      </c>
      <c r="M245" s="22"/>
      <c r="N245" s="204"/>
      <c r="O245" s="36" t="s">
        <v>176</v>
      </c>
      <c r="P245" s="9"/>
      <c r="Q245" s="10"/>
      <c r="R245" s="21"/>
      <c r="S245" s="34" t="str">
        <f t="shared" si="174"/>
        <v>{"key_code":"r"},{"key_code":"o"}</v>
      </c>
      <c r="T245" s="160"/>
      <c r="U245" s="34" t="str">
        <f t="shared" si="181"/>
        <v>{"key_code":"a"}</v>
      </c>
      <c r="W245" s="84" t="str">
        <f t="shared" si="182"/>
        <v/>
      </c>
      <c r="X245" s="85" t="str">
        <f t="shared" si="183"/>
        <v/>
      </c>
      <c r="Y245" s="86" t="str">
        <f t="shared" si="184"/>
        <v/>
      </c>
      <c r="Z245" s="87" t="str">
        <f t="shared" si="185"/>
        <v/>
      </c>
      <c r="AA245" s="85">
        <f t="shared" si="186"/>
        <v>0</v>
      </c>
      <c r="AB245" s="84" t="str">
        <f t="shared" si="187"/>
        <v/>
      </c>
      <c r="AC245" s="85" t="str">
        <f t="shared" si="188"/>
        <v/>
      </c>
      <c r="AD245" s="86" t="str">
        <f t="shared" si="189"/>
        <v/>
      </c>
      <c r="AE245" s="87" t="str">
        <f t="shared" si="190"/>
        <v/>
      </c>
      <c r="AF245" s="85">
        <f t="shared" si="191"/>
        <v>0</v>
      </c>
      <c r="AG245" s="84" t="str">
        <f t="shared" si="192"/>
        <v/>
      </c>
      <c r="AH245" s="85" t="str">
        <f t="shared" si="193"/>
        <v/>
      </c>
      <c r="AI245" s="86" t="str">
        <f t="shared" si="194"/>
        <v/>
      </c>
      <c r="AJ245" s="87" t="str">
        <f t="shared" si="195"/>
        <v/>
      </c>
      <c r="AK245" s="88">
        <f t="shared" si="196"/>
        <v>0</v>
      </c>
      <c r="AM245" s="183"/>
      <c r="AN245" s="165"/>
      <c r="AO245" s="165"/>
      <c r="AP245" s="165"/>
      <c r="AQ245" s="165"/>
      <c r="AR245" s="189" t="str">
        <f t="shared" si="209"/>
        <v/>
      </c>
      <c r="AS245" s="166" t="str">
        <f t="shared" si="197"/>
        <v/>
      </c>
      <c r="AT245" s="166" t="str">
        <f t="shared" si="198"/>
        <v/>
      </c>
      <c r="AU245" s="166" t="str">
        <f t="shared" si="210"/>
        <v/>
      </c>
      <c r="AV245" s="166" t="str">
        <f t="shared" si="211"/>
        <v/>
      </c>
      <c r="AW245" s="166" t="str">
        <f t="shared" si="199"/>
        <v/>
      </c>
      <c r="AX245" s="166" t="str">
        <f t="shared" si="200"/>
        <v/>
      </c>
      <c r="AY245" s="166" t="str">
        <f t="shared" si="201"/>
        <v/>
      </c>
      <c r="AZ245" s="166" t="str">
        <f t="shared" si="202"/>
        <v/>
      </c>
      <c r="BA245" s="166" t="str">
        <f t="shared" si="212"/>
        <v/>
      </c>
      <c r="BB245" s="166" t="str">
        <f t="shared" si="203"/>
        <v/>
      </c>
      <c r="BC245" s="166" t="str">
        <f t="shared" si="213"/>
        <v/>
      </c>
      <c r="BD245" s="166" t="str">
        <f t="shared" si="204"/>
        <v/>
      </c>
      <c r="BE245" s="166" t="str">
        <f t="shared" si="214"/>
        <v/>
      </c>
      <c r="BF245" s="166" t="str">
        <f t="shared" si="205"/>
        <v/>
      </c>
      <c r="BG245" s="166" t="str">
        <f t="shared" si="215"/>
        <v>{"description": "ろ","conditions":[{"type":"variable_unless","name":"unsettled","value":0},{"input_sources":[{"language":"ja"}],"type":"input_source_if"},{"input_sources":[{"input_mode_id":"Roman$"}],"type":"input_source_unless"}],"from":{"key_code":"a","modifiers":{"optional":["caps_lock"]}},"to":[{"key_code":"r"},{"key_code":"o"},{"set_variable":{"name":"B_A","value":1}},{"set_variable":{"name":"unsettled","value":2}}],"to_after_key_up":[{"set_variable":{"name":"B_A","value":0}},{"set_variable":{"name":"unsettled","value":0}}],"type":"basic"},{"conditions":[{"input_sources":[{"language":"ja"}],"type":"input_source_if"},{"input_sources":[{"input_mode_id":"Roman$"}],"type":"input_source_unless"}],"from":{"key_code":"a","modifiers":{"optional":["caps_lock"]}},"to":[{"key_code":"r"},{"key_code":"o"},{"set_variable":{"name":"B_A","value":1}},{"set_variable":{"name":"unsettled","value":1}}],"to_after_key_up":[{"set_variable":{"name":"B_A","value":0}},{"set_variable":{"name":"unsettled","value":0}}],"type":"basic"},</v>
      </c>
      <c r="BH245" s="166" t="str">
        <f t="shared" si="216"/>
        <v/>
      </c>
      <c r="BI245" s="166" t="str">
        <f t="shared" si="217"/>
        <v/>
      </c>
      <c r="BJ245" s="166"/>
      <c r="BK245" s="190"/>
      <c r="BL245" s="189" t="str">
        <f t="shared" si="218"/>
        <v/>
      </c>
      <c r="BM245" s="166" t="str">
        <f t="shared" si="206"/>
        <v/>
      </c>
      <c r="BN245" s="167" t="str">
        <f t="shared" si="207"/>
        <v/>
      </c>
      <c r="BO245" s="166" t="str">
        <f t="shared" si="219"/>
        <v/>
      </c>
      <c r="BP245" s="166" t="str">
        <f t="shared" si="208"/>
        <v/>
      </c>
      <c r="BQ245" s="190" t="str">
        <f>IF(AND($A245=1,$J245&lt;&gt;""),_xlfn.CONCAT(BQ$3,PROPER(_xlfn.XLOOKUP($L245,字面,QWERTY)),BQ$4,_xlfn.XLOOKUP($L245,字面,QWERTY),BQ$5,$U245,BQ$6,_xlfn.XLOOKUP($L245,字面,変数名),BQ$7,_xlfn.XLOOKUP($L245,字面,変数名),BQ$8,BQ$9,_xlfn.XLOOKUP($L245,字面,QWERTY),BQ$5,$U245,BQ$6,_xlfn.XLOOKUP($L245,字面,変数名),BQ$10,_xlfn.XLOOKUP($L245,字面,変数名),IF(ISBLANK($BQ246),BQ$11,BQ$8)),"")</f>
        <v>{"description": "(Sp) A","conditions":[{"type":"variable_unless","name":"unsettled","value":0}],"from":{"key_code":"a","modifiers":{"optional":["any"]}},"to":[{"key_code":"a"},{"set_variable":{"name":"B_A","value":1}},{"set_variable":{"name":"unsettled","value":2}}],"to_after_key_up":[{"set_variable":{"name":"B_A","value":0}},{"set_variable":{"name":"unsettled","value":0}}],"type":"basic"},{"from":{"key_code":"a","modifiers":{"optional":["any"]}},"to":[{"key_code":"a"},{"set_variable":{"name":"B_A","value":1}},{"set_variable":{"name":"unsettled","value":1}}],"to_after_key_up":[{"set_variable":{"name":"B_A","value":0}},{"set_variable":{"name":"unsettled","value":0}}],"type":"basic"},</v>
      </c>
      <c r="BR245" s="193"/>
    </row>
    <row r="246" spans="1:70" ht="21">
      <c r="A246" s="39">
        <f t="shared" si="175"/>
        <v>1</v>
      </c>
      <c r="B246" s="38" t="str">
        <f t="shared" si="176"/>
        <v>A</v>
      </c>
      <c r="C246" s="38">
        <f t="shared" si="177"/>
        <v>1</v>
      </c>
      <c r="D246" s="38">
        <f t="shared" si="178"/>
        <v>0</v>
      </c>
      <c r="E246" s="50">
        <f t="shared" si="179"/>
        <v>4096</v>
      </c>
      <c r="F246" s="141">
        <f t="shared" si="180"/>
        <v>1</v>
      </c>
      <c r="G246" s="144">
        <v>13</v>
      </c>
      <c r="H246" s="3"/>
      <c r="I246" s="19"/>
      <c r="J246" s="5" t="s">
        <v>40</v>
      </c>
      <c r="K246" s="7"/>
      <c r="L246" s="22" t="s">
        <v>636</v>
      </c>
      <c r="M246" s="22"/>
      <c r="N246" s="204"/>
      <c r="O246" s="36" t="s">
        <v>636</v>
      </c>
      <c r="P246" s="9"/>
      <c r="Q246" s="10"/>
      <c r="R246" s="21"/>
      <c r="S246" s="34" t="str">
        <f t="shared" si="174"/>
        <v>{"key_code":"k"},{"key_code":"e"}</v>
      </c>
      <c r="T246" s="160"/>
      <c r="U246" s="34" t="str">
        <f t="shared" si="181"/>
        <v>{"key_code":"s"}</v>
      </c>
      <c r="W246" s="84" t="str">
        <f t="shared" si="182"/>
        <v/>
      </c>
      <c r="X246" s="85" t="str">
        <f t="shared" si="183"/>
        <v/>
      </c>
      <c r="Y246" s="86" t="str">
        <f t="shared" si="184"/>
        <v/>
      </c>
      <c r="Z246" s="87" t="str">
        <f t="shared" si="185"/>
        <v/>
      </c>
      <c r="AA246" s="85">
        <f t="shared" si="186"/>
        <v>0</v>
      </c>
      <c r="AB246" s="84" t="str">
        <f t="shared" si="187"/>
        <v/>
      </c>
      <c r="AC246" s="85" t="str">
        <f t="shared" si="188"/>
        <v/>
      </c>
      <c r="AD246" s="86" t="str">
        <f t="shared" si="189"/>
        <v/>
      </c>
      <c r="AE246" s="87" t="str">
        <f t="shared" si="190"/>
        <v/>
      </c>
      <c r="AF246" s="85">
        <f t="shared" si="191"/>
        <v>0</v>
      </c>
      <c r="AG246" s="84" t="str">
        <f t="shared" si="192"/>
        <v/>
      </c>
      <c r="AH246" s="85" t="str">
        <f t="shared" si="193"/>
        <v/>
      </c>
      <c r="AI246" s="86" t="str">
        <f t="shared" si="194"/>
        <v/>
      </c>
      <c r="AJ246" s="87" t="str">
        <f t="shared" si="195"/>
        <v/>
      </c>
      <c r="AK246" s="88">
        <f t="shared" si="196"/>
        <v>0</v>
      </c>
      <c r="AM246" s="183"/>
      <c r="AN246" s="165"/>
      <c r="AO246" s="165"/>
      <c r="AP246" s="165"/>
      <c r="AQ246" s="165"/>
      <c r="AR246" s="189" t="str">
        <f t="shared" si="209"/>
        <v/>
      </c>
      <c r="AS246" s="166" t="str">
        <f t="shared" si="197"/>
        <v/>
      </c>
      <c r="AT246" s="166" t="str">
        <f t="shared" si="198"/>
        <v/>
      </c>
      <c r="AU246" s="166" t="str">
        <f t="shared" si="210"/>
        <v/>
      </c>
      <c r="AV246" s="166" t="str">
        <f t="shared" si="211"/>
        <v/>
      </c>
      <c r="AW246" s="166" t="str">
        <f t="shared" si="199"/>
        <v/>
      </c>
      <c r="AX246" s="166" t="str">
        <f t="shared" si="200"/>
        <v/>
      </c>
      <c r="AY246" s="166" t="str">
        <f t="shared" si="201"/>
        <v/>
      </c>
      <c r="AZ246" s="166" t="str">
        <f t="shared" si="202"/>
        <v/>
      </c>
      <c r="BA246" s="166" t="str">
        <f t="shared" si="212"/>
        <v/>
      </c>
      <c r="BB246" s="166" t="str">
        <f t="shared" si="203"/>
        <v/>
      </c>
      <c r="BC246" s="166" t="str">
        <f t="shared" si="213"/>
        <v/>
      </c>
      <c r="BD246" s="166" t="str">
        <f t="shared" si="204"/>
        <v/>
      </c>
      <c r="BE246" s="166" t="str">
        <f t="shared" si="214"/>
        <v/>
      </c>
      <c r="BF246" s="166" t="str">
        <f t="shared" si="205"/>
        <v/>
      </c>
      <c r="BG246" s="166" t="str">
        <f t="shared" si="215"/>
        <v>{"description": "け","conditions":[{"type":"variable_unless","name":"unsettled","value":0},{"input_sources":[{"language":"ja"}],"type":"input_source_if"},{"input_sources":[{"input_mode_id":"Roman$"}],"type":"input_source_unless"}],"from":{"key_code":"s","modifiers":{"optional":["caps_lock"]}},"to":[{"key_code":"k"},{"key_code":"e"},{"set_variable":{"name":"B_S","value":1}},{"set_variable":{"name":"unsettled","value":2}}],"to_after_key_up":[{"set_variable":{"name":"B_S","value":0}},{"set_variable":{"name":"unsettled","value":0}}],"type":"basic"},{"conditions":[{"input_sources":[{"language":"ja"}],"type":"input_source_if"},{"input_sources":[{"input_mode_id":"Roman$"}],"type":"input_source_unless"}],"from":{"key_code":"s","modifiers":{"optional":["caps_lock"]}},"to":[{"key_code":"k"},{"key_code":"e"},{"set_variable":{"name":"B_S","value":1}},{"set_variable":{"name":"unsettled","value":1}}],"to_after_key_up":[{"set_variable":{"name":"B_S","value":0}},{"set_variable":{"name":"unsettled","value":0}}],"type":"basic"},</v>
      </c>
      <c r="BH246" s="166" t="str">
        <f t="shared" si="216"/>
        <v/>
      </c>
      <c r="BI246" s="166" t="str">
        <f t="shared" si="217"/>
        <v/>
      </c>
      <c r="BJ246" s="166"/>
      <c r="BK246" s="190"/>
      <c r="BL246" s="189" t="str">
        <f t="shared" si="218"/>
        <v/>
      </c>
      <c r="BM246" s="166" t="str">
        <f t="shared" si="206"/>
        <v/>
      </c>
      <c r="BN246" s="167" t="str">
        <f t="shared" si="207"/>
        <v/>
      </c>
      <c r="BO246" s="166" t="str">
        <f t="shared" si="219"/>
        <v/>
      </c>
      <c r="BP246" s="166" t="str">
        <f t="shared" si="208"/>
        <v/>
      </c>
      <c r="BQ246" s="190" t="str">
        <f>IF(AND($A246=1,$J246&lt;&gt;""),_xlfn.CONCAT(BQ$3,PROPER(_xlfn.XLOOKUP($L246,字面,QWERTY)),BQ$4,_xlfn.XLOOKUP($L246,字面,QWERTY),BQ$5,$U246,BQ$6,_xlfn.XLOOKUP($L246,字面,変数名),BQ$7,_xlfn.XLOOKUP($L246,字面,変数名),BQ$8,BQ$9,_xlfn.XLOOKUP($L246,字面,QWERTY),BQ$5,$U246,BQ$6,_xlfn.XLOOKUP($L246,字面,変数名),BQ$10,_xlfn.XLOOKUP($L246,字面,変数名),IF(ISBLANK($BQ247),BQ$11,BQ$8)),"")</f>
        <v>{"description": "(Sp) S","conditions":[{"type":"variable_unless","name":"unsettled","value":0}],"from":{"key_code":"s","modifiers":{"optional":["any"]}},"to":[{"key_code":"s"},{"set_variable":{"name":"B_S","value":1}},{"set_variable":{"name":"unsettled","value":2}}],"to_after_key_up":[{"set_variable":{"name":"B_S","value":0}},{"set_variable":{"name":"unsettled","value":0}}],"type":"basic"},{"from":{"key_code":"s","modifiers":{"optional":["any"]}},"to":[{"key_code":"s"},{"set_variable":{"name":"B_S","value":1}},{"set_variable":{"name":"unsettled","value":1}}],"to_after_key_up":[{"set_variable":{"name":"B_S","value":0}},{"set_variable":{"name":"unsettled","value":0}}],"type":"basic"},</v>
      </c>
      <c r="BR246" s="193"/>
    </row>
    <row r="247" spans="1:70" ht="21">
      <c r="A247" s="39">
        <f t="shared" si="175"/>
        <v>1</v>
      </c>
      <c r="B247" s="38" t="str">
        <f t="shared" si="176"/>
        <v>A</v>
      </c>
      <c r="C247" s="38">
        <f t="shared" si="177"/>
        <v>1</v>
      </c>
      <c r="D247" s="38">
        <f t="shared" si="178"/>
        <v>0</v>
      </c>
      <c r="E247" s="50">
        <f t="shared" si="179"/>
        <v>8192</v>
      </c>
      <c r="F247" s="141">
        <f t="shared" si="180"/>
        <v>1</v>
      </c>
      <c r="G247" s="144">
        <v>14</v>
      </c>
      <c r="H247" s="3"/>
      <c r="I247" s="19"/>
      <c r="J247" s="5" t="s">
        <v>40</v>
      </c>
      <c r="K247" s="7"/>
      <c r="L247" s="22" t="s">
        <v>178</v>
      </c>
      <c r="M247" s="22"/>
      <c r="N247" s="204"/>
      <c r="O247" s="36" t="s">
        <v>178</v>
      </c>
      <c r="P247" s="9"/>
      <c r="Q247" s="10"/>
      <c r="R247" s="21"/>
      <c r="S247" s="34" t="str">
        <f t="shared" si="174"/>
        <v>{"key_code":"t"},{"key_code":"o"}</v>
      </c>
      <c r="T247" s="160"/>
      <c r="U247" s="34" t="str">
        <f t="shared" si="181"/>
        <v>{"key_code":"d"}</v>
      </c>
      <c r="W247" s="84" t="str">
        <f t="shared" si="182"/>
        <v/>
      </c>
      <c r="X247" s="85" t="str">
        <f t="shared" si="183"/>
        <v/>
      </c>
      <c r="Y247" s="86" t="str">
        <f t="shared" si="184"/>
        <v/>
      </c>
      <c r="Z247" s="87" t="str">
        <f t="shared" si="185"/>
        <v/>
      </c>
      <c r="AA247" s="85">
        <f t="shared" si="186"/>
        <v>0</v>
      </c>
      <c r="AB247" s="84" t="str">
        <f t="shared" si="187"/>
        <v/>
      </c>
      <c r="AC247" s="85" t="str">
        <f t="shared" si="188"/>
        <v/>
      </c>
      <c r="AD247" s="86" t="str">
        <f t="shared" si="189"/>
        <v/>
      </c>
      <c r="AE247" s="87" t="str">
        <f t="shared" si="190"/>
        <v/>
      </c>
      <c r="AF247" s="85">
        <f t="shared" si="191"/>
        <v>0</v>
      </c>
      <c r="AG247" s="84" t="str">
        <f t="shared" si="192"/>
        <v/>
      </c>
      <c r="AH247" s="85" t="str">
        <f t="shared" si="193"/>
        <v/>
      </c>
      <c r="AI247" s="86" t="str">
        <f t="shared" si="194"/>
        <v/>
      </c>
      <c r="AJ247" s="87" t="str">
        <f t="shared" si="195"/>
        <v/>
      </c>
      <c r="AK247" s="88">
        <f t="shared" si="196"/>
        <v>0</v>
      </c>
      <c r="AM247" s="183"/>
      <c r="AN247" s="165"/>
      <c r="AO247" s="165"/>
      <c r="AP247" s="165"/>
      <c r="AQ247" s="165"/>
      <c r="AR247" s="189" t="str">
        <f t="shared" si="209"/>
        <v/>
      </c>
      <c r="AS247" s="166" t="str">
        <f t="shared" si="197"/>
        <v/>
      </c>
      <c r="AT247" s="166" t="str">
        <f t="shared" si="198"/>
        <v/>
      </c>
      <c r="AU247" s="166" t="str">
        <f t="shared" si="210"/>
        <v/>
      </c>
      <c r="AV247" s="166" t="str">
        <f t="shared" si="211"/>
        <v/>
      </c>
      <c r="AW247" s="166" t="str">
        <f t="shared" si="199"/>
        <v/>
      </c>
      <c r="AX247" s="166" t="str">
        <f t="shared" si="200"/>
        <v/>
      </c>
      <c r="AY247" s="166" t="str">
        <f t="shared" si="201"/>
        <v/>
      </c>
      <c r="AZ247" s="166" t="str">
        <f t="shared" si="202"/>
        <v/>
      </c>
      <c r="BA247" s="166" t="str">
        <f t="shared" si="212"/>
        <v/>
      </c>
      <c r="BB247" s="166" t="str">
        <f t="shared" si="203"/>
        <v/>
      </c>
      <c r="BC247" s="166" t="str">
        <f t="shared" si="213"/>
        <v/>
      </c>
      <c r="BD247" s="166" t="str">
        <f t="shared" si="204"/>
        <v/>
      </c>
      <c r="BE247" s="166" t="str">
        <f t="shared" si="214"/>
        <v/>
      </c>
      <c r="BF247" s="166" t="str">
        <f t="shared" si="205"/>
        <v/>
      </c>
      <c r="BG247" s="166" t="str">
        <f t="shared" si="215"/>
        <v>{"description": "と","conditions":[{"type":"variable_unless","name":"unsettled","value":0},{"input_sources":[{"language":"ja"}],"type":"input_source_if"},{"input_sources":[{"input_mode_id":"Roman$"}],"type":"input_source_unless"}],"from":{"key_code":"d","modifiers":{"optional":["caps_lock"]}},"to":[{"key_code":"t"},{"key_code":"o"},{"set_variable":{"name":"B_D","value":1}},{"set_variable":{"name":"unsettled","value":2}}],"to_after_key_up":[{"set_variable":{"name":"B_D","value":0}},{"set_variable":{"name":"unsettled","value":0}}],"type":"basic"},{"conditions":[{"input_sources":[{"language":"ja"}],"type":"input_source_if"},{"input_sources":[{"input_mode_id":"Roman$"}],"type":"input_source_unless"}],"from":{"key_code":"d","modifiers":{"optional":["caps_lock"]}},"to":[{"key_code":"t"},{"key_code":"o"},{"set_variable":{"name":"B_D","value":1}},{"set_variable":{"name":"unsettled","value":1}}],"to_after_key_up":[{"set_variable":{"name":"B_D","value":0}},{"set_variable":{"name":"unsettled","value":0}}],"type":"basic"},</v>
      </c>
      <c r="BH247" s="166" t="str">
        <f t="shared" si="216"/>
        <v/>
      </c>
      <c r="BI247" s="166" t="str">
        <f t="shared" si="217"/>
        <v/>
      </c>
      <c r="BJ247" s="166"/>
      <c r="BK247" s="190"/>
      <c r="BL247" s="189" t="str">
        <f t="shared" si="218"/>
        <v/>
      </c>
      <c r="BM247" s="166" t="str">
        <f t="shared" si="206"/>
        <v/>
      </c>
      <c r="BN247" s="167" t="str">
        <f t="shared" si="207"/>
        <v/>
      </c>
      <c r="BO247" s="166" t="str">
        <f t="shared" si="219"/>
        <v/>
      </c>
      <c r="BP247" s="166" t="str">
        <f t="shared" si="208"/>
        <v/>
      </c>
      <c r="BQ247" s="190" t="str">
        <f>IF(AND($A247=1,$J247&lt;&gt;""),_xlfn.CONCAT(BQ$3,PROPER(_xlfn.XLOOKUP($L247,字面,QWERTY)),BQ$4,_xlfn.XLOOKUP($L247,字面,QWERTY),BQ$5,$U247,BQ$6,_xlfn.XLOOKUP($L247,字面,変数名),BQ$7,_xlfn.XLOOKUP($L247,字面,変数名),BQ$8,BQ$9,_xlfn.XLOOKUP($L247,字面,QWERTY),BQ$5,$U247,BQ$6,_xlfn.XLOOKUP($L247,字面,変数名),BQ$10,_xlfn.XLOOKUP($L247,字面,変数名),IF(ISBLANK($BQ248),BQ$11,BQ$8)),"")</f>
        <v>{"description": "(Sp) D","conditions":[{"type":"variable_unless","name":"unsettled","value":0}],"from":{"key_code":"d","modifiers":{"optional":["any"]}},"to":[{"key_code":"d"},{"set_variable":{"name":"B_D","value":1}},{"set_variable":{"name":"unsettled","value":2}}],"to_after_key_up":[{"set_variable":{"name":"B_D","value":0}},{"set_variable":{"name":"unsettled","value":0}}],"type":"basic"},{"from":{"key_code":"d","modifiers":{"optional":["any"]}},"to":[{"key_code":"d"},{"set_variable":{"name":"B_D","value":1}},{"set_variable":{"name":"unsettled","value":1}}],"to_after_key_up":[{"set_variable":{"name":"B_D","value":0}},{"set_variable":{"name":"unsettled","value":0}}],"type":"basic"},</v>
      </c>
      <c r="BR247" s="193"/>
    </row>
    <row r="248" spans="1:70" ht="21">
      <c r="A248" s="39">
        <f t="shared" si="175"/>
        <v>1</v>
      </c>
      <c r="B248" s="38" t="str">
        <f t="shared" si="176"/>
        <v>A</v>
      </c>
      <c r="C248" s="38">
        <f t="shared" si="177"/>
        <v>1</v>
      </c>
      <c r="D248" s="38">
        <f t="shared" si="178"/>
        <v>0</v>
      </c>
      <c r="E248" s="50">
        <f t="shared" si="179"/>
        <v>16384</v>
      </c>
      <c r="F248" s="141">
        <f t="shared" si="180"/>
        <v>1</v>
      </c>
      <c r="G248" s="144">
        <v>15</v>
      </c>
      <c r="H248" s="3"/>
      <c r="I248" s="19"/>
      <c r="J248" s="5" t="s">
        <v>40</v>
      </c>
      <c r="K248" s="7"/>
      <c r="L248" s="22" t="s">
        <v>179</v>
      </c>
      <c r="M248" s="22"/>
      <c r="N248" s="204"/>
      <c r="O248" s="36" t="s">
        <v>179</v>
      </c>
      <c r="P248" s="9"/>
      <c r="Q248" s="10"/>
      <c r="R248" s="21"/>
      <c r="S248" s="34" t="str">
        <f t="shared" si="174"/>
        <v>{"key_code":"k"},{"key_code":"a"}</v>
      </c>
      <c r="T248" s="160"/>
      <c r="U248" s="34" t="str">
        <f t="shared" si="181"/>
        <v>{"key_code":"f"}</v>
      </c>
      <c r="W248" s="84" t="str">
        <f t="shared" si="182"/>
        <v/>
      </c>
      <c r="X248" s="85" t="str">
        <f t="shared" si="183"/>
        <v/>
      </c>
      <c r="Y248" s="86" t="str">
        <f t="shared" si="184"/>
        <v/>
      </c>
      <c r="Z248" s="87" t="str">
        <f t="shared" si="185"/>
        <v/>
      </c>
      <c r="AA248" s="85">
        <f t="shared" si="186"/>
        <v>0</v>
      </c>
      <c r="AB248" s="84" t="str">
        <f t="shared" si="187"/>
        <v/>
      </c>
      <c r="AC248" s="85" t="str">
        <f t="shared" si="188"/>
        <v/>
      </c>
      <c r="AD248" s="86" t="str">
        <f t="shared" si="189"/>
        <v/>
      </c>
      <c r="AE248" s="87" t="str">
        <f t="shared" si="190"/>
        <v/>
      </c>
      <c r="AF248" s="85">
        <f t="shared" si="191"/>
        <v>0</v>
      </c>
      <c r="AG248" s="84" t="str">
        <f t="shared" si="192"/>
        <v/>
      </c>
      <c r="AH248" s="85" t="str">
        <f t="shared" si="193"/>
        <v/>
      </c>
      <c r="AI248" s="86" t="str">
        <f t="shared" si="194"/>
        <v/>
      </c>
      <c r="AJ248" s="87" t="str">
        <f t="shared" si="195"/>
        <v/>
      </c>
      <c r="AK248" s="88">
        <f t="shared" si="196"/>
        <v>0</v>
      </c>
      <c r="AM248" s="183"/>
      <c r="AN248" s="165"/>
      <c r="AO248" s="165"/>
      <c r="AP248" s="165"/>
      <c r="AQ248" s="165"/>
      <c r="AR248" s="189" t="str">
        <f t="shared" si="209"/>
        <v/>
      </c>
      <c r="AS248" s="166" t="str">
        <f t="shared" si="197"/>
        <v/>
      </c>
      <c r="AT248" s="166" t="str">
        <f t="shared" si="198"/>
        <v/>
      </c>
      <c r="AU248" s="166" t="str">
        <f t="shared" si="210"/>
        <v/>
      </c>
      <c r="AV248" s="166" t="str">
        <f t="shared" si="211"/>
        <v/>
      </c>
      <c r="AW248" s="166" t="str">
        <f t="shared" si="199"/>
        <v/>
      </c>
      <c r="AX248" s="166" t="str">
        <f t="shared" si="200"/>
        <v/>
      </c>
      <c r="AY248" s="166" t="str">
        <f t="shared" si="201"/>
        <v/>
      </c>
      <c r="AZ248" s="166" t="str">
        <f t="shared" si="202"/>
        <v/>
      </c>
      <c r="BA248" s="166" t="str">
        <f t="shared" si="212"/>
        <v/>
      </c>
      <c r="BB248" s="166" t="str">
        <f t="shared" si="203"/>
        <v/>
      </c>
      <c r="BC248" s="166" t="str">
        <f t="shared" si="213"/>
        <v/>
      </c>
      <c r="BD248" s="166" t="str">
        <f t="shared" si="204"/>
        <v/>
      </c>
      <c r="BE248" s="166" t="str">
        <f t="shared" si="214"/>
        <v/>
      </c>
      <c r="BF248" s="166" t="str">
        <f t="shared" si="205"/>
        <v/>
      </c>
      <c r="BG248" s="166" t="str">
        <f t="shared" si="215"/>
        <v>{"description": "か","conditions":[{"type":"variable_unless","name":"unsettled","value":0},{"input_sources":[{"language":"ja"}],"type":"input_source_if"},{"input_sources":[{"input_mode_id":"Roman$"}],"type":"input_source_unless"}],"from":{"key_code":"f","modifiers":{"optional":["caps_lock"]}},"to":[{"key_code":"k"},{"key_code":"a"},{"set_variable":{"name":"B_F","value":1}},{"set_variable":{"name":"unsettled","value":2}}],"to_after_key_up":[{"set_variable":{"name":"B_F","value":0}},{"set_variable":{"name":"unsettled","value":0}}],"type":"basic"},{"conditions":[{"input_sources":[{"language":"ja"}],"type":"input_source_if"},{"input_sources":[{"input_mode_id":"Roman$"}],"type":"input_source_unless"}],"from":{"key_code":"f","modifiers":{"optional":["caps_lock"]}},"to":[{"key_code":"k"},{"key_code":"a"},{"set_variable":{"name":"B_F","value":1}},{"set_variable":{"name":"unsettled","value":1}}],"to_after_key_up":[{"set_variable":{"name":"B_F","value":0}},{"set_variable":{"name":"unsettled","value":0}}],"type":"basic"},</v>
      </c>
      <c r="BH248" s="166" t="str">
        <f t="shared" si="216"/>
        <v/>
      </c>
      <c r="BI248" s="166" t="str">
        <f t="shared" si="217"/>
        <v/>
      </c>
      <c r="BJ248" s="166"/>
      <c r="BK248" s="190"/>
      <c r="BL248" s="189" t="str">
        <f t="shared" si="218"/>
        <v/>
      </c>
      <c r="BM248" s="166" t="str">
        <f t="shared" si="206"/>
        <v/>
      </c>
      <c r="BN248" s="167" t="str">
        <f t="shared" si="207"/>
        <v/>
      </c>
      <c r="BO248" s="166" t="str">
        <f t="shared" si="219"/>
        <v/>
      </c>
      <c r="BP248" s="166" t="str">
        <f t="shared" si="208"/>
        <v/>
      </c>
      <c r="BQ248" s="190" t="str">
        <f>IF(AND($A248=1,$J248&lt;&gt;""),_xlfn.CONCAT(BQ$3,PROPER(_xlfn.XLOOKUP($L248,字面,QWERTY)),BQ$4,_xlfn.XLOOKUP($L248,字面,QWERTY),BQ$5,$U248,BQ$6,_xlfn.XLOOKUP($L248,字面,変数名),BQ$7,_xlfn.XLOOKUP($L248,字面,変数名),BQ$8,BQ$9,_xlfn.XLOOKUP($L248,字面,QWERTY),BQ$5,$U248,BQ$6,_xlfn.XLOOKUP($L248,字面,変数名),BQ$10,_xlfn.XLOOKUP($L248,字面,変数名),IF(ISBLANK($BQ249),BQ$11,BQ$8)),"")</f>
        <v>{"description": "(Sp) F","conditions":[{"type":"variable_unless","name":"unsettled","value":0}],"from":{"key_code":"f","modifiers":{"optional":["any"]}},"to":[{"key_code":"f"},{"set_variable":{"name":"B_F","value":1}},{"set_variable":{"name":"unsettled","value":2}}],"to_after_key_up":[{"set_variable":{"name":"B_F","value":0}},{"set_variable":{"name":"unsettled","value":0}}],"type":"basic"},{"from":{"key_code":"f","modifiers":{"optional":["any"]}},"to":[{"key_code":"f"},{"set_variable":{"name":"B_F","value":1}},{"set_variable":{"name":"unsettled","value":1}}],"to_after_key_up":[{"set_variable":{"name":"B_F","value":0}},{"set_variable":{"name":"unsettled","value":0}}],"type":"basic"},</v>
      </c>
      <c r="BR248" s="193"/>
    </row>
    <row r="249" spans="1:70" ht="21">
      <c r="A249" s="39">
        <f t="shared" si="175"/>
        <v>1</v>
      </c>
      <c r="B249" s="38" t="str">
        <f t="shared" si="176"/>
        <v>A</v>
      </c>
      <c r="C249" s="38">
        <f t="shared" si="177"/>
        <v>1</v>
      </c>
      <c r="D249" s="38">
        <f t="shared" si="178"/>
        <v>0</v>
      </c>
      <c r="E249" s="50">
        <f t="shared" si="179"/>
        <v>32768</v>
      </c>
      <c r="F249" s="141">
        <f t="shared" si="180"/>
        <v>1</v>
      </c>
      <c r="G249" s="144">
        <v>16</v>
      </c>
      <c r="H249" s="3"/>
      <c r="I249" s="19"/>
      <c r="J249" s="5" t="s">
        <v>40</v>
      </c>
      <c r="K249" s="7"/>
      <c r="L249" s="22" t="s">
        <v>180</v>
      </c>
      <c r="M249" s="22"/>
      <c r="N249" s="204"/>
      <c r="O249" s="36" t="s">
        <v>30</v>
      </c>
      <c r="P249" s="9"/>
      <c r="Q249" s="10"/>
      <c r="R249" s="21" t="s">
        <v>928</v>
      </c>
      <c r="S249" s="34" t="str">
        <f t="shared" si="174"/>
        <v>{"key_code":"x"},{"key_code":"t"},{"key_code":"u"}</v>
      </c>
      <c r="T249" s="160"/>
      <c r="U249" s="34" t="str">
        <f t="shared" si="181"/>
        <v>{"key_code":"g"}</v>
      </c>
      <c r="W249" s="84" t="str">
        <f t="shared" si="182"/>
        <v/>
      </c>
      <c r="X249" s="85" t="str">
        <f t="shared" si="183"/>
        <v/>
      </c>
      <c r="Y249" s="86" t="str">
        <f t="shared" si="184"/>
        <v/>
      </c>
      <c r="Z249" s="87" t="str">
        <f t="shared" si="185"/>
        <v/>
      </c>
      <c r="AA249" s="85">
        <f t="shared" si="186"/>
        <v>0</v>
      </c>
      <c r="AB249" s="84" t="str">
        <f t="shared" si="187"/>
        <v/>
      </c>
      <c r="AC249" s="85" t="str">
        <f t="shared" si="188"/>
        <v/>
      </c>
      <c r="AD249" s="86" t="str">
        <f t="shared" si="189"/>
        <v/>
      </c>
      <c r="AE249" s="87" t="str">
        <f t="shared" si="190"/>
        <v/>
      </c>
      <c r="AF249" s="85">
        <f t="shared" si="191"/>
        <v>0</v>
      </c>
      <c r="AG249" s="84" t="str">
        <f t="shared" si="192"/>
        <v/>
      </c>
      <c r="AH249" s="85" t="str">
        <f t="shared" si="193"/>
        <v/>
      </c>
      <c r="AI249" s="86" t="str">
        <f t="shared" si="194"/>
        <v/>
      </c>
      <c r="AJ249" s="87" t="str">
        <f t="shared" si="195"/>
        <v/>
      </c>
      <c r="AK249" s="88">
        <f t="shared" si="196"/>
        <v>0</v>
      </c>
      <c r="AM249" s="183"/>
      <c r="AN249" s="165"/>
      <c r="AO249" s="165"/>
      <c r="AP249" s="165"/>
      <c r="AQ249" s="165"/>
      <c r="AR249" s="189" t="str">
        <f t="shared" si="209"/>
        <v/>
      </c>
      <c r="AS249" s="166" t="str">
        <f t="shared" si="197"/>
        <v/>
      </c>
      <c r="AT249" s="166" t="str">
        <f t="shared" si="198"/>
        <v/>
      </c>
      <c r="AU249" s="166" t="str">
        <f t="shared" si="210"/>
        <v/>
      </c>
      <c r="AV249" s="166" t="str">
        <f t="shared" si="211"/>
        <v/>
      </c>
      <c r="AW249" s="166" t="str">
        <f t="shared" si="199"/>
        <v/>
      </c>
      <c r="AX249" s="166" t="str">
        <f t="shared" si="200"/>
        <v/>
      </c>
      <c r="AY249" s="166" t="str">
        <f t="shared" si="201"/>
        <v/>
      </c>
      <c r="AZ249" s="166" t="str">
        <f t="shared" si="202"/>
        <v/>
      </c>
      <c r="BA249" s="166" t="str">
        <f t="shared" si="212"/>
        <v/>
      </c>
      <c r="BB249" s="166" t="str">
        <f t="shared" si="203"/>
        <v/>
      </c>
      <c r="BC249" s="166" t="str">
        <f t="shared" si="213"/>
        <v/>
      </c>
      <c r="BD249" s="166" t="str">
        <f t="shared" si="204"/>
        <v/>
      </c>
      <c r="BE249" s="166" t="str">
        <f t="shared" si="214"/>
        <v/>
      </c>
      <c r="BF249" s="166" t="str">
        <f t="shared" si="205"/>
        <v/>
      </c>
      <c r="BG249" s="166" t="str">
        <f t="shared" si="215"/>
        <v>{"description": "っ","conditions":[{"type":"variable_unless","name":"unsettled","value":0},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B_G","value":1}},{"set_variable":{"name":"unsettled","value":2}}],"to_after_key_up":[{"set_variable":{"name":"B_G","value":0}},{"set_variable":{"name":"unsettled","value":0}}],"type":"basic"},{"conditions":[{"input_sources":[{"language":"ja"}],"type":"input_source_if"},{"input_sources":[{"input_mode_id":"Roman$"}],"type":"input_source_unless"}],"from":{"key_code":"g","modifiers":{"optional":["caps_lock"]}},"to":[{"key_code":"x"},{"key_code":"t"},{"key_code":"u"},{"set_variable":{"name":"B_G","value":1}},{"set_variable":{"name":"unsettled","value":1}}],"to_after_key_up":[{"set_variable":{"name":"B_G","value":0}},{"set_variable":{"name":"unsettled","value":0}}],"type":"basic"},</v>
      </c>
      <c r="BH249" s="166" t="str">
        <f t="shared" si="216"/>
        <v/>
      </c>
      <c r="BI249" s="166" t="str">
        <f t="shared" si="217"/>
        <v/>
      </c>
      <c r="BJ249" s="166"/>
      <c r="BK249" s="190"/>
      <c r="BL249" s="189" t="str">
        <f t="shared" si="218"/>
        <v/>
      </c>
      <c r="BM249" s="166" t="str">
        <f t="shared" si="206"/>
        <v/>
      </c>
      <c r="BN249" s="167" t="str">
        <f t="shared" si="207"/>
        <v/>
      </c>
      <c r="BO249" s="166" t="str">
        <f t="shared" si="219"/>
        <v/>
      </c>
      <c r="BP249" s="166" t="str">
        <f t="shared" si="208"/>
        <v/>
      </c>
      <c r="BQ249" s="190" t="str">
        <f>IF(AND($A249=1,$J249&lt;&gt;""),_xlfn.CONCAT(BQ$3,PROPER(_xlfn.XLOOKUP($L249,字面,QWERTY)),BQ$4,_xlfn.XLOOKUP($L249,字面,QWERTY),BQ$5,$U249,BQ$6,_xlfn.XLOOKUP($L249,字面,変数名),BQ$7,_xlfn.XLOOKUP($L249,字面,変数名),BQ$8,BQ$9,_xlfn.XLOOKUP($L249,字面,QWERTY),BQ$5,$U249,BQ$6,_xlfn.XLOOKUP($L249,字面,変数名),BQ$10,_xlfn.XLOOKUP($L249,字面,変数名),IF(ISBLANK($BQ250),BQ$11,BQ$8)),"")</f>
        <v>{"description": "(Sp) G","conditions":[{"type":"variable_unless","name":"unsettled","value":0}],"from":{"key_code":"g","modifiers":{"optional":["any"]}},"to":[{"key_code":"g"},{"set_variable":{"name":"B_G","value":1}},{"set_variable":{"name":"unsettled","value":2}}],"to_after_key_up":[{"set_variable":{"name":"B_G","value":0}},{"set_variable":{"name":"unsettled","value":0}}],"type":"basic"},{"from":{"key_code":"g","modifiers":{"optional":["any"]}},"to":[{"key_code":"g"},{"set_variable":{"name":"B_G","value":1}},{"set_variable":{"name":"unsettled","value":1}}],"to_after_key_up":[{"set_variable":{"name":"B_G","value":0}},{"set_variable":{"name":"unsettled","value":0}}],"type":"basic"},</v>
      </c>
      <c r="BR249" s="193"/>
    </row>
    <row r="250" spans="1:70" ht="21">
      <c r="A250" s="39">
        <f t="shared" si="175"/>
        <v>1</v>
      </c>
      <c r="B250" s="38" t="str">
        <f t="shared" si="176"/>
        <v>A</v>
      </c>
      <c r="C250" s="38">
        <f t="shared" si="177"/>
        <v>1</v>
      </c>
      <c r="D250" s="38">
        <f t="shared" si="178"/>
        <v>0</v>
      </c>
      <c r="E250" s="50">
        <f t="shared" si="179"/>
        <v>65536</v>
      </c>
      <c r="F250" s="141">
        <f t="shared" si="180"/>
        <v>1</v>
      </c>
      <c r="G250" s="144">
        <v>17</v>
      </c>
      <c r="H250" s="3"/>
      <c r="I250" s="19"/>
      <c r="J250" s="5" t="s">
        <v>40</v>
      </c>
      <c r="K250" s="7"/>
      <c r="L250" s="22" t="s">
        <v>181</v>
      </c>
      <c r="M250" s="22"/>
      <c r="N250" s="204"/>
      <c r="O250" s="36" t="s">
        <v>181</v>
      </c>
      <c r="P250" s="9"/>
      <c r="Q250" s="10"/>
      <c r="R250" s="21"/>
      <c r="S250" s="34" t="str">
        <f t="shared" si="174"/>
        <v>{"key_code":"k"},{"key_code":"u"}</v>
      </c>
      <c r="T250" s="160"/>
      <c r="U250" s="34" t="str">
        <f t="shared" si="181"/>
        <v>{"key_code":"h"}</v>
      </c>
      <c r="W250" s="84" t="str">
        <f t="shared" si="182"/>
        <v/>
      </c>
      <c r="X250" s="85" t="str">
        <f t="shared" si="183"/>
        <v/>
      </c>
      <c r="Y250" s="86" t="str">
        <f t="shared" si="184"/>
        <v/>
      </c>
      <c r="Z250" s="87" t="str">
        <f t="shared" si="185"/>
        <v/>
      </c>
      <c r="AA250" s="85">
        <f t="shared" si="186"/>
        <v>0</v>
      </c>
      <c r="AB250" s="84" t="str">
        <f t="shared" si="187"/>
        <v/>
      </c>
      <c r="AC250" s="85" t="str">
        <f t="shared" si="188"/>
        <v/>
      </c>
      <c r="AD250" s="86" t="str">
        <f t="shared" si="189"/>
        <v/>
      </c>
      <c r="AE250" s="87" t="str">
        <f t="shared" si="190"/>
        <v/>
      </c>
      <c r="AF250" s="85">
        <f t="shared" si="191"/>
        <v>0</v>
      </c>
      <c r="AG250" s="84" t="str">
        <f t="shared" si="192"/>
        <v/>
      </c>
      <c r="AH250" s="85" t="str">
        <f t="shared" si="193"/>
        <v/>
      </c>
      <c r="AI250" s="86" t="str">
        <f t="shared" si="194"/>
        <v/>
      </c>
      <c r="AJ250" s="87" t="str">
        <f t="shared" si="195"/>
        <v/>
      </c>
      <c r="AK250" s="88">
        <f t="shared" si="196"/>
        <v>0</v>
      </c>
      <c r="AM250" s="183"/>
      <c r="AN250" s="165"/>
      <c r="AO250" s="165"/>
      <c r="AP250" s="165"/>
      <c r="AQ250" s="165"/>
      <c r="AR250" s="189" t="str">
        <f t="shared" si="209"/>
        <v/>
      </c>
      <c r="AS250" s="166" t="str">
        <f t="shared" si="197"/>
        <v/>
      </c>
      <c r="AT250" s="166" t="str">
        <f t="shared" si="198"/>
        <v/>
      </c>
      <c r="AU250" s="166" t="str">
        <f t="shared" si="210"/>
        <v/>
      </c>
      <c r="AV250" s="166" t="str">
        <f t="shared" si="211"/>
        <v/>
      </c>
      <c r="AW250" s="166" t="str">
        <f t="shared" si="199"/>
        <v/>
      </c>
      <c r="AX250" s="166" t="str">
        <f t="shared" si="200"/>
        <v/>
      </c>
      <c r="AY250" s="166" t="str">
        <f t="shared" si="201"/>
        <v/>
      </c>
      <c r="AZ250" s="166" t="str">
        <f t="shared" si="202"/>
        <v/>
      </c>
      <c r="BA250" s="166" t="str">
        <f t="shared" si="212"/>
        <v/>
      </c>
      <c r="BB250" s="166" t="str">
        <f t="shared" si="203"/>
        <v/>
      </c>
      <c r="BC250" s="166" t="str">
        <f t="shared" si="213"/>
        <v/>
      </c>
      <c r="BD250" s="166" t="str">
        <f t="shared" si="204"/>
        <v/>
      </c>
      <c r="BE250" s="166" t="str">
        <f t="shared" si="214"/>
        <v/>
      </c>
      <c r="BF250" s="166" t="str">
        <f t="shared" si="205"/>
        <v/>
      </c>
      <c r="BG250" s="166" t="str">
        <f t="shared" si="215"/>
        <v>{"description": "く","conditions":[{"type":"variable_unless","name":"unsettled","value":0},{"input_sources":[{"language":"ja"}],"type":"input_source_if"},{"input_sources":[{"input_mode_id":"Roman$"}],"type":"input_source_unless"}],"from":{"key_code":"h","modifiers":{"optional":["caps_lock"]}},"to":[{"key_code":"k"},{"key_code":"u"},{"set_variable":{"name":"B_H","value":1}},{"set_variable":{"name":"unsettled","value":2}}],"to_after_key_up":[{"set_variable":{"name":"B_H","value":0}},{"set_variable":{"name":"unsettled","value":0}}],"type":"basic"},{"conditions":[{"input_sources":[{"language":"ja"}],"type":"input_source_if"},{"input_sources":[{"input_mode_id":"Roman$"}],"type":"input_source_unless"}],"from":{"key_code":"h","modifiers":{"optional":["caps_lock"]}},"to":[{"key_code":"k"},{"key_code":"u"},{"set_variable":{"name":"B_H","value":1}},{"set_variable":{"name":"unsettled","value":1}}],"to_after_key_up":[{"set_variable":{"name":"B_H","value":0}},{"set_variable":{"name":"unsettled","value":0}}],"type":"basic"},</v>
      </c>
      <c r="BH250" s="166" t="str">
        <f t="shared" si="216"/>
        <v/>
      </c>
      <c r="BI250" s="166" t="str">
        <f t="shared" si="217"/>
        <v/>
      </c>
      <c r="BJ250" s="166"/>
      <c r="BK250" s="190"/>
      <c r="BL250" s="189" t="str">
        <f t="shared" si="218"/>
        <v/>
      </c>
      <c r="BM250" s="166" t="str">
        <f t="shared" si="206"/>
        <v/>
      </c>
      <c r="BN250" s="167" t="str">
        <f t="shared" si="207"/>
        <v/>
      </c>
      <c r="BO250" s="166" t="str">
        <f t="shared" si="219"/>
        <v/>
      </c>
      <c r="BP250" s="166" t="str">
        <f t="shared" si="208"/>
        <v/>
      </c>
      <c r="BQ250" s="190" t="str">
        <f>IF(AND($A250=1,$J250&lt;&gt;""),_xlfn.CONCAT(BQ$3,PROPER(_xlfn.XLOOKUP($L250,字面,QWERTY)),BQ$4,_xlfn.XLOOKUP($L250,字面,QWERTY),BQ$5,$U250,BQ$6,_xlfn.XLOOKUP($L250,字面,変数名),BQ$7,_xlfn.XLOOKUP($L250,字面,変数名),BQ$8,BQ$9,_xlfn.XLOOKUP($L250,字面,QWERTY),BQ$5,$U250,BQ$6,_xlfn.XLOOKUP($L250,字面,変数名),BQ$10,_xlfn.XLOOKUP($L250,字面,変数名),IF(ISBLANK($BQ251),BQ$11,BQ$8)),"")</f>
        <v>{"description": "(Sp) H","conditions":[{"type":"variable_unless","name":"unsettled","value":0}],"from":{"key_code":"h","modifiers":{"optional":["any"]}},"to":[{"key_code":"h"},{"set_variable":{"name":"B_H","value":1}},{"set_variable":{"name":"unsettled","value":2}}],"to_after_key_up":[{"set_variable":{"name":"B_H","value":0}},{"set_variable":{"name":"unsettled","value":0}}],"type":"basic"},{"from":{"key_code":"h","modifiers":{"optional":["any"]}},"to":[{"key_code":"h"},{"set_variable":{"name":"B_H","value":1}},{"set_variable":{"name":"unsettled","value":1}}],"to_after_key_up":[{"set_variable":{"name":"B_H","value":0}},{"set_variable":{"name":"unsettled","value":0}}],"type":"basic"},</v>
      </c>
      <c r="BR250" s="193"/>
    </row>
    <row r="251" spans="1:70" ht="21">
      <c r="A251" s="39">
        <f t="shared" si="175"/>
        <v>1</v>
      </c>
      <c r="B251" s="38" t="str">
        <f t="shared" si="176"/>
        <v>A</v>
      </c>
      <c r="C251" s="38">
        <f t="shared" si="177"/>
        <v>1</v>
      </c>
      <c r="D251" s="38">
        <f t="shared" si="178"/>
        <v>0</v>
      </c>
      <c r="E251" s="50">
        <f t="shared" si="179"/>
        <v>131072</v>
      </c>
      <c r="F251" s="141">
        <f t="shared" si="180"/>
        <v>1</v>
      </c>
      <c r="G251" s="144">
        <v>18</v>
      </c>
      <c r="H251" s="3"/>
      <c r="I251" s="19"/>
      <c r="J251" s="5" t="s">
        <v>40</v>
      </c>
      <c r="K251" s="7"/>
      <c r="L251" s="22" t="s">
        <v>182</v>
      </c>
      <c r="M251" s="22"/>
      <c r="N251" s="204"/>
      <c r="O251" s="36" t="s">
        <v>182</v>
      </c>
      <c r="P251" s="9"/>
      <c r="Q251" s="10"/>
      <c r="R251" s="21" t="s">
        <v>918</v>
      </c>
      <c r="S251" s="34" t="str">
        <f t="shared" si="174"/>
        <v>{"key_code":"a"}</v>
      </c>
      <c r="T251" s="160"/>
      <c r="U251" s="34" t="str">
        <f t="shared" si="181"/>
        <v>{"key_code":"j"}</v>
      </c>
      <c r="W251" s="84" t="str">
        <f t="shared" si="182"/>
        <v/>
      </c>
      <c r="X251" s="85" t="str">
        <f t="shared" si="183"/>
        <v/>
      </c>
      <c r="Y251" s="86" t="str">
        <f t="shared" si="184"/>
        <v/>
      </c>
      <c r="Z251" s="87" t="str">
        <f t="shared" si="185"/>
        <v/>
      </c>
      <c r="AA251" s="85">
        <f t="shared" si="186"/>
        <v>0</v>
      </c>
      <c r="AB251" s="84" t="str">
        <f t="shared" si="187"/>
        <v/>
      </c>
      <c r="AC251" s="85" t="str">
        <f t="shared" si="188"/>
        <v/>
      </c>
      <c r="AD251" s="86" t="str">
        <f t="shared" si="189"/>
        <v/>
      </c>
      <c r="AE251" s="87" t="str">
        <f t="shared" si="190"/>
        <v/>
      </c>
      <c r="AF251" s="85">
        <f t="shared" si="191"/>
        <v>0</v>
      </c>
      <c r="AG251" s="84" t="str">
        <f t="shared" si="192"/>
        <v/>
      </c>
      <c r="AH251" s="85" t="str">
        <f t="shared" si="193"/>
        <v/>
      </c>
      <c r="AI251" s="86" t="str">
        <f t="shared" si="194"/>
        <v/>
      </c>
      <c r="AJ251" s="87" t="str">
        <f t="shared" si="195"/>
        <v/>
      </c>
      <c r="AK251" s="88">
        <f t="shared" si="196"/>
        <v>0</v>
      </c>
      <c r="AM251" s="183"/>
      <c r="AN251" s="165"/>
      <c r="AO251" s="165"/>
      <c r="AP251" s="165"/>
      <c r="AQ251" s="165"/>
      <c r="AR251" s="189" t="str">
        <f t="shared" si="209"/>
        <v/>
      </c>
      <c r="AS251" s="166" t="str">
        <f t="shared" si="197"/>
        <v/>
      </c>
      <c r="AT251" s="166" t="str">
        <f t="shared" si="198"/>
        <v/>
      </c>
      <c r="AU251" s="166" t="str">
        <f t="shared" si="210"/>
        <v/>
      </c>
      <c r="AV251" s="166" t="str">
        <f t="shared" si="211"/>
        <v/>
      </c>
      <c r="AW251" s="166" t="str">
        <f t="shared" si="199"/>
        <v/>
      </c>
      <c r="AX251" s="166" t="str">
        <f t="shared" si="200"/>
        <v/>
      </c>
      <c r="AY251" s="166" t="str">
        <f t="shared" si="201"/>
        <v/>
      </c>
      <c r="AZ251" s="166" t="str">
        <f t="shared" si="202"/>
        <v/>
      </c>
      <c r="BA251" s="166" t="str">
        <f t="shared" si="212"/>
        <v/>
      </c>
      <c r="BB251" s="166" t="str">
        <f t="shared" si="203"/>
        <v/>
      </c>
      <c r="BC251" s="166" t="str">
        <f t="shared" si="213"/>
        <v/>
      </c>
      <c r="BD251" s="166" t="str">
        <f t="shared" si="204"/>
        <v/>
      </c>
      <c r="BE251" s="166" t="str">
        <f t="shared" si="214"/>
        <v/>
      </c>
      <c r="BF251" s="166" t="str">
        <f t="shared" si="205"/>
        <v/>
      </c>
      <c r="BG251" s="166" t="str">
        <f t="shared" si="215"/>
        <v>{"description": "あ","conditions":[{"type":"variable_unless","name":"unsettled","value":0},{"input_sources":[{"language":"ja"}],"type":"input_source_if"},{"input_sources":[{"input_mode_id":"Roman$"}],"type":"input_source_unless"}],"from":{"key_code":"j","modifiers":{"optional":["caps_lock"]}},"to":[{"key_code":"a"},{"set_variable":{"name":"B_J","value":1}},{"set_variable":{"name":"unsettled","value":2}}],"to_after_key_up":[{"set_variable":{"name":"B_J","value":0}},{"set_variable":{"name":"unsettled","value":0}}],"type":"basic"},{"conditions":[{"input_sources":[{"language":"ja"}],"type":"input_source_if"},{"input_sources":[{"input_mode_id":"Roman$"}],"type":"input_source_unless"}],"from":{"key_code":"j","modifiers":{"optional":["caps_lock"]}},"to":[{"key_code":"a"},{"set_variable":{"name":"B_J","value":1}},{"set_variable":{"name":"unsettled","value":1}}],"to_after_key_up":[{"set_variable":{"name":"B_J","value":0}},{"set_variable":{"name":"unsettled","value":0}}],"type":"basic"},</v>
      </c>
      <c r="BH251" s="166" t="str">
        <f t="shared" si="216"/>
        <v/>
      </c>
      <c r="BI251" s="166" t="str">
        <f t="shared" si="217"/>
        <v/>
      </c>
      <c r="BJ251" s="166"/>
      <c r="BK251" s="190"/>
      <c r="BL251" s="189" t="str">
        <f t="shared" si="218"/>
        <v/>
      </c>
      <c r="BM251" s="166" t="str">
        <f t="shared" si="206"/>
        <v/>
      </c>
      <c r="BN251" s="167" t="str">
        <f t="shared" si="207"/>
        <v/>
      </c>
      <c r="BO251" s="166" t="str">
        <f t="shared" si="219"/>
        <v/>
      </c>
      <c r="BP251" s="166" t="str">
        <f t="shared" si="208"/>
        <v/>
      </c>
      <c r="BQ251" s="190" t="str">
        <f>IF(AND($A251=1,$J251&lt;&gt;""),_xlfn.CONCAT(BQ$3,PROPER(_xlfn.XLOOKUP($L251,字面,QWERTY)),BQ$4,_xlfn.XLOOKUP($L251,字面,QWERTY),BQ$5,$U251,BQ$6,_xlfn.XLOOKUP($L251,字面,変数名),BQ$7,_xlfn.XLOOKUP($L251,字面,変数名),BQ$8,BQ$9,_xlfn.XLOOKUP($L251,字面,QWERTY),BQ$5,$U251,BQ$6,_xlfn.XLOOKUP($L251,字面,変数名),BQ$10,_xlfn.XLOOKUP($L251,字面,変数名),IF(ISBLANK($BQ252),BQ$11,BQ$8)),"")</f>
        <v>{"description": "(Sp) J","conditions":[{"type":"variable_unless","name":"unsettled","value":0}],"from":{"key_code":"j","modifiers":{"optional":["any"]}},"to":[{"key_code":"j"},{"set_variable":{"name":"B_J","value":1}},{"set_variable":{"name":"unsettled","value":2}}],"to_after_key_up":[{"set_variable":{"name":"B_J","value":0}},{"set_variable":{"name":"unsettled","value":0}}],"type":"basic"},{"from":{"key_code":"j","modifiers":{"optional":["any"]}},"to":[{"key_code":"j"},{"set_variable":{"name":"B_J","value":1}},{"set_variable":{"name":"unsettled","value":1}}],"to_after_key_up":[{"set_variable":{"name":"B_J","value":0}},{"set_variable":{"name":"unsettled","value":0}}],"type":"basic"},</v>
      </c>
      <c r="BR251" s="193"/>
    </row>
    <row r="252" spans="1:70" ht="21">
      <c r="A252" s="39">
        <f t="shared" si="175"/>
        <v>1</v>
      </c>
      <c r="B252" s="38" t="str">
        <f t="shared" si="176"/>
        <v>A</v>
      </c>
      <c r="C252" s="38">
        <f t="shared" si="177"/>
        <v>1</v>
      </c>
      <c r="D252" s="38">
        <f t="shared" si="178"/>
        <v>0</v>
      </c>
      <c r="E252" s="50">
        <f t="shared" si="179"/>
        <v>262144</v>
      </c>
      <c r="F252" s="141">
        <f t="shared" si="180"/>
        <v>1</v>
      </c>
      <c r="G252" s="144">
        <v>19</v>
      </c>
      <c r="H252" s="3"/>
      <c r="I252" s="19"/>
      <c r="J252" s="5" t="s">
        <v>40</v>
      </c>
      <c r="K252" s="7"/>
      <c r="L252" s="22" t="s">
        <v>183</v>
      </c>
      <c r="M252" s="22"/>
      <c r="N252" s="204"/>
      <c r="O252" s="36" t="s">
        <v>183</v>
      </c>
      <c r="P252" s="9"/>
      <c r="Q252" s="10"/>
      <c r="R252" s="21" t="s">
        <v>919</v>
      </c>
      <c r="S252" s="34" t="str">
        <f t="shared" si="174"/>
        <v>{"key_code":"i"}</v>
      </c>
      <c r="T252" s="160"/>
      <c r="U252" s="34" t="str">
        <f t="shared" si="181"/>
        <v>{"key_code":"k"}</v>
      </c>
      <c r="W252" s="84" t="str">
        <f t="shared" si="182"/>
        <v/>
      </c>
      <c r="X252" s="85" t="str">
        <f t="shared" si="183"/>
        <v/>
      </c>
      <c r="Y252" s="86" t="str">
        <f t="shared" si="184"/>
        <v/>
      </c>
      <c r="Z252" s="87" t="str">
        <f t="shared" si="185"/>
        <v/>
      </c>
      <c r="AA252" s="85">
        <f t="shared" si="186"/>
        <v>0</v>
      </c>
      <c r="AB252" s="84" t="str">
        <f t="shared" si="187"/>
        <v/>
      </c>
      <c r="AC252" s="85" t="str">
        <f t="shared" si="188"/>
        <v/>
      </c>
      <c r="AD252" s="86" t="str">
        <f t="shared" si="189"/>
        <v/>
      </c>
      <c r="AE252" s="87" t="str">
        <f t="shared" si="190"/>
        <v/>
      </c>
      <c r="AF252" s="85">
        <f t="shared" si="191"/>
        <v>0</v>
      </c>
      <c r="AG252" s="84" t="str">
        <f t="shared" si="192"/>
        <v/>
      </c>
      <c r="AH252" s="85" t="str">
        <f t="shared" si="193"/>
        <v/>
      </c>
      <c r="AI252" s="86" t="str">
        <f t="shared" si="194"/>
        <v/>
      </c>
      <c r="AJ252" s="87" t="str">
        <f t="shared" si="195"/>
        <v/>
      </c>
      <c r="AK252" s="88">
        <f t="shared" si="196"/>
        <v>0</v>
      </c>
      <c r="AM252" s="183"/>
      <c r="AN252" s="165"/>
      <c r="AO252" s="165"/>
      <c r="AP252" s="165"/>
      <c r="AQ252" s="165"/>
      <c r="AR252" s="189" t="str">
        <f t="shared" si="209"/>
        <v/>
      </c>
      <c r="AS252" s="166" t="str">
        <f t="shared" si="197"/>
        <v/>
      </c>
      <c r="AT252" s="166" t="str">
        <f t="shared" si="198"/>
        <v/>
      </c>
      <c r="AU252" s="166" t="str">
        <f t="shared" si="210"/>
        <v/>
      </c>
      <c r="AV252" s="166" t="str">
        <f t="shared" si="211"/>
        <v/>
      </c>
      <c r="AW252" s="166" t="str">
        <f t="shared" si="199"/>
        <v/>
      </c>
      <c r="AX252" s="166" t="str">
        <f t="shared" si="200"/>
        <v/>
      </c>
      <c r="AY252" s="166" t="str">
        <f t="shared" si="201"/>
        <v/>
      </c>
      <c r="AZ252" s="166" t="str">
        <f t="shared" si="202"/>
        <v/>
      </c>
      <c r="BA252" s="166" t="str">
        <f t="shared" si="212"/>
        <v/>
      </c>
      <c r="BB252" s="166" t="str">
        <f t="shared" si="203"/>
        <v/>
      </c>
      <c r="BC252" s="166" t="str">
        <f t="shared" si="213"/>
        <v/>
      </c>
      <c r="BD252" s="166" t="str">
        <f t="shared" si="204"/>
        <v/>
      </c>
      <c r="BE252" s="166" t="str">
        <f t="shared" si="214"/>
        <v/>
      </c>
      <c r="BF252" s="166" t="str">
        <f t="shared" si="205"/>
        <v/>
      </c>
      <c r="BG252" s="166" t="str">
        <f t="shared" si="215"/>
        <v>{"description": "い","conditions":[{"type":"variable_unless","name":"unsettled","value":0},{"input_sources":[{"language":"ja"}],"type":"input_source_if"},{"input_sources":[{"input_mode_id":"Roman$"}],"type":"input_source_unless"}],"from":{"key_code":"k","modifiers":{"optional":["caps_lock"]}},"to":[{"key_code":"i"},{"set_variable":{"name":"B_K","value":1}},{"set_variable":{"name":"unsettled","value":2}}],"to_after_key_up":[{"set_variable":{"name":"B_K","value":0}},{"set_variable":{"name":"unsettled","value":0}}],"type":"basic"},{"conditions":[{"input_sources":[{"language":"ja"}],"type":"input_source_if"},{"input_sources":[{"input_mode_id":"Roman$"}],"type":"input_source_unless"}],"from":{"key_code":"k","modifiers":{"optional":["caps_lock"]}},"to":[{"key_code":"i"},{"set_variable":{"name":"B_K","value":1}},{"set_variable":{"name":"unsettled","value":1}}],"to_after_key_up":[{"set_variable":{"name":"B_K","value":0}},{"set_variable":{"name":"unsettled","value":0}}],"type":"basic"},</v>
      </c>
      <c r="BH252" s="166" t="str">
        <f t="shared" si="216"/>
        <v/>
      </c>
      <c r="BI252" s="166" t="str">
        <f t="shared" si="217"/>
        <v/>
      </c>
      <c r="BJ252" s="166"/>
      <c r="BK252" s="190"/>
      <c r="BL252" s="189" t="str">
        <f t="shared" si="218"/>
        <v/>
      </c>
      <c r="BM252" s="166" t="str">
        <f t="shared" si="206"/>
        <v/>
      </c>
      <c r="BN252" s="167" t="str">
        <f t="shared" si="207"/>
        <v/>
      </c>
      <c r="BO252" s="166" t="str">
        <f t="shared" si="219"/>
        <v/>
      </c>
      <c r="BP252" s="166" t="str">
        <f t="shared" si="208"/>
        <v/>
      </c>
      <c r="BQ252" s="190" t="str">
        <f>IF(AND($A252=1,$J252&lt;&gt;""),_xlfn.CONCAT(BQ$3,PROPER(_xlfn.XLOOKUP($L252,字面,QWERTY)),BQ$4,_xlfn.XLOOKUP($L252,字面,QWERTY),BQ$5,$U252,BQ$6,_xlfn.XLOOKUP($L252,字面,変数名),BQ$7,_xlfn.XLOOKUP($L252,字面,変数名),BQ$8,BQ$9,_xlfn.XLOOKUP($L252,字面,QWERTY),BQ$5,$U252,BQ$6,_xlfn.XLOOKUP($L252,字面,変数名),BQ$10,_xlfn.XLOOKUP($L252,字面,変数名),IF(ISBLANK($BQ253),BQ$11,BQ$8)),"")</f>
        <v>{"description": "(Sp) K","conditions":[{"type":"variable_unless","name":"unsettled","value":0}],"from":{"key_code":"k","modifiers":{"optional":["any"]}},"to":[{"key_code":"k"},{"set_variable":{"name":"B_K","value":1}},{"set_variable":{"name":"unsettled","value":2}}],"to_after_key_up":[{"set_variable":{"name":"B_K","value":0}},{"set_variable":{"name":"unsettled","value":0}}],"type":"basic"},{"from":{"key_code":"k","modifiers":{"optional":["any"]}},"to":[{"key_code":"k"},{"set_variable":{"name":"B_K","value":1}},{"set_variable":{"name":"unsettled","value":1}}],"to_after_key_up":[{"set_variable":{"name":"B_K","value":0}},{"set_variable":{"name":"unsettled","value":0}}],"type":"basic"},</v>
      </c>
      <c r="BR252" s="193"/>
    </row>
    <row r="253" spans="1:70" ht="21">
      <c r="A253" s="39">
        <f t="shared" si="175"/>
        <v>1</v>
      </c>
      <c r="B253" s="38" t="str">
        <f t="shared" si="176"/>
        <v>A</v>
      </c>
      <c r="C253" s="38">
        <f t="shared" si="177"/>
        <v>1</v>
      </c>
      <c r="D253" s="38">
        <f t="shared" si="178"/>
        <v>0</v>
      </c>
      <c r="E253" s="50">
        <f t="shared" si="179"/>
        <v>524288</v>
      </c>
      <c r="F253" s="141">
        <f t="shared" si="180"/>
        <v>1</v>
      </c>
      <c r="G253" s="144">
        <v>20</v>
      </c>
      <c r="H253" s="3"/>
      <c r="I253" s="19"/>
      <c r="J253" s="5" t="s">
        <v>40</v>
      </c>
      <c r="K253" s="7"/>
      <c r="L253" s="22" t="s">
        <v>184</v>
      </c>
      <c r="M253" s="22"/>
      <c r="N253" s="204"/>
      <c r="O253" s="36" t="s">
        <v>184</v>
      </c>
      <c r="P253" s="9"/>
      <c r="Q253" s="10"/>
      <c r="R253" s="21" t="s">
        <v>920</v>
      </c>
      <c r="S253" s="34" t="str">
        <f t="shared" si="174"/>
        <v>{"key_code":"u"}</v>
      </c>
      <c r="T253" s="160"/>
      <c r="U253" s="34" t="str">
        <f t="shared" si="181"/>
        <v>{"key_code":"l"}</v>
      </c>
      <c r="W253" s="84" t="str">
        <f t="shared" si="182"/>
        <v/>
      </c>
      <c r="X253" s="85" t="str">
        <f t="shared" si="183"/>
        <v/>
      </c>
      <c r="Y253" s="86" t="str">
        <f t="shared" si="184"/>
        <v/>
      </c>
      <c r="Z253" s="87" t="str">
        <f t="shared" si="185"/>
        <v/>
      </c>
      <c r="AA253" s="85">
        <f t="shared" si="186"/>
        <v>0</v>
      </c>
      <c r="AB253" s="84" t="str">
        <f t="shared" si="187"/>
        <v/>
      </c>
      <c r="AC253" s="85" t="str">
        <f t="shared" si="188"/>
        <v/>
      </c>
      <c r="AD253" s="86" t="str">
        <f t="shared" si="189"/>
        <v/>
      </c>
      <c r="AE253" s="87" t="str">
        <f t="shared" si="190"/>
        <v/>
      </c>
      <c r="AF253" s="85">
        <f t="shared" si="191"/>
        <v>0</v>
      </c>
      <c r="AG253" s="84" t="str">
        <f t="shared" si="192"/>
        <v/>
      </c>
      <c r="AH253" s="85" t="str">
        <f t="shared" si="193"/>
        <v/>
      </c>
      <c r="AI253" s="86" t="str">
        <f t="shared" si="194"/>
        <v/>
      </c>
      <c r="AJ253" s="87" t="str">
        <f t="shared" si="195"/>
        <v/>
      </c>
      <c r="AK253" s="88">
        <f t="shared" si="196"/>
        <v>0</v>
      </c>
      <c r="AM253" s="183"/>
      <c r="AN253" s="165"/>
      <c r="AO253" s="165"/>
      <c r="AP253" s="165"/>
      <c r="AQ253" s="165"/>
      <c r="AR253" s="189" t="str">
        <f t="shared" si="209"/>
        <v/>
      </c>
      <c r="AS253" s="166" t="str">
        <f t="shared" si="197"/>
        <v/>
      </c>
      <c r="AT253" s="166" t="str">
        <f t="shared" si="198"/>
        <v/>
      </c>
      <c r="AU253" s="166" t="str">
        <f t="shared" si="210"/>
        <v/>
      </c>
      <c r="AV253" s="166" t="str">
        <f t="shared" si="211"/>
        <v/>
      </c>
      <c r="AW253" s="166" t="str">
        <f t="shared" si="199"/>
        <v/>
      </c>
      <c r="AX253" s="166" t="str">
        <f t="shared" si="200"/>
        <v/>
      </c>
      <c r="AY253" s="166" t="str">
        <f t="shared" si="201"/>
        <v/>
      </c>
      <c r="AZ253" s="166" t="str">
        <f t="shared" si="202"/>
        <v/>
      </c>
      <c r="BA253" s="166" t="str">
        <f t="shared" si="212"/>
        <v/>
      </c>
      <c r="BB253" s="166" t="str">
        <f t="shared" si="203"/>
        <v/>
      </c>
      <c r="BC253" s="166" t="str">
        <f t="shared" si="213"/>
        <v/>
      </c>
      <c r="BD253" s="166" t="str">
        <f t="shared" si="204"/>
        <v/>
      </c>
      <c r="BE253" s="166" t="str">
        <f t="shared" si="214"/>
        <v/>
      </c>
      <c r="BF253" s="166" t="str">
        <f t="shared" si="205"/>
        <v/>
      </c>
      <c r="BG253" s="166" t="str">
        <f t="shared" si="215"/>
        <v>{"description": "う","conditions":[{"type":"variable_unless","name":"unsettled","value":0},{"input_sources":[{"language":"ja"}],"type":"input_source_if"},{"input_sources":[{"input_mode_id":"Roman$"}],"type":"input_source_unless"}],"from":{"key_code":"l","modifiers":{"optional":["caps_lock"]}},"to":[{"key_code":"u"},{"set_variable":{"name":"B_L","value":1}},{"set_variable":{"name":"unsettled","value":2}}],"to_after_key_up":[{"set_variable":{"name":"B_L","value":0}},{"set_variable":{"name":"unsettled","value":0}}],"type":"basic"},{"conditions":[{"input_sources":[{"language":"ja"}],"type":"input_source_if"},{"input_sources":[{"input_mode_id":"Roman$"}],"type":"input_source_unless"}],"from":{"key_code":"l","modifiers":{"optional":["caps_lock"]}},"to":[{"key_code":"u"},{"set_variable":{"name":"B_L","value":1}},{"set_variable":{"name":"unsettled","value":1}}],"to_after_key_up":[{"set_variable":{"name":"B_L","value":0}},{"set_variable":{"name":"unsettled","value":0}}],"type":"basic"},</v>
      </c>
      <c r="BH253" s="166" t="str">
        <f t="shared" si="216"/>
        <v/>
      </c>
      <c r="BI253" s="166" t="str">
        <f t="shared" si="217"/>
        <v/>
      </c>
      <c r="BJ253" s="166"/>
      <c r="BK253" s="190"/>
      <c r="BL253" s="189" t="str">
        <f t="shared" si="218"/>
        <v/>
      </c>
      <c r="BM253" s="166" t="str">
        <f t="shared" si="206"/>
        <v/>
      </c>
      <c r="BN253" s="167" t="str">
        <f t="shared" si="207"/>
        <v/>
      </c>
      <c r="BO253" s="166" t="str">
        <f t="shared" si="219"/>
        <v/>
      </c>
      <c r="BP253" s="166" t="str">
        <f t="shared" si="208"/>
        <v/>
      </c>
      <c r="BQ253" s="190" t="str">
        <f>IF(AND($A253=1,$J253&lt;&gt;""),_xlfn.CONCAT(BQ$3,PROPER(_xlfn.XLOOKUP($L253,字面,QWERTY)),BQ$4,_xlfn.XLOOKUP($L253,字面,QWERTY),BQ$5,$U253,BQ$6,_xlfn.XLOOKUP($L253,字面,変数名),BQ$7,_xlfn.XLOOKUP($L253,字面,変数名),BQ$8,BQ$9,_xlfn.XLOOKUP($L253,字面,QWERTY),BQ$5,$U253,BQ$6,_xlfn.XLOOKUP($L253,字面,変数名),BQ$10,_xlfn.XLOOKUP($L253,字面,変数名),IF(ISBLANK($BQ254),BQ$11,BQ$8)),"")</f>
        <v>{"description": "(Sp) L","conditions":[{"type":"variable_unless","name":"unsettled","value":0}],"from":{"key_code":"l","modifiers":{"optional":["any"]}},"to":[{"key_code":"l"},{"set_variable":{"name":"B_L","value":1}},{"set_variable":{"name":"unsettled","value":2}}],"to_after_key_up":[{"set_variable":{"name":"B_L","value":0}},{"set_variable":{"name":"unsettled","value":0}}],"type":"basic"},{"from":{"key_code":"l","modifiers":{"optional":["any"]}},"to":[{"key_code":"l"},{"set_variable":{"name":"B_L","value":1}},{"set_variable":{"name":"unsettled","value":1}}],"to_after_key_up":[{"set_variable":{"name":"B_L","value":0}},{"set_variable":{"name":"unsettled","value":0}}],"type":"basic"},</v>
      </c>
      <c r="BR253" s="193"/>
    </row>
    <row r="254" spans="1:70" ht="21">
      <c r="A254" s="39">
        <f t="shared" si="175"/>
        <v>1</v>
      </c>
      <c r="B254" s="38" t="str">
        <f t="shared" si="176"/>
        <v>A</v>
      </c>
      <c r="C254" s="38">
        <f t="shared" si="177"/>
        <v>1</v>
      </c>
      <c r="D254" s="38">
        <f t="shared" si="178"/>
        <v>0</v>
      </c>
      <c r="E254" s="50">
        <f t="shared" si="179"/>
        <v>1048576</v>
      </c>
      <c r="F254" s="141">
        <f t="shared" si="180"/>
        <v>1</v>
      </c>
      <c r="G254" s="144">
        <v>21</v>
      </c>
      <c r="H254" s="3"/>
      <c r="I254" s="19"/>
      <c r="J254" s="5" t="s">
        <v>40</v>
      </c>
      <c r="K254" s="7"/>
      <c r="L254" s="22" t="s">
        <v>34</v>
      </c>
      <c r="M254" s="22"/>
      <c r="N254" s="204"/>
      <c r="O254" s="36" t="s">
        <v>34</v>
      </c>
      <c r="P254" s="9"/>
      <c r="Q254" s="10"/>
      <c r="R254" s="21" t="s">
        <v>1085</v>
      </c>
      <c r="S254" s="34" t="str">
        <f t="shared" si="174"/>
        <v>{"key_code":"hyphen"}</v>
      </c>
      <c r="T254" s="160"/>
      <c r="U254" s="34" t="str">
        <f t="shared" si="181"/>
        <v>{"key_code":"semicolon"}</v>
      </c>
      <c r="W254" s="84" t="str">
        <f t="shared" si="182"/>
        <v/>
      </c>
      <c r="X254" s="85" t="str">
        <f t="shared" si="183"/>
        <v/>
      </c>
      <c r="Y254" s="86" t="str">
        <f t="shared" si="184"/>
        <v/>
      </c>
      <c r="Z254" s="87" t="str">
        <f t="shared" si="185"/>
        <v/>
      </c>
      <c r="AA254" s="85">
        <f t="shared" si="186"/>
        <v>0</v>
      </c>
      <c r="AB254" s="84" t="str">
        <f t="shared" si="187"/>
        <v/>
      </c>
      <c r="AC254" s="85" t="str">
        <f t="shared" si="188"/>
        <v/>
      </c>
      <c r="AD254" s="86" t="str">
        <f t="shared" si="189"/>
        <v/>
      </c>
      <c r="AE254" s="87" t="str">
        <f t="shared" si="190"/>
        <v/>
      </c>
      <c r="AF254" s="85">
        <f t="shared" si="191"/>
        <v>0</v>
      </c>
      <c r="AG254" s="84" t="str">
        <f t="shared" si="192"/>
        <v/>
      </c>
      <c r="AH254" s="85" t="str">
        <f t="shared" si="193"/>
        <v/>
      </c>
      <c r="AI254" s="86" t="str">
        <f t="shared" si="194"/>
        <v/>
      </c>
      <c r="AJ254" s="87" t="str">
        <f t="shared" si="195"/>
        <v/>
      </c>
      <c r="AK254" s="88">
        <f t="shared" si="196"/>
        <v>0</v>
      </c>
      <c r="AM254" s="183"/>
      <c r="AN254" s="165"/>
      <c r="AO254" s="165"/>
      <c r="AP254" s="165"/>
      <c r="AQ254" s="165"/>
      <c r="AR254" s="189" t="str">
        <f t="shared" si="209"/>
        <v/>
      </c>
      <c r="AS254" s="166" t="str">
        <f t="shared" si="197"/>
        <v/>
      </c>
      <c r="AT254" s="166" t="str">
        <f t="shared" si="198"/>
        <v/>
      </c>
      <c r="AU254" s="166" t="str">
        <f t="shared" si="210"/>
        <v/>
      </c>
      <c r="AV254" s="166" t="str">
        <f t="shared" si="211"/>
        <v/>
      </c>
      <c r="AW254" s="166" t="str">
        <f t="shared" si="199"/>
        <v/>
      </c>
      <c r="AX254" s="166" t="str">
        <f t="shared" si="200"/>
        <v/>
      </c>
      <c r="AY254" s="166" t="str">
        <f t="shared" si="201"/>
        <v/>
      </c>
      <c r="AZ254" s="166" t="str">
        <f t="shared" si="202"/>
        <v/>
      </c>
      <c r="BA254" s="166" t="str">
        <f t="shared" si="212"/>
        <v/>
      </c>
      <c r="BB254" s="166" t="str">
        <f t="shared" si="203"/>
        <v/>
      </c>
      <c r="BC254" s="166" t="str">
        <f t="shared" si="213"/>
        <v/>
      </c>
      <c r="BD254" s="166" t="str">
        <f t="shared" si="204"/>
        <v/>
      </c>
      <c r="BE254" s="166" t="str">
        <f t="shared" si="214"/>
        <v/>
      </c>
      <c r="BF254" s="166" t="str">
        <f t="shared" si="205"/>
        <v/>
      </c>
      <c r="BG254" s="166" t="str">
        <f t="shared" si="215"/>
        <v>{"description": "ー","conditions":[{"type":"variable_unless","name":"unsettled","value":0},{"input_sources":[{"language":"ja"}],"type":"input_source_if"},{"input_sources":[{"input_mode_id":"Roman$"}],"type":"input_source_unless"}],"from":{"key_code":"semicolon","modifiers":{"optional":["caps_lock"]}},"to":[{"key_code":"hyphen"},{"set_variable":{"name":"B_SCLN","value":1}},{"set_variable":{"name":"unsettled","value":2}}],"to_after_key_up":[{"set_variable":{"name":"B_SCLN","value":0}},{"set_variable":{"name":"unsettled","value":0}}],"type":"basic"},{"conditions":[{"input_sources":[{"language":"ja"}],"type":"input_source_if"},{"input_sources":[{"input_mode_id":"Roman$"}],"type":"input_source_unless"}],"from":{"key_code":"semicolon","modifiers":{"optional":["caps_lock"]}},"to":[{"key_code":"hyphen"},{"set_variable":{"name":"B_SCLN","value":1}},{"set_variable":{"name":"unsettled","value":1}}],"to_after_key_up":[{"set_variable":{"name":"B_SCLN","value":0}},{"set_variable":{"name":"unsettled","value":0}}],"type":"basic"},</v>
      </c>
      <c r="BH254" s="166" t="str">
        <f t="shared" si="216"/>
        <v/>
      </c>
      <c r="BI254" s="166" t="str">
        <f t="shared" si="217"/>
        <v/>
      </c>
      <c r="BJ254" s="166"/>
      <c r="BK254" s="190"/>
      <c r="BL254" s="189" t="str">
        <f t="shared" si="218"/>
        <v/>
      </c>
      <c r="BM254" s="166" t="str">
        <f t="shared" si="206"/>
        <v/>
      </c>
      <c r="BN254" s="167" t="str">
        <f t="shared" si="207"/>
        <v/>
      </c>
      <c r="BO254" s="166" t="str">
        <f t="shared" si="219"/>
        <v/>
      </c>
      <c r="BP254" s="166" t="str">
        <f t="shared" si="208"/>
        <v/>
      </c>
      <c r="BQ254" s="190" t="str">
        <f>IF(AND($A254=1,$J254&lt;&gt;""),_xlfn.CONCAT(BQ$3,PROPER(_xlfn.XLOOKUP($L254,字面,QWERTY)),BQ$4,_xlfn.XLOOKUP($L254,字面,QWERTY),BQ$5,$U254,BQ$6,_xlfn.XLOOKUP($L254,字面,変数名),BQ$7,_xlfn.XLOOKUP($L254,字面,変数名),BQ$8,BQ$9,_xlfn.XLOOKUP($L254,字面,QWERTY),BQ$5,$U254,BQ$6,_xlfn.XLOOKUP($L254,字面,変数名),BQ$10,_xlfn.XLOOKUP($L254,字面,変数名),IF(ISBLANK($BQ255),BQ$11,BQ$8)),"")</f>
        <v>{"description": "(Sp) Semicolon","conditions":[{"type":"variable_unless","name":"unsettled","value":0}],"from":{"key_code":"semicolon","modifiers":{"optional":["any"]}},"to":[{"key_code":"semicolon"},{"set_variable":{"name":"B_SCLN","value":1}},{"set_variable":{"name":"unsettled","value":2}}],"to_after_key_up":[{"set_variable":{"name":"B_SCLN","value":0}},{"set_variable":{"name":"unsettled","value":0}}],"type":"basic"},{"from":{"key_code":"semicolon","modifiers":{"optional":["any"]}},"to":[{"key_code":"semicolon"},{"set_variable":{"name":"B_SCLN","value":1}},{"set_variable":{"name":"unsettled","value":1}}],"to_after_key_up":[{"set_variable":{"name":"B_SCLN","value":0}},{"set_variable":{"name":"unsettled","value":0}}],"type":"basic"},</v>
      </c>
      <c r="BR254" s="193"/>
    </row>
    <row r="255" spans="1:70" ht="21">
      <c r="A255" s="39">
        <f t="shared" si="175"/>
        <v>1</v>
      </c>
      <c r="B255" s="38" t="str">
        <f t="shared" si="176"/>
        <v>A</v>
      </c>
      <c r="C255" s="38">
        <f t="shared" si="177"/>
        <v>1</v>
      </c>
      <c r="D255" s="38">
        <f t="shared" si="178"/>
        <v>0</v>
      </c>
      <c r="E255" s="50">
        <f t="shared" si="179"/>
        <v>8388608</v>
      </c>
      <c r="F255" s="141">
        <f t="shared" si="180"/>
        <v>1</v>
      </c>
      <c r="G255" s="144">
        <v>24</v>
      </c>
      <c r="H255" s="3"/>
      <c r="I255" s="19"/>
      <c r="J255" s="5" t="s">
        <v>40</v>
      </c>
      <c r="K255" s="7"/>
      <c r="L255" s="22" t="s">
        <v>188</v>
      </c>
      <c r="M255" s="22"/>
      <c r="N255" s="204"/>
      <c r="O255" s="36" t="s">
        <v>188</v>
      </c>
      <c r="P255" s="9"/>
      <c r="Q255" s="10"/>
      <c r="R255" s="21"/>
      <c r="S255" s="34" t="str">
        <f t="shared" si="174"/>
        <v>{"key_code":"h"},{"key_code":"a"}</v>
      </c>
      <c r="T255" s="160"/>
      <c r="U255" s="34" t="str">
        <f t="shared" si="181"/>
        <v>{"key_code":"c"}</v>
      </c>
      <c r="W255" s="84" t="str">
        <f t="shared" si="182"/>
        <v/>
      </c>
      <c r="X255" s="85" t="str">
        <f t="shared" si="183"/>
        <v/>
      </c>
      <c r="Y255" s="86" t="str">
        <f t="shared" si="184"/>
        <v/>
      </c>
      <c r="Z255" s="87" t="str">
        <f t="shared" si="185"/>
        <v/>
      </c>
      <c r="AA255" s="85">
        <f t="shared" si="186"/>
        <v>0</v>
      </c>
      <c r="AB255" s="84" t="str">
        <f t="shared" si="187"/>
        <v/>
      </c>
      <c r="AC255" s="85" t="str">
        <f t="shared" si="188"/>
        <v/>
      </c>
      <c r="AD255" s="86" t="str">
        <f t="shared" si="189"/>
        <v/>
      </c>
      <c r="AE255" s="87" t="str">
        <f t="shared" si="190"/>
        <v/>
      </c>
      <c r="AF255" s="85">
        <f t="shared" si="191"/>
        <v>0</v>
      </c>
      <c r="AG255" s="84" t="str">
        <f t="shared" si="192"/>
        <v/>
      </c>
      <c r="AH255" s="85" t="str">
        <f t="shared" si="193"/>
        <v/>
      </c>
      <c r="AI255" s="86" t="str">
        <f t="shared" si="194"/>
        <v/>
      </c>
      <c r="AJ255" s="87" t="str">
        <f t="shared" si="195"/>
        <v/>
      </c>
      <c r="AK255" s="88">
        <f t="shared" si="196"/>
        <v>0</v>
      </c>
      <c r="AM255" s="183"/>
      <c r="AN255" s="165"/>
      <c r="AO255" s="165"/>
      <c r="AP255" s="165"/>
      <c r="AQ255" s="165"/>
      <c r="AR255" s="189" t="str">
        <f t="shared" si="209"/>
        <v/>
      </c>
      <c r="AS255" s="166" t="str">
        <f t="shared" si="197"/>
        <v/>
      </c>
      <c r="AT255" s="166" t="str">
        <f t="shared" si="198"/>
        <v/>
      </c>
      <c r="AU255" s="166" t="str">
        <f t="shared" si="210"/>
        <v/>
      </c>
      <c r="AV255" s="166" t="str">
        <f t="shared" si="211"/>
        <v/>
      </c>
      <c r="AW255" s="166" t="str">
        <f t="shared" si="199"/>
        <v/>
      </c>
      <c r="AX255" s="166" t="str">
        <f t="shared" si="200"/>
        <v/>
      </c>
      <c r="AY255" s="166" t="str">
        <f t="shared" si="201"/>
        <v/>
      </c>
      <c r="AZ255" s="166" t="str">
        <f t="shared" si="202"/>
        <v/>
      </c>
      <c r="BA255" s="166" t="str">
        <f t="shared" si="212"/>
        <v/>
      </c>
      <c r="BB255" s="166" t="str">
        <f t="shared" si="203"/>
        <v/>
      </c>
      <c r="BC255" s="166" t="str">
        <f t="shared" si="213"/>
        <v/>
      </c>
      <c r="BD255" s="166" t="str">
        <f t="shared" si="204"/>
        <v/>
      </c>
      <c r="BE255" s="166" t="str">
        <f t="shared" si="214"/>
        <v/>
      </c>
      <c r="BF255" s="166" t="str">
        <f t="shared" si="205"/>
        <v/>
      </c>
      <c r="BG255" s="166" t="str">
        <f t="shared" si="215"/>
        <v>{"description": "は","conditions":[{"type":"variable_unless","name":"unsettled","value":0},{"input_sources":[{"language":"ja"}],"type":"input_source_if"},{"input_sources":[{"input_mode_id":"Roman$"}],"type":"input_source_unless"}],"from":{"key_code":"c","modifiers":{"optional":["caps_lock"]}},"to":[{"key_code":"h"},{"key_code":"a"},{"set_variable":{"name":"B_C","value":1}},{"set_variable":{"name":"unsettled","value":2}}],"to_after_key_up":[{"set_variable":{"name":"B_C","value":0}},{"set_variable":{"name":"unsettled","value":0}}],"type":"basic"},{"conditions":[{"input_sources":[{"language":"ja"}],"type":"input_source_if"},{"input_sources":[{"input_mode_id":"Roman$"}],"type":"input_source_unless"}],"from":{"key_code":"c","modifiers":{"optional":["caps_lock"]}},"to":[{"key_code":"h"},{"key_code":"a"},{"set_variable":{"name":"B_C","value":1}},{"set_variable":{"name":"unsettled","value":1}}],"to_after_key_up":[{"set_variable":{"name":"B_C","value":0}},{"set_variable":{"name":"unsettled","value":0}}],"type":"basic"},</v>
      </c>
      <c r="BH255" s="166" t="str">
        <f t="shared" si="216"/>
        <v/>
      </c>
      <c r="BI255" s="166" t="str">
        <f t="shared" si="217"/>
        <v/>
      </c>
      <c r="BJ255" s="166"/>
      <c r="BK255" s="190"/>
      <c r="BL255" s="189" t="str">
        <f t="shared" si="218"/>
        <v/>
      </c>
      <c r="BM255" s="166" t="str">
        <f t="shared" si="206"/>
        <v/>
      </c>
      <c r="BN255" s="167" t="str">
        <f t="shared" si="207"/>
        <v/>
      </c>
      <c r="BO255" s="166" t="str">
        <f t="shared" si="219"/>
        <v/>
      </c>
      <c r="BP255" s="166" t="str">
        <f t="shared" si="208"/>
        <v/>
      </c>
      <c r="BQ255" s="190" t="str">
        <f>IF(AND($A255=1,$J255&lt;&gt;""),_xlfn.CONCAT(BQ$3,PROPER(_xlfn.XLOOKUP($L255,字面,QWERTY)),BQ$4,_xlfn.XLOOKUP($L255,字面,QWERTY),BQ$5,$U255,BQ$6,_xlfn.XLOOKUP($L255,字面,変数名),BQ$7,_xlfn.XLOOKUP($L255,字面,変数名),BQ$8,BQ$9,_xlfn.XLOOKUP($L255,字面,QWERTY),BQ$5,$U255,BQ$6,_xlfn.XLOOKUP($L255,字面,変数名),BQ$10,_xlfn.XLOOKUP($L255,字面,変数名),IF(ISBLANK($BQ256),BQ$11,BQ$8)),"")</f>
        <v>{"description": "(Sp) C","conditions":[{"type":"variable_unless","name":"unsettled","value":0}],"from":{"key_code":"c","modifiers":{"optional":["any"]}},"to":[{"key_code":"c"},{"set_variable":{"name":"B_C","value":1}},{"set_variable":{"name":"unsettled","value":2}}],"to_after_key_up":[{"set_variable":{"name":"B_C","value":0}},{"set_variable":{"name":"unsettled","value":0}}],"type":"basic"},{"from":{"key_code":"c","modifiers":{"optional":["any"]}},"to":[{"key_code":"c"},{"set_variable":{"name":"B_C","value":1}},{"set_variable":{"name":"unsettled","value":1}}],"to_after_key_up":[{"set_variable":{"name":"B_C","value":0}},{"set_variable":{"name":"unsettled","value":0}}],"type":"basic"},</v>
      </c>
      <c r="BR255" s="193"/>
    </row>
    <row r="256" spans="1:70" ht="21">
      <c r="A256" s="39">
        <f t="shared" si="175"/>
        <v>1</v>
      </c>
      <c r="B256" s="38" t="str">
        <f t="shared" si="176"/>
        <v>A</v>
      </c>
      <c r="C256" s="38">
        <f t="shared" si="177"/>
        <v>1</v>
      </c>
      <c r="D256" s="38">
        <f t="shared" si="178"/>
        <v>0</v>
      </c>
      <c r="E256" s="50">
        <f t="shared" si="179"/>
        <v>16777216</v>
      </c>
      <c r="F256" s="141">
        <f t="shared" si="180"/>
        <v>1</v>
      </c>
      <c r="G256" s="144">
        <v>25</v>
      </c>
      <c r="H256" s="3"/>
      <c r="I256" s="19"/>
      <c r="J256" s="5" t="s">
        <v>40</v>
      </c>
      <c r="K256" s="7"/>
      <c r="L256" s="22" t="s">
        <v>189</v>
      </c>
      <c r="M256" s="22"/>
      <c r="N256" s="204"/>
      <c r="O256" s="36" t="s">
        <v>189</v>
      </c>
      <c r="P256" s="9"/>
      <c r="Q256" s="10"/>
      <c r="R256" s="21"/>
      <c r="S256" s="34" t="str">
        <f t="shared" si="174"/>
        <v>{"key_code":"k"},{"key_code":"o"}</v>
      </c>
      <c r="T256" s="160"/>
      <c r="U256" s="34" t="str">
        <f t="shared" si="181"/>
        <v>{"key_code":"v"}</v>
      </c>
      <c r="W256" s="84" t="str">
        <f t="shared" si="182"/>
        <v/>
      </c>
      <c r="X256" s="85" t="str">
        <f t="shared" si="183"/>
        <v/>
      </c>
      <c r="Y256" s="86" t="str">
        <f t="shared" si="184"/>
        <v/>
      </c>
      <c r="Z256" s="87" t="str">
        <f t="shared" si="185"/>
        <v/>
      </c>
      <c r="AA256" s="85">
        <f t="shared" si="186"/>
        <v>0</v>
      </c>
      <c r="AB256" s="84" t="str">
        <f t="shared" si="187"/>
        <v/>
      </c>
      <c r="AC256" s="85" t="str">
        <f t="shared" si="188"/>
        <v/>
      </c>
      <c r="AD256" s="86" t="str">
        <f t="shared" si="189"/>
        <v/>
      </c>
      <c r="AE256" s="87" t="str">
        <f t="shared" si="190"/>
        <v/>
      </c>
      <c r="AF256" s="85">
        <f t="shared" si="191"/>
        <v>0</v>
      </c>
      <c r="AG256" s="84" t="str">
        <f t="shared" si="192"/>
        <v/>
      </c>
      <c r="AH256" s="85" t="str">
        <f t="shared" si="193"/>
        <v/>
      </c>
      <c r="AI256" s="86" t="str">
        <f t="shared" si="194"/>
        <v/>
      </c>
      <c r="AJ256" s="87" t="str">
        <f t="shared" si="195"/>
        <v/>
      </c>
      <c r="AK256" s="88">
        <f t="shared" si="196"/>
        <v>0</v>
      </c>
      <c r="AM256" s="183"/>
      <c r="AN256" s="165"/>
      <c r="AO256" s="165"/>
      <c r="AP256" s="165"/>
      <c r="AQ256" s="165"/>
      <c r="AR256" s="189" t="str">
        <f t="shared" si="209"/>
        <v/>
      </c>
      <c r="AS256" s="166" t="str">
        <f t="shared" si="197"/>
        <v/>
      </c>
      <c r="AT256" s="166" t="str">
        <f t="shared" si="198"/>
        <v/>
      </c>
      <c r="AU256" s="166" t="str">
        <f t="shared" si="210"/>
        <v/>
      </c>
      <c r="AV256" s="166" t="str">
        <f t="shared" si="211"/>
        <v/>
      </c>
      <c r="AW256" s="166" t="str">
        <f t="shared" si="199"/>
        <v/>
      </c>
      <c r="AX256" s="166" t="str">
        <f t="shared" si="200"/>
        <v/>
      </c>
      <c r="AY256" s="166" t="str">
        <f t="shared" si="201"/>
        <v/>
      </c>
      <c r="AZ256" s="166" t="str">
        <f t="shared" si="202"/>
        <v/>
      </c>
      <c r="BA256" s="166" t="str">
        <f t="shared" si="212"/>
        <v/>
      </c>
      <c r="BB256" s="166" t="str">
        <f t="shared" si="203"/>
        <v/>
      </c>
      <c r="BC256" s="166" t="str">
        <f t="shared" si="213"/>
        <v/>
      </c>
      <c r="BD256" s="166" t="str">
        <f t="shared" si="204"/>
        <v/>
      </c>
      <c r="BE256" s="166" t="str">
        <f t="shared" si="214"/>
        <v/>
      </c>
      <c r="BF256" s="166" t="str">
        <f t="shared" si="205"/>
        <v/>
      </c>
      <c r="BG256" s="166" t="str">
        <f t="shared" si="215"/>
        <v>{"description": "こ","conditions":[{"type":"variable_unless","name":"unsettled","value":0},{"input_sources":[{"language":"ja"}],"type":"input_source_if"},{"input_sources":[{"input_mode_id":"Roman$"}],"type":"input_source_unless"}],"from":{"key_code":"v","modifiers":{"optional":["caps_lock"]}},"to":[{"key_code":"k"},{"key_code":"o"},{"set_variable":{"name":"B_V","value":1}},{"set_variable":{"name":"unsettled","value":2}}],"to_after_key_up":[{"set_variable":{"name":"B_V","value":0}},{"set_variable":{"name":"unsettled","value":0}}],"type":"basic"},{"conditions":[{"input_sources":[{"language":"ja"}],"type":"input_source_if"},{"input_sources":[{"input_mode_id":"Roman$"}],"type":"input_source_unless"}],"from":{"key_code":"v","modifiers":{"optional":["caps_lock"]}},"to":[{"key_code":"k"},{"key_code":"o"},{"set_variable":{"name":"B_V","value":1}},{"set_variable":{"name":"unsettled","value":1}}],"to_after_key_up":[{"set_variable":{"name":"B_V","value":0}},{"set_variable":{"name":"unsettled","value":0}}],"type":"basic"},</v>
      </c>
      <c r="BH256" s="166" t="str">
        <f t="shared" si="216"/>
        <v/>
      </c>
      <c r="BI256" s="166" t="str">
        <f t="shared" si="217"/>
        <v/>
      </c>
      <c r="BJ256" s="166"/>
      <c r="BK256" s="190"/>
      <c r="BL256" s="189" t="str">
        <f t="shared" si="218"/>
        <v/>
      </c>
      <c r="BM256" s="166" t="str">
        <f t="shared" si="206"/>
        <v/>
      </c>
      <c r="BN256" s="167" t="str">
        <f t="shared" si="207"/>
        <v/>
      </c>
      <c r="BO256" s="166" t="str">
        <f t="shared" si="219"/>
        <v/>
      </c>
      <c r="BP256" s="166" t="str">
        <f t="shared" si="208"/>
        <v/>
      </c>
      <c r="BQ256" s="190" t="str">
        <f>IF(AND($A256=1,$J256&lt;&gt;""),_xlfn.CONCAT(BQ$3,PROPER(_xlfn.XLOOKUP($L256,字面,QWERTY)),BQ$4,_xlfn.XLOOKUP($L256,字面,QWERTY),BQ$5,$U256,BQ$6,_xlfn.XLOOKUP($L256,字面,変数名),BQ$7,_xlfn.XLOOKUP($L256,字面,変数名),BQ$8,BQ$9,_xlfn.XLOOKUP($L256,字面,QWERTY),BQ$5,$U256,BQ$6,_xlfn.XLOOKUP($L256,字面,変数名),BQ$10,_xlfn.XLOOKUP($L256,字面,変数名),IF(ISBLANK($BQ257),BQ$11,BQ$8)),"")</f>
        <v>{"description": "(Sp) V","conditions":[{"type":"variable_unless","name":"unsettled","value":0}],"from":{"key_code":"v","modifiers":{"optional":["any"]}},"to":[{"key_code":"v"},{"set_variable":{"name":"B_V","value":1}},{"set_variable":{"name":"unsettled","value":2}}],"to_after_key_up":[{"set_variable":{"name":"B_V","value":0}},{"set_variable":{"name":"unsettled","value":0}}],"type":"basic"},{"from":{"key_code":"v","modifiers":{"optional":["any"]}},"to":[{"key_code":"v"},{"set_variable":{"name":"B_V","value":1}},{"set_variable":{"name":"unsettled","value":1}}],"to_after_key_up":[{"set_variable":{"name":"B_V","value":0}},{"set_variable":{"name":"unsettled","value":0}}],"type":"basic"},</v>
      </c>
      <c r="BR256" s="193"/>
    </row>
    <row r="257" spans="1:70" ht="21">
      <c r="A257" s="39">
        <f t="shared" si="175"/>
        <v>1</v>
      </c>
      <c r="B257" s="38" t="str">
        <f t="shared" si="176"/>
        <v>A</v>
      </c>
      <c r="C257" s="38">
        <f t="shared" si="177"/>
        <v>1</v>
      </c>
      <c r="D257" s="38">
        <f t="shared" si="178"/>
        <v>0</v>
      </c>
      <c r="E257" s="50">
        <f t="shared" si="179"/>
        <v>33554432</v>
      </c>
      <c r="F257" s="141">
        <f t="shared" si="180"/>
        <v>1</v>
      </c>
      <c r="G257" s="144">
        <v>26</v>
      </c>
      <c r="H257" s="3"/>
      <c r="I257" s="19"/>
      <c r="J257" s="5" t="s">
        <v>40</v>
      </c>
      <c r="K257" s="7"/>
      <c r="L257" s="22" t="s">
        <v>190</v>
      </c>
      <c r="M257" s="22"/>
      <c r="N257" s="204"/>
      <c r="O257" s="36" t="s">
        <v>190</v>
      </c>
      <c r="P257" s="9"/>
      <c r="Q257" s="10"/>
      <c r="R257" s="21"/>
      <c r="S257" s="34" t="str">
        <f t="shared" si="174"/>
        <v>{"key_code":"s"},{"key_code":"o"}</v>
      </c>
      <c r="T257" s="160"/>
      <c r="U257" s="34" t="str">
        <f t="shared" si="181"/>
        <v>{"key_code":"b"}</v>
      </c>
      <c r="W257" s="84" t="str">
        <f t="shared" si="182"/>
        <v/>
      </c>
      <c r="X257" s="85" t="str">
        <f t="shared" si="183"/>
        <v/>
      </c>
      <c r="Y257" s="86" t="str">
        <f t="shared" si="184"/>
        <v/>
      </c>
      <c r="Z257" s="87" t="str">
        <f t="shared" si="185"/>
        <v/>
      </c>
      <c r="AA257" s="85">
        <f t="shared" si="186"/>
        <v>0</v>
      </c>
      <c r="AB257" s="84" t="str">
        <f t="shared" si="187"/>
        <v/>
      </c>
      <c r="AC257" s="85" t="str">
        <f t="shared" si="188"/>
        <v/>
      </c>
      <c r="AD257" s="86" t="str">
        <f t="shared" si="189"/>
        <v/>
      </c>
      <c r="AE257" s="87" t="str">
        <f t="shared" si="190"/>
        <v/>
      </c>
      <c r="AF257" s="85">
        <f t="shared" si="191"/>
        <v>0</v>
      </c>
      <c r="AG257" s="84" t="str">
        <f t="shared" si="192"/>
        <v/>
      </c>
      <c r="AH257" s="85" t="str">
        <f t="shared" si="193"/>
        <v/>
      </c>
      <c r="AI257" s="86" t="str">
        <f t="shared" si="194"/>
        <v/>
      </c>
      <c r="AJ257" s="87" t="str">
        <f t="shared" si="195"/>
        <v/>
      </c>
      <c r="AK257" s="88">
        <f t="shared" si="196"/>
        <v>0</v>
      </c>
      <c r="AM257" s="183"/>
      <c r="AN257" s="165"/>
      <c r="AO257" s="165"/>
      <c r="AP257" s="165"/>
      <c r="AQ257" s="165"/>
      <c r="AR257" s="189" t="str">
        <f t="shared" si="209"/>
        <v/>
      </c>
      <c r="AS257" s="166" t="str">
        <f t="shared" si="197"/>
        <v/>
      </c>
      <c r="AT257" s="166" t="str">
        <f t="shared" si="198"/>
        <v/>
      </c>
      <c r="AU257" s="166" t="str">
        <f t="shared" si="210"/>
        <v/>
      </c>
      <c r="AV257" s="166" t="str">
        <f t="shared" si="211"/>
        <v/>
      </c>
      <c r="AW257" s="166" t="str">
        <f t="shared" si="199"/>
        <v/>
      </c>
      <c r="AX257" s="166" t="str">
        <f t="shared" si="200"/>
        <v/>
      </c>
      <c r="AY257" s="166" t="str">
        <f t="shared" si="201"/>
        <v/>
      </c>
      <c r="AZ257" s="166" t="str">
        <f t="shared" si="202"/>
        <v/>
      </c>
      <c r="BA257" s="166" t="str">
        <f t="shared" si="212"/>
        <v/>
      </c>
      <c r="BB257" s="166" t="str">
        <f t="shared" si="203"/>
        <v/>
      </c>
      <c r="BC257" s="166" t="str">
        <f t="shared" si="213"/>
        <v/>
      </c>
      <c r="BD257" s="166" t="str">
        <f t="shared" si="204"/>
        <v/>
      </c>
      <c r="BE257" s="166" t="str">
        <f t="shared" si="214"/>
        <v/>
      </c>
      <c r="BF257" s="166" t="str">
        <f t="shared" si="205"/>
        <v/>
      </c>
      <c r="BG257" s="166" t="str">
        <f t="shared" si="215"/>
        <v>{"description": "そ","conditions":[{"type":"variable_unless","name":"unsettled","value":0},{"input_sources":[{"language":"ja"}],"type":"input_source_if"},{"input_sources":[{"input_mode_id":"Roman$"}],"type":"input_source_unless"}],"from":{"key_code":"b","modifiers":{"optional":["caps_lock"]}},"to":[{"key_code":"s"},{"key_code":"o"},{"set_variable":{"name":"B_B","value":1}},{"set_variable":{"name":"unsettled","value":2}}],"to_after_key_up":[{"set_variable":{"name":"B_B","value":0}},{"set_variable":{"name":"unsettled","value":0}}],"type":"basic"},{"conditions":[{"input_sources":[{"language":"ja"}],"type":"input_source_if"},{"input_sources":[{"input_mode_id":"Roman$"}],"type":"input_source_unless"}],"from":{"key_code":"b","modifiers":{"optional":["caps_lock"]}},"to":[{"key_code":"s"},{"key_code":"o"},{"set_variable":{"name":"B_B","value":1}},{"set_variable":{"name":"unsettled","value":1}}],"to_after_key_up":[{"set_variable":{"name":"B_B","value":0}},{"set_variable":{"name":"unsettled","value":0}}],"type":"basic"},</v>
      </c>
      <c r="BH257" s="166" t="str">
        <f t="shared" si="216"/>
        <v/>
      </c>
      <c r="BI257" s="166" t="str">
        <f t="shared" si="217"/>
        <v/>
      </c>
      <c r="BJ257" s="166"/>
      <c r="BK257" s="190"/>
      <c r="BL257" s="189" t="str">
        <f t="shared" si="218"/>
        <v/>
      </c>
      <c r="BM257" s="166" t="str">
        <f t="shared" si="206"/>
        <v/>
      </c>
      <c r="BN257" s="167" t="str">
        <f t="shared" si="207"/>
        <v/>
      </c>
      <c r="BO257" s="166" t="str">
        <f t="shared" si="219"/>
        <v/>
      </c>
      <c r="BP257" s="166" t="str">
        <f t="shared" si="208"/>
        <v/>
      </c>
      <c r="BQ257" s="190" t="str">
        <f>IF(AND($A257=1,$J257&lt;&gt;""),_xlfn.CONCAT(BQ$3,PROPER(_xlfn.XLOOKUP($L257,字面,QWERTY)),BQ$4,_xlfn.XLOOKUP($L257,字面,QWERTY),BQ$5,$U257,BQ$6,_xlfn.XLOOKUP($L257,字面,変数名),BQ$7,_xlfn.XLOOKUP($L257,字面,変数名),BQ$8,BQ$9,_xlfn.XLOOKUP($L257,字面,QWERTY),BQ$5,$U257,BQ$6,_xlfn.XLOOKUP($L257,字面,変数名),BQ$10,_xlfn.XLOOKUP($L257,字面,変数名),IF(ISBLANK($BQ258),BQ$11,BQ$8)),"")</f>
        <v>{"description": "(Sp) B","conditions":[{"type":"variable_unless","name":"unsettled","value":0}],"from":{"key_code":"b","modifiers":{"optional":["any"]}},"to":[{"key_code":"b"},{"set_variable":{"name":"B_B","value":1}},{"set_variable":{"name":"unsettled","value":2}}],"to_after_key_up":[{"set_variable":{"name":"B_B","value":0}},{"set_variable":{"name":"unsettled","value":0}}],"type":"basic"},{"from":{"key_code":"b","modifiers":{"optional":["any"]}},"to":[{"key_code":"b"},{"set_variable":{"name":"B_B","value":1}},{"set_variable":{"name":"unsettled","value":1}}],"to_after_key_up":[{"set_variable":{"name":"B_B","value":0}},{"set_variable":{"name":"unsettled","value":0}}],"type":"basic"},</v>
      </c>
      <c r="BR257" s="193"/>
    </row>
    <row r="258" spans="1:70" ht="21">
      <c r="A258" s="39">
        <f t="shared" si="175"/>
        <v>1</v>
      </c>
      <c r="B258" s="38" t="str">
        <f t="shared" si="176"/>
        <v>A</v>
      </c>
      <c r="C258" s="38">
        <f t="shared" si="177"/>
        <v>1</v>
      </c>
      <c r="D258" s="38">
        <f t="shared" si="178"/>
        <v>0</v>
      </c>
      <c r="E258" s="50">
        <f t="shared" si="179"/>
        <v>67108864</v>
      </c>
      <c r="F258" s="141">
        <f t="shared" si="180"/>
        <v>1</v>
      </c>
      <c r="G258" s="144">
        <v>27</v>
      </c>
      <c r="H258" s="3"/>
      <c r="I258" s="19"/>
      <c r="J258" s="5" t="s">
        <v>40</v>
      </c>
      <c r="K258" s="7"/>
      <c r="L258" s="22" t="s">
        <v>191</v>
      </c>
      <c r="M258" s="22"/>
      <c r="N258" s="204"/>
      <c r="O258" s="36" t="s">
        <v>191</v>
      </c>
      <c r="P258" s="9"/>
      <c r="Q258" s="10"/>
      <c r="R258" s="21"/>
      <c r="S258" s="34" t="str">
        <f t="shared" si="174"/>
        <v>{"key_code":"t"},{"key_code":"a"}</v>
      </c>
      <c r="T258" s="160"/>
      <c r="U258" s="34" t="str">
        <f t="shared" si="181"/>
        <v>{"key_code":"n"}</v>
      </c>
      <c r="W258" s="84" t="str">
        <f t="shared" si="182"/>
        <v/>
      </c>
      <c r="X258" s="85" t="str">
        <f t="shared" si="183"/>
        <v/>
      </c>
      <c r="Y258" s="86" t="str">
        <f t="shared" si="184"/>
        <v/>
      </c>
      <c r="Z258" s="87" t="str">
        <f t="shared" si="185"/>
        <v/>
      </c>
      <c r="AA258" s="85">
        <f t="shared" si="186"/>
        <v>0</v>
      </c>
      <c r="AB258" s="84" t="str">
        <f t="shared" si="187"/>
        <v/>
      </c>
      <c r="AC258" s="85" t="str">
        <f t="shared" si="188"/>
        <v/>
      </c>
      <c r="AD258" s="86" t="str">
        <f t="shared" si="189"/>
        <v/>
      </c>
      <c r="AE258" s="87" t="str">
        <f t="shared" si="190"/>
        <v/>
      </c>
      <c r="AF258" s="85">
        <f t="shared" si="191"/>
        <v>0</v>
      </c>
      <c r="AG258" s="84" t="str">
        <f t="shared" si="192"/>
        <v/>
      </c>
      <c r="AH258" s="85" t="str">
        <f t="shared" si="193"/>
        <v/>
      </c>
      <c r="AI258" s="86" t="str">
        <f t="shared" si="194"/>
        <v/>
      </c>
      <c r="AJ258" s="87" t="str">
        <f t="shared" si="195"/>
        <v/>
      </c>
      <c r="AK258" s="88">
        <f t="shared" si="196"/>
        <v>0</v>
      </c>
      <c r="AM258" s="183"/>
      <c r="AN258" s="165"/>
      <c r="AO258" s="165"/>
      <c r="AP258" s="165"/>
      <c r="AQ258" s="165"/>
      <c r="AR258" s="189" t="str">
        <f t="shared" si="209"/>
        <v/>
      </c>
      <c r="AS258" s="166" t="str">
        <f t="shared" si="197"/>
        <v/>
      </c>
      <c r="AT258" s="166" t="str">
        <f t="shared" si="198"/>
        <v/>
      </c>
      <c r="AU258" s="166" t="str">
        <f t="shared" si="210"/>
        <v/>
      </c>
      <c r="AV258" s="166" t="str">
        <f t="shared" si="211"/>
        <v/>
      </c>
      <c r="AW258" s="166" t="str">
        <f t="shared" si="199"/>
        <v/>
      </c>
      <c r="AX258" s="166" t="str">
        <f t="shared" si="200"/>
        <v/>
      </c>
      <c r="AY258" s="166" t="str">
        <f t="shared" si="201"/>
        <v/>
      </c>
      <c r="AZ258" s="166" t="str">
        <f t="shared" si="202"/>
        <v/>
      </c>
      <c r="BA258" s="166" t="str">
        <f t="shared" si="212"/>
        <v/>
      </c>
      <c r="BB258" s="166" t="str">
        <f t="shared" si="203"/>
        <v/>
      </c>
      <c r="BC258" s="166" t="str">
        <f t="shared" si="213"/>
        <v/>
      </c>
      <c r="BD258" s="166" t="str">
        <f t="shared" si="204"/>
        <v/>
      </c>
      <c r="BE258" s="166" t="str">
        <f t="shared" si="214"/>
        <v/>
      </c>
      <c r="BF258" s="166" t="str">
        <f t="shared" si="205"/>
        <v/>
      </c>
      <c r="BG258" s="166" t="str">
        <f t="shared" si="215"/>
        <v>{"description": "た","conditions":[{"type":"variable_unless","name":"unsettled","value":0},{"input_sources":[{"language":"ja"}],"type":"input_source_if"},{"input_sources":[{"input_mode_id":"Roman$"}],"type":"input_source_unless"}],"from":{"key_code":"n","modifiers":{"optional":["caps_lock"]}},"to":[{"key_code":"t"},{"key_code":"a"},{"set_variable":{"name":"B_N","value":1}},{"set_variable":{"name":"unsettled","value":2}}],"to_after_key_up":[{"set_variable":{"name":"B_N","value":0}},{"set_variable":{"name":"unsettled","value":0}}],"type":"basic"},{"conditions":[{"input_sources":[{"language":"ja"}],"type":"input_source_if"},{"input_sources":[{"input_mode_id":"Roman$"}],"type":"input_source_unless"}],"from":{"key_code":"n","modifiers":{"optional":["caps_lock"]}},"to":[{"key_code":"t"},{"key_code":"a"},{"set_variable":{"name":"B_N","value":1}},{"set_variable":{"name":"unsettled","value":1}}],"to_after_key_up":[{"set_variable":{"name":"B_N","value":0}},{"set_variable":{"name":"unsettled","value":0}}],"type":"basic"},</v>
      </c>
      <c r="BH258" s="166" t="str">
        <f t="shared" si="216"/>
        <v/>
      </c>
      <c r="BI258" s="166" t="str">
        <f t="shared" si="217"/>
        <v/>
      </c>
      <c r="BJ258" s="166"/>
      <c r="BK258" s="190"/>
      <c r="BL258" s="189" t="str">
        <f t="shared" si="218"/>
        <v/>
      </c>
      <c r="BM258" s="166" t="str">
        <f t="shared" si="206"/>
        <v/>
      </c>
      <c r="BN258" s="167" t="str">
        <f t="shared" si="207"/>
        <v/>
      </c>
      <c r="BO258" s="166" t="str">
        <f t="shared" si="219"/>
        <v/>
      </c>
      <c r="BP258" s="166" t="str">
        <f t="shared" si="208"/>
        <v/>
      </c>
      <c r="BQ258" s="190" t="str">
        <f>IF(AND($A258=1,$J258&lt;&gt;""),_xlfn.CONCAT(BQ$3,PROPER(_xlfn.XLOOKUP($L258,字面,QWERTY)),BQ$4,_xlfn.XLOOKUP($L258,字面,QWERTY),BQ$5,$U258,BQ$6,_xlfn.XLOOKUP($L258,字面,変数名),BQ$7,_xlfn.XLOOKUP($L258,字面,変数名),BQ$8,BQ$9,_xlfn.XLOOKUP($L258,字面,QWERTY),BQ$5,$U258,BQ$6,_xlfn.XLOOKUP($L258,字面,変数名),BQ$10,_xlfn.XLOOKUP($L258,字面,変数名),IF(ISBLANK($BQ259),BQ$11,BQ$8)),"")</f>
        <v>{"description": "(Sp) N","conditions":[{"type":"variable_unless","name":"unsettled","value":0}],"from":{"key_code":"n","modifiers":{"optional":["any"]}},"to":[{"key_code":"n"},{"set_variable":{"name":"B_N","value":1}},{"set_variable":{"name":"unsettled","value":2}}],"to_after_key_up":[{"set_variable":{"name":"B_N","value":0}},{"set_variable":{"name":"unsettled","value":0}}],"type":"basic"},{"from":{"key_code":"n","modifiers":{"optional":["any"]}},"to":[{"key_code":"n"},{"set_variable":{"name":"B_N","value":1}},{"set_variable":{"name":"unsettled","value":1}}],"to_after_key_up":[{"set_variable":{"name":"B_N","value":0}},{"set_variable":{"name":"unsettled","value":0}}],"type":"basic"},</v>
      </c>
      <c r="BR258" s="193"/>
    </row>
    <row r="259" spans="1:70" ht="21">
      <c r="A259" s="39">
        <f t="shared" si="175"/>
        <v>1</v>
      </c>
      <c r="B259" s="38" t="str">
        <f t="shared" si="176"/>
        <v>A</v>
      </c>
      <c r="C259" s="38">
        <f t="shared" si="177"/>
        <v>1</v>
      </c>
      <c r="D259" s="38">
        <f t="shared" si="178"/>
        <v>0</v>
      </c>
      <c r="E259" s="50">
        <f t="shared" si="179"/>
        <v>134217728</v>
      </c>
      <c r="F259" s="141">
        <f t="shared" si="180"/>
        <v>1</v>
      </c>
      <c r="G259" s="144">
        <v>28</v>
      </c>
      <c r="H259" s="3"/>
      <c r="I259" s="19"/>
      <c r="J259" s="5" t="s">
        <v>40</v>
      </c>
      <c r="K259" s="7"/>
      <c r="L259" s="22" t="s">
        <v>192</v>
      </c>
      <c r="M259" s="22"/>
      <c r="N259" s="204"/>
      <c r="O259" s="36" t="s">
        <v>192</v>
      </c>
      <c r="P259" s="9"/>
      <c r="Q259" s="10"/>
      <c r="R259" s="21"/>
      <c r="S259" s="34" t="str">
        <f t="shared" si="174"/>
        <v>{"key_code":"n"},{"key_code":"a"}</v>
      </c>
      <c r="T259" s="160"/>
      <c r="U259" s="34" t="str">
        <f t="shared" si="181"/>
        <v>{"key_code":"m"}</v>
      </c>
      <c r="W259" s="84" t="str">
        <f t="shared" si="182"/>
        <v/>
      </c>
      <c r="X259" s="85" t="str">
        <f t="shared" si="183"/>
        <v/>
      </c>
      <c r="Y259" s="86" t="str">
        <f t="shared" si="184"/>
        <v/>
      </c>
      <c r="Z259" s="87" t="str">
        <f t="shared" si="185"/>
        <v/>
      </c>
      <c r="AA259" s="85">
        <f t="shared" si="186"/>
        <v>0</v>
      </c>
      <c r="AB259" s="84" t="str">
        <f t="shared" si="187"/>
        <v/>
      </c>
      <c r="AC259" s="85" t="str">
        <f t="shared" si="188"/>
        <v/>
      </c>
      <c r="AD259" s="86" t="str">
        <f t="shared" si="189"/>
        <v/>
      </c>
      <c r="AE259" s="87" t="str">
        <f t="shared" si="190"/>
        <v/>
      </c>
      <c r="AF259" s="85">
        <f t="shared" si="191"/>
        <v>0</v>
      </c>
      <c r="AG259" s="84" t="str">
        <f t="shared" si="192"/>
        <v/>
      </c>
      <c r="AH259" s="85" t="str">
        <f t="shared" si="193"/>
        <v/>
      </c>
      <c r="AI259" s="86" t="str">
        <f t="shared" si="194"/>
        <v/>
      </c>
      <c r="AJ259" s="87" t="str">
        <f t="shared" si="195"/>
        <v/>
      </c>
      <c r="AK259" s="88">
        <f t="shared" si="196"/>
        <v>0</v>
      </c>
      <c r="AM259" s="183"/>
      <c r="AN259" s="165"/>
      <c r="AO259" s="165"/>
      <c r="AP259" s="165"/>
      <c r="AQ259" s="165"/>
      <c r="AR259" s="189" t="str">
        <f t="shared" si="209"/>
        <v/>
      </c>
      <c r="AS259" s="166" t="str">
        <f t="shared" si="197"/>
        <v/>
      </c>
      <c r="AT259" s="166" t="str">
        <f t="shared" si="198"/>
        <v/>
      </c>
      <c r="AU259" s="166" t="str">
        <f t="shared" si="210"/>
        <v/>
      </c>
      <c r="AV259" s="166" t="str">
        <f t="shared" si="211"/>
        <v/>
      </c>
      <c r="AW259" s="166" t="str">
        <f t="shared" si="199"/>
        <v/>
      </c>
      <c r="AX259" s="166" t="str">
        <f t="shared" si="200"/>
        <v/>
      </c>
      <c r="AY259" s="166" t="str">
        <f t="shared" si="201"/>
        <v/>
      </c>
      <c r="AZ259" s="166" t="str">
        <f t="shared" si="202"/>
        <v/>
      </c>
      <c r="BA259" s="166" t="str">
        <f t="shared" si="212"/>
        <v/>
      </c>
      <c r="BB259" s="166" t="str">
        <f t="shared" si="203"/>
        <v/>
      </c>
      <c r="BC259" s="166" t="str">
        <f t="shared" si="213"/>
        <v/>
      </c>
      <c r="BD259" s="166" t="str">
        <f t="shared" si="204"/>
        <v/>
      </c>
      <c r="BE259" s="166" t="str">
        <f t="shared" si="214"/>
        <v/>
      </c>
      <c r="BF259" s="166" t="str">
        <f t="shared" si="205"/>
        <v/>
      </c>
      <c r="BG259" s="166" t="str">
        <f t="shared" si="215"/>
        <v>{"description": "な","conditions":[{"type":"variable_unless","name":"unsettled","value":0},{"input_sources":[{"language":"ja"}],"type":"input_source_if"},{"input_sources":[{"input_mode_id":"Roman$"}],"type":"input_source_unless"}],"from":{"key_code":"m","modifiers":{"optional":["caps_lock"]}},"to":[{"key_code":"n"},{"key_code":"a"},{"set_variable":{"name":"B_M","value":1}},{"set_variable":{"name":"unsettled","value":2}}],"to_after_key_up":[{"set_variable":{"name":"B_M","value":0}},{"set_variable":{"name":"unsettled","value":0}}],"type":"basic"},{"conditions":[{"input_sources":[{"language":"ja"}],"type":"input_source_if"},{"input_sources":[{"input_mode_id":"Roman$"}],"type":"input_source_unless"}],"from":{"key_code":"m","modifiers":{"optional":["caps_lock"]}},"to":[{"key_code":"n"},{"key_code":"a"},{"set_variable":{"name":"B_M","value":1}},{"set_variable":{"name":"unsettled","value":1}}],"to_after_key_up":[{"set_variable":{"name":"B_M","value":0}},{"set_variable":{"name":"unsettled","value":0}}],"type":"basic"},</v>
      </c>
      <c r="BH259" s="166" t="str">
        <f t="shared" si="216"/>
        <v/>
      </c>
      <c r="BI259" s="166" t="str">
        <f t="shared" si="217"/>
        <v/>
      </c>
      <c r="BJ259" s="166"/>
      <c r="BK259" s="190"/>
      <c r="BL259" s="189" t="str">
        <f t="shared" si="218"/>
        <v/>
      </c>
      <c r="BM259" s="166" t="str">
        <f t="shared" si="206"/>
        <v/>
      </c>
      <c r="BN259" s="167" t="str">
        <f t="shared" si="207"/>
        <v/>
      </c>
      <c r="BO259" s="166" t="str">
        <f t="shared" si="219"/>
        <v/>
      </c>
      <c r="BP259" s="166" t="str">
        <f t="shared" si="208"/>
        <v/>
      </c>
      <c r="BQ259" s="190" t="str">
        <f>IF(AND($A259=1,$J259&lt;&gt;""),_xlfn.CONCAT(BQ$3,PROPER(_xlfn.XLOOKUP($L259,字面,QWERTY)),BQ$4,_xlfn.XLOOKUP($L259,字面,QWERTY),BQ$5,$U259,BQ$6,_xlfn.XLOOKUP($L259,字面,変数名),BQ$7,_xlfn.XLOOKUP($L259,字面,変数名),BQ$8,BQ$9,_xlfn.XLOOKUP($L259,字面,QWERTY),BQ$5,$U259,BQ$6,_xlfn.XLOOKUP($L259,字面,変数名),BQ$10,_xlfn.XLOOKUP($L259,字面,変数名),IF(ISBLANK($BQ260),BQ$11,BQ$8)),"")</f>
        <v>{"description": "(Sp) M","conditions":[{"type":"variable_unless","name":"unsettled","value":0}],"from":{"key_code":"m","modifiers":{"optional":["any"]}},"to":[{"key_code":"m"},{"set_variable":{"name":"B_M","value":1}},{"set_variable":{"name":"unsettled","value":2}}],"to_after_key_up":[{"set_variable":{"name":"B_M","value":0}},{"set_variable":{"name":"unsettled","value":0}}],"type":"basic"},{"from":{"key_code":"m","modifiers":{"optional":["any"]}},"to":[{"key_code":"m"},{"set_variable":{"name":"B_M","value":1}},{"set_variable":{"name":"unsettled","value":1}}],"to_after_key_up":[{"set_variable":{"name":"B_M","value":0}},{"set_variable":{"name":"unsettled","value":0}}],"type":"basic"},</v>
      </c>
      <c r="BR259" s="193"/>
    </row>
    <row r="260" spans="1:70" ht="21">
      <c r="A260" s="39">
        <f t="shared" si="175"/>
        <v>1</v>
      </c>
      <c r="B260" s="38" t="str">
        <f t="shared" si="176"/>
        <v>A</v>
      </c>
      <c r="C260" s="38">
        <f t="shared" si="177"/>
        <v>1</v>
      </c>
      <c r="D260" s="38">
        <f t="shared" si="178"/>
        <v>0</v>
      </c>
      <c r="E260" s="50">
        <f t="shared" si="179"/>
        <v>268435456</v>
      </c>
      <c r="F260" s="141">
        <f t="shared" si="180"/>
        <v>1</v>
      </c>
      <c r="G260" s="144">
        <v>29</v>
      </c>
      <c r="H260" s="3"/>
      <c r="I260" s="19"/>
      <c r="J260" s="5" t="s">
        <v>40</v>
      </c>
      <c r="K260" s="7"/>
      <c r="L260" s="22" t="s">
        <v>193</v>
      </c>
      <c r="M260" s="22"/>
      <c r="N260" s="204"/>
      <c r="O260" s="36" t="s">
        <v>193</v>
      </c>
      <c r="P260" s="9"/>
      <c r="Q260" s="10"/>
      <c r="R260" s="21"/>
      <c r="S260" s="34" t="str">
        <f t="shared" si="174"/>
        <v>{"key_code":"n"},{"key_code":"n"}</v>
      </c>
      <c r="T260" s="160"/>
      <c r="U260" s="34" t="str">
        <f t="shared" si="181"/>
        <v>{"key_code":"comma"}</v>
      </c>
      <c r="W260" s="84" t="str">
        <f t="shared" si="182"/>
        <v/>
      </c>
      <c r="X260" s="85" t="str">
        <f t="shared" si="183"/>
        <v/>
      </c>
      <c r="Y260" s="86" t="str">
        <f t="shared" si="184"/>
        <v/>
      </c>
      <c r="Z260" s="87" t="str">
        <f t="shared" si="185"/>
        <v/>
      </c>
      <c r="AA260" s="85">
        <f t="shared" si="186"/>
        <v>0</v>
      </c>
      <c r="AB260" s="84" t="str">
        <f t="shared" si="187"/>
        <v/>
      </c>
      <c r="AC260" s="85" t="str">
        <f t="shared" si="188"/>
        <v/>
      </c>
      <c r="AD260" s="86" t="str">
        <f t="shared" si="189"/>
        <v/>
      </c>
      <c r="AE260" s="87" t="str">
        <f t="shared" si="190"/>
        <v/>
      </c>
      <c r="AF260" s="85">
        <f t="shared" si="191"/>
        <v>0</v>
      </c>
      <c r="AG260" s="84" t="str">
        <f t="shared" si="192"/>
        <v/>
      </c>
      <c r="AH260" s="85" t="str">
        <f t="shared" si="193"/>
        <v/>
      </c>
      <c r="AI260" s="86" t="str">
        <f t="shared" si="194"/>
        <v/>
      </c>
      <c r="AJ260" s="87" t="str">
        <f t="shared" si="195"/>
        <v/>
      </c>
      <c r="AK260" s="88">
        <f t="shared" si="196"/>
        <v>0</v>
      </c>
      <c r="AM260" s="183"/>
      <c r="AN260" s="165"/>
      <c r="AO260" s="165"/>
      <c r="AP260" s="165"/>
      <c r="AQ260" s="165"/>
      <c r="AR260" s="189" t="str">
        <f t="shared" si="209"/>
        <v/>
      </c>
      <c r="AS260" s="166" t="str">
        <f t="shared" si="197"/>
        <v/>
      </c>
      <c r="AT260" s="166" t="str">
        <f t="shared" si="198"/>
        <v/>
      </c>
      <c r="AU260" s="166" t="str">
        <f t="shared" si="210"/>
        <v/>
      </c>
      <c r="AV260" s="166" t="str">
        <f t="shared" si="211"/>
        <v/>
      </c>
      <c r="AW260" s="166" t="str">
        <f t="shared" si="199"/>
        <v/>
      </c>
      <c r="AX260" s="166" t="str">
        <f t="shared" si="200"/>
        <v/>
      </c>
      <c r="AY260" s="166" t="str">
        <f t="shared" si="201"/>
        <v/>
      </c>
      <c r="AZ260" s="166" t="str">
        <f t="shared" si="202"/>
        <v/>
      </c>
      <c r="BA260" s="166" t="str">
        <f t="shared" si="212"/>
        <v/>
      </c>
      <c r="BB260" s="166" t="str">
        <f t="shared" si="203"/>
        <v/>
      </c>
      <c r="BC260" s="166" t="str">
        <f t="shared" si="213"/>
        <v/>
      </c>
      <c r="BD260" s="166" t="str">
        <f t="shared" si="204"/>
        <v/>
      </c>
      <c r="BE260" s="166" t="str">
        <f t="shared" si="214"/>
        <v/>
      </c>
      <c r="BF260" s="166" t="str">
        <f t="shared" si="205"/>
        <v/>
      </c>
      <c r="BG260" s="166" t="str">
        <f t="shared" si="215"/>
        <v>{"description": "ん","conditions":[{"type":"variable_unless","name":"unsettled","value":0},{"input_sources":[{"language":"ja"}],"type":"input_source_if"},{"input_sources":[{"input_mode_id":"Roman$"}],"type":"input_source_unless"}],"from":{"key_code":"comma","modifiers":{"optional":["caps_lock"]}},"to":[{"key_code":"n"},{"key_code":"n"},{"set_variable":{"name":"B_COMM","value":1}},{"set_variable":{"name":"unsettled","value":2}}],"to_after_key_up":[{"set_variable":{"name":"B_COMM","value":0}},{"set_variable":{"name":"unsettled","value":0}}],"type":"basic"},{"conditions":[{"input_sources":[{"language":"ja"}],"type":"input_source_if"},{"input_sources":[{"input_mode_id":"Roman$"}],"type":"input_source_unless"}],"from":{"key_code":"comma","modifiers":{"optional":["caps_lock"]}},"to":[{"key_code":"n"},{"key_code":"n"},{"set_variable":{"name":"B_COMM","value":1}},{"set_variable":{"name":"unsettled","value":1}}],"to_after_key_up":[{"set_variable":{"name":"B_COMM","value":0}},{"set_variable":{"name":"unsettled","value":0}}],"type":"basic"},</v>
      </c>
      <c r="BH260" s="166" t="str">
        <f t="shared" si="216"/>
        <v/>
      </c>
      <c r="BI260" s="166" t="str">
        <f t="shared" si="217"/>
        <v/>
      </c>
      <c r="BJ260" s="166"/>
      <c r="BK260" s="190"/>
      <c r="BL260" s="189" t="str">
        <f t="shared" si="218"/>
        <v/>
      </c>
      <c r="BM260" s="166" t="str">
        <f t="shared" si="206"/>
        <v/>
      </c>
      <c r="BN260" s="167" t="str">
        <f t="shared" si="207"/>
        <v/>
      </c>
      <c r="BO260" s="166" t="str">
        <f t="shared" si="219"/>
        <v/>
      </c>
      <c r="BP260" s="166" t="str">
        <f t="shared" si="208"/>
        <v/>
      </c>
      <c r="BQ260" s="190" t="str">
        <f>IF(AND($A260=1,$J260&lt;&gt;""),_xlfn.CONCAT(BQ$3,PROPER(_xlfn.XLOOKUP($L260,字面,QWERTY)),BQ$4,_xlfn.XLOOKUP($L260,字面,QWERTY),BQ$5,$U260,BQ$6,_xlfn.XLOOKUP($L260,字面,変数名),BQ$7,_xlfn.XLOOKUP($L260,字面,変数名),BQ$8,BQ$9,_xlfn.XLOOKUP($L260,字面,QWERTY),BQ$5,$U260,BQ$6,_xlfn.XLOOKUP($L260,字面,変数名),BQ$10,_xlfn.XLOOKUP($L260,字面,変数名),IF(ISBLANK($BQ261),BQ$11,BQ$8)),"")</f>
        <v>{"description": "(Sp) Comma","conditions":[{"type":"variable_unless","name":"unsettled","value":0}],"from":{"key_code":"comma","modifiers":{"optional":["any"]}},"to":[{"key_code":"comma"},{"set_variable":{"name":"B_COMM","value":1}},{"set_variable":{"name":"unsettled","value":2}}],"to_after_key_up":[{"set_variable":{"name":"B_COMM","value":0}},{"set_variable":{"name":"unsettled","value":0}}],"type":"basic"},{"from":{"key_code":"comma","modifiers":{"optional":["any"]}},"to":[{"key_code":"comma"},{"set_variable":{"name":"B_COMM","value":1}},{"set_variable":{"name":"unsettled","value":1}}],"to_after_key_up":[{"set_variable":{"name":"B_COMM","value":0}},{"set_variable":{"name":"unsettled","value":0}}],"type":"basic"},</v>
      </c>
      <c r="BR260" s="193"/>
    </row>
    <row r="261" spans="1:70" ht="21">
      <c r="A261" s="39">
        <f t="shared" si="175"/>
        <v>1</v>
      </c>
      <c r="B261" s="38" t="str">
        <f t="shared" si="176"/>
        <v>A</v>
      </c>
      <c r="C261" s="38">
        <f t="shared" si="177"/>
        <v>1</v>
      </c>
      <c r="D261" s="38">
        <f t="shared" si="178"/>
        <v>0</v>
      </c>
      <c r="E261" s="50">
        <f t="shared" si="179"/>
        <v>536870912</v>
      </c>
      <c r="F261" s="141">
        <f t="shared" si="180"/>
        <v>1</v>
      </c>
      <c r="G261" s="144">
        <v>30</v>
      </c>
      <c r="H261" s="3"/>
      <c r="I261" s="19"/>
      <c r="J261" s="5" t="s">
        <v>40</v>
      </c>
      <c r="K261" s="7"/>
      <c r="L261" s="22" t="s">
        <v>194</v>
      </c>
      <c r="M261" s="22"/>
      <c r="N261" s="204"/>
      <c r="O261" s="36" t="s">
        <v>194</v>
      </c>
      <c r="P261" s="9"/>
      <c r="Q261" s="10"/>
      <c r="R261" s="21"/>
      <c r="S261" s="34" t="str">
        <f t="shared" ref="S261:S313" si="220">IF(R261="",_xlfn.XLOOKUP(O261,ひらがな,Karabiner定義,""),R261)</f>
        <v>{"key_code":"r"},{"key_code":"a"}</v>
      </c>
      <c r="T261" s="160"/>
      <c r="U261" s="34" t="str">
        <f t="shared" si="181"/>
        <v>{"key_code":"period"}</v>
      </c>
      <c r="W261" s="84" t="str">
        <f t="shared" si="182"/>
        <v/>
      </c>
      <c r="X261" s="85" t="str">
        <f t="shared" si="183"/>
        <v/>
      </c>
      <c r="Y261" s="86" t="str">
        <f t="shared" si="184"/>
        <v/>
      </c>
      <c r="Z261" s="87" t="str">
        <f t="shared" si="185"/>
        <v/>
      </c>
      <c r="AA261" s="85">
        <f t="shared" si="186"/>
        <v>0</v>
      </c>
      <c r="AB261" s="84" t="str">
        <f t="shared" si="187"/>
        <v/>
      </c>
      <c r="AC261" s="85" t="str">
        <f t="shared" si="188"/>
        <v/>
      </c>
      <c r="AD261" s="86" t="str">
        <f t="shared" si="189"/>
        <v/>
      </c>
      <c r="AE261" s="87" t="str">
        <f t="shared" si="190"/>
        <v/>
      </c>
      <c r="AF261" s="85">
        <f t="shared" si="191"/>
        <v>0</v>
      </c>
      <c r="AG261" s="84" t="str">
        <f t="shared" si="192"/>
        <v/>
      </c>
      <c r="AH261" s="85" t="str">
        <f t="shared" si="193"/>
        <v/>
      </c>
      <c r="AI261" s="86" t="str">
        <f t="shared" si="194"/>
        <v/>
      </c>
      <c r="AJ261" s="87" t="str">
        <f t="shared" si="195"/>
        <v/>
      </c>
      <c r="AK261" s="88">
        <f t="shared" si="196"/>
        <v>0</v>
      </c>
      <c r="AM261" s="183"/>
      <c r="AN261" s="165"/>
      <c r="AO261" s="165"/>
      <c r="AP261" s="165"/>
      <c r="AQ261" s="165"/>
      <c r="AR261" s="189" t="str">
        <f t="shared" si="209"/>
        <v/>
      </c>
      <c r="AS261" s="166" t="str">
        <f t="shared" si="197"/>
        <v/>
      </c>
      <c r="AT261" s="166" t="str">
        <f t="shared" si="198"/>
        <v/>
      </c>
      <c r="AU261" s="166" t="str">
        <f t="shared" si="210"/>
        <v/>
      </c>
      <c r="AV261" s="166" t="str">
        <f t="shared" si="211"/>
        <v/>
      </c>
      <c r="AW261" s="166" t="str">
        <f t="shared" si="199"/>
        <v/>
      </c>
      <c r="AX261" s="166" t="str">
        <f t="shared" si="200"/>
        <v/>
      </c>
      <c r="AY261" s="166" t="str">
        <f t="shared" si="201"/>
        <v/>
      </c>
      <c r="AZ261" s="166" t="str">
        <f t="shared" si="202"/>
        <v/>
      </c>
      <c r="BA261" s="166" t="str">
        <f t="shared" si="212"/>
        <v/>
      </c>
      <c r="BB261" s="166" t="str">
        <f t="shared" si="203"/>
        <v/>
      </c>
      <c r="BC261" s="166" t="str">
        <f t="shared" si="213"/>
        <v/>
      </c>
      <c r="BD261" s="166" t="str">
        <f t="shared" si="204"/>
        <v/>
      </c>
      <c r="BE261" s="166" t="str">
        <f t="shared" si="214"/>
        <v/>
      </c>
      <c r="BF261" s="166" t="str">
        <f t="shared" si="205"/>
        <v/>
      </c>
      <c r="BG261" s="166" t="str">
        <f t="shared" si="215"/>
        <v>{"description": "ら","conditions":[{"type":"variable_unless","name":"unsettled","value":0},{"input_sources":[{"language":"ja"}],"type":"input_source_if"},{"input_sources":[{"input_mode_id":"Roman$"}],"type":"input_source_unless"}],"from":{"key_code":"period","modifiers":{"optional":["caps_lock"]}},"to":[{"key_code":"r"},{"key_code":"a"},{"set_variable":{"name":"B_DOT","value":1}},{"set_variable":{"name":"unsettled","value":2}}],"to_after_key_up":[{"set_variable":{"name":"B_DOT","value":0}},{"set_variable":{"name":"unsettled","value":0}}],"type":"basic"},{"conditions":[{"input_sources":[{"language":"ja"}],"type":"input_source_if"},{"input_sources":[{"input_mode_id":"Roman$"}],"type":"input_source_unless"}],"from":{"key_code":"period","modifiers":{"optional":["caps_lock"]}},"to":[{"key_code":"r"},{"key_code":"a"},{"set_variable":{"name":"B_DOT","value":1}},{"set_variable":{"name":"unsettled","value":1}}],"to_after_key_up":[{"set_variable":{"name":"B_DOT","value":0}},{"set_variable":{"name":"unsettled","value":0}}],"type":"basic"},</v>
      </c>
      <c r="BH261" s="166" t="str">
        <f t="shared" si="216"/>
        <v/>
      </c>
      <c r="BI261" s="166" t="str">
        <f t="shared" si="217"/>
        <v/>
      </c>
      <c r="BJ261" s="166"/>
      <c r="BK261" s="190"/>
      <c r="BL261" s="189" t="str">
        <f t="shared" si="218"/>
        <v/>
      </c>
      <c r="BM261" s="166" t="str">
        <f t="shared" si="206"/>
        <v/>
      </c>
      <c r="BN261" s="167" t="str">
        <f t="shared" si="207"/>
        <v/>
      </c>
      <c r="BO261" s="166" t="str">
        <f t="shared" si="219"/>
        <v/>
      </c>
      <c r="BP261" s="166" t="str">
        <f t="shared" si="208"/>
        <v/>
      </c>
      <c r="BQ261" s="190" t="str">
        <f>IF(AND($A261=1,$J261&lt;&gt;""),_xlfn.CONCAT(BQ$3,PROPER(_xlfn.XLOOKUP($L261,字面,QWERTY)),BQ$4,_xlfn.XLOOKUP($L261,字面,QWERTY),BQ$5,$U261,BQ$6,_xlfn.XLOOKUP($L261,字面,変数名),BQ$7,_xlfn.XLOOKUP($L261,字面,変数名),BQ$8,BQ$9,_xlfn.XLOOKUP($L261,字面,QWERTY),BQ$5,$U261,BQ$6,_xlfn.XLOOKUP($L261,字面,変数名),BQ$10,_xlfn.XLOOKUP($L261,字面,変数名),IF(ISBLANK($BQ262),BQ$11,BQ$8)),"")</f>
        <v>{"description": "(Sp) Period","conditions":[{"type":"variable_unless","name":"unsettled","value":0}],"from":{"key_code":"period","modifiers":{"optional":["any"]}},"to":[{"key_code":"period"},{"set_variable":{"name":"B_DOT","value":1}},{"set_variable":{"name":"unsettled","value":2}}],"to_after_key_up":[{"set_variable":{"name":"B_DOT","value":0}},{"set_variable":{"name":"unsettled","value":0}}],"type":"basic"},{"from":{"key_code":"period","modifiers":{"optional":["any"]}},"to":[{"key_code":"period"},{"set_variable":{"name":"B_DOT","value":1}},{"set_variable":{"name":"unsettled","value":1}}],"to_after_key_up":[{"set_variable":{"name":"B_DOT","value":0}},{"set_variable":{"name":"unsettled","value":0}}],"type":"basic"},</v>
      </c>
      <c r="BR261" s="193"/>
    </row>
    <row r="262" spans="1:70" ht="21">
      <c r="A262" s="39">
        <f t="shared" si="175"/>
        <v>1</v>
      </c>
      <c r="B262" s="38" t="str">
        <f t="shared" si="176"/>
        <v>A</v>
      </c>
      <c r="C262" s="38">
        <f t="shared" si="177"/>
        <v>1</v>
      </c>
      <c r="D262" s="38">
        <f t="shared" si="178"/>
        <v>0</v>
      </c>
      <c r="E262" s="50">
        <f t="shared" si="179"/>
        <v>4398046511104</v>
      </c>
      <c r="F262" s="141">
        <f t="shared" si="180"/>
        <v>1</v>
      </c>
      <c r="G262" s="144">
        <v>43</v>
      </c>
      <c r="H262" s="89"/>
      <c r="I262" s="92"/>
      <c r="J262" s="90" t="s">
        <v>40</v>
      </c>
      <c r="K262" s="91"/>
      <c r="L262" s="117" t="s">
        <v>1073</v>
      </c>
      <c r="M262" s="117"/>
      <c r="N262" s="205"/>
      <c r="O262" s="93" t="s">
        <v>1073</v>
      </c>
      <c r="P262" s="94"/>
      <c r="Q262" s="95"/>
      <c r="R262" s="96"/>
      <c r="S262" s="97" t="str">
        <f t="shared" si="220"/>
        <v>{"key_code":"open_bracket"}</v>
      </c>
      <c r="T262" s="160"/>
      <c r="U262" s="34" t="str">
        <f t="shared" si="181"/>
        <v>{"key_code":"open_bracket"}</v>
      </c>
      <c r="W262" s="84" t="str">
        <f t="shared" si="182"/>
        <v/>
      </c>
      <c r="X262" s="85" t="str">
        <f t="shared" si="183"/>
        <v/>
      </c>
      <c r="Y262" s="86" t="str">
        <f t="shared" si="184"/>
        <v/>
      </c>
      <c r="Z262" s="87" t="str">
        <f t="shared" si="185"/>
        <v/>
      </c>
      <c r="AA262" s="85">
        <f t="shared" si="186"/>
        <v>0</v>
      </c>
      <c r="AB262" s="84" t="str">
        <f t="shared" si="187"/>
        <v/>
      </c>
      <c r="AC262" s="85" t="str">
        <f t="shared" si="188"/>
        <v/>
      </c>
      <c r="AD262" s="86" t="str">
        <f t="shared" si="189"/>
        <v/>
      </c>
      <c r="AE262" s="87" t="str">
        <f t="shared" si="190"/>
        <v/>
      </c>
      <c r="AF262" s="85">
        <f t="shared" si="191"/>
        <v>0</v>
      </c>
      <c r="AG262" s="84" t="str">
        <f t="shared" si="192"/>
        <v/>
      </c>
      <c r="AH262" s="85" t="str">
        <f t="shared" si="193"/>
        <v/>
      </c>
      <c r="AI262" s="86" t="str">
        <f t="shared" si="194"/>
        <v/>
      </c>
      <c r="AJ262" s="87" t="str">
        <f t="shared" si="195"/>
        <v/>
      </c>
      <c r="AK262" s="88">
        <f t="shared" si="196"/>
        <v>0</v>
      </c>
      <c r="AM262" s="183"/>
      <c r="AN262" s="165"/>
      <c r="AO262" s="165"/>
      <c r="AP262" s="165"/>
      <c r="AQ262" s="165"/>
      <c r="AR262" s="189" t="str">
        <f t="shared" si="209"/>
        <v/>
      </c>
      <c r="AS262" s="166" t="str">
        <f t="shared" si="197"/>
        <v/>
      </c>
      <c r="AT262" s="166" t="str">
        <f t="shared" si="198"/>
        <v/>
      </c>
      <c r="AU262" s="166" t="str">
        <f t="shared" si="210"/>
        <v/>
      </c>
      <c r="AV262" s="166" t="str">
        <f t="shared" si="211"/>
        <v/>
      </c>
      <c r="AW262" s="166" t="str">
        <f t="shared" si="199"/>
        <v/>
      </c>
      <c r="AX262" s="166" t="str">
        <f t="shared" si="200"/>
        <v/>
      </c>
      <c r="AY262" s="166" t="str">
        <f t="shared" si="201"/>
        <v/>
      </c>
      <c r="AZ262" s="166" t="str">
        <f t="shared" si="202"/>
        <v/>
      </c>
      <c r="BA262" s="166" t="str">
        <f t="shared" si="212"/>
        <v/>
      </c>
      <c r="BB262" s="166" t="str">
        <f t="shared" si="203"/>
        <v/>
      </c>
      <c r="BC262" s="166" t="str">
        <f t="shared" si="213"/>
        <v/>
      </c>
      <c r="BD262" s="166" t="str">
        <f t="shared" si="204"/>
        <v/>
      </c>
      <c r="BE262" s="166" t="str">
        <f t="shared" si="214"/>
        <v/>
      </c>
      <c r="BF262" s="166" t="str">
        <f t="shared" si="205"/>
        <v/>
      </c>
      <c r="BG262" s="166" t="str">
        <f t="shared" si="215"/>
        <v>{"description": "@","conditions":[{"type":"variable_unless","name":"unsettled","value":0},{"input_sources":[{"language":"ja"}],"type":"input_source_if"},{"input_sources":[{"input_mode_id":"Roman$"}],"type":"input_source_unless"}],"from":{"key_code":"open_bracket","modifiers":{"optional":["caps_lock"]}},"to":[{"key_code":"open_bracket"},{"set_variable":{"name":"B_AT","value":1}},{"set_variable":{"name":"unsettled","value":2}}],"to_after_key_up":[{"set_variable":{"name":"B_AT","value":0}},{"set_variable":{"name":"unsettled","value":0}}],"type":"basic"},{"conditions":[{"input_sources":[{"language":"ja"}],"type":"input_source_if"},{"input_sources":[{"input_mode_id":"Roman$"}],"type":"input_source_unless"}],"from":{"key_code":"open_bracket","modifiers":{"optional":["caps_lock"]}},"to":[{"key_code":"open_bracket"},{"set_variable":{"name":"B_AT","value":1}},{"set_variable":{"name":"unsettled","value":1}}],"to_after_key_up":[{"set_variable":{"name":"B_AT","value":0}},{"set_variable":{"name":"unsettled","value":0}}],"type":"basic"},</v>
      </c>
      <c r="BH262" s="166" t="str">
        <f t="shared" si="216"/>
        <v/>
      </c>
      <c r="BI262" s="166" t="str">
        <f t="shared" si="217"/>
        <v/>
      </c>
      <c r="BJ262" s="166"/>
      <c r="BK262" s="190"/>
      <c r="BL262" s="189" t="str">
        <f t="shared" si="218"/>
        <v/>
      </c>
      <c r="BM262" s="166" t="str">
        <f t="shared" si="206"/>
        <v/>
      </c>
      <c r="BN262" s="167" t="str">
        <f t="shared" si="207"/>
        <v/>
      </c>
      <c r="BO262" s="166" t="str">
        <f t="shared" si="219"/>
        <v/>
      </c>
      <c r="BP262" s="166" t="str">
        <f t="shared" si="208"/>
        <v/>
      </c>
      <c r="BQ262" s="190" t="str">
        <f>IF(AND($A262=1,$J262&lt;&gt;""),_xlfn.CONCAT(BQ$3,PROPER(_xlfn.XLOOKUP($L262,字面,QWERTY)),BQ$4,_xlfn.XLOOKUP($L262,字面,QWERTY),BQ$5,$U262,BQ$6,_xlfn.XLOOKUP($L262,字面,変数名),BQ$7,_xlfn.XLOOKUP($L262,字面,変数名),BQ$8,BQ$9,_xlfn.XLOOKUP($L262,字面,QWERTY),BQ$5,$U262,BQ$6,_xlfn.XLOOKUP($L262,字面,変数名),BQ$10,_xlfn.XLOOKUP($L262,字面,変数名),IF(ISBLANK($BQ263),BQ$11,BQ$8)),"")</f>
        <v>{"description": "(Sp) Open_Bracket","conditions":[{"type":"variable_unless","name":"unsettled","value":0}],"from":{"key_code":"open_bracket","modifiers":{"optional":["any"]}},"to":[{"key_code":"open_bracket"},{"set_variable":{"name":"B_AT","value":1}},{"set_variable":{"name":"unsettled","value":2}}],"to_after_key_up":[{"set_variable":{"name":"B_AT","value":0}},{"set_variable":{"name":"unsettled","value":0}}],"type":"basic"},{"from":{"key_code":"open_bracket","modifiers":{"optional":["any"]}},"to":[{"key_code":"open_bracket"},{"set_variable":{"name":"B_AT","value":1}},{"set_variable":{"name":"unsettled","value":1}}],"to_after_key_up":[{"set_variable":{"name":"B_AT","value":0}},{"set_variable":{"name":"unsettled","value":0}}],"type":"basic"},</v>
      </c>
      <c r="BR262" s="193"/>
    </row>
    <row r="263" spans="1:70" ht="21">
      <c r="A263" s="39">
        <f t="shared" si="175"/>
        <v>1</v>
      </c>
      <c r="B263" s="38" t="str">
        <f t="shared" si="176"/>
        <v>A</v>
      </c>
      <c r="C263" s="38">
        <f t="shared" si="177"/>
        <v>1</v>
      </c>
      <c r="D263" s="38">
        <f t="shared" si="178"/>
        <v>0</v>
      </c>
      <c r="E263" s="50">
        <f t="shared" si="179"/>
        <v>17592186044416</v>
      </c>
      <c r="F263" s="141">
        <f t="shared" si="180"/>
        <v>1</v>
      </c>
      <c r="G263" s="144">
        <v>45</v>
      </c>
      <c r="H263" s="89"/>
      <c r="I263" s="92"/>
      <c r="J263" s="90" t="s">
        <v>40</v>
      </c>
      <c r="K263" s="91"/>
      <c r="L263" s="117" t="s">
        <v>972</v>
      </c>
      <c r="M263" s="117"/>
      <c r="N263" s="205"/>
      <c r="O263" s="93" t="s">
        <v>1083</v>
      </c>
      <c r="P263" s="94"/>
      <c r="Q263" s="95"/>
      <c r="R263" s="96" t="s">
        <v>995</v>
      </c>
      <c r="S263" s="97" t="str">
        <f t="shared" si="220"/>
        <v>{"key_code":"slash","modifiers":["shift"]}</v>
      </c>
      <c r="T263" s="160"/>
      <c r="U263" s="34" t="str">
        <f t="shared" si="181"/>
        <v>{"key_code":"international1"}</v>
      </c>
      <c r="W263" s="84" t="str">
        <f t="shared" si="182"/>
        <v/>
      </c>
      <c r="X263" s="85" t="str">
        <f t="shared" si="183"/>
        <v/>
      </c>
      <c r="Y263" s="86" t="str">
        <f t="shared" si="184"/>
        <v/>
      </c>
      <c r="Z263" s="87" t="str">
        <f t="shared" si="185"/>
        <v/>
      </c>
      <c r="AA263" s="85">
        <f t="shared" si="186"/>
        <v>0</v>
      </c>
      <c r="AB263" s="84" t="str">
        <f t="shared" si="187"/>
        <v/>
      </c>
      <c r="AC263" s="85" t="str">
        <f t="shared" si="188"/>
        <v/>
      </c>
      <c r="AD263" s="86" t="str">
        <f t="shared" si="189"/>
        <v/>
      </c>
      <c r="AE263" s="87" t="str">
        <f t="shared" si="190"/>
        <v/>
      </c>
      <c r="AF263" s="85">
        <f t="shared" si="191"/>
        <v>0</v>
      </c>
      <c r="AG263" s="84" t="str">
        <f t="shared" si="192"/>
        <v/>
      </c>
      <c r="AH263" s="85" t="str">
        <f t="shared" si="193"/>
        <v/>
      </c>
      <c r="AI263" s="86" t="str">
        <f t="shared" si="194"/>
        <v/>
      </c>
      <c r="AJ263" s="87" t="str">
        <f t="shared" si="195"/>
        <v/>
      </c>
      <c r="AK263" s="88">
        <f t="shared" si="196"/>
        <v>0</v>
      </c>
      <c r="AM263" s="183"/>
      <c r="AN263" s="165"/>
      <c r="AO263" s="165"/>
      <c r="AP263" s="165"/>
      <c r="AQ263" s="165"/>
      <c r="AR263" s="189" t="str">
        <f t="shared" si="209"/>
        <v/>
      </c>
      <c r="AS263" s="166" t="str">
        <f t="shared" si="197"/>
        <v/>
      </c>
      <c r="AT263" s="166" t="str">
        <f t="shared" si="198"/>
        <v/>
      </c>
      <c r="AU263" s="166" t="str">
        <f t="shared" si="210"/>
        <v/>
      </c>
      <c r="AV263" s="166" t="str">
        <f t="shared" si="211"/>
        <v/>
      </c>
      <c r="AW263" s="166" t="str">
        <f t="shared" si="199"/>
        <v/>
      </c>
      <c r="AX263" s="166" t="str">
        <f t="shared" si="200"/>
        <v/>
      </c>
      <c r="AY263" s="166" t="str">
        <f t="shared" si="201"/>
        <v/>
      </c>
      <c r="AZ263" s="166" t="str">
        <f t="shared" si="202"/>
        <v/>
      </c>
      <c r="BA263" s="166" t="str">
        <f t="shared" si="212"/>
        <v/>
      </c>
      <c r="BB263" s="166" t="str">
        <f t="shared" si="203"/>
        <v/>
      </c>
      <c r="BC263" s="166" t="str">
        <f t="shared" si="213"/>
        <v/>
      </c>
      <c r="BD263" s="166" t="str">
        <f t="shared" si="204"/>
        <v/>
      </c>
      <c r="BE263" s="166" t="str">
        <f t="shared" si="214"/>
        <v/>
      </c>
      <c r="BF263" s="166" t="str">
        <f t="shared" si="205"/>
        <v/>
      </c>
      <c r="BG263" s="166" t="str">
        <f t="shared" si="215"/>
        <v>{"description": "_","conditions":[{"type":"variable_unless","name":"unsettled","value":0},{"input_sources":[{"language":"ja"}],"type":"input_source_if"},{"input_sources":[{"input_mode_id":"Roman$"}],"type":"input_source_unless"}],"from":{"key_code":"international1","modifiers":{"optional":["caps_lock"]}},"to":[{"key_code":"slash","modifiers":["shift"]},{"set_variable":{"name":"B_BSLS","value":1}},{"set_variable":{"name":"unsettled","value":2}}],"to_after_key_up":[{"set_variable":{"name":"B_BSLS","value":0}},{"set_variable":{"name":"unsettled","value":0}}],"type":"basic"},{"conditions":[{"input_sources":[{"language":"ja"}],"type":"input_source_if"},{"input_sources":[{"input_mode_id":"Roman$"}],"type":"input_source_unless"}],"from":{"key_code":"international1","modifiers":{"optional":["caps_lock"]}},"to":[{"key_code":"slash","modifiers":["shift"]},{"set_variable":{"name":"B_BSLS","value":1}},{"set_variable":{"name":"unsettled","value":1}}],"to_after_key_up":[{"set_variable":{"name":"B_BSLS","value":0}},{"set_variable":{"name":"unsettled","value":0}}],"type":"basic"},</v>
      </c>
      <c r="BH263" s="166" t="str">
        <f t="shared" si="216"/>
        <v/>
      </c>
      <c r="BI263" s="166" t="str">
        <f t="shared" si="217"/>
        <v/>
      </c>
      <c r="BJ263" s="166"/>
      <c r="BK263" s="190"/>
      <c r="BL263" s="189" t="str">
        <f t="shared" si="218"/>
        <v/>
      </c>
      <c r="BM263" s="166" t="str">
        <f t="shared" si="206"/>
        <v/>
      </c>
      <c r="BN263" s="167" t="str">
        <f t="shared" si="207"/>
        <v/>
      </c>
      <c r="BO263" s="166" t="str">
        <f t="shared" si="219"/>
        <v/>
      </c>
      <c r="BP263" s="166" t="str">
        <f t="shared" si="208"/>
        <v/>
      </c>
      <c r="BQ263" s="190" t="str">
        <f>IF(AND($A263=1,$J263&lt;&gt;""),_xlfn.CONCAT(BQ$3,PROPER(_xlfn.XLOOKUP($L263,字面,QWERTY)),BQ$4,_xlfn.XLOOKUP($L263,字面,QWERTY),BQ$5,$U263,BQ$6,_xlfn.XLOOKUP($L263,字面,変数名),BQ$7,_xlfn.XLOOKUP($L263,字面,変数名),BQ$8,BQ$9,_xlfn.XLOOKUP($L263,字面,QWERTY),BQ$5,$U263,BQ$6,_xlfn.XLOOKUP($L263,字面,変数名),BQ$10,_xlfn.XLOOKUP($L263,字面,変数名),IF(ISBLANK($BQ264),BQ$11,BQ$8)),"")</f>
        <v>{"description": "(Sp) International1","conditions":[{"type":"variable_unless","name":"unsettled","value":0}],"from":{"key_code":"international1","modifiers":{"optional":["any"]}},"to":[{"key_code":"international1"},{"set_variable":{"name":"B_BSLS","value":1}},{"set_variable":{"name":"unsettled","value":2}}],"to_after_key_up":[{"set_variable":{"name":"B_BSLS","value":0}},{"set_variable":{"name":"unsettled","value":0}}],"type":"basic"},{"from":{"key_code":"international1","modifiers":{"optional":["any"]}},"to":[{"key_code":"international1"},{"set_variable":{"name":"B_BSLS","value":1}},{"set_variable":{"name":"unsettled","value":1}}],"to_after_key_up":[{"set_variable":{"name":"B_BSLS","value":0}},{"set_variable":{"name":"unsettled","value":0}}],"type":"basic"},</v>
      </c>
      <c r="BR263" s="193"/>
    </row>
    <row r="264" spans="1:70" ht="21">
      <c r="A264" s="39">
        <f t="shared" si="175"/>
        <v>1</v>
      </c>
      <c r="B264" s="38" t="str">
        <f t="shared" si="176"/>
        <v>A</v>
      </c>
      <c r="C264" s="38">
        <f t="shared" si="177"/>
        <v>1</v>
      </c>
      <c r="D264" s="38">
        <f t="shared" si="178"/>
        <v>0</v>
      </c>
      <c r="E264" s="50">
        <f t="shared" si="179"/>
        <v>70368744177664</v>
      </c>
      <c r="F264" s="141">
        <f t="shared" si="180"/>
        <v>1</v>
      </c>
      <c r="G264" s="144">
        <v>47</v>
      </c>
      <c r="H264" s="89"/>
      <c r="I264" s="92"/>
      <c r="J264" s="90" t="s">
        <v>40</v>
      </c>
      <c r="K264" s="91"/>
      <c r="L264" s="117" t="s">
        <v>975</v>
      </c>
      <c r="M264" s="117"/>
      <c r="N264" s="205"/>
      <c r="O264" s="93" t="s">
        <v>975</v>
      </c>
      <c r="P264" s="94"/>
      <c r="Q264" s="95"/>
      <c r="R264" s="96"/>
      <c r="S264" s="97" t="str">
        <f t="shared" si="220"/>
        <v>{"key_code":"close_bracket"}</v>
      </c>
      <c r="T264" s="160"/>
      <c r="U264" s="34" t="str">
        <f t="shared" si="181"/>
        <v>{"key_code":"close_bracket"}</v>
      </c>
      <c r="W264" s="84" t="str">
        <f t="shared" si="182"/>
        <v/>
      </c>
      <c r="X264" s="85" t="str">
        <f t="shared" si="183"/>
        <v/>
      </c>
      <c r="Y264" s="86" t="str">
        <f t="shared" si="184"/>
        <v/>
      </c>
      <c r="Z264" s="87" t="str">
        <f t="shared" si="185"/>
        <v/>
      </c>
      <c r="AA264" s="85">
        <f t="shared" si="186"/>
        <v>0</v>
      </c>
      <c r="AB264" s="84" t="str">
        <f t="shared" si="187"/>
        <v/>
      </c>
      <c r="AC264" s="85" t="str">
        <f t="shared" si="188"/>
        <v/>
      </c>
      <c r="AD264" s="86" t="str">
        <f t="shared" si="189"/>
        <v/>
      </c>
      <c r="AE264" s="87" t="str">
        <f t="shared" si="190"/>
        <v/>
      </c>
      <c r="AF264" s="85">
        <f t="shared" si="191"/>
        <v>0</v>
      </c>
      <c r="AG264" s="84" t="str">
        <f t="shared" si="192"/>
        <v/>
      </c>
      <c r="AH264" s="85" t="str">
        <f t="shared" si="193"/>
        <v/>
      </c>
      <c r="AI264" s="86" t="str">
        <f t="shared" si="194"/>
        <v/>
      </c>
      <c r="AJ264" s="87" t="str">
        <f t="shared" si="195"/>
        <v/>
      </c>
      <c r="AK264" s="88">
        <f t="shared" si="196"/>
        <v>0</v>
      </c>
      <c r="AM264" s="183"/>
      <c r="AN264" s="165"/>
      <c r="AO264" s="165"/>
      <c r="AP264" s="165"/>
      <c r="AQ264" s="165"/>
      <c r="AR264" s="189" t="str">
        <f t="shared" si="209"/>
        <v/>
      </c>
      <c r="AS264" s="166" t="str">
        <f t="shared" si="197"/>
        <v/>
      </c>
      <c r="AT264" s="166" t="str">
        <f t="shared" si="198"/>
        <v/>
      </c>
      <c r="AU264" s="166" t="str">
        <f t="shared" si="210"/>
        <v/>
      </c>
      <c r="AV264" s="166" t="str">
        <f t="shared" si="211"/>
        <v/>
      </c>
      <c r="AW264" s="166" t="str">
        <f t="shared" si="199"/>
        <v/>
      </c>
      <c r="AX264" s="166" t="str">
        <f t="shared" si="200"/>
        <v/>
      </c>
      <c r="AY264" s="166" t="str">
        <f t="shared" si="201"/>
        <v/>
      </c>
      <c r="AZ264" s="166" t="str">
        <f t="shared" si="202"/>
        <v/>
      </c>
      <c r="BA264" s="166" t="str">
        <f t="shared" si="212"/>
        <v/>
      </c>
      <c r="BB264" s="166" t="str">
        <f t="shared" si="203"/>
        <v/>
      </c>
      <c r="BC264" s="166" t="str">
        <f t="shared" si="213"/>
        <v/>
      </c>
      <c r="BD264" s="166" t="str">
        <f t="shared" si="204"/>
        <v/>
      </c>
      <c r="BE264" s="166" t="str">
        <f t="shared" si="214"/>
        <v/>
      </c>
      <c r="BF264" s="166" t="str">
        <f t="shared" si="205"/>
        <v/>
      </c>
      <c r="BG264" s="166" t="str">
        <f t="shared" si="215"/>
        <v>{"description": "[","conditions":[{"type":"variable_unless","name":"unsettled","value":0},{"input_sources":[{"language":"ja"}],"type":"input_source_if"},{"input_sources":[{"input_mode_id":"Roman$"}],"type":"input_source_unless"}],"from":{"key_code":"close_bracket","modifiers":{"optional":["caps_lock"]}},"to":[{"key_code":"close_bracket"},{"set_variable":{"name":"B_LBRC","value":1}},{"set_variable":{"name":"unsettled","value":2}}],"to_after_key_up":[{"set_variable":{"name":"B_LBRC","value":0}},{"set_variable":{"name":"unsettled","value":0}}],"type":"basic"},{"conditions":[{"input_sources":[{"language":"ja"}],"type":"input_source_if"},{"input_sources":[{"input_mode_id":"Roman$"}],"type":"input_source_unless"}],"from":{"key_code":"close_bracket","modifiers":{"optional":["caps_lock"]}},"to":[{"key_code":"close_bracket"},{"set_variable":{"name":"B_LBRC","value":1}},{"set_variable":{"name":"unsettled","value":1}}],"to_after_key_up":[{"set_variable":{"name":"B_LBRC","value":0}},{"set_variable":{"name":"unsettled","value":0}}],"type":"basic"},</v>
      </c>
      <c r="BH264" s="166" t="str">
        <f t="shared" si="216"/>
        <v/>
      </c>
      <c r="BI264" s="166" t="str">
        <f t="shared" si="217"/>
        <v/>
      </c>
      <c r="BJ264" s="166"/>
      <c r="BK264" s="190"/>
      <c r="BL264" s="189" t="str">
        <f t="shared" si="218"/>
        <v/>
      </c>
      <c r="BM264" s="166" t="str">
        <f t="shared" si="206"/>
        <v/>
      </c>
      <c r="BN264" s="167" t="str">
        <f t="shared" si="207"/>
        <v/>
      </c>
      <c r="BO264" s="166" t="str">
        <f t="shared" si="219"/>
        <v/>
      </c>
      <c r="BP264" s="166" t="str">
        <f t="shared" si="208"/>
        <v/>
      </c>
      <c r="BQ264" s="190" t="str">
        <f>IF(AND($A264=1,$J264&lt;&gt;""),_xlfn.CONCAT(BQ$3,PROPER(_xlfn.XLOOKUP($L264,字面,QWERTY)),BQ$4,_xlfn.XLOOKUP($L264,字面,QWERTY),BQ$5,$U264,BQ$6,_xlfn.XLOOKUP($L264,字面,変数名),BQ$7,_xlfn.XLOOKUP($L264,字面,変数名),BQ$8,BQ$9,_xlfn.XLOOKUP($L264,字面,QWERTY),BQ$5,$U264,BQ$6,_xlfn.XLOOKUP($L264,字面,変数名),BQ$10,_xlfn.XLOOKUP($L264,字面,変数名),IF(ISBLANK($BQ265),BQ$11,BQ$8)),"")</f>
        <v>{"description": "(Sp) Close_Bracket","conditions":[{"type":"variable_unless","name":"unsettled","value":0}],"from":{"key_code":"close_bracket","modifiers":{"optional":["any"]}},"to":[{"key_code":"close_bracket"},{"set_variable":{"name":"B_LBRC","value":1}},{"set_variable":{"name":"unsettled","value":2}}],"to_after_key_up":[{"set_variable":{"name":"B_LBRC","value":0}},{"set_variable":{"name":"unsettled","value":0}}],"type":"basic"},{"from":{"key_code":"close_bracket","modifiers":{"optional":["any"]}},"to":[{"key_code":"close_bracket"},{"set_variable":{"name":"B_LBRC","value":1}},{"set_variable":{"name":"unsettled","value":1}}],"to_after_key_up":[{"set_variable":{"name":"B_LBRC","value":0}},{"set_variable":{"name":"unsettled","value":0}}],"type":"basic"},</v>
      </c>
      <c r="BR264" s="193"/>
    </row>
    <row r="265" spans="1:70" ht="21">
      <c r="A265" s="39">
        <f t="shared" si="175"/>
        <v>1</v>
      </c>
      <c r="B265" s="38" t="str">
        <f t="shared" si="176"/>
        <v>A</v>
      </c>
      <c r="C265" s="38">
        <f t="shared" si="177"/>
        <v>1</v>
      </c>
      <c r="D265" s="38">
        <f t="shared" si="178"/>
        <v>0</v>
      </c>
      <c r="E265" s="50">
        <f t="shared" si="179"/>
        <v>140737488355328</v>
      </c>
      <c r="F265" s="141">
        <f t="shared" si="180"/>
        <v>1</v>
      </c>
      <c r="G265" s="144">
        <v>48</v>
      </c>
      <c r="H265" s="89"/>
      <c r="I265" s="92"/>
      <c r="J265" s="90" t="s">
        <v>40</v>
      </c>
      <c r="K265" s="91"/>
      <c r="L265" s="117" t="s">
        <v>976</v>
      </c>
      <c r="M265" s="117"/>
      <c r="N265" s="205"/>
      <c r="O265" s="93" t="s">
        <v>976</v>
      </c>
      <c r="P265" s="94"/>
      <c r="Q265" s="95"/>
      <c r="R265" s="96"/>
      <c r="S265" s="97" t="str">
        <f t="shared" si="220"/>
        <v>{"key_code":"non_us_pound"}</v>
      </c>
      <c r="T265" s="160"/>
      <c r="U265" s="34" t="str">
        <f t="shared" si="181"/>
        <v>{"key_code":"non_us_pound"}</v>
      </c>
      <c r="W265" s="84" t="str">
        <f t="shared" si="182"/>
        <v/>
      </c>
      <c r="X265" s="85" t="str">
        <f t="shared" si="183"/>
        <v/>
      </c>
      <c r="Y265" s="86" t="str">
        <f t="shared" si="184"/>
        <v/>
      </c>
      <c r="Z265" s="87" t="str">
        <f t="shared" si="185"/>
        <v/>
      </c>
      <c r="AA265" s="85">
        <f t="shared" si="186"/>
        <v>0</v>
      </c>
      <c r="AB265" s="84" t="str">
        <f t="shared" si="187"/>
        <v/>
      </c>
      <c r="AC265" s="85" t="str">
        <f t="shared" si="188"/>
        <v/>
      </c>
      <c r="AD265" s="86" t="str">
        <f t="shared" si="189"/>
        <v/>
      </c>
      <c r="AE265" s="87" t="str">
        <f t="shared" si="190"/>
        <v/>
      </c>
      <c r="AF265" s="85">
        <f t="shared" si="191"/>
        <v>0</v>
      </c>
      <c r="AG265" s="84" t="str">
        <f t="shared" si="192"/>
        <v/>
      </c>
      <c r="AH265" s="85" t="str">
        <f t="shared" si="193"/>
        <v/>
      </c>
      <c r="AI265" s="86" t="str">
        <f t="shared" si="194"/>
        <v/>
      </c>
      <c r="AJ265" s="87" t="str">
        <f t="shared" si="195"/>
        <v/>
      </c>
      <c r="AK265" s="88">
        <f t="shared" si="196"/>
        <v>0</v>
      </c>
      <c r="AM265" s="183"/>
      <c r="AN265" s="165"/>
      <c r="AO265" s="165"/>
      <c r="AP265" s="165"/>
      <c r="AQ265" s="165"/>
      <c r="AR265" s="189" t="str">
        <f t="shared" si="209"/>
        <v/>
      </c>
      <c r="AS265" s="166" t="str">
        <f t="shared" si="197"/>
        <v/>
      </c>
      <c r="AT265" s="166" t="str">
        <f t="shared" si="198"/>
        <v/>
      </c>
      <c r="AU265" s="166" t="str">
        <f t="shared" si="210"/>
        <v/>
      </c>
      <c r="AV265" s="166" t="str">
        <f t="shared" si="211"/>
        <v/>
      </c>
      <c r="AW265" s="166" t="str">
        <f t="shared" si="199"/>
        <v/>
      </c>
      <c r="AX265" s="166" t="str">
        <f t="shared" si="200"/>
        <v/>
      </c>
      <c r="AY265" s="166" t="str">
        <f t="shared" si="201"/>
        <v/>
      </c>
      <c r="AZ265" s="166" t="str">
        <f t="shared" si="202"/>
        <v/>
      </c>
      <c r="BA265" s="166" t="str">
        <f t="shared" si="212"/>
        <v/>
      </c>
      <c r="BB265" s="166" t="str">
        <f t="shared" si="203"/>
        <v/>
      </c>
      <c r="BC265" s="166" t="str">
        <f t="shared" si="213"/>
        <v/>
      </c>
      <c r="BD265" s="166" t="str">
        <f t="shared" si="204"/>
        <v/>
      </c>
      <c r="BE265" s="166" t="str">
        <f t="shared" si="214"/>
        <v/>
      </c>
      <c r="BF265" s="166" t="str">
        <f t="shared" si="205"/>
        <v/>
      </c>
      <c r="BG265" s="166" t="str">
        <f t="shared" si="215"/>
        <v>{"description": "]","conditions":[{"type":"variable_unless","name":"unsettled","value":0},{"input_sources":[{"language":"ja"}],"type":"input_source_if"},{"input_sources":[{"input_mode_id":"Roman$"}],"type":"input_source_unless"}],"from":{"key_code":"non_us_pound","modifiers":{"optional":["caps_lock"]}},"to":[{"key_code":"non_us_pound"},{"set_variable":{"name":"B_RBRC","value":1}},{"set_variable":{"name":"unsettled","value":2}}],"to_after_key_up":[{"set_variable":{"name":"B_RBRC","value":0}},{"set_variable":{"name":"unsettled","value":0}}],"type":"basic"},{"conditions":[{"input_sources":[{"language":"ja"}],"type":"input_source_if"},{"input_sources":[{"input_mode_id":"Roman$"}],"type":"input_source_unless"}],"from":{"key_code":"non_us_pound","modifiers":{"optional":["caps_lock"]}},"to":[{"key_code":"non_us_pound"},{"set_variable":{"name":"B_RBRC","value":1}},{"set_variable":{"name":"unsettled","value":1}}],"to_after_key_up":[{"set_variable":{"name":"B_RBRC","value":0}},{"set_variable":{"name":"unsettled","value":0}}],"type":"basic"},</v>
      </c>
      <c r="BH265" s="166" t="str">
        <f t="shared" si="216"/>
        <v/>
      </c>
      <c r="BI265" s="166" t="str">
        <f t="shared" si="217"/>
        <v/>
      </c>
      <c r="BJ265" s="166"/>
      <c r="BK265" s="190"/>
      <c r="BL265" s="189" t="str">
        <f t="shared" si="218"/>
        <v/>
      </c>
      <c r="BM265" s="166" t="str">
        <f t="shared" si="206"/>
        <v/>
      </c>
      <c r="BN265" s="167" t="str">
        <f t="shared" si="207"/>
        <v/>
      </c>
      <c r="BO265" s="166" t="str">
        <f t="shared" si="219"/>
        <v/>
      </c>
      <c r="BP265" s="166" t="str">
        <f t="shared" si="208"/>
        <v/>
      </c>
      <c r="BQ265" s="190" t="str">
        <f>IF(AND($A265=1,$J265&lt;&gt;""),_xlfn.CONCAT(BQ$3,PROPER(_xlfn.XLOOKUP($L265,字面,QWERTY)),BQ$4,_xlfn.XLOOKUP($L265,字面,QWERTY),BQ$5,$U265,BQ$6,_xlfn.XLOOKUP($L265,字面,変数名),BQ$7,_xlfn.XLOOKUP($L265,字面,変数名),BQ$8,BQ$9,_xlfn.XLOOKUP($L265,字面,QWERTY),BQ$5,$U265,BQ$6,_xlfn.XLOOKUP($L265,字面,変数名),BQ$10,_xlfn.XLOOKUP($L265,字面,変数名),IF(ISBLANK($BQ266),BQ$11,BQ$8)),"")</f>
        <v>{"description": "(Sp) Non_Us_Pound","conditions":[{"type":"variable_unless","name":"unsettled","value":0}],"from":{"key_code":"non_us_pound","modifiers":{"optional":["any"]}},"to":[{"key_code":"non_us_pound"},{"set_variable":{"name":"B_RBRC","value":1}},{"set_variable":{"name":"unsettled","value":2}}],"to_after_key_up":[{"set_variable":{"name":"B_RBRC","value":0}},{"set_variable":{"name":"unsettled","value":0}}],"type":"basic"},{"from":{"key_code":"non_us_pound","modifiers":{"optional":["any"]}},"to":[{"key_code":"non_us_pound"},{"set_variable":{"name":"B_RBRC","value":1}},{"set_variable":{"name":"unsettled","value":1}}],"to_after_key_up":[{"set_variable":{"name":"B_RBRC","value":0}},{"set_variable":{"name":"unsettled","value":0}}],"type":"basic"},</v>
      </c>
      <c r="BR265" s="193"/>
    </row>
    <row r="266" spans="1:70" ht="21">
      <c r="A266" s="39">
        <f t="shared" si="175"/>
        <v>1</v>
      </c>
      <c r="B266" s="38" t="str">
        <f t="shared" si="176"/>
        <v>B</v>
      </c>
      <c r="C266" s="38">
        <f t="shared" si="177"/>
        <v>0</v>
      </c>
      <c r="D266" s="38">
        <f t="shared" si="178"/>
        <v>2</v>
      </c>
      <c r="E266" s="50">
        <f t="shared" si="179"/>
        <v>4</v>
      </c>
      <c r="F266" s="141">
        <f t="shared" si="180"/>
        <v>1</v>
      </c>
      <c r="G266" s="144">
        <v>49</v>
      </c>
      <c r="H266" s="89"/>
      <c r="I266" s="92"/>
      <c r="J266" s="90"/>
      <c r="K266" s="91" t="s">
        <v>40</v>
      </c>
      <c r="L266" s="117" t="s">
        <v>48</v>
      </c>
      <c r="M266" s="117"/>
      <c r="N266" s="205"/>
      <c r="O266" s="93" t="s">
        <v>48</v>
      </c>
      <c r="P266" s="94"/>
      <c r="Q266" s="95"/>
      <c r="R266" s="96"/>
      <c r="S266" s="97" t="str">
        <f t="shared" si="220"/>
        <v>{"key_code":"n"},{"key_code":"u"}</v>
      </c>
      <c r="T266" s="160"/>
      <c r="U266" s="34" t="str">
        <f t="shared" si="181"/>
        <v>{"key_code":"w"}</v>
      </c>
      <c r="W266" s="84" t="str">
        <f t="shared" si="182"/>
        <v/>
      </c>
      <c r="X266" s="85" t="str">
        <f t="shared" si="183"/>
        <v/>
      </c>
      <c r="Y266" s="86" t="str">
        <f t="shared" si="184"/>
        <v/>
      </c>
      <c r="Z266" s="87" t="str">
        <f t="shared" si="185"/>
        <v/>
      </c>
      <c r="AA266" s="85">
        <f t="shared" si="186"/>
        <v>0</v>
      </c>
      <c r="AB266" s="84" t="str">
        <f t="shared" si="187"/>
        <v/>
      </c>
      <c r="AC266" s="85" t="str">
        <f t="shared" si="188"/>
        <v/>
      </c>
      <c r="AD266" s="86" t="str">
        <f t="shared" si="189"/>
        <v/>
      </c>
      <c r="AE266" s="87" t="str">
        <f t="shared" si="190"/>
        <v/>
      </c>
      <c r="AF266" s="85">
        <f t="shared" si="191"/>
        <v>0</v>
      </c>
      <c r="AG266" s="84" t="str">
        <f t="shared" si="192"/>
        <v/>
      </c>
      <c r="AH266" s="85" t="str">
        <f t="shared" si="193"/>
        <v/>
      </c>
      <c r="AI266" s="86" t="str">
        <f t="shared" si="194"/>
        <v/>
      </c>
      <c r="AJ266" s="87" t="str">
        <f t="shared" si="195"/>
        <v/>
      </c>
      <c r="AK266" s="88">
        <f t="shared" si="196"/>
        <v>0</v>
      </c>
      <c r="AM266" s="183"/>
      <c r="AN266" s="165"/>
      <c r="AO266" s="165"/>
      <c r="AP266" s="165"/>
      <c r="AQ266" s="165"/>
      <c r="AR266" s="189" t="str">
        <f t="shared" si="209"/>
        <v/>
      </c>
      <c r="AS266" s="166" t="str">
        <f t="shared" si="197"/>
        <v/>
      </c>
      <c r="AT266" s="166" t="str">
        <f t="shared" si="198"/>
        <v/>
      </c>
      <c r="AU266" s="166" t="str">
        <f t="shared" si="210"/>
        <v/>
      </c>
      <c r="AV266" s="166" t="str">
        <f t="shared" si="211"/>
        <v/>
      </c>
      <c r="AW266" s="166" t="str">
        <f t="shared" si="199"/>
        <v/>
      </c>
      <c r="AX266" s="166" t="str">
        <f t="shared" si="200"/>
        <v/>
      </c>
      <c r="AY266" s="166" t="str">
        <f t="shared" si="201"/>
        <v/>
      </c>
      <c r="AZ266" s="166" t="str">
        <f t="shared" si="202"/>
        <v/>
      </c>
      <c r="BA266" s="166" t="str">
        <f t="shared" si="212"/>
        <v/>
      </c>
      <c r="BB266" s="166" t="str">
        <f t="shared" si="203"/>
        <v/>
      </c>
      <c r="BC266" s="166" t="str">
        <f t="shared" si="213"/>
        <v/>
      </c>
      <c r="BD266" s="166" t="str">
        <f t="shared" si="204"/>
        <v/>
      </c>
      <c r="BE266" s="166" t="str">
        <f t="shared" si="214"/>
        <v/>
      </c>
      <c r="BF266" s="166" t="str">
        <f t="shared" si="205"/>
        <v/>
      </c>
      <c r="BG266" s="166" t="str">
        <f t="shared" si="215"/>
        <v/>
      </c>
      <c r="BH266" s="166" t="str">
        <f t="shared" si="216"/>
        <v>{"description": "Sp ぬ","conditions":[{"type":"variable_unless","name":"unsettled","value":0},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B_W","value":1}},{"set_variable":{"name":"unsettled","value":2}}],"to_after_key_up":[{"set_variable":{"name":"B_W","value":0}},{"set_variable":{"name":"unsettled","value":0}}],"type":"basic"},{"conditions":[{"input_sources":[{"language":"ja"}],"type":"input_source_if"},{"input_sources":[{"input_mode_id":"Roman$"}],"type":"input_source_unless"}],"from":{"key_code":"w","modifiers":{"mandatory":["shift"],"optional":["caps_lock"]}},"to":[{"key_code":"n"},{"key_code":"u"},{"set_variable":{"name":"B_W","value":1}},{"set_variable":{"name":"unsettled","value":1}}],"to_after_key_up":[{"set_variable":{"name":"B_W","value":0}},{"set_variable":{"name":"unsettled","value":0}}],"type":"basic"},</v>
      </c>
      <c r="BI266" s="166" t="str">
        <f t="shared" si="217"/>
        <v/>
      </c>
      <c r="BJ266" s="166"/>
      <c r="BK266" s="190"/>
      <c r="BL266" s="189" t="str">
        <f t="shared" si="218"/>
        <v/>
      </c>
      <c r="BM266" s="166" t="str">
        <f t="shared" si="206"/>
        <v/>
      </c>
      <c r="BN266" s="167" t="str">
        <f t="shared" si="207"/>
        <v/>
      </c>
      <c r="BO266" s="166" t="str">
        <f t="shared" si="219"/>
        <v/>
      </c>
      <c r="BP266" s="166" t="str">
        <f t="shared" si="208"/>
        <v/>
      </c>
      <c r="BQ266" s="190" t="str">
        <f>IF(AND($A266=1,$J266&lt;&gt;""),_xlfn.CONCAT(BQ$3,PROPER(_xlfn.XLOOKUP($L266,字面,QWERTY)),BQ$4,_xlfn.XLOOKUP($L266,字面,QWERTY),BQ$5,$U266,BQ$6,_xlfn.XLOOKUP($L266,字面,変数名),BQ$7,_xlfn.XLOOKUP($L266,字面,変数名),BQ$8,BQ$9,_xlfn.XLOOKUP($L266,字面,QWERTY),BQ$5,$U266,BQ$6,_xlfn.XLOOKUP($L266,字面,変数名),BQ$10,_xlfn.XLOOKUP($L266,字面,変数名),IF(ISBLANK($BQ267),BQ$11,BQ$8)),"")</f>
        <v/>
      </c>
      <c r="BR266" s="193"/>
    </row>
    <row r="267" spans="1:70" ht="21">
      <c r="A267" s="39">
        <f t="shared" si="175"/>
        <v>1</v>
      </c>
      <c r="B267" s="38" t="str">
        <f t="shared" si="176"/>
        <v>B</v>
      </c>
      <c r="C267" s="38">
        <f t="shared" si="177"/>
        <v>0</v>
      </c>
      <c r="D267" s="38">
        <f t="shared" si="178"/>
        <v>2</v>
      </c>
      <c r="E267" s="50">
        <f t="shared" si="179"/>
        <v>8</v>
      </c>
      <c r="F267" s="141">
        <f t="shared" si="180"/>
        <v>1</v>
      </c>
      <c r="G267" s="144">
        <v>50</v>
      </c>
      <c r="H267" s="89"/>
      <c r="I267" s="92"/>
      <c r="J267" s="90"/>
      <c r="K267" s="91" t="s">
        <v>40</v>
      </c>
      <c r="L267" s="117" t="s">
        <v>43</v>
      </c>
      <c r="M267" s="117"/>
      <c r="N267" s="205"/>
      <c r="O267" s="93" t="s">
        <v>507</v>
      </c>
      <c r="P267" s="94"/>
      <c r="Q267" s="95"/>
      <c r="R267" s="96"/>
      <c r="S267" s="97" t="str">
        <f t="shared" si="220"/>
        <v>{"key_code":"r"},{"key_code":"i"}</v>
      </c>
      <c r="T267" s="160"/>
      <c r="U267" s="34" t="str">
        <f t="shared" si="181"/>
        <v>{"key_code":"e"}</v>
      </c>
      <c r="W267" s="84" t="str">
        <f t="shared" si="182"/>
        <v/>
      </c>
      <c r="X267" s="85" t="str">
        <f t="shared" si="183"/>
        <v/>
      </c>
      <c r="Y267" s="86" t="str">
        <f t="shared" si="184"/>
        <v/>
      </c>
      <c r="Z267" s="87" t="str">
        <f t="shared" si="185"/>
        <v/>
      </c>
      <c r="AA267" s="85">
        <f t="shared" si="186"/>
        <v>0</v>
      </c>
      <c r="AB267" s="84" t="str">
        <f t="shared" si="187"/>
        <v/>
      </c>
      <c r="AC267" s="85" t="str">
        <f t="shared" si="188"/>
        <v/>
      </c>
      <c r="AD267" s="86" t="str">
        <f t="shared" si="189"/>
        <v/>
      </c>
      <c r="AE267" s="87" t="str">
        <f t="shared" si="190"/>
        <v/>
      </c>
      <c r="AF267" s="85">
        <f t="shared" si="191"/>
        <v>0</v>
      </c>
      <c r="AG267" s="84" t="str">
        <f t="shared" si="192"/>
        <v/>
      </c>
      <c r="AH267" s="85" t="str">
        <f t="shared" si="193"/>
        <v/>
      </c>
      <c r="AI267" s="86" t="str">
        <f t="shared" si="194"/>
        <v/>
      </c>
      <c r="AJ267" s="87" t="str">
        <f t="shared" si="195"/>
        <v/>
      </c>
      <c r="AK267" s="88">
        <f t="shared" si="196"/>
        <v>0</v>
      </c>
      <c r="AM267" s="183"/>
      <c r="AN267" s="165"/>
      <c r="AO267" s="165"/>
      <c r="AP267" s="165"/>
      <c r="AQ267" s="165"/>
      <c r="AR267" s="189" t="str">
        <f t="shared" si="209"/>
        <v/>
      </c>
      <c r="AS267" s="166" t="str">
        <f t="shared" si="197"/>
        <v/>
      </c>
      <c r="AT267" s="166" t="str">
        <f t="shared" si="198"/>
        <v/>
      </c>
      <c r="AU267" s="166" t="str">
        <f t="shared" si="210"/>
        <v/>
      </c>
      <c r="AV267" s="166" t="str">
        <f t="shared" si="211"/>
        <v/>
      </c>
      <c r="AW267" s="166" t="str">
        <f t="shared" si="199"/>
        <v/>
      </c>
      <c r="AX267" s="166" t="str">
        <f t="shared" si="200"/>
        <v/>
      </c>
      <c r="AY267" s="166" t="str">
        <f t="shared" si="201"/>
        <v/>
      </c>
      <c r="AZ267" s="166" t="str">
        <f t="shared" si="202"/>
        <v/>
      </c>
      <c r="BA267" s="166" t="str">
        <f t="shared" si="212"/>
        <v/>
      </c>
      <c r="BB267" s="166" t="str">
        <f t="shared" si="203"/>
        <v/>
      </c>
      <c r="BC267" s="166" t="str">
        <f t="shared" si="213"/>
        <v/>
      </c>
      <c r="BD267" s="166" t="str">
        <f t="shared" si="204"/>
        <v/>
      </c>
      <c r="BE267" s="166" t="str">
        <f t="shared" si="214"/>
        <v/>
      </c>
      <c r="BF267" s="166" t="str">
        <f t="shared" si="205"/>
        <v/>
      </c>
      <c r="BG267" s="166" t="str">
        <f t="shared" si="215"/>
        <v/>
      </c>
      <c r="BH267" s="166" t="str">
        <f t="shared" si="216"/>
        <v>{"description": "Sp り","conditions":[{"type":"variable_unless","name":"unsettled","value":0},{"input_sources":[{"language":"ja"}],"type":"input_source_if"},{"input_sources":[{"input_mode_id":"Roman$"}],"type":"input_source_unless"}],"from":{"key_code":"e","modifiers":{"mandatory":["shift"],"optional":["caps_lock"]}},"to":[{"key_code":"r"},{"key_code":"i"},{"set_variable":{"name":"B_E","value":1}},{"set_variable":{"name":"unsettled","value":2}}],"to_after_key_up":[{"set_variable":{"name":"B_E","value":0}},{"set_variable":{"name":"unsettled","value":0}}],"type":"basic"},{"conditions":[{"input_sources":[{"language":"ja"}],"type":"input_source_if"},{"input_sources":[{"input_mode_id":"Roman$"}],"type":"input_source_unless"}],"from":{"key_code":"e","modifiers":{"mandatory":["shift"],"optional":["caps_lock"]}},"to":[{"key_code":"r"},{"key_code":"i"},{"set_variable":{"name":"B_E","value":1}},{"set_variable":{"name":"unsettled","value":1}}],"to_after_key_up":[{"set_variable":{"name":"B_E","value":0}},{"set_variable":{"name":"unsettled","value":0}}],"type":"basic"},</v>
      </c>
      <c r="BI267" s="166" t="str">
        <f t="shared" si="217"/>
        <v/>
      </c>
      <c r="BJ267" s="166"/>
      <c r="BK267" s="190"/>
      <c r="BL267" s="189" t="str">
        <f t="shared" si="218"/>
        <v/>
      </c>
      <c r="BM267" s="166" t="str">
        <f t="shared" si="206"/>
        <v/>
      </c>
      <c r="BN267" s="167" t="str">
        <f t="shared" si="207"/>
        <v/>
      </c>
      <c r="BO267" s="166" t="str">
        <f t="shared" si="219"/>
        <v/>
      </c>
      <c r="BP267" s="166" t="str">
        <f t="shared" si="208"/>
        <v/>
      </c>
      <c r="BQ267" s="190" t="str">
        <f>IF(AND($A267=1,$J267&lt;&gt;""),_xlfn.CONCAT(BQ$3,PROPER(_xlfn.XLOOKUP($L267,字面,QWERTY)),BQ$4,_xlfn.XLOOKUP($L267,字面,QWERTY),BQ$5,$U267,BQ$6,_xlfn.XLOOKUP($L267,字面,変数名),BQ$7,_xlfn.XLOOKUP($L267,字面,変数名),BQ$8,BQ$9,_xlfn.XLOOKUP($L267,字面,QWERTY),BQ$5,$U267,BQ$6,_xlfn.XLOOKUP($L267,字面,変数名),BQ$10,_xlfn.XLOOKUP($L267,字面,変数名),IF(ISBLANK($BQ268),BQ$11,BQ$8)),"")</f>
        <v/>
      </c>
      <c r="BR267" s="193"/>
    </row>
    <row r="268" spans="1:70" ht="21">
      <c r="A268" s="39">
        <f t="shared" si="175"/>
        <v>1</v>
      </c>
      <c r="B268" s="38" t="str">
        <f t="shared" si="176"/>
        <v>B</v>
      </c>
      <c r="C268" s="38">
        <f t="shared" si="177"/>
        <v>0</v>
      </c>
      <c r="D268" s="38">
        <f t="shared" si="178"/>
        <v>2</v>
      </c>
      <c r="E268" s="50">
        <f t="shared" si="179"/>
        <v>16</v>
      </c>
      <c r="F268" s="141">
        <f t="shared" si="180"/>
        <v>1</v>
      </c>
      <c r="G268" s="144">
        <v>51</v>
      </c>
      <c r="H268" s="89"/>
      <c r="I268" s="92"/>
      <c r="J268" s="90"/>
      <c r="K268" s="91" t="s">
        <v>40</v>
      </c>
      <c r="L268" s="117" t="s">
        <v>44</v>
      </c>
      <c r="M268" s="117"/>
      <c r="N268" s="205"/>
      <c r="O268" s="93" t="s">
        <v>508</v>
      </c>
      <c r="P268" s="94"/>
      <c r="Q268" s="95"/>
      <c r="R268" s="96"/>
      <c r="S268" s="97" t="str">
        <f t="shared" si="220"/>
        <v>{"key_code":"m"},{"key_code":"e"}</v>
      </c>
      <c r="T268" s="160"/>
      <c r="U268" s="34" t="str">
        <f t="shared" si="181"/>
        <v>{"key_code":"r"}</v>
      </c>
      <c r="W268" s="84" t="str">
        <f t="shared" si="182"/>
        <v/>
      </c>
      <c r="X268" s="85" t="str">
        <f t="shared" si="183"/>
        <v/>
      </c>
      <c r="Y268" s="86" t="str">
        <f t="shared" si="184"/>
        <v/>
      </c>
      <c r="Z268" s="87" t="str">
        <f t="shared" si="185"/>
        <v/>
      </c>
      <c r="AA268" s="85">
        <f t="shared" si="186"/>
        <v>0</v>
      </c>
      <c r="AB268" s="84" t="str">
        <f t="shared" si="187"/>
        <v/>
      </c>
      <c r="AC268" s="85" t="str">
        <f t="shared" si="188"/>
        <v/>
      </c>
      <c r="AD268" s="86" t="str">
        <f t="shared" si="189"/>
        <v/>
      </c>
      <c r="AE268" s="87" t="str">
        <f t="shared" si="190"/>
        <v/>
      </c>
      <c r="AF268" s="85">
        <f t="shared" si="191"/>
        <v>0</v>
      </c>
      <c r="AG268" s="84" t="str">
        <f t="shared" si="192"/>
        <v/>
      </c>
      <c r="AH268" s="85" t="str">
        <f t="shared" si="193"/>
        <v/>
      </c>
      <c r="AI268" s="86" t="str">
        <f t="shared" si="194"/>
        <v/>
      </c>
      <c r="AJ268" s="87" t="str">
        <f t="shared" si="195"/>
        <v/>
      </c>
      <c r="AK268" s="88">
        <f t="shared" si="196"/>
        <v>0</v>
      </c>
      <c r="AM268" s="183"/>
      <c r="AN268" s="165"/>
      <c r="AO268" s="165"/>
      <c r="AP268" s="165"/>
      <c r="AQ268" s="165"/>
      <c r="AR268" s="189" t="str">
        <f t="shared" si="209"/>
        <v/>
      </c>
      <c r="AS268" s="166" t="str">
        <f t="shared" si="197"/>
        <v/>
      </c>
      <c r="AT268" s="166" t="str">
        <f t="shared" si="198"/>
        <v/>
      </c>
      <c r="AU268" s="166" t="str">
        <f t="shared" si="210"/>
        <v/>
      </c>
      <c r="AV268" s="166" t="str">
        <f t="shared" si="211"/>
        <v/>
      </c>
      <c r="AW268" s="166" t="str">
        <f t="shared" si="199"/>
        <v/>
      </c>
      <c r="AX268" s="166" t="str">
        <f t="shared" si="200"/>
        <v/>
      </c>
      <c r="AY268" s="166" t="str">
        <f t="shared" si="201"/>
        <v/>
      </c>
      <c r="AZ268" s="166" t="str">
        <f t="shared" si="202"/>
        <v/>
      </c>
      <c r="BA268" s="166" t="str">
        <f t="shared" si="212"/>
        <v/>
      </c>
      <c r="BB268" s="166" t="str">
        <f t="shared" si="203"/>
        <v/>
      </c>
      <c r="BC268" s="166" t="str">
        <f t="shared" si="213"/>
        <v/>
      </c>
      <c r="BD268" s="166" t="str">
        <f t="shared" si="204"/>
        <v/>
      </c>
      <c r="BE268" s="166" t="str">
        <f t="shared" si="214"/>
        <v/>
      </c>
      <c r="BF268" s="166" t="str">
        <f t="shared" si="205"/>
        <v/>
      </c>
      <c r="BG268" s="166" t="str">
        <f t="shared" si="215"/>
        <v/>
      </c>
      <c r="BH268" s="166" t="str">
        <f t="shared" si="216"/>
        <v>{"description": "Sp め","conditions":[{"type":"variable_unless","name":"unsettled","value":0},{"input_sources":[{"language":"ja"}],"type":"input_source_if"},{"input_sources":[{"input_mode_id":"Roman$"}],"type":"input_source_unless"}],"from":{"key_code":"r","modifiers":{"mandatory":["shift"],"optional":["caps_lock"]}},"to":[{"key_code":"m"},{"key_code":"e"},{"set_variable":{"name":"B_R","value":1}},{"set_variable":{"name":"unsettled","value":2}}],"to_after_key_up":[{"set_variable":{"name":"B_R","value":0}},{"set_variable":{"name":"unsettled","value":0}}],"type":"basic"},{"conditions":[{"input_sources":[{"language":"ja"}],"type":"input_source_if"},{"input_sources":[{"input_mode_id":"Roman$"}],"type":"input_source_unless"}],"from":{"key_code":"r","modifiers":{"mandatory":["shift"],"optional":["caps_lock"]}},"to":[{"key_code":"m"},{"key_code":"e"},{"set_variable":{"name":"B_R","value":1}},{"set_variable":{"name":"unsettled","value":1}}],"to_after_key_up":[{"set_variable":{"name":"B_R","value":0}},{"set_variable":{"name":"unsettled","value":0}}],"type":"basic"},</v>
      </c>
      <c r="BI268" s="166" t="str">
        <f t="shared" si="217"/>
        <v/>
      </c>
      <c r="BJ268" s="166"/>
      <c r="BK268" s="190"/>
      <c r="BL268" s="189" t="str">
        <f t="shared" si="218"/>
        <v/>
      </c>
      <c r="BM268" s="166" t="str">
        <f t="shared" si="206"/>
        <v/>
      </c>
      <c r="BN268" s="167" t="str">
        <f t="shared" si="207"/>
        <v/>
      </c>
      <c r="BO268" s="166" t="str">
        <f t="shared" si="219"/>
        <v/>
      </c>
      <c r="BP268" s="166" t="str">
        <f t="shared" si="208"/>
        <v/>
      </c>
      <c r="BQ268" s="190" t="str">
        <f>IF(AND($A268=1,$J268&lt;&gt;""),_xlfn.CONCAT(BQ$3,PROPER(_xlfn.XLOOKUP($L268,字面,QWERTY)),BQ$4,_xlfn.XLOOKUP($L268,字面,QWERTY),BQ$5,$U268,BQ$6,_xlfn.XLOOKUP($L268,字面,変数名),BQ$7,_xlfn.XLOOKUP($L268,字面,変数名),BQ$8,BQ$9,_xlfn.XLOOKUP($L268,字面,QWERTY),BQ$5,$U268,BQ$6,_xlfn.XLOOKUP($L268,字面,変数名),BQ$10,_xlfn.XLOOKUP($L268,字面,変数名),IF(ISBLANK($BQ269),BQ$11,BQ$8)),"")</f>
        <v/>
      </c>
      <c r="BR268" s="193"/>
    </row>
    <row r="269" spans="1:70" ht="21">
      <c r="A269" s="39">
        <f t="shared" si="175"/>
        <v>1</v>
      </c>
      <c r="B269" s="38" t="str">
        <f t="shared" si="176"/>
        <v>B</v>
      </c>
      <c r="C269" s="38">
        <f t="shared" si="177"/>
        <v>0</v>
      </c>
      <c r="D269" s="38">
        <f t="shared" si="178"/>
        <v>2</v>
      </c>
      <c r="E269" s="50">
        <f t="shared" si="179"/>
        <v>128</v>
      </c>
      <c r="F269" s="141">
        <f t="shared" si="180"/>
        <v>1</v>
      </c>
      <c r="G269" s="144">
        <v>52</v>
      </c>
      <c r="H269" s="89"/>
      <c r="I269" s="92"/>
      <c r="J269" s="90"/>
      <c r="K269" s="91" t="s">
        <v>40</v>
      </c>
      <c r="L269" s="117" t="s">
        <v>237</v>
      </c>
      <c r="M269" s="117"/>
      <c r="N269" s="205"/>
      <c r="O269" s="93" t="s">
        <v>237</v>
      </c>
      <c r="P269" s="94"/>
      <c r="Q269" s="95"/>
      <c r="R269" s="96"/>
      <c r="S269" s="97" t="str">
        <f t="shared" si="220"/>
        <v>{"key_code":"s"},{"key_code":"a"}</v>
      </c>
      <c r="T269" s="160"/>
      <c r="U269" s="34" t="str">
        <f t="shared" si="181"/>
        <v>{"key_code":"u"}</v>
      </c>
      <c r="W269" s="84" t="str">
        <f t="shared" si="182"/>
        <v/>
      </c>
      <c r="X269" s="85" t="str">
        <f t="shared" si="183"/>
        <v/>
      </c>
      <c r="Y269" s="86" t="str">
        <f t="shared" si="184"/>
        <v/>
      </c>
      <c r="Z269" s="87" t="str">
        <f t="shared" si="185"/>
        <v/>
      </c>
      <c r="AA269" s="85">
        <f t="shared" si="186"/>
        <v>0</v>
      </c>
      <c r="AB269" s="84" t="str">
        <f t="shared" si="187"/>
        <v/>
      </c>
      <c r="AC269" s="85" t="str">
        <f t="shared" si="188"/>
        <v/>
      </c>
      <c r="AD269" s="86" t="str">
        <f t="shared" si="189"/>
        <v/>
      </c>
      <c r="AE269" s="87" t="str">
        <f t="shared" si="190"/>
        <v/>
      </c>
      <c r="AF269" s="85">
        <f t="shared" si="191"/>
        <v>0</v>
      </c>
      <c r="AG269" s="84" t="str">
        <f t="shared" si="192"/>
        <v/>
      </c>
      <c r="AH269" s="85" t="str">
        <f t="shared" si="193"/>
        <v/>
      </c>
      <c r="AI269" s="86" t="str">
        <f t="shared" si="194"/>
        <v/>
      </c>
      <c r="AJ269" s="87" t="str">
        <f t="shared" si="195"/>
        <v/>
      </c>
      <c r="AK269" s="88">
        <f t="shared" si="196"/>
        <v>0</v>
      </c>
      <c r="AM269" s="183"/>
      <c r="AN269" s="165"/>
      <c r="AO269" s="165"/>
      <c r="AP269" s="165"/>
      <c r="AQ269" s="165"/>
      <c r="AR269" s="189" t="str">
        <f t="shared" si="209"/>
        <v/>
      </c>
      <c r="AS269" s="166" t="str">
        <f t="shared" si="197"/>
        <v/>
      </c>
      <c r="AT269" s="166" t="str">
        <f t="shared" si="198"/>
        <v/>
      </c>
      <c r="AU269" s="166" t="str">
        <f t="shared" si="210"/>
        <v/>
      </c>
      <c r="AV269" s="166" t="str">
        <f t="shared" si="211"/>
        <v/>
      </c>
      <c r="AW269" s="166" t="str">
        <f t="shared" si="199"/>
        <v/>
      </c>
      <c r="AX269" s="166" t="str">
        <f t="shared" si="200"/>
        <v/>
      </c>
      <c r="AY269" s="166" t="str">
        <f t="shared" si="201"/>
        <v/>
      </c>
      <c r="AZ269" s="166" t="str">
        <f t="shared" si="202"/>
        <v/>
      </c>
      <c r="BA269" s="166" t="str">
        <f t="shared" si="212"/>
        <v/>
      </c>
      <c r="BB269" s="166" t="str">
        <f t="shared" si="203"/>
        <v/>
      </c>
      <c r="BC269" s="166" t="str">
        <f t="shared" si="213"/>
        <v/>
      </c>
      <c r="BD269" s="166" t="str">
        <f t="shared" si="204"/>
        <v/>
      </c>
      <c r="BE269" s="166" t="str">
        <f t="shared" si="214"/>
        <v/>
      </c>
      <c r="BF269" s="166" t="str">
        <f t="shared" si="205"/>
        <v/>
      </c>
      <c r="BG269" s="166" t="str">
        <f t="shared" si="215"/>
        <v/>
      </c>
      <c r="BH269" s="166" t="str">
        <f t="shared" si="216"/>
        <v>{"description": "Sp さ","conditions":[{"type":"variable_unless","name":"unsettled","value":0},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B_U","value":1}},{"set_variable":{"name":"unsettled","value":2}}],"to_after_key_up":[{"set_variable":{"name":"B_U","value":0}},{"set_variable":{"name":"unsettled","value":0}}],"type":"basic"},{"conditions":[{"input_sources":[{"language":"ja"}],"type":"input_source_if"},{"input_sources":[{"input_mode_id":"Roman$"}],"type":"input_source_unless"}],"from":{"key_code":"u","modifiers":{"mandatory":["shift"],"optional":["caps_lock"]}},"to":[{"key_code":"s"},{"key_code":"a"},{"set_variable":{"name":"B_U","value":1}},{"set_variable":{"name":"unsettled","value":1}}],"to_after_key_up":[{"set_variable":{"name":"B_U","value":0}},{"set_variable":{"name":"unsettled","value":0}}],"type":"basic"},</v>
      </c>
      <c r="BI269" s="166" t="str">
        <f t="shared" si="217"/>
        <v/>
      </c>
      <c r="BJ269" s="166"/>
      <c r="BK269" s="190"/>
      <c r="BL269" s="189" t="str">
        <f t="shared" si="218"/>
        <v/>
      </c>
      <c r="BM269" s="166" t="str">
        <f t="shared" si="206"/>
        <v/>
      </c>
      <c r="BN269" s="167" t="str">
        <f t="shared" si="207"/>
        <v/>
      </c>
      <c r="BO269" s="166" t="str">
        <f t="shared" si="219"/>
        <v/>
      </c>
      <c r="BP269" s="166" t="str">
        <f t="shared" si="208"/>
        <v/>
      </c>
      <c r="BQ269" s="190" t="str">
        <f>IF(AND($A269=1,$J269&lt;&gt;""),_xlfn.CONCAT(BQ$3,PROPER(_xlfn.XLOOKUP($L269,字面,QWERTY)),BQ$4,_xlfn.XLOOKUP($L269,字面,QWERTY),BQ$5,$U269,BQ$6,_xlfn.XLOOKUP($L269,字面,変数名),BQ$7,_xlfn.XLOOKUP($L269,字面,変数名),BQ$8,BQ$9,_xlfn.XLOOKUP($L269,字面,QWERTY),BQ$5,$U269,BQ$6,_xlfn.XLOOKUP($L269,字面,変数名),BQ$10,_xlfn.XLOOKUP($L269,字面,変数名),IF(ISBLANK($BQ270),BQ$11,BQ$8)),"")</f>
        <v/>
      </c>
      <c r="BR269" s="193"/>
    </row>
    <row r="270" spans="1:70" ht="21">
      <c r="A270" s="39">
        <f t="shared" si="175"/>
        <v>1</v>
      </c>
      <c r="B270" s="38" t="str">
        <f t="shared" si="176"/>
        <v>B</v>
      </c>
      <c r="C270" s="38">
        <f t="shared" si="177"/>
        <v>0</v>
      </c>
      <c r="D270" s="38">
        <f t="shared" si="178"/>
        <v>2</v>
      </c>
      <c r="E270" s="50">
        <f t="shared" si="179"/>
        <v>256</v>
      </c>
      <c r="F270" s="141">
        <f t="shared" si="180"/>
        <v>1</v>
      </c>
      <c r="G270" s="144">
        <v>53</v>
      </c>
      <c r="H270" s="89"/>
      <c r="I270" s="92"/>
      <c r="J270" s="90"/>
      <c r="K270" s="91" t="s">
        <v>40</v>
      </c>
      <c r="L270" s="117" t="s">
        <v>324</v>
      </c>
      <c r="M270" s="117"/>
      <c r="N270" s="205"/>
      <c r="O270" s="93" t="s">
        <v>324</v>
      </c>
      <c r="P270" s="94"/>
      <c r="Q270" s="95"/>
      <c r="R270" s="96" t="s">
        <v>925</v>
      </c>
      <c r="S270" s="97" t="str">
        <f t="shared" si="220"/>
        <v>{"key_code":"y"},{"key_code":"o"}</v>
      </c>
      <c r="T270" s="160"/>
      <c r="U270" s="34" t="str">
        <f t="shared" si="181"/>
        <v>{"key_code":"i"}</v>
      </c>
      <c r="W270" s="84" t="str">
        <f t="shared" si="182"/>
        <v/>
      </c>
      <c r="X270" s="85" t="str">
        <f t="shared" si="183"/>
        <v/>
      </c>
      <c r="Y270" s="86" t="str">
        <f t="shared" si="184"/>
        <v/>
      </c>
      <c r="Z270" s="87" t="str">
        <f t="shared" si="185"/>
        <v/>
      </c>
      <c r="AA270" s="85">
        <f t="shared" si="186"/>
        <v>0</v>
      </c>
      <c r="AB270" s="84" t="str">
        <f t="shared" si="187"/>
        <v/>
      </c>
      <c r="AC270" s="85" t="str">
        <f t="shared" si="188"/>
        <v/>
      </c>
      <c r="AD270" s="86" t="str">
        <f t="shared" si="189"/>
        <v/>
      </c>
      <c r="AE270" s="87" t="str">
        <f t="shared" si="190"/>
        <v/>
      </c>
      <c r="AF270" s="85">
        <f t="shared" si="191"/>
        <v>0</v>
      </c>
      <c r="AG270" s="84" t="str">
        <f t="shared" si="192"/>
        <v/>
      </c>
      <c r="AH270" s="85" t="str">
        <f t="shared" si="193"/>
        <v/>
      </c>
      <c r="AI270" s="86" t="str">
        <f t="shared" si="194"/>
        <v/>
      </c>
      <c r="AJ270" s="87" t="str">
        <f t="shared" si="195"/>
        <v/>
      </c>
      <c r="AK270" s="88">
        <f t="shared" si="196"/>
        <v>0</v>
      </c>
      <c r="AM270" s="183"/>
      <c r="AN270" s="165"/>
      <c r="AO270" s="165"/>
      <c r="AP270" s="165"/>
      <c r="AQ270" s="165"/>
      <c r="AR270" s="189" t="str">
        <f t="shared" si="209"/>
        <v/>
      </c>
      <c r="AS270" s="166" t="str">
        <f t="shared" si="197"/>
        <v/>
      </c>
      <c r="AT270" s="166" t="str">
        <f t="shared" si="198"/>
        <v/>
      </c>
      <c r="AU270" s="166" t="str">
        <f t="shared" si="210"/>
        <v/>
      </c>
      <c r="AV270" s="166" t="str">
        <f t="shared" si="211"/>
        <v/>
      </c>
      <c r="AW270" s="166" t="str">
        <f t="shared" si="199"/>
        <v/>
      </c>
      <c r="AX270" s="166" t="str">
        <f t="shared" si="200"/>
        <v/>
      </c>
      <c r="AY270" s="166" t="str">
        <f t="shared" si="201"/>
        <v/>
      </c>
      <c r="AZ270" s="166" t="str">
        <f t="shared" si="202"/>
        <v/>
      </c>
      <c r="BA270" s="166" t="str">
        <f t="shared" si="212"/>
        <v/>
      </c>
      <c r="BB270" s="166" t="str">
        <f t="shared" si="203"/>
        <v/>
      </c>
      <c r="BC270" s="166" t="str">
        <f t="shared" si="213"/>
        <v/>
      </c>
      <c r="BD270" s="166" t="str">
        <f t="shared" si="204"/>
        <v/>
      </c>
      <c r="BE270" s="166" t="str">
        <f t="shared" si="214"/>
        <v/>
      </c>
      <c r="BF270" s="166" t="str">
        <f t="shared" si="205"/>
        <v/>
      </c>
      <c r="BG270" s="166" t="str">
        <f t="shared" si="215"/>
        <v/>
      </c>
      <c r="BH270" s="166" t="str">
        <f t="shared" si="216"/>
        <v>{"description": "Sp よ","conditions":[{"type":"variable_unless","name":"unsettled","value":0},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B_I","value":1}},{"set_variable":{"name":"unsettled","value":2}}],"to_after_key_up":[{"set_variable":{"name":"B_I","value":0}},{"set_variable":{"name":"unsettled","value":0}}],"type":"basic"},{"conditions":[{"input_sources":[{"language":"ja"}],"type":"input_source_if"},{"input_sources":[{"input_mode_id":"Roman$"}],"type":"input_source_unless"}],"from":{"key_code":"i","modifiers":{"mandatory":["shift"],"optional":["caps_lock"]}},"to":[{"key_code":"y"},{"key_code":"o"},{"set_variable":{"name":"B_I","value":1}},{"set_variable":{"name":"unsettled","value":1}}],"to_after_key_up":[{"set_variable":{"name":"B_I","value":0}},{"set_variable":{"name":"unsettled","value":0}}],"type":"basic"},</v>
      </c>
      <c r="BI270" s="166" t="str">
        <f t="shared" si="217"/>
        <v/>
      </c>
      <c r="BJ270" s="166"/>
      <c r="BK270" s="190"/>
      <c r="BL270" s="189" t="str">
        <f t="shared" si="218"/>
        <v/>
      </c>
      <c r="BM270" s="166" t="str">
        <f t="shared" si="206"/>
        <v/>
      </c>
      <c r="BN270" s="167" t="str">
        <f t="shared" si="207"/>
        <v/>
      </c>
      <c r="BO270" s="166" t="str">
        <f t="shared" si="219"/>
        <v/>
      </c>
      <c r="BP270" s="166" t="str">
        <f t="shared" si="208"/>
        <v/>
      </c>
      <c r="BQ270" s="190" t="str">
        <f>IF(AND($A270=1,$J270&lt;&gt;""),_xlfn.CONCAT(BQ$3,PROPER(_xlfn.XLOOKUP($L270,字面,QWERTY)),BQ$4,_xlfn.XLOOKUP($L270,字面,QWERTY),BQ$5,$U270,BQ$6,_xlfn.XLOOKUP($L270,字面,変数名),BQ$7,_xlfn.XLOOKUP($L270,字面,変数名),BQ$8,BQ$9,_xlfn.XLOOKUP($L270,字面,QWERTY),BQ$5,$U270,BQ$6,_xlfn.XLOOKUP($L270,字面,変数名),BQ$10,_xlfn.XLOOKUP($L270,字面,変数名),IF(ISBLANK($BQ271),BQ$11,BQ$8)),"")</f>
        <v/>
      </c>
      <c r="BR270" s="193"/>
    </row>
    <row r="271" spans="1:70" ht="21">
      <c r="A271" s="39">
        <f t="shared" si="175"/>
        <v>1</v>
      </c>
      <c r="B271" s="38" t="str">
        <f t="shared" si="176"/>
        <v>B</v>
      </c>
      <c r="C271" s="38">
        <f t="shared" si="177"/>
        <v>0</v>
      </c>
      <c r="D271" s="38">
        <f t="shared" si="178"/>
        <v>2</v>
      </c>
      <c r="E271" s="50">
        <f t="shared" si="179"/>
        <v>512</v>
      </c>
      <c r="F271" s="141">
        <f t="shared" si="180"/>
        <v>1</v>
      </c>
      <c r="G271" s="144">
        <v>54</v>
      </c>
      <c r="H271" s="89"/>
      <c r="I271" s="92"/>
      <c r="J271" s="90"/>
      <c r="K271" s="91" t="s">
        <v>40</v>
      </c>
      <c r="L271" s="117" t="s">
        <v>247</v>
      </c>
      <c r="M271" s="117"/>
      <c r="N271" s="205"/>
      <c r="O271" s="93" t="s">
        <v>247</v>
      </c>
      <c r="P271" s="94"/>
      <c r="Q271" s="95"/>
      <c r="R271" s="96" t="s">
        <v>921</v>
      </c>
      <c r="S271" s="97" t="str">
        <f t="shared" si="220"/>
        <v>{"key_code":"e"}</v>
      </c>
      <c r="T271" s="160"/>
      <c r="U271" s="34" t="str">
        <f t="shared" si="181"/>
        <v>{"key_code":"o"}</v>
      </c>
      <c r="W271" s="84" t="str">
        <f t="shared" si="182"/>
        <v/>
      </c>
      <c r="X271" s="85" t="str">
        <f t="shared" si="183"/>
        <v/>
      </c>
      <c r="Y271" s="86" t="str">
        <f t="shared" si="184"/>
        <v/>
      </c>
      <c r="Z271" s="87" t="str">
        <f t="shared" si="185"/>
        <v/>
      </c>
      <c r="AA271" s="85">
        <f t="shared" si="186"/>
        <v>0</v>
      </c>
      <c r="AB271" s="84" t="str">
        <f t="shared" si="187"/>
        <v/>
      </c>
      <c r="AC271" s="85" t="str">
        <f t="shared" si="188"/>
        <v/>
      </c>
      <c r="AD271" s="86" t="str">
        <f t="shared" si="189"/>
        <v/>
      </c>
      <c r="AE271" s="87" t="str">
        <f t="shared" si="190"/>
        <v/>
      </c>
      <c r="AF271" s="85">
        <f t="shared" si="191"/>
        <v>0</v>
      </c>
      <c r="AG271" s="84" t="str">
        <f t="shared" si="192"/>
        <v/>
      </c>
      <c r="AH271" s="85" t="str">
        <f t="shared" si="193"/>
        <v/>
      </c>
      <c r="AI271" s="86" t="str">
        <f t="shared" si="194"/>
        <v/>
      </c>
      <c r="AJ271" s="87" t="str">
        <f t="shared" si="195"/>
        <v/>
      </c>
      <c r="AK271" s="88">
        <f t="shared" si="196"/>
        <v>0</v>
      </c>
      <c r="AM271" s="183"/>
      <c r="AN271" s="165"/>
      <c r="AO271" s="165"/>
      <c r="AP271" s="165"/>
      <c r="AQ271" s="165"/>
      <c r="AR271" s="189" t="str">
        <f t="shared" si="209"/>
        <v/>
      </c>
      <c r="AS271" s="166" t="str">
        <f t="shared" si="197"/>
        <v/>
      </c>
      <c r="AT271" s="166" t="str">
        <f t="shared" si="198"/>
        <v/>
      </c>
      <c r="AU271" s="166" t="str">
        <f t="shared" si="210"/>
        <v/>
      </c>
      <c r="AV271" s="166" t="str">
        <f t="shared" si="211"/>
        <v/>
      </c>
      <c r="AW271" s="166" t="str">
        <f t="shared" si="199"/>
        <v/>
      </c>
      <c r="AX271" s="166" t="str">
        <f t="shared" si="200"/>
        <v/>
      </c>
      <c r="AY271" s="166" t="str">
        <f t="shared" si="201"/>
        <v/>
      </c>
      <c r="AZ271" s="166" t="str">
        <f t="shared" si="202"/>
        <v/>
      </c>
      <c r="BA271" s="166" t="str">
        <f t="shared" si="212"/>
        <v/>
      </c>
      <c r="BB271" s="166" t="str">
        <f t="shared" si="203"/>
        <v/>
      </c>
      <c r="BC271" s="166" t="str">
        <f t="shared" si="213"/>
        <v/>
      </c>
      <c r="BD271" s="166" t="str">
        <f t="shared" si="204"/>
        <v/>
      </c>
      <c r="BE271" s="166" t="str">
        <f t="shared" si="214"/>
        <v/>
      </c>
      <c r="BF271" s="166" t="str">
        <f t="shared" si="205"/>
        <v/>
      </c>
      <c r="BG271" s="166" t="str">
        <f t="shared" si="215"/>
        <v/>
      </c>
      <c r="BH271" s="166" t="str">
        <f t="shared" si="216"/>
        <v>{"description": "Sp え","conditions":[{"type":"variable_unless","name":"unsettled","value":0},{"input_sources":[{"language":"ja"}],"type":"input_source_if"},{"input_sources":[{"input_mode_id":"Roman$"}],"type":"input_source_unless"}],"from":{"key_code":"o","modifiers":{"mandatory":["shift"],"optional":["caps_lock"]}},"to":[{"key_code":"e"},{"set_variable":{"name":"B_O","value":1}},{"set_variable":{"name":"unsettled","value":2}}],"to_after_key_up":[{"set_variable":{"name":"B_O","value":0}},{"set_variable":{"name":"unsettled","value":0}}],"type":"basic"},{"conditions":[{"input_sources":[{"language":"ja"}],"type":"input_source_if"},{"input_sources":[{"input_mode_id":"Roman$"}],"type":"input_source_unless"}],"from":{"key_code":"o","modifiers":{"mandatory":["shift"],"optional":["caps_lock"]}},"to":[{"key_code":"e"},{"set_variable":{"name":"B_O","value":1}},{"set_variable":{"name":"unsettled","value":1}}],"to_after_key_up":[{"set_variable":{"name":"B_O","value":0}},{"set_variable":{"name":"unsettled","value":0}}],"type":"basic"},</v>
      </c>
      <c r="BI271" s="166" t="str">
        <f t="shared" si="217"/>
        <v/>
      </c>
      <c r="BJ271" s="166"/>
      <c r="BK271" s="190"/>
      <c r="BL271" s="189" t="str">
        <f t="shared" si="218"/>
        <v/>
      </c>
      <c r="BM271" s="166" t="str">
        <f t="shared" si="206"/>
        <v/>
      </c>
      <c r="BN271" s="167" t="str">
        <f t="shared" si="207"/>
        <v/>
      </c>
      <c r="BO271" s="166" t="str">
        <f t="shared" si="219"/>
        <v/>
      </c>
      <c r="BP271" s="166" t="str">
        <f t="shared" si="208"/>
        <v/>
      </c>
      <c r="BQ271" s="190" t="str">
        <f>IF(AND($A271=1,$J271&lt;&gt;""),_xlfn.CONCAT(BQ$3,PROPER(_xlfn.XLOOKUP($L271,字面,QWERTY)),BQ$4,_xlfn.XLOOKUP($L271,字面,QWERTY),BQ$5,$U271,BQ$6,_xlfn.XLOOKUP($L271,字面,変数名),BQ$7,_xlfn.XLOOKUP($L271,字面,変数名),BQ$8,BQ$9,_xlfn.XLOOKUP($L271,字面,QWERTY),BQ$5,$U271,BQ$6,_xlfn.XLOOKUP($L271,字面,変数名),BQ$10,_xlfn.XLOOKUP($L271,字面,変数名),IF(ISBLANK($BQ272),BQ$11,BQ$8)),"")</f>
        <v/>
      </c>
      <c r="BR271" s="193"/>
    </row>
    <row r="272" spans="1:70" ht="21">
      <c r="A272" s="39">
        <f t="shared" si="175"/>
        <v>1</v>
      </c>
      <c r="B272" s="38" t="str">
        <f t="shared" si="176"/>
        <v>B</v>
      </c>
      <c r="C272" s="38">
        <f t="shared" si="177"/>
        <v>0</v>
      </c>
      <c r="D272" s="38">
        <f t="shared" si="178"/>
        <v>2</v>
      </c>
      <c r="E272" s="50">
        <f t="shared" si="179"/>
        <v>1024</v>
      </c>
      <c r="F272" s="141">
        <f t="shared" si="180"/>
        <v>1</v>
      </c>
      <c r="G272" s="144">
        <v>55</v>
      </c>
      <c r="H272" s="89"/>
      <c r="I272" s="92"/>
      <c r="J272" s="90"/>
      <c r="K272" s="91" t="s">
        <v>40</v>
      </c>
      <c r="L272" s="117" t="s">
        <v>292</v>
      </c>
      <c r="M272" s="117"/>
      <c r="N272" s="205"/>
      <c r="O272" s="93" t="s">
        <v>292</v>
      </c>
      <c r="P272" s="94"/>
      <c r="Q272" s="95"/>
      <c r="R272" s="96" t="s">
        <v>923</v>
      </c>
      <c r="S272" s="97" t="str">
        <f t="shared" si="220"/>
        <v>{"key_code":"y"},{"key_code":"u"}</v>
      </c>
      <c r="T272" s="160"/>
      <c r="U272" s="34" t="str">
        <f t="shared" si="181"/>
        <v>{"key_code":"p"}</v>
      </c>
      <c r="W272" s="84" t="str">
        <f t="shared" si="182"/>
        <v/>
      </c>
      <c r="X272" s="85" t="str">
        <f t="shared" si="183"/>
        <v/>
      </c>
      <c r="Y272" s="86" t="str">
        <f t="shared" si="184"/>
        <v/>
      </c>
      <c r="Z272" s="87" t="str">
        <f t="shared" si="185"/>
        <v/>
      </c>
      <c r="AA272" s="85">
        <f t="shared" si="186"/>
        <v>0</v>
      </c>
      <c r="AB272" s="84" t="str">
        <f t="shared" si="187"/>
        <v/>
      </c>
      <c r="AC272" s="85" t="str">
        <f t="shared" si="188"/>
        <v/>
      </c>
      <c r="AD272" s="86" t="str">
        <f t="shared" si="189"/>
        <v/>
      </c>
      <c r="AE272" s="87" t="str">
        <f t="shared" si="190"/>
        <v/>
      </c>
      <c r="AF272" s="85">
        <f t="shared" si="191"/>
        <v>0</v>
      </c>
      <c r="AG272" s="84" t="str">
        <f t="shared" si="192"/>
        <v/>
      </c>
      <c r="AH272" s="85" t="str">
        <f t="shared" si="193"/>
        <v/>
      </c>
      <c r="AI272" s="86" t="str">
        <f t="shared" si="194"/>
        <v/>
      </c>
      <c r="AJ272" s="87" t="str">
        <f t="shared" si="195"/>
        <v/>
      </c>
      <c r="AK272" s="88">
        <f t="shared" si="196"/>
        <v>0</v>
      </c>
      <c r="AM272" s="183"/>
      <c r="AN272" s="165"/>
      <c r="AO272" s="165"/>
      <c r="AP272" s="165"/>
      <c r="AQ272" s="165"/>
      <c r="AR272" s="189" t="str">
        <f t="shared" si="209"/>
        <v/>
      </c>
      <c r="AS272" s="166" t="str">
        <f t="shared" si="197"/>
        <v/>
      </c>
      <c r="AT272" s="166" t="str">
        <f t="shared" si="198"/>
        <v/>
      </c>
      <c r="AU272" s="166" t="str">
        <f t="shared" si="210"/>
        <v/>
      </c>
      <c r="AV272" s="166" t="str">
        <f t="shared" si="211"/>
        <v/>
      </c>
      <c r="AW272" s="166" t="str">
        <f t="shared" si="199"/>
        <v/>
      </c>
      <c r="AX272" s="166" t="str">
        <f t="shared" si="200"/>
        <v/>
      </c>
      <c r="AY272" s="166" t="str">
        <f t="shared" si="201"/>
        <v/>
      </c>
      <c r="AZ272" s="166" t="str">
        <f t="shared" si="202"/>
        <v/>
      </c>
      <c r="BA272" s="166" t="str">
        <f t="shared" si="212"/>
        <v/>
      </c>
      <c r="BB272" s="166" t="str">
        <f t="shared" si="203"/>
        <v/>
      </c>
      <c r="BC272" s="166" t="str">
        <f t="shared" si="213"/>
        <v/>
      </c>
      <c r="BD272" s="166" t="str">
        <f t="shared" si="204"/>
        <v/>
      </c>
      <c r="BE272" s="166" t="str">
        <f t="shared" si="214"/>
        <v/>
      </c>
      <c r="BF272" s="166" t="str">
        <f t="shared" si="205"/>
        <v/>
      </c>
      <c r="BG272" s="166" t="str">
        <f t="shared" si="215"/>
        <v/>
      </c>
      <c r="BH272" s="166" t="str">
        <f t="shared" si="216"/>
        <v>{"description": "Sp ゆ","conditions":[{"type":"variable_unless","name":"unsettled","value":0},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B_P","value":1}},{"set_variable":{"name":"unsettled","value":2}}],"to_after_key_up":[{"set_variable":{"name":"B_P","value":0}},{"set_variable":{"name":"unsettled","value":0}}],"type":"basic"},{"conditions":[{"input_sources":[{"language":"ja"}],"type":"input_source_if"},{"input_sources":[{"input_mode_id":"Roman$"}],"type":"input_source_unless"}],"from":{"key_code":"p","modifiers":{"mandatory":["shift"],"optional":["caps_lock"]}},"to":[{"key_code":"y"},{"key_code":"u"},{"set_variable":{"name":"B_P","value":1}},{"set_variable":{"name":"unsettled","value":1}}],"to_after_key_up":[{"set_variable":{"name":"B_P","value":0}},{"set_variable":{"name":"unsettled","value":0}}],"type":"basic"},</v>
      </c>
      <c r="BI272" s="166" t="str">
        <f t="shared" si="217"/>
        <v/>
      </c>
      <c r="BJ272" s="166"/>
      <c r="BK272" s="190"/>
      <c r="BL272" s="189" t="str">
        <f t="shared" si="218"/>
        <v/>
      </c>
      <c r="BM272" s="166" t="str">
        <f t="shared" si="206"/>
        <v/>
      </c>
      <c r="BN272" s="167" t="str">
        <f t="shared" si="207"/>
        <v/>
      </c>
      <c r="BO272" s="166" t="str">
        <f t="shared" si="219"/>
        <v/>
      </c>
      <c r="BP272" s="166" t="str">
        <f t="shared" si="208"/>
        <v/>
      </c>
      <c r="BQ272" s="190" t="str">
        <f>IF(AND($A272=1,$J272&lt;&gt;""),_xlfn.CONCAT(BQ$3,PROPER(_xlfn.XLOOKUP($L272,字面,QWERTY)),BQ$4,_xlfn.XLOOKUP($L272,字面,QWERTY),BQ$5,$U272,BQ$6,_xlfn.XLOOKUP($L272,字面,変数名),BQ$7,_xlfn.XLOOKUP($L272,字面,変数名),BQ$8,BQ$9,_xlfn.XLOOKUP($L272,字面,QWERTY),BQ$5,$U272,BQ$6,_xlfn.XLOOKUP($L272,字面,変数名),BQ$10,_xlfn.XLOOKUP($L272,字面,変数名),IF(ISBLANK($BQ273),BQ$11,BQ$8)),"")</f>
        <v/>
      </c>
      <c r="BR272" s="193"/>
    </row>
    <row r="273" spans="1:70" ht="21">
      <c r="A273" s="39">
        <f t="shared" si="175"/>
        <v>1</v>
      </c>
      <c r="B273" s="38" t="str">
        <f t="shared" si="176"/>
        <v>B</v>
      </c>
      <c r="C273" s="38">
        <f t="shared" si="177"/>
        <v>0</v>
      </c>
      <c r="D273" s="38">
        <f t="shared" si="178"/>
        <v>2</v>
      </c>
      <c r="E273" s="50">
        <f t="shared" si="179"/>
        <v>2048</v>
      </c>
      <c r="F273" s="141">
        <f t="shared" si="180"/>
        <v>1</v>
      </c>
      <c r="G273" s="144">
        <v>56</v>
      </c>
      <c r="H273" s="89"/>
      <c r="I273" s="92"/>
      <c r="J273" s="90"/>
      <c r="K273" s="91" t="s">
        <v>40</v>
      </c>
      <c r="L273" s="117" t="s">
        <v>239</v>
      </c>
      <c r="M273" s="117"/>
      <c r="N273" s="205"/>
      <c r="O273" s="93" t="s">
        <v>239</v>
      </c>
      <c r="P273" s="94"/>
      <c r="Q273" s="95"/>
      <c r="R273" s="96"/>
      <c r="S273" s="97" t="str">
        <f t="shared" si="220"/>
        <v>{"key_code":"s"},{"key_code":"e"}</v>
      </c>
      <c r="T273" s="160"/>
      <c r="U273" s="34" t="str">
        <f t="shared" si="181"/>
        <v>{"key_code":"a"}</v>
      </c>
      <c r="W273" s="84" t="str">
        <f t="shared" si="182"/>
        <v/>
      </c>
      <c r="X273" s="85" t="str">
        <f t="shared" si="183"/>
        <v/>
      </c>
      <c r="Y273" s="86" t="str">
        <f t="shared" si="184"/>
        <v/>
      </c>
      <c r="Z273" s="87" t="str">
        <f t="shared" si="185"/>
        <v/>
      </c>
      <c r="AA273" s="85">
        <f t="shared" si="186"/>
        <v>0</v>
      </c>
      <c r="AB273" s="84" t="str">
        <f t="shared" si="187"/>
        <v/>
      </c>
      <c r="AC273" s="85" t="str">
        <f t="shared" si="188"/>
        <v/>
      </c>
      <c r="AD273" s="86" t="str">
        <f t="shared" si="189"/>
        <v/>
      </c>
      <c r="AE273" s="87" t="str">
        <f t="shared" si="190"/>
        <v/>
      </c>
      <c r="AF273" s="85">
        <f t="shared" si="191"/>
        <v>0</v>
      </c>
      <c r="AG273" s="84" t="str">
        <f t="shared" si="192"/>
        <v/>
      </c>
      <c r="AH273" s="85" t="str">
        <f t="shared" si="193"/>
        <v/>
      </c>
      <c r="AI273" s="86" t="str">
        <f t="shared" si="194"/>
        <v/>
      </c>
      <c r="AJ273" s="87" t="str">
        <f t="shared" si="195"/>
        <v/>
      </c>
      <c r="AK273" s="88">
        <f t="shared" si="196"/>
        <v>0</v>
      </c>
      <c r="AM273" s="183"/>
      <c r="AN273" s="165"/>
      <c r="AO273" s="165"/>
      <c r="AP273" s="165"/>
      <c r="AQ273" s="165"/>
      <c r="AR273" s="189" t="str">
        <f t="shared" si="209"/>
        <v/>
      </c>
      <c r="AS273" s="166" t="str">
        <f t="shared" si="197"/>
        <v/>
      </c>
      <c r="AT273" s="166" t="str">
        <f t="shared" si="198"/>
        <v/>
      </c>
      <c r="AU273" s="166" t="str">
        <f t="shared" si="210"/>
        <v/>
      </c>
      <c r="AV273" s="166" t="str">
        <f t="shared" si="211"/>
        <v/>
      </c>
      <c r="AW273" s="166" t="str">
        <f t="shared" si="199"/>
        <v/>
      </c>
      <c r="AX273" s="166" t="str">
        <f t="shared" si="200"/>
        <v/>
      </c>
      <c r="AY273" s="166" t="str">
        <f t="shared" si="201"/>
        <v/>
      </c>
      <c r="AZ273" s="166" t="str">
        <f t="shared" si="202"/>
        <v/>
      </c>
      <c r="BA273" s="166" t="str">
        <f t="shared" si="212"/>
        <v/>
      </c>
      <c r="BB273" s="166" t="str">
        <f t="shared" si="203"/>
        <v/>
      </c>
      <c r="BC273" s="166" t="str">
        <f t="shared" si="213"/>
        <v/>
      </c>
      <c r="BD273" s="166" t="str">
        <f t="shared" si="204"/>
        <v/>
      </c>
      <c r="BE273" s="166" t="str">
        <f t="shared" si="214"/>
        <v/>
      </c>
      <c r="BF273" s="166" t="str">
        <f t="shared" si="205"/>
        <v/>
      </c>
      <c r="BG273" s="166" t="str">
        <f t="shared" si="215"/>
        <v/>
      </c>
      <c r="BH273" s="166" t="str">
        <f t="shared" si="216"/>
        <v>{"description": "Sp せ","conditions":[{"type":"variable_unless","name":"unsettled","value":0},{"input_sources":[{"language":"ja"}],"type":"input_source_if"},{"input_sources":[{"input_mode_id":"Roman$"}],"type":"input_source_unless"}],"from":{"key_code":"a","modifiers":{"mandatory":["shift"],"optional":["caps_lock"]}},"to":[{"key_code":"s"},{"key_code":"e"},{"set_variable":{"name":"B_A","value":1}},{"set_variable":{"name":"unsettled","value":2}}],"to_after_key_up":[{"set_variable":{"name":"B_A","value":0}},{"set_variable":{"name":"unsettled","value":0}}],"type":"basic"},{"conditions":[{"input_sources":[{"language":"ja"}],"type":"input_source_if"},{"input_sources":[{"input_mode_id":"Roman$"}],"type":"input_source_unless"}],"from":{"key_code":"a","modifiers":{"mandatory":["shift"],"optional":["caps_lock"]}},"to":[{"key_code":"s"},{"key_code":"e"},{"set_variable":{"name":"B_A","value":1}},{"set_variable":{"name":"unsettled","value":1}}],"to_after_key_up":[{"set_variable":{"name":"B_A","value":0}},{"set_variable":{"name":"unsettled","value":0}}],"type":"basic"},</v>
      </c>
      <c r="BI273" s="166" t="str">
        <f t="shared" si="217"/>
        <v/>
      </c>
      <c r="BJ273" s="166"/>
      <c r="BK273" s="190"/>
      <c r="BL273" s="189" t="str">
        <f t="shared" si="218"/>
        <v/>
      </c>
      <c r="BM273" s="166" t="str">
        <f t="shared" si="206"/>
        <v/>
      </c>
      <c r="BN273" s="167" t="str">
        <f t="shared" si="207"/>
        <v/>
      </c>
      <c r="BO273" s="166" t="str">
        <f t="shared" si="219"/>
        <v/>
      </c>
      <c r="BP273" s="166" t="str">
        <f t="shared" si="208"/>
        <v/>
      </c>
      <c r="BQ273" s="190" t="str">
        <f>IF(AND($A273=1,$J273&lt;&gt;""),_xlfn.CONCAT(BQ$3,PROPER(_xlfn.XLOOKUP($L273,字面,QWERTY)),BQ$4,_xlfn.XLOOKUP($L273,字面,QWERTY),BQ$5,$U273,BQ$6,_xlfn.XLOOKUP($L273,字面,変数名),BQ$7,_xlfn.XLOOKUP($L273,字面,変数名),BQ$8,BQ$9,_xlfn.XLOOKUP($L273,字面,QWERTY),BQ$5,$U273,BQ$6,_xlfn.XLOOKUP($L273,字面,変数名),BQ$10,_xlfn.XLOOKUP($L273,字面,変数名),IF(ISBLANK($BQ274),BQ$11,BQ$8)),"")</f>
        <v/>
      </c>
      <c r="BR273" s="193"/>
    </row>
    <row r="274" spans="1:70" ht="21">
      <c r="A274" s="39">
        <f t="shared" si="175"/>
        <v>1</v>
      </c>
      <c r="B274" s="38" t="str">
        <f t="shared" si="176"/>
        <v>B</v>
      </c>
      <c r="C274" s="38">
        <f t="shared" si="177"/>
        <v>0</v>
      </c>
      <c r="D274" s="38">
        <f t="shared" si="178"/>
        <v>2</v>
      </c>
      <c r="E274" s="50">
        <f t="shared" si="179"/>
        <v>4096</v>
      </c>
      <c r="F274" s="141">
        <f t="shared" si="180"/>
        <v>1</v>
      </c>
      <c r="G274" s="144">
        <v>57</v>
      </c>
      <c r="H274" s="89"/>
      <c r="I274" s="92"/>
      <c r="J274" s="90"/>
      <c r="K274" s="91" t="s">
        <v>40</v>
      </c>
      <c r="L274" s="117" t="s">
        <v>515</v>
      </c>
      <c r="M274" s="117"/>
      <c r="N274" s="205"/>
      <c r="O274" s="93" t="s">
        <v>515</v>
      </c>
      <c r="P274" s="94"/>
      <c r="Q274" s="95"/>
      <c r="R274" s="96"/>
      <c r="S274" s="97" t="str">
        <f t="shared" si="220"/>
        <v>{"key_code":"m"},{"key_code":"u"}</v>
      </c>
      <c r="T274" s="160"/>
      <c r="U274" s="34" t="str">
        <f t="shared" si="181"/>
        <v>{"key_code":"s"}</v>
      </c>
      <c r="W274" s="84" t="str">
        <f t="shared" si="182"/>
        <v/>
      </c>
      <c r="X274" s="85" t="str">
        <f t="shared" si="183"/>
        <v/>
      </c>
      <c r="Y274" s="86" t="str">
        <f t="shared" si="184"/>
        <v/>
      </c>
      <c r="Z274" s="87" t="str">
        <f t="shared" si="185"/>
        <v/>
      </c>
      <c r="AA274" s="85">
        <f t="shared" si="186"/>
        <v>0</v>
      </c>
      <c r="AB274" s="84" t="str">
        <f t="shared" si="187"/>
        <v/>
      </c>
      <c r="AC274" s="85" t="str">
        <f t="shared" si="188"/>
        <v/>
      </c>
      <c r="AD274" s="86" t="str">
        <f t="shared" si="189"/>
        <v/>
      </c>
      <c r="AE274" s="87" t="str">
        <f t="shared" si="190"/>
        <v/>
      </c>
      <c r="AF274" s="85">
        <f t="shared" si="191"/>
        <v>0</v>
      </c>
      <c r="AG274" s="84" t="str">
        <f t="shared" si="192"/>
        <v/>
      </c>
      <c r="AH274" s="85" t="str">
        <f t="shared" si="193"/>
        <v/>
      </c>
      <c r="AI274" s="86" t="str">
        <f t="shared" si="194"/>
        <v/>
      </c>
      <c r="AJ274" s="87" t="str">
        <f t="shared" si="195"/>
        <v/>
      </c>
      <c r="AK274" s="88">
        <f t="shared" si="196"/>
        <v>0</v>
      </c>
      <c r="AM274" s="183"/>
      <c r="AN274" s="165"/>
      <c r="AO274" s="165"/>
      <c r="AP274" s="165"/>
      <c r="AQ274" s="165"/>
      <c r="AR274" s="189" t="str">
        <f t="shared" si="209"/>
        <v/>
      </c>
      <c r="AS274" s="166" t="str">
        <f t="shared" si="197"/>
        <v/>
      </c>
      <c r="AT274" s="166" t="str">
        <f t="shared" si="198"/>
        <v/>
      </c>
      <c r="AU274" s="166" t="str">
        <f t="shared" si="210"/>
        <v/>
      </c>
      <c r="AV274" s="166" t="str">
        <f t="shared" si="211"/>
        <v/>
      </c>
      <c r="AW274" s="166" t="str">
        <f t="shared" si="199"/>
        <v/>
      </c>
      <c r="AX274" s="166" t="str">
        <f t="shared" si="200"/>
        <v/>
      </c>
      <c r="AY274" s="166" t="str">
        <f t="shared" si="201"/>
        <v/>
      </c>
      <c r="AZ274" s="166" t="str">
        <f t="shared" si="202"/>
        <v/>
      </c>
      <c r="BA274" s="166" t="str">
        <f t="shared" si="212"/>
        <v/>
      </c>
      <c r="BB274" s="166" t="str">
        <f t="shared" si="203"/>
        <v/>
      </c>
      <c r="BC274" s="166" t="str">
        <f t="shared" si="213"/>
        <v/>
      </c>
      <c r="BD274" s="166" t="str">
        <f t="shared" si="204"/>
        <v/>
      </c>
      <c r="BE274" s="166" t="str">
        <f t="shared" si="214"/>
        <v/>
      </c>
      <c r="BF274" s="166" t="str">
        <f t="shared" si="205"/>
        <v/>
      </c>
      <c r="BG274" s="166" t="str">
        <f t="shared" si="215"/>
        <v/>
      </c>
      <c r="BH274" s="166" t="str">
        <f t="shared" si="216"/>
        <v>{"description": "Sp む","conditions":[{"type":"variable_unless","name":"unsettled","value":0},{"input_sources":[{"language":"ja"}],"type":"input_source_if"},{"input_sources":[{"input_mode_id":"Roman$"}],"type":"input_source_unless"}],"from":{"key_code":"s","modifiers":{"mandatory":["shift"],"optional":["caps_lock"]}},"to":[{"key_code":"m"},{"key_code":"u"},{"set_variable":{"name":"B_S","value":1}},{"set_variable":{"name":"unsettled","value":2}}],"to_after_key_up":[{"set_variable":{"name":"B_S","value":0}},{"set_variable":{"name":"unsettled","value":0}}],"type":"basic"},{"conditions":[{"input_sources":[{"language":"ja"}],"type":"input_source_if"},{"input_sources":[{"input_mode_id":"Roman$"}],"type":"input_source_unless"}],"from":{"key_code":"s","modifiers":{"mandatory":["shift"],"optional":["caps_lock"]}},"to":[{"key_code":"m"},{"key_code":"u"},{"set_variable":{"name":"B_S","value":1}},{"set_variable":{"name":"unsettled","value":1}}],"to_after_key_up":[{"set_variable":{"name":"B_S","value":0}},{"set_variable":{"name":"unsettled","value":0}}],"type":"basic"},</v>
      </c>
      <c r="BI274" s="166" t="str">
        <f t="shared" si="217"/>
        <v/>
      </c>
      <c r="BJ274" s="166"/>
      <c r="BK274" s="190"/>
      <c r="BL274" s="189" t="str">
        <f t="shared" si="218"/>
        <v/>
      </c>
      <c r="BM274" s="166" t="str">
        <f t="shared" si="206"/>
        <v/>
      </c>
      <c r="BN274" s="167" t="str">
        <f t="shared" si="207"/>
        <v/>
      </c>
      <c r="BO274" s="166" t="str">
        <f t="shared" si="219"/>
        <v/>
      </c>
      <c r="BP274" s="166" t="str">
        <f t="shared" si="208"/>
        <v/>
      </c>
      <c r="BQ274" s="190" t="str">
        <f>IF(AND($A274=1,$J274&lt;&gt;""),_xlfn.CONCAT(BQ$3,PROPER(_xlfn.XLOOKUP($L274,字面,QWERTY)),BQ$4,_xlfn.XLOOKUP($L274,字面,QWERTY),BQ$5,$U274,BQ$6,_xlfn.XLOOKUP($L274,字面,変数名),BQ$7,_xlfn.XLOOKUP($L274,字面,変数名),BQ$8,BQ$9,_xlfn.XLOOKUP($L274,字面,QWERTY),BQ$5,$U274,BQ$6,_xlfn.XLOOKUP($L274,字面,変数名),BQ$10,_xlfn.XLOOKUP($L274,字面,変数名),IF(ISBLANK($BQ275),BQ$11,BQ$8)),"")</f>
        <v/>
      </c>
      <c r="BR274" s="193"/>
    </row>
    <row r="275" spans="1:70" ht="21">
      <c r="A275" s="39">
        <f t="shared" si="175"/>
        <v>1</v>
      </c>
      <c r="B275" s="38" t="str">
        <f t="shared" si="176"/>
        <v>B</v>
      </c>
      <c r="C275" s="38">
        <f t="shared" si="177"/>
        <v>0</v>
      </c>
      <c r="D275" s="38">
        <f t="shared" si="178"/>
        <v>2</v>
      </c>
      <c r="E275" s="50">
        <f t="shared" si="179"/>
        <v>8192</v>
      </c>
      <c r="F275" s="141">
        <f t="shared" si="180"/>
        <v>1</v>
      </c>
      <c r="G275" s="144">
        <v>58</v>
      </c>
      <c r="H275" s="89"/>
      <c r="I275" s="92"/>
      <c r="J275" s="90"/>
      <c r="K275" s="91" t="s">
        <v>40</v>
      </c>
      <c r="L275" s="117" t="s">
        <v>509</v>
      </c>
      <c r="M275" s="117"/>
      <c r="N275" s="205"/>
      <c r="O275" s="93" t="s">
        <v>509</v>
      </c>
      <c r="P275" s="94"/>
      <c r="Q275" s="95"/>
      <c r="R275" s="96"/>
      <c r="S275" s="97" t="str">
        <f t="shared" si="220"/>
        <v>{"key_code":"n"},{"key_code":"i"}</v>
      </c>
      <c r="T275" s="160"/>
      <c r="U275" s="34" t="str">
        <f t="shared" si="181"/>
        <v>{"key_code":"d"}</v>
      </c>
      <c r="W275" s="84" t="str">
        <f t="shared" si="182"/>
        <v/>
      </c>
      <c r="X275" s="85" t="str">
        <f t="shared" si="183"/>
        <v/>
      </c>
      <c r="Y275" s="86" t="str">
        <f t="shared" si="184"/>
        <v/>
      </c>
      <c r="Z275" s="87" t="str">
        <f t="shared" si="185"/>
        <v/>
      </c>
      <c r="AA275" s="85">
        <f t="shared" si="186"/>
        <v>0</v>
      </c>
      <c r="AB275" s="84" t="str">
        <f t="shared" si="187"/>
        <v/>
      </c>
      <c r="AC275" s="85" t="str">
        <f t="shared" si="188"/>
        <v/>
      </c>
      <c r="AD275" s="86" t="str">
        <f t="shared" si="189"/>
        <v/>
      </c>
      <c r="AE275" s="87" t="str">
        <f t="shared" si="190"/>
        <v/>
      </c>
      <c r="AF275" s="85">
        <f t="shared" si="191"/>
        <v>0</v>
      </c>
      <c r="AG275" s="84" t="str">
        <f t="shared" si="192"/>
        <v/>
      </c>
      <c r="AH275" s="85" t="str">
        <f t="shared" si="193"/>
        <v/>
      </c>
      <c r="AI275" s="86" t="str">
        <f t="shared" si="194"/>
        <v/>
      </c>
      <c r="AJ275" s="87" t="str">
        <f t="shared" si="195"/>
        <v/>
      </c>
      <c r="AK275" s="88">
        <f t="shared" si="196"/>
        <v>0</v>
      </c>
      <c r="AM275" s="183"/>
      <c r="AN275" s="165"/>
      <c r="AO275" s="165"/>
      <c r="AP275" s="165"/>
      <c r="AQ275" s="165"/>
      <c r="AR275" s="189" t="str">
        <f t="shared" si="209"/>
        <v/>
      </c>
      <c r="AS275" s="166" t="str">
        <f t="shared" si="197"/>
        <v/>
      </c>
      <c r="AT275" s="166" t="str">
        <f t="shared" si="198"/>
        <v/>
      </c>
      <c r="AU275" s="166" t="str">
        <f t="shared" si="210"/>
        <v/>
      </c>
      <c r="AV275" s="166" t="str">
        <f t="shared" si="211"/>
        <v/>
      </c>
      <c r="AW275" s="166" t="str">
        <f t="shared" si="199"/>
        <v/>
      </c>
      <c r="AX275" s="166" t="str">
        <f t="shared" si="200"/>
        <v/>
      </c>
      <c r="AY275" s="166" t="str">
        <f t="shared" si="201"/>
        <v/>
      </c>
      <c r="AZ275" s="166" t="str">
        <f t="shared" si="202"/>
        <v/>
      </c>
      <c r="BA275" s="166" t="str">
        <f t="shared" si="212"/>
        <v/>
      </c>
      <c r="BB275" s="166" t="str">
        <f t="shared" si="203"/>
        <v/>
      </c>
      <c r="BC275" s="166" t="str">
        <f t="shared" si="213"/>
        <v/>
      </c>
      <c r="BD275" s="166" t="str">
        <f t="shared" si="204"/>
        <v/>
      </c>
      <c r="BE275" s="166" t="str">
        <f t="shared" si="214"/>
        <v/>
      </c>
      <c r="BF275" s="166" t="str">
        <f t="shared" si="205"/>
        <v/>
      </c>
      <c r="BG275" s="166" t="str">
        <f t="shared" si="215"/>
        <v/>
      </c>
      <c r="BH275" s="166" t="str">
        <f t="shared" si="216"/>
        <v>{"description": "Sp に","conditions":[{"type":"variable_unless","name":"unsettled","value":0},{"input_sources":[{"language":"ja"}],"type":"input_source_if"},{"input_sources":[{"input_mode_id":"Roman$"}],"type":"input_source_unless"}],"from":{"key_code":"d","modifiers":{"mandatory":["shift"],"optional":["caps_lock"]}},"to":[{"key_code":"n"},{"key_code":"i"},{"set_variable":{"name":"B_D","value":1}},{"set_variable":{"name":"unsettled","value":2}}],"to_after_key_up":[{"set_variable":{"name":"B_D","value":0}},{"set_variable":{"name":"unsettled","value":0}}],"type":"basic"},{"conditions":[{"input_sources":[{"language":"ja"}],"type":"input_source_if"},{"input_sources":[{"input_mode_id":"Roman$"}],"type":"input_source_unless"}],"from":{"key_code":"d","modifiers":{"mandatory":["shift"],"optional":["caps_lock"]}},"to":[{"key_code":"n"},{"key_code":"i"},{"set_variable":{"name":"B_D","value":1}},{"set_variable":{"name":"unsettled","value":1}}],"to_after_key_up":[{"set_variable":{"name":"B_D","value":0}},{"set_variable":{"name":"unsettled","value":0}}],"type":"basic"},</v>
      </c>
      <c r="BI275" s="166" t="str">
        <f t="shared" si="217"/>
        <v/>
      </c>
      <c r="BJ275" s="166"/>
      <c r="BK275" s="190"/>
      <c r="BL275" s="189" t="str">
        <f t="shared" si="218"/>
        <v/>
      </c>
      <c r="BM275" s="166" t="str">
        <f t="shared" si="206"/>
        <v/>
      </c>
      <c r="BN275" s="167" t="str">
        <f t="shared" si="207"/>
        <v/>
      </c>
      <c r="BO275" s="166" t="str">
        <f t="shared" si="219"/>
        <v/>
      </c>
      <c r="BP275" s="166" t="str">
        <f t="shared" si="208"/>
        <v/>
      </c>
      <c r="BQ275" s="190" t="str">
        <f>IF(AND($A275=1,$J275&lt;&gt;""),_xlfn.CONCAT(BQ$3,PROPER(_xlfn.XLOOKUP($L275,字面,QWERTY)),BQ$4,_xlfn.XLOOKUP($L275,字面,QWERTY),BQ$5,$U275,BQ$6,_xlfn.XLOOKUP($L275,字面,変数名),BQ$7,_xlfn.XLOOKUP($L275,字面,変数名),BQ$8,BQ$9,_xlfn.XLOOKUP($L275,字面,QWERTY),BQ$5,$U275,BQ$6,_xlfn.XLOOKUP($L275,字面,変数名),BQ$10,_xlfn.XLOOKUP($L275,字面,変数名),IF(ISBLANK($BQ276),BQ$11,BQ$8)),"")</f>
        <v/>
      </c>
      <c r="BR275" s="193"/>
    </row>
    <row r="276" spans="1:70" ht="21">
      <c r="A276" s="39">
        <f t="shared" si="175"/>
        <v>1</v>
      </c>
      <c r="B276" s="38" t="str">
        <f t="shared" si="176"/>
        <v>B</v>
      </c>
      <c r="C276" s="38">
        <f t="shared" si="177"/>
        <v>0</v>
      </c>
      <c r="D276" s="38">
        <f t="shared" si="178"/>
        <v>2</v>
      </c>
      <c r="E276" s="50">
        <f t="shared" si="179"/>
        <v>16384</v>
      </c>
      <c r="F276" s="141">
        <f t="shared" si="180"/>
        <v>1</v>
      </c>
      <c r="G276" s="144">
        <v>59</v>
      </c>
      <c r="H276" s="89"/>
      <c r="I276" s="92"/>
      <c r="J276" s="90"/>
      <c r="K276" s="91" t="s">
        <v>40</v>
      </c>
      <c r="L276" s="117" t="s">
        <v>255</v>
      </c>
      <c r="M276" s="117"/>
      <c r="N276" s="205"/>
      <c r="O276" s="93" t="s">
        <v>255</v>
      </c>
      <c r="P276" s="94"/>
      <c r="Q276" s="95"/>
      <c r="R276" s="96"/>
      <c r="S276" s="97" t="str">
        <f t="shared" si="220"/>
        <v>{"key_code":"m"},{"key_code":"a"}</v>
      </c>
      <c r="T276" s="160"/>
      <c r="U276" s="34" t="str">
        <f t="shared" si="181"/>
        <v>{"key_code":"f"}</v>
      </c>
      <c r="W276" s="84" t="str">
        <f t="shared" si="182"/>
        <v/>
      </c>
      <c r="X276" s="85" t="str">
        <f t="shared" si="183"/>
        <v/>
      </c>
      <c r="Y276" s="86" t="str">
        <f t="shared" si="184"/>
        <v/>
      </c>
      <c r="Z276" s="87" t="str">
        <f t="shared" si="185"/>
        <v/>
      </c>
      <c r="AA276" s="85">
        <f t="shared" si="186"/>
        <v>0</v>
      </c>
      <c r="AB276" s="84" t="str">
        <f t="shared" si="187"/>
        <v/>
      </c>
      <c r="AC276" s="85" t="str">
        <f t="shared" si="188"/>
        <v/>
      </c>
      <c r="AD276" s="86" t="str">
        <f t="shared" si="189"/>
        <v/>
      </c>
      <c r="AE276" s="87" t="str">
        <f t="shared" si="190"/>
        <v/>
      </c>
      <c r="AF276" s="85">
        <f t="shared" si="191"/>
        <v>0</v>
      </c>
      <c r="AG276" s="84" t="str">
        <f t="shared" si="192"/>
        <v/>
      </c>
      <c r="AH276" s="85" t="str">
        <f t="shared" si="193"/>
        <v/>
      </c>
      <c r="AI276" s="86" t="str">
        <f t="shared" si="194"/>
        <v/>
      </c>
      <c r="AJ276" s="87" t="str">
        <f t="shared" si="195"/>
        <v/>
      </c>
      <c r="AK276" s="88">
        <f t="shared" si="196"/>
        <v>0</v>
      </c>
      <c r="AM276" s="183"/>
      <c r="AN276" s="165"/>
      <c r="AO276" s="165"/>
      <c r="AP276" s="165"/>
      <c r="AQ276" s="165"/>
      <c r="AR276" s="189" t="str">
        <f t="shared" si="209"/>
        <v/>
      </c>
      <c r="AS276" s="166" t="str">
        <f t="shared" si="197"/>
        <v/>
      </c>
      <c r="AT276" s="166" t="str">
        <f t="shared" si="198"/>
        <v/>
      </c>
      <c r="AU276" s="166" t="str">
        <f t="shared" si="210"/>
        <v/>
      </c>
      <c r="AV276" s="166" t="str">
        <f t="shared" si="211"/>
        <v/>
      </c>
      <c r="AW276" s="166" t="str">
        <f t="shared" si="199"/>
        <v/>
      </c>
      <c r="AX276" s="166" t="str">
        <f t="shared" si="200"/>
        <v/>
      </c>
      <c r="AY276" s="166" t="str">
        <f t="shared" si="201"/>
        <v/>
      </c>
      <c r="AZ276" s="166" t="str">
        <f t="shared" si="202"/>
        <v/>
      </c>
      <c r="BA276" s="166" t="str">
        <f t="shared" si="212"/>
        <v/>
      </c>
      <c r="BB276" s="166" t="str">
        <f t="shared" si="203"/>
        <v/>
      </c>
      <c r="BC276" s="166" t="str">
        <f t="shared" si="213"/>
        <v/>
      </c>
      <c r="BD276" s="166" t="str">
        <f t="shared" si="204"/>
        <v/>
      </c>
      <c r="BE276" s="166" t="str">
        <f t="shared" si="214"/>
        <v/>
      </c>
      <c r="BF276" s="166" t="str">
        <f t="shared" si="205"/>
        <v/>
      </c>
      <c r="BG276" s="166" t="str">
        <f t="shared" si="215"/>
        <v/>
      </c>
      <c r="BH276" s="166" t="str">
        <f t="shared" si="216"/>
        <v>{"description": "Sp ま","conditions":[{"type":"variable_unless","name":"unsettled","value":0},{"input_sources":[{"language":"ja"}],"type":"input_source_if"},{"input_sources":[{"input_mode_id":"Roman$"}],"type":"input_source_unless"}],"from":{"key_code":"f","modifiers":{"mandatory":["shift"],"optional":["caps_lock"]}},"to":[{"key_code":"m"},{"key_code":"a"},{"set_variable":{"name":"B_F","value":1}},{"set_variable":{"name":"unsettled","value":2}}],"to_after_key_up":[{"set_variable":{"name":"B_F","value":0}},{"set_variable":{"name":"unsettled","value":0}}],"type":"basic"},{"conditions":[{"input_sources":[{"language":"ja"}],"type":"input_source_if"},{"input_sources":[{"input_mode_id":"Roman$"}],"type":"input_source_unless"}],"from":{"key_code":"f","modifiers":{"mandatory":["shift"],"optional":["caps_lock"]}},"to":[{"key_code":"m"},{"key_code":"a"},{"set_variable":{"name":"B_F","value":1}},{"set_variable":{"name":"unsettled","value":1}}],"to_after_key_up":[{"set_variable":{"name":"B_F","value":0}},{"set_variable":{"name":"unsettled","value":0}}],"type":"basic"},</v>
      </c>
      <c r="BI276" s="166" t="str">
        <f t="shared" si="217"/>
        <v/>
      </c>
      <c r="BJ276" s="166"/>
      <c r="BK276" s="190"/>
      <c r="BL276" s="189" t="str">
        <f t="shared" si="218"/>
        <v/>
      </c>
      <c r="BM276" s="166" t="str">
        <f t="shared" si="206"/>
        <v/>
      </c>
      <c r="BN276" s="167" t="str">
        <f t="shared" si="207"/>
        <v/>
      </c>
      <c r="BO276" s="166" t="str">
        <f t="shared" si="219"/>
        <v/>
      </c>
      <c r="BP276" s="166" t="str">
        <f t="shared" si="208"/>
        <v/>
      </c>
      <c r="BQ276" s="190" t="str">
        <f>IF(AND($A276=1,$J276&lt;&gt;""),_xlfn.CONCAT(BQ$3,PROPER(_xlfn.XLOOKUP($L276,字面,QWERTY)),BQ$4,_xlfn.XLOOKUP($L276,字面,QWERTY),BQ$5,$U276,BQ$6,_xlfn.XLOOKUP($L276,字面,変数名),BQ$7,_xlfn.XLOOKUP($L276,字面,変数名),BQ$8,BQ$9,_xlfn.XLOOKUP($L276,字面,QWERTY),BQ$5,$U276,BQ$6,_xlfn.XLOOKUP($L276,字面,変数名),BQ$10,_xlfn.XLOOKUP($L276,字面,変数名),IF(ISBLANK($BQ277),BQ$11,BQ$8)),"")</f>
        <v/>
      </c>
      <c r="BR276" s="193"/>
    </row>
    <row r="277" spans="1:70" ht="21">
      <c r="A277" s="39">
        <f t="shared" si="175"/>
        <v>1</v>
      </c>
      <c r="B277" s="38" t="str">
        <f t="shared" si="176"/>
        <v>B</v>
      </c>
      <c r="C277" s="38">
        <f t="shared" si="177"/>
        <v>0</v>
      </c>
      <c r="D277" s="38">
        <f t="shared" si="178"/>
        <v>2</v>
      </c>
      <c r="E277" s="50">
        <f t="shared" si="179"/>
        <v>32768</v>
      </c>
      <c r="F277" s="141">
        <f t="shared" si="180"/>
        <v>1</v>
      </c>
      <c r="G277" s="144">
        <v>60</v>
      </c>
      <c r="H277" s="89"/>
      <c r="I277" s="92"/>
      <c r="J277" s="90"/>
      <c r="K277" s="91" t="s">
        <v>40</v>
      </c>
      <c r="L277" s="117" t="s">
        <v>240</v>
      </c>
      <c r="M277" s="117"/>
      <c r="N277" s="205"/>
      <c r="O277" s="93" t="s">
        <v>240</v>
      </c>
      <c r="P277" s="94"/>
      <c r="Q277" s="95"/>
      <c r="R277" s="96"/>
      <c r="S277" s="97" t="str">
        <f t="shared" si="220"/>
        <v>{"key_code":"t"},{"key_code":"i"}</v>
      </c>
      <c r="T277" s="160"/>
      <c r="U277" s="34" t="str">
        <f t="shared" si="181"/>
        <v>{"key_code":"g"}</v>
      </c>
      <c r="W277" s="84" t="str">
        <f t="shared" si="182"/>
        <v/>
      </c>
      <c r="X277" s="85" t="str">
        <f t="shared" si="183"/>
        <v/>
      </c>
      <c r="Y277" s="86" t="str">
        <f t="shared" si="184"/>
        <v/>
      </c>
      <c r="Z277" s="87" t="str">
        <f t="shared" si="185"/>
        <v/>
      </c>
      <c r="AA277" s="85">
        <f t="shared" si="186"/>
        <v>0</v>
      </c>
      <c r="AB277" s="84" t="str">
        <f t="shared" si="187"/>
        <v/>
      </c>
      <c r="AC277" s="85" t="str">
        <f t="shared" si="188"/>
        <v/>
      </c>
      <c r="AD277" s="86" t="str">
        <f t="shared" si="189"/>
        <v/>
      </c>
      <c r="AE277" s="87" t="str">
        <f t="shared" si="190"/>
        <v/>
      </c>
      <c r="AF277" s="85">
        <f t="shared" si="191"/>
        <v>0</v>
      </c>
      <c r="AG277" s="84" t="str">
        <f t="shared" si="192"/>
        <v/>
      </c>
      <c r="AH277" s="85" t="str">
        <f t="shared" si="193"/>
        <v/>
      </c>
      <c r="AI277" s="86" t="str">
        <f t="shared" si="194"/>
        <v/>
      </c>
      <c r="AJ277" s="87" t="str">
        <f t="shared" si="195"/>
        <v/>
      </c>
      <c r="AK277" s="88">
        <f t="shared" si="196"/>
        <v>0</v>
      </c>
      <c r="AM277" s="183"/>
      <c r="AN277" s="165"/>
      <c r="AO277" s="165"/>
      <c r="AP277" s="165"/>
      <c r="AQ277" s="165"/>
      <c r="AR277" s="189" t="str">
        <f t="shared" si="209"/>
        <v/>
      </c>
      <c r="AS277" s="166" t="str">
        <f t="shared" si="197"/>
        <v/>
      </c>
      <c r="AT277" s="166" t="str">
        <f t="shared" si="198"/>
        <v/>
      </c>
      <c r="AU277" s="166" t="str">
        <f t="shared" si="210"/>
        <v/>
      </c>
      <c r="AV277" s="166" t="str">
        <f t="shared" si="211"/>
        <v/>
      </c>
      <c r="AW277" s="166" t="str">
        <f t="shared" si="199"/>
        <v/>
      </c>
      <c r="AX277" s="166" t="str">
        <f t="shared" si="200"/>
        <v/>
      </c>
      <c r="AY277" s="166" t="str">
        <f t="shared" si="201"/>
        <v/>
      </c>
      <c r="AZ277" s="166" t="str">
        <f t="shared" si="202"/>
        <v/>
      </c>
      <c r="BA277" s="166" t="str">
        <f t="shared" si="212"/>
        <v/>
      </c>
      <c r="BB277" s="166" t="str">
        <f t="shared" si="203"/>
        <v/>
      </c>
      <c r="BC277" s="166" t="str">
        <f t="shared" si="213"/>
        <v/>
      </c>
      <c r="BD277" s="166" t="str">
        <f t="shared" si="204"/>
        <v/>
      </c>
      <c r="BE277" s="166" t="str">
        <f t="shared" si="214"/>
        <v/>
      </c>
      <c r="BF277" s="166" t="str">
        <f t="shared" si="205"/>
        <v/>
      </c>
      <c r="BG277" s="166" t="str">
        <f t="shared" si="215"/>
        <v/>
      </c>
      <c r="BH277" s="166" t="str">
        <f t="shared" si="216"/>
        <v>{"description": "Sp ち","conditions":[{"type":"variable_unless","name":"unsettled","value":0},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B_G","value":1}},{"set_variable":{"name":"unsettled","value":2}}],"to_after_key_up":[{"set_variable":{"name":"B_G","value":0}},{"set_variable":{"name":"unsettled","value":0}}],"type":"basic"},{"conditions":[{"input_sources":[{"language":"ja"}],"type":"input_source_if"},{"input_sources":[{"input_mode_id":"Roman$"}],"type":"input_source_unless"}],"from":{"key_code":"g","modifiers":{"mandatory":["shift"],"optional":["caps_lock"]}},"to":[{"key_code":"t"},{"key_code":"i"},{"set_variable":{"name":"B_G","value":1}},{"set_variable":{"name":"unsettled","value":1}}],"to_after_key_up":[{"set_variable":{"name":"B_G","value":0}},{"set_variable":{"name":"unsettled","value":0}}],"type":"basic"},</v>
      </c>
      <c r="BI277" s="166" t="str">
        <f t="shared" si="217"/>
        <v/>
      </c>
      <c r="BJ277" s="166"/>
      <c r="BK277" s="190"/>
      <c r="BL277" s="189" t="str">
        <f t="shared" si="218"/>
        <v/>
      </c>
      <c r="BM277" s="166" t="str">
        <f t="shared" si="206"/>
        <v/>
      </c>
      <c r="BN277" s="167" t="str">
        <f t="shared" si="207"/>
        <v/>
      </c>
      <c r="BO277" s="166" t="str">
        <f t="shared" si="219"/>
        <v/>
      </c>
      <c r="BP277" s="166" t="str">
        <f t="shared" si="208"/>
        <v/>
      </c>
      <c r="BQ277" s="190" t="str">
        <f>IF(AND($A277=1,$J277&lt;&gt;""),_xlfn.CONCAT(BQ$3,PROPER(_xlfn.XLOOKUP($L277,字面,QWERTY)),BQ$4,_xlfn.XLOOKUP($L277,字面,QWERTY),BQ$5,$U277,BQ$6,_xlfn.XLOOKUP($L277,字面,変数名),BQ$7,_xlfn.XLOOKUP($L277,字面,変数名),BQ$8,BQ$9,_xlfn.XLOOKUP($L277,字面,QWERTY),BQ$5,$U277,BQ$6,_xlfn.XLOOKUP($L277,字面,変数名),BQ$10,_xlfn.XLOOKUP($L277,字面,変数名),IF(ISBLANK($BQ278),BQ$11,BQ$8)),"")</f>
        <v/>
      </c>
      <c r="BR277" s="193"/>
    </row>
    <row r="278" spans="1:70" ht="21">
      <c r="A278" s="39">
        <f t="shared" ref="A278:A313" si="221">COUNTA(L278:N278)</f>
        <v>1</v>
      </c>
      <c r="B278" s="38" t="str">
        <f t="shared" ref="B278:B313" si="222">CHAR($B$18+C278+D278)</f>
        <v>B</v>
      </c>
      <c r="C278" s="38">
        <f t="shared" ref="C278:C313" si="223">IF(J278="",0,1)</f>
        <v>0</v>
      </c>
      <c r="D278" s="38">
        <f t="shared" ref="D278:D313" si="224">IF(K278="",0,2)</f>
        <v>2</v>
      </c>
      <c r="E278" s="50">
        <f t="shared" ref="E278:E313" si="225">_xlfn.BITOR(_xlfn.BITOR(_xlfn.BITLSHIFT(1,_xlfn.XLOOKUP(L278,字面,ビット)),_xlfn.BITLSHIFT(1,_xlfn.XLOOKUP(M278,字面,ビット))),_xlfn.BITLSHIFT(1,_xlfn.XLOOKUP(N278,字面,ビット)))</f>
        <v>65536</v>
      </c>
      <c r="F278" s="141">
        <f t="shared" ref="F278:F313" si="226">IF(OR(A278=3,AND(A278=2,COUNTIF(ビットパターンA,E278)+COUNTIF(ビットパターンB,E278)+COUNTIF(ビットパターンC,E278)=0)),0,LEN(O278))</f>
        <v>1</v>
      </c>
      <c r="G278" s="144">
        <v>61</v>
      </c>
      <c r="H278" s="89"/>
      <c r="I278" s="92"/>
      <c r="J278" s="90"/>
      <c r="K278" s="91" t="s">
        <v>40</v>
      </c>
      <c r="L278" s="117" t="s">
        <v>257</v>
      </c>
      <c r="M278" s="117"/>
      <c r="N278" s="205"/>
      <c r="O278" s="93" t="s">
        <v>257</v>
      </c>
      <c r="P278" s="94"/>
      <c r="Q278" s="95"/>
      <c r="R278" s="96" t="s">
        <v>924</v>
      </c>
      <c r="S278" s="97" t="str">
        <f t="shared" si="220"/>
        <v>{"key_code":"y"},{"key_code":"a"}</v>
      </c>
      <c r="T278" s="160"/>
      <c r="U278" s="34" t="str">
        <f t="shared" ref="U278:U313" si="227">IF(T278&lt;&gt;"",T278,IF(H278&lt;&gt;"",S278,IF(A278&lt;&gt;1,"",_xlfn.CONCAT(U$1,_xlfn.XLOOKUP(L278,字面,QWERTY,""),U$3))))</f>
        <v>{"key_code":"h"}</v>
      </c>
      <c r="W278" s="84" t="str">
        <f t="shared" ref="W278:W313" si="228">IF(AND($A278=3,$S278&lt;&gt;""),L278,"")</f>
        <v/>
      </c>
      <c r="X278" s="85" t="str">
        <f t="shared" ref="X278:X313" si="229">IF(AND($A278=3,$S278&lt;&gt;""),M278,"")</f>
        <v/>
      </c>
      <c r="Y278" s="86" t="str">
        <f t="shared" ref="Y278:Y313" si="230">IF(W278="","",_xlfn.BITOR(_xlfn.BITLSHIFT(1,_xlfn.XLOOKUP(W278,字面,ビット)),_xlfn.BITLSHIFT(1,_xlfn.XLOOKUP(X278,字面,ビット))))</f>
        <v/>
      </c>
      <c r="Z278" s="87" t="str">
        <f t="shared" ref="Z278:Z313" si="231">_xlfn.XLOOKUP(Y278,ビットパターン,出力文字,"")</f>
        <v/>
      </c>
      <c r="AA278" s="85">
        <f t="shared" ref="AA278:AA313" si="232">LEN(Z278)</f>
        <v>0</v>
      </c>
      <c r="AB278" s="84" t="str">
        <f t="shared" ref="AB278:AB313" si="233">IF(AND($A278=3,$S278&lt;&gt;""),L278,"")</f>
        <v/>
      </c>
      <c r="AC278" s="85" t="str">
        <f t="shared" ref="AC278:AC313" si="234">IF(AND($A278=3,$S278&lt;&gt;""),N278,"")</f>
        <v/>
      </c>
      <c r="AD278" s="86" t="str">
        <f t="shared" ref="AD278:AD313" si="235">IF(AB278="","",_xlfn.BITOR(_xlfn.BITLSHIFT(1,_xlfn.XLOOKUP(AB278,字面,ビット)),_xlfn.BITLSHIFT(1,_xlfn.XLOOKUP(AC278,字面,ビット))))</f>
        <v/>
      </c>
      <c r="AE278" s="87" t="str">
        <f t="shared" ref="AE278:AE313" si="236">_xlfn.XLOOKUP(AD278,ビットパターン,出力文字,"")</f>
        <v/>
      </c>
      <c r="AF278" s="85">
        <f t="shared" ref="AF278:AF313" si="237">LEN(AE278)</f>
        <v>0</v>
      </c>
      <c r="AG278" s="84" t="str">
        <f t="shared" ref="AG278:AG313" si="238">IF(AND($A278=3,$S278&lt;&gt;""),M278,"")</f>
        <v/>
      </c>
      <c r="AH278" s="85" t="str">
        <f t="shared" ref="AH278:AH313" si="239">IF(AND($A278=3,$S278&lt;&gt;""),N278,"")</f>
        <v/>
      </c>
      <c r="AI278" s="86" t="str">
        <f t="shared" ref="AI278:AI313" si="240">IF(AG278="","",_xlfn.BITOR(_xlfn.BITLSHIFT(1,_xlfn.XLOOKUP(AG278,字面,ビット)),_xlfn.BITLSHIFT(1,_xlfn.XLOOKUP(AH278,字面,ビット))))</f>
        <v/>
      </c>
      <c r="AJ278" s="87" t="str">
        <f t="shared" ref="AJ278:AJ313" si="241">_xlfn.XLOOKUP(AI278,ビットパターン,出力文字,"")</f>
        <v/>
      </c>
      <c r="AK278" s="88">
        <f t="shared" ref="AK278:AK313" si="242">LEN(AJ278)</f>
        <v>0</v>
      </c>
      <c r="AM278" s="183"/>
      <c r="AN278" s="165"/>
      <c r="AO278" s="165"/>
      <c r="AP278" s="165"/>
      <c r="AQ278" s="165"/>
      <c r="AR278" s="189" t="str">
        <f t="shared" si="209"/>
        <v/>
      </c>
      <c r="AS278" s="166" t="str">
        <f t="shared" si="197"/>
        <v/>
      </c>
      <c r="AT278" s="166" t="str">
        <f t="shared" si="198"/>
        <v/>
      </c>
      <c r="AU278" s="166" t="str">
        <f t="shared" si="210"/>
        <v/>
      </c>
      <c r="AV278" s="166" t="str">
        <f t="shared" si="211"/>
        <v/>
      </c>
      <c r="AW278" s="166" t="str">
        <f t="shared" si="199"/>
        <v/>
      </c>
      <c r="AX278" s="166" t="str">
        <f t="shared" si="200"/>
        <v/>
      </c>
      <c r="AY278" s="166" t="str">
        <f t="shared" si="201"/>
        <v/>
      </c>
      <c r="AZ278" s="166" t="str">
        <f t="shared" si="202"/>
        <v/>
      </c>
      <c r="BA278" s="166" t="str">
        <f t="shared" si="212"/>
        <v/>
      </c>
      <c r="BB278" s="166" t="str">
        <f t="shared" si="203"/>
        <v/>
      </c>
      <c r="BC278" s="166" t="str">
        <f t="shared" si="213"/>
        <v/>
      </c>
      <c r="BD278" s="166" t="str">
        <f t="shared" si="204"/>
        <v/>
      </c>
      <c r="BE278" s="166" t="str">
        <f t="shared" si="214"/>
        <v/>
      </c>
      <c r="BF278" s="166" t="str">
        <f t="shared" si="205"/>
        <v/>
      </c>
      <c r="BG278" s="166" t="str">
        <f t="shared" si="215"/>
        <v/>
      </c>
      <c r="BH278" s="166" t="str">
        <f t="shared" si="216"/>
        <v>{"description": "Sp や","conditions":[{"type":"variable_unless","name":"unsettled","value":0},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B_H","value":1}},{"set_variable":{"name":"unsettled","value":2}}],"to_after_key_up":[{"set_variable":{"name":"B_H","value":0}},{"set_variable":{"name":"unsettled","value":0}}],"type":"basic"},{"conditions":[{"input_sources":[{"language":"ja"}],"type":"input_source_if"},{"input_sources":[{"input_mode_id":"Roman$"}],"type":"input_source_unless"}],"from":{"key_code":"h","modifiers":{"mandatory":["shift"],"optional":["caps_lock"]}},"to":[{"key_code":"y"},{"key_code":"a"},{"set_variable":{"name":"B_H","value":1}},{"set_variable":{"name":"unsettled","value":1}}],"to_after_key_up":[{"set_variable":{"name":"B_H","value":0}},{"set_variable":{"name":"unsettled","value":0}}],"type":"basic"},</v>
      </c>
      <c r="BI278" s="166" t="str">
        <f t="shared" si="217"/>
        <v/>
      </c>
      <c r="BJ278" s="166"/>
      <c r="BK278" s="190"/>
      <c r="BL278" s="189" t="str">
        <f t="shared" si="218"/>
        <v/>
      </c>
      <c r="BM278" s="166" t="str">
        <f t="shared" si="206"/>
        <v/>
      </c>
      <c r="BN278" s="167" t="str">
        <f t="shared" si="207"/>
        <v/>
      </c>
      <c r="BO278" s="166" t="str">
        <f t="shared" si="219"/>
        <v/>
      </c>
      <c r="BP278" s="166" t="str">
        <f t="shared" si="208"/>
        <v/>
      </c>
      <c r="BQ278" s="190" t="str">
        <f>IF(AND($A278=1,$J278&lt;&gt;""),_xlfn.CONCAT(BQ$3,PROPER(_xlfn.XLOOKUP($L278,字面,QWERTY)),BQ$4,_xlfn.XLOOKUP($L278,字面,QWERTY),BQ$5,$U278,BQ$6,_xlfn.XLOOKUP($L278,字面,変数名),BQ$7,_xlfn.XLOOKUP($L278,字面,変数名),BQ$8,BQ$9,_xlfn.XLOOKUP($L278,字面,QWERTY),BQ$5,$U278,BQ$6,_xlfn.XLOOKUP($L278,字面,変数名),BQ$10,_xlfn.XLOOKUP($L278,字面,変数名),IF(ISBLANK($BQ279),BQ$11,BQ$8)),"")</f>
        <v/>
      </c>
      <c r="BR278" s="193"/>
    </row>
    <row r="279" spans="1:70" ht="21">
      <c r="A279" s="39">
        <f t="shared" si="221"/>
        <v>1</v>
      </c>
      <c r="B279" s="38" t="str">
        <f t="shared" si="222"/>
        <v>B</v>
      </c>
      <c r="C279" s="38">
        <f t="shared" si="223"/>
        <v>0</v>
      </c>
      <c r="D279" s="38">
        <f t="shared" si="224"/>
        <v>2</v>
      </c>
      <c r="E279" s="50">
        <f t="shared" si="225"/>
        <v>131072</v>
      </c>
      <c r="F279" s="141">
        <f t="shared" si="226"/>
        <v>1</v>
      </c>
      <c r="G279" s="144">
        <v>62</v>
      </c>
      <c r="H279" s="89"/>
      <c r="I279" s="92"/>
      <c r="J279" s="90"/>
      <c r="K279" s="91" t="s">
        <v>40</v>
      </c>
      <c r="L279" s="117" t="s">
        <v>510</v>
      </c>
      <c r="M279" s="117"/>
      <c r="N279" s="205"/>
      <c r="O279" s="93" t="s">
        <v>510</v>
      </c>
      <c r="P279" s="94"/>
      <c r="Q279" s="95"/>
      <c r="R279" s="96"/>
      <c r="S279" s="97" t="str">
        <f t="shared" si="220"/>
        <v>{"key_code":"n"},{"key_code":"o"}</v>
      </c>
      <c r="T279" s="160"/>
      <c r="U279" s="34" t="str">
        <f t="shared" si="227"/>
        <v>{"key_code":"j"}</v>
      </c>
      <c r="W279" s="84" t="str">
        <f t="shared" si="228"/>
        <v/>
      </c>
      <c r="X279" s="85" t="str">
        <f t="shared" si="229"/>
        <v/>
      </c>
      <c r="Y279" s="86" t="str">
        <f t="shared" si="230"/>
        <v/>
      </c>
      <c r="Z279" s="87" t="str">
        <f t="shared" si="231"/>
        <v/>
      </c>
      <c r="AA279" s="85">
        <f t="shared" si="232"/>
        <v>0</v>
      </c>
      <c r="AB279" s="84" t="str">
        <f t="shared" si="233"/>
        <v/>
      </c>
      <c r="AC279" s="85" t="str">
        <f t="shared" si="234"/>
        <v/>
      </c>
      <c r="AD279" s="86" t="str">
        <f t="shared" si="235"/>
        <v/>
      </c>
      <c r="AE279" s="87" t="str">
        <f t="shared" si="236"/>
        <v/>
      </c>
      <c r="AF279" s="85">
        <f t="shared" si="237"/>
        <v>0</v>
      </c>
      <c r="AG279" s="84" t="str">
        <f t="shared" si="238"/>
        <v/>
      </c>
      <c r="AH279" s="85" t="str">
        <f t="shared" si="239"/>
        <v/>
      </c>
      <c r="AI279" s="86" t="str">
        <f t="shared" si="240"/>
        <v/>
      </c>
      <c r="AJ279" s="87" t="str">
        <f t="shared" si="241"/>
        <v/>
      </c>
      <c r="AK279" s="88">
        <f t="shared" si="242"/>
        <v>0</v>
      </c>
      <c r="AM279" s="183"/>
      <c r="AN279" s="165"/>
      <c r="AO279" s="165"/>
      <c r="AP279" s="165"/>
      <c r="AQ279" s="165"/>
      <c r="AR279" s="189" t="str">
        <f t="shared" si="209"/>
        <v/>
      </c>
      <c r="AS279" s="166" t="str">
        <f t="shared" ref="AS279:AS311" si="243">IF(AND($A279=3,$B279="A",$S279&lt;&gt;""),_xlfn.CONCAT(AR$5,_xlfn.XLOOKUP($L279,字面,変数名),AR$6,_xlfn.XLOOKUP($N279,字面,変数名),IF($S279=$U279,AR$16,AR$7),_xlfn.XLOOKUP($M279,字面,QWERTY),AR$8,$S279,AR$9,_xlfn.XLOOKUP($M279,字面,変数名),AR$10,_xlfn.XLOOKUP($M279,字面,変数名),AR$11,AR$12,_xlfn.XLOOKUP($L279,字面,変数名),AR$6,_xlfn.XLOOKUP($N279,字面,変数名),IF($S279=$U279,AR$16,AR$7),_xlfn.XLOOKUP($M279,字面,QWERTY),AR$13,$S279,AR$9,_xlfn.XLOOKUP($M279,字面,変数名),AR$10,_xlfn.XLOOKUP($M279,字面,変数名),AR$11,AR$14,_xlfn.XLOOKUP($L279,字面,変数名),AR$6,_xlfn.XLOOKUP($N279,字面,変数名),IF($S279=$U279,AR$16,AR$7),_xlfn.XLOOKUP($M279,字面,QWERTY),AR$15,$S279,AR$9,_xlfn.XLOOKUP($M279,字面,変数名),AR$10,_xlfn.XLOOKUP($M279,字面,変数名),AR$11),"")</f>
        <v/>
      </c>
      <c r="AT279" s="166" t="str">
        <f t="shared" ref="AT279:AT311" si="244">IF(AND($A279=3,$B279="A",$S279&lt;&gt;""),_xlfn.CONCAT(AR$5,_xlfn.XLOOKUP($M279,字面,変数名),AR$6,_xlfn.XLOOKUP($N279,字面,変数名),IF($S279=$U279,AR$16,AR$7),_xlfn.XLOOKUP($L279,字面,QWERTY),AR$8,$S279,AR$9,_xlfn.XLOOKUP($L279,字面,変数名),AR$10,_xlfn.XLOOKUP($L279,字面,変数名),AR$11,AR$12,_xlfn.XLOOKUP($M279,字面,変数名),AR$6,_xlfn.XLOOKUP($N279,字面,変数名),IF($S279=$U279,AR$16,AR$7),_xlfn.XLOOKUP($L279,字面,QWERTY),AR$13,$S279,AR$9,_xlfn.XLOOKUP($L279,字面,変数名),AR$10,_xlfn.XLOOKUP($L279,字面,変数名),AR$11,AR$14,_xlfn.XLOOKUP($M279,字面,変数名),AR$6,_xlfn.XLOOKUP($N279,字面,変数名),IF($S279=$U279,AR$16,AR$7),_xlfn.XLOOKUP($L279,字面,QWERTY),AR$15,$S279,AR$9,_xlfn.XLOOKUP($L279,字面,変数名),AR$10,_xlfn.XLOOKUP($L279,字面,変数名),AR$11),"")</f>
        <v/>
      </c>
      <c r="AU279" s="166" t="str">
        <f t="shared" si="210"/>
        <v/>
      </c>
      <c r="AV279" s="166" t="str">
        <f t="shared" si="211"/>
        <v/>
      </c>
      <c r="AW279" s="166" t="str">
        <f t="shared" ref="AW279:AW311" si="245">IF(AND($A279=3,$B279="C",$AF279=1),_xlfn.CONCAT(AU$5,_xlfn.XLOOKUP($L279,字面,変数名),AU$6,_xlfn.XLOOKUP($N279,字面,変数名),AU$7,_xlfn.XLOOKUP($M279,字面,QWERTY),AU$8,$S279,AU$9,_xlfn.XLOOKUP($M279,字面,変数名),AU$10,_xlfn.XLOOKUP($M279,字面,変数名),AU$11,AU$12,_xlfn.XLOOKUP($L279,字面,変数名),AU$6,_xlfn.XLOOKUP($N279,字面,変数名),AU$7,_xlfn.XLOOKUP($M279,字面,QWERTY),AU$13,$S279,AU$9,_xlfn.XLOOKUP($M279,字面,変数名),AU$10,_xlfn.XLOOKUP($M279,字面,変数名),AU$11),"")</f>
        <v/>
      </c>
      <c r="AX279" s="166" t="str">
        <f t="shared" ref="AX279:AX311" si="246">IF(AND($A279=3,$B279="C",$AF279&lt;&gt;1),_xlfn.CONCAT(AV$5,_xlfn.XLOOKUP($L279,字面,変数名),AV$6,_xlfn.XLOOKUP($N279,字面,変数名),AV$7,_xlfn.XLOOKUP($M279,字面,QWERTY),AV$8,$S279,AV$9,_xlfn.XLOOKUP($M279,字面,変数名),AV$10,_xlfn.XLOOKUP($M279,字面,変数名),AV$11,AV$12,_xlfn.XLOOKUP($L279,字面,変数名),AV$6,_xlfn.XLOOKUP($N279,字面,変数名),AV$7,_xlfn.XLOOKUP($M279,字面,QWERTY),AV$13,$S279,AV$9,_xlfn.XLOOKUP($M279,字面,変数名),AV$10,_xlfn.XLOOKUP($M279,字面,変数名),AV$11,AV$14,_xlfn.XLOOKUP($L279,字面,変数名),AV$6,_xlfn.XLOOKUP($N279,字面,変数名),AV$7,_xlfn.XLOOKUP($M279,字面,QWERTY),AV$15,$S279,AV$9,_xlfn.XLOOKUP($M279,字面,変数名),AV$10,_xlfn.XLOOKUP($M279,字面,変数名),AV$11),"")</f>
        <v/>
      </c>
      <c r="AY279" s="166" t="str">
        <f t="shared" ref="AY279:AY311" si="247">IF(AND($A279=3,$B279="C",$AK279=1),_xlfn.CONCAT(AU$5,_xlfn.XLOOKUP($M279,字面,変数名),AU$6,_xlfn.XLOOKUP($N279,字面,変数名),AU$7,_xlfn.XLOOKUP($L279,字面,QWERTY),AU$8,$S279,AU$9,_xlfn.XLOOKUP($L279,字面,変数名),AU$10,_xlfn.XLOOKUP($L279,字面,変数名),AU$11,AU$12,_xlfn.XLOOKUP($M279,字面,変数名),AU$6,_xlfn.XLOOKUP($N279,字面,変数名),AU$7,_xlfn.XLOOKUP($L279,字面,QWERTY),AU$13,$S279,AU$9,_xlfn.XLOOKUP($L279,字面,変数名),AU$10,_xlfn.XLOOKUP($L279,字面,変数名),AU$11),"")</f>
        <v/>
      </c>
      <c r="AZ279" s="166" t="str">
        <f t="shared" ref="AZ279:AZ311" si="248">IF(AND($A279=3,$B279="C",$AK279&lt;&gt;1),_xlfn.CONCAT(AV$5,_xlfn.XLOOKUP($M279,字面,変数名),AV$6,_xlfn.XLOOKUP($N279,字面,変数名),AV$7,_xlfn.XLOOKUP($L279,字面,QWERTY),AV$8,$S279,AV$9,_xlfn.XLOOKUP($L279,字面,変数名),AV$10,_xlfn.XLOOKUP($L279,字面,変数名),AV$11,AV$12,_xlfn.XLOOKUP($M279,字面,変数名),AV$6,_xlfn.XLOOKUP($N279,字面,変数名),AV$7,_xlfn.XLOOKUP($L279,字面,QWERTY),AV$13,$S279,AV$9,_xlfn.XLOOKUP($L279,字面,変数名),AV$10,_xlfn.XLOOKUP($L279,字面,変数名),AV$11,AV$14,_xlfn.XLOOKUP($M279,字面,変数名),AV$6,_xlfn.XLOOKUP($N279,字面,変数名),AV$7,_xlfn.XLOOKUP($L279,字面,QWERTY),AV$15,$S279,AV$9,_xlfn.XLOOKUP($L279,字面,変数名),AV$10,_xlfn.XLOOKUP($L279,字面,変数名),AV$11),"")</f>
        <v/>
      </c>
      <c r="BA279" s="166" t="str">
        <f t="shared" si="212"/>
        <v/>
      </c>
      <c r="BB279" s="166" t="str">
        <f t="shared" ref="BB279:BB311" si="249">IF(AND($A279=2,$B279="A"),_xlfn.CONCAT(BA$5,_xlfn.XLOOKUP($M279,字面,変数名),IF($S279=$U279,BA$14,BA$6),_xlfn.XLOOKUP($L279,字面,QWERTY),BA$7,$S279,BA$8,_xlfn.XLOOKUP($L279,字面,変数名),BA$9,IF($F279=0,0,2),BA$10,_xlfn.XLOOKUP($L279,字面,変数名),BA$11,BA$12,_xlfn.XLOOKUP($M279,字面,変数名),IF($S279=$U279,BA$14,BA$6),_xlfn.XLOOKUP($L279,字面,QWERTY),BA$13,$S279,BA$8,_xlfn.XLOOKUP($L279,字面,変数名),BA$9,$F279,BA$10,_xlfn.XLOOKUP($L279,字面,変数名),BA$11),"")</f>
        <v/>
      </c>
      <c r="BC279" s="166" t="str">
        <f t="shared" si="213"/>
        <v/>
      </c>
      <c r="BD279" s="166" t="str">
        <f t="shared" ref="BD279:BD311" si="250">IF(AND($A279=2,$B279="B"),_xlfn.CONCAT(BC$5,_xlfn.XLOOKUP($M279,字面,変数名),BC$6,_xlfn.XLOOKUP($L279,字面,QWERTY),BC$7,$S279,BC$8,_xlfn.XLOOKUP($L279,字面,変数名),BC$9,IF($F279=0,0,2),BC$10,_xlfn.XLOOKUP($L279,字面,変数名),BC$11,BC$12,_xlfn.XLOOKUP($M279,字面,変数名),BC$6,_xlfn.XLOOKUP($L279,字面,QWERTY),BC$13,$S279,BC$8,_xlfn.XLOOKUP($L279,字面,変数名),BC$9,$F279,BC$10,_xlfn.XLOOKUP($L279,字面,変数名),BC$11,),"")</f>
        <v/>
      </c>
      <c r="BE279" s="166" t="str">
        <f t="shared" si="214"/>
        <v/>
      </c>
      <c r="BF279" s="166" t="str">
        <f t="shared" ref="BF279:BF311" si="251">IF(AND($A279=2,$B279="C"),_xlfn.CONCAT(BE$5,_xlfn.XLOOKUP($M279,字面,変数名),BE$6,_xlfn.XLOOKUP($L279,字面,QWERTY),BE$7,$S279,BE$8,_xlfn.XLOOKUP($L279,字面,変数名),BE$9,IF($F279=0,0,2),BE$10,_xlfn.XLOOKUP($L279,字面,変数名),BE$11,BE$12,_xlfn.XLOOKUP($M279,字面,変数名),BE$6,_xlfn.XLOOKUP($L279,字面,QWERTY),BE$13,$S279,BE$8,_xlfn.XLOOKUP($L279,字面,変数名),BE$9,$F279,BE$10,_xlfn.XLOOKUP($L279,字面,変数名),BE$11,),"")</f>
        <v/>
      </c>
      <c r="BG279" s="166" t="str">
        <f t="shared" si="215"/>
        <v/>
      </c>
      <c r="BH279" s="166" t="str">
        <f t="shared" si="216"/>
        <v>{"description": "Sp の","conditions":[{"type":"variable_unless","name":"unsettled","value":0},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B_J","value":1}},{"set_variable":{"name":"unsettled","value":2}}],"to_after_key_up":[{"set_variable":{"name":"B_J","value":0}},{"set_variable":{"name":"unsettled","value":0}}],"type":"basic"},{"conditions":[{"input_sources":[{"language":"ja"}],"type":"input_source_if"},{"input_sources":[{"input_mode_id":"Roman$"}],"type":"input_source_unless"}],"from":{"key_code":"j","modifiers":{"mandatory":["shift"],"optional":["caps_lock"]}},"to":[{"key_code":"n"},{"key_code":"o"},{"set_variable":{"name":"B_J","value":1}},{"set_variable":{"name":"unsettled","value":1}}],"to_after_key_up":[{"set_variable":{"name":"B_J","value":0}},{"set_variable":{"name":"unsettled","value":0}}],"type":"basic"},</v>
      </c>
      <c r="BI279" s="166" t="str">
        <f t="shared" si="217"/>
        <v/>
      </c>
      <c r="BJ279" s="166"/>
      <c r="BK279" s="190"/>
      <c r="BL279" s="189" t="str">
        <f t="shared" si="218"/>
        <v/>
      </c>
      <c r="BM279" s="166" t="str">
        <f t="shared" ref="BM279:BM311" si="252">IF(AND($A279=3,$H279&lt;&gt;"",$S279&lt;&gt;$U279),_xlfn.CONCAT(BL$5,_xlfn.XLOOKUP($L279,字面,変数名),BL$6,_xlfn.XLOOKUP($N279,字面,変数名),BL$7,_xlfn.XLOOKUP($M279,字面,QWERTY),BL$8,$U279,BL$9,_xlfn.XLOOKUP($M279,字面,変数名),BL$10,_xlfn.XLOOKUP($M279,字面,変数名),BL$11,BL$12,_xlfn.XLOOKUP($L279,字面,変数名),BL$6,_xlfn.XLOOKUP($N279,字面,変数名),BL$7,_xlfn.XLOOKUP($M279,字面,QWERTY),BL$13,$U279,BL$9,_xlfn.XLOOKUP($M279,字面,変数名),BL$10,_xlfn.XLOOKUP($M279,字面,変数名),BL$11,BL$14,_xlfn.XLOOKUP($L279,字面,変数名),BL$6,_xlfn.XLOOKUP($N279,字面,変数名),BL$7,_xlfn.XLOOKUP($M279,字面,QWERTY),BL$15,$U279,BL$9,_xlfn.XLOOKUP($M279,字面,変数名),BL$10,_xlfn.XLOOKUP($M279,字面,変数名),BL$11),"")</f>
        <v/>
      </c>
      <c r="BN279" s="167" t="str">
        <f t="shared" ref="BN279:BN311" si="253">IF(AND($A279=3,$H279&lt;&gt;"",$S279&lt;&gt;$U279),_xlfn.CONCAT(BL$5,_xlfn.XLOOKUP($M279,字面,変数名),BL$6,_xlfn.XLOOKUP($N279,字面,変数名),BL$7,_xlfn.XLOOKUP($L279,字面,QWERTY),BL$8,$U279,BL$9,_xlfn.XLOOKUP($L279,字面,変数名),BL$10,_xlfn.XLOOKUP($L279,字面,変数名),BL$11,BL$12,_xlfn.XLOOKUP($M279,字面,変数名),BL$6,_xlfn.XLOOKUP($N279,字面,変数名),BL$7,_xlfn.XLOOKUP($L279,字面,QWERTY),BL$13,$U279,BL$9,_xlfn.XLOOKUP($L279,字面,変数名),BL$10,_xlfn.XLOOKUP($L279,字面,変数名),BL$11,BL$14,_xlfn.XLOOKUP($M279,字面,変数名),BL$6,_xlfn.XLOOKUP($N279,字面,変数名),BL$7,_xlfn.XLOOKUP($L279,字面,QWERTY),BL$15,$U279,BL$9,_xlfn.XLOOKUP($L279,字面,変数名),BL$10,_xlfn.XLOOKUP($L279,字面,変数名),BL$11),"")</f>
        <v/>
      </c>
      <c r="BO279" s="166" t="str">
        <f t="shared" si="219"/>
        <v/>
      </c>
      <c r="BP279" s="166" t="str">
        <f t="shared" ref="BP279:BP311" si="254">IF(AND($A279=2,$H279&lt;&gt;"",$S279&lt;&gt;$U279),_xlfn.CONCAT(BO$5,_xlfn.XLOOKUP($M279,字面,変数名),BO$6,_xlfn.XLOOKUP($L279,字面,QWERTY),BO$7,$U279,BO$8,_xlfn.XLOOKUP($L279,字面,変数名),BO$9,IF($F279=0,0,2),BO$10,_xlfn.XLOOKUP($L279,字面,変数名),BO$11,BO$12,_xlfn.XLOOKUP($M279,字面,変数名),BO$6,_xlfn.XLOOKUP($L279,字面,QWERTY),BO$13,$U279,BO$8,_xlfn.XLOOKUP($L279,字面,変数名),BO$9,$F279,BO$10,_xlfn.XLOOKUP($L279,字面,変数名),BO$11),"")</f>
        <v/>
      </c>
      <c r="BQ279" s="190" t="str">
        <f>IF(AND($A279=1,$J279&lt;&gt;""),_xlfn.CONCAT(BQ$3,PROPER(_xlfn.XLOOKUP($L279,字面,QWERTY)),BQ$4,_xlfn.XLOOKUP($L279,字面,QWERTY),BQ$5,$U279,BQ$6,_xlfn.XLOOKUP($L279,字面,変数名),BQ$7,_xlfn.XLOOKUP($L279,字面,変数名),BQ$8,BQ$9,_xlfn.XLOOKUP($L279,字面,QWERTY),BQ$5,$U279,BQ$6,_xlfn.XLOOKUP($L279,字面,変数名),BQ$10,_xlfn.XLOOKUP($L279,字面,変数名),IF(ISBLANK($BQ280),BQ$11,BQ$8)),"")</f>
        <v/>
      </c>
      <c r="BR279" s="193"/>
    </row>
    <row r="280" spans="1:70" ht="21">
      <c r="A280" s="39">
        <f t="shared" si="221"/>
        <v>1</v>
      </c>
      <c r="B280" s="38" t="str">
        <f t="shared" si="222"/>
        <v>B</v>
      </c>
      <c r="C280" s="38">
        <f t="shared" si="223"/>
        <v>0</v>
      </c>
      <c r="D280" s="38">
        <f t="shared" si="224"/>
        <v>2</v>
      </c>
      <c r="E280" s="50">
        <f t="shared" si="225"/>
        <v>262144</v>
      </c>
      <c r="F280" s="141">
        <f t="shared" si="226"/>
        <v>1</v>
      </c>
      <c r="G280" s="144">
        <v>63</v>
      </c>
      <c r="H280" s="89"/>
      <c r="I280" s="92"/>
      <c r="J280" s="90"/>
      <c r="K280" s="91" t="s">
        <v>40</v>
      </c>
      <c r="L280" s="117" t="s">
        <v>511</v>
      </c>
      <c r="M280" s="117"/>
      <c r="N280" s="205"/>
      <c r="O280" s="93" t="s">
        <v>511</v>
      </c>
      <c r="P280" s="94"/>
      <c r="Q280" s="95"/>
      <c r="R280" s="96"/>
      <c r="S280" s="97" t="str">
        <f t="shared" si="220"/>
        <v>{"key_code":"m"},{"key_code":"o"}</v>
      </c>
      <c r="T280" s="160"/>
      <c r="U280" s="34" t="str">
        <f t="shared" si="227"/>
        <v>{"key_code":"k"}</v>
      </c>
      <c r="W280" s="84" t="str">
        <f t="shared" si="228"/>
        <v/>
      </c>
      <c r="X280" s="85" t="str">
        <f t="shared" si="229"/>
        <v/>
      </c>
      <c r="Y280" s="86" t="str">
        <f t="shared" si="230"/>
        <v/>
      </c>
      <c r="Z280" s="87" t="str">
        <f t="shared" si="231"/>
        <v/>
      </c>
      <c r="AA280" s="85">
        <f t="shared" si="232"/>
        <v>0</v>
      </c>
      <c r="AB280" s="84" t="str">
        <f t="shared" si="233"/>
        <v/>
      </c>
      <c r="AC280" s="85" t="str">
        <f t="shared" si="234"/>
        <v/>
      </c>
      <c r="AD280" s="86" t="str">
        <f t="shared" si="235"/>
        <v/>
      </c>
      <c r="AE280" s="87" t="str">
        <f t="shared" si="236"/>
        <v/>
      </c>
      <c r="AF280" s="85">
        <f t="shared" si="237"/>
        <v>0</v>
      </c>
      <c r="AG280" s="84" t="str">
        <f t="shared" si="238"/>
        <v/>
      </c>
      <c r="AH280" s="85" t="str">
        <f t="shared" si="239"/>
        <v/>
      </c>
      <c r="AI280" s="86" t="str">
        <f t="shared" si="240"/>
        <v/>
      </c>
      <c r="AJ280" s="87" t="str">
        <f t="shared" si="241"/>
        <v/>
      </c>
      <c r="AK280" s="88">
        <f t="shared" si="242"/>
        <v>0</v>
      </c>
      <c r="AM280" s="183"/>
      <c r="AN280" s="165"/>
      <c r="AO280" s="165"/>
      <c r="AP280" s="165"/>
      <c r="AQ280" s="165"/>
      <c r="AR280" s="189" t="str">
        <f t="shared" si="209"/>
        <v/>
      </c>
      <c r="AS280" s="166" t="str">
        <f t="shared" si="243"/>
        <v/>
      </c>
      <c r="AT280" s="166" t="str">
        <f t="shared" si="244"/>
        <v/>
      </c>
      <c r="AU280" s="166" t="str">
        <f t="shared" si="210"/>
        <v/>
      </c>
      <c r="AV280" s="166" t="str">
        <f t="shared" si="211"/>
        <v/>
      </c>
      <c r="AW280" s="166" t="str">
        <f t="shared" si="245"/>
        <v/>
      </c>
      <c r="AX280" s="166" t="str">
        <f t="shared" si="246"/>
        <v/>
      </c>
      <c r="AY280" s="166" t="str">
        <f t="shared" si="247"/>
        <v/>
      </c>
      <c r="AZ280" s="166" t="str">
        <f t="shared" si="248"/>
        <v/>
      </c>
      <c r="BA280" s="166" t="str">
        <f t="shared" si="212"/>
        <v/>
      </c>
      <c r="BB280" s="166" t="str">
        <f t="shared" si="249"/>
        <v/>
      </c>
      <c r="BC280" s="166" t="str">
        <f t="shared" si="213"/>
        <v/>
      </c>
      <c r="BD280" s="166" t="str">
        <f t="shared" si="250"/>
        <v/>
      </c>
      <c r="BE280" s="166" t="str">
        <f t="shared" si="214"/>
        <v/>
      </c>
      <c r="BF280" s="166" t="str">
        <f t="shared" si="251"/>
        <v/>
      </c>
      <c r="BG280" s="166" t="str">
        <f t="shared" si="215"/>
        <v/>
      </c>
      <c r="BH280" s="166" t="str">
        <f t="shared" si="216"/>
        <v>{"description": "Sp も","conditions":[{"type":"variable_unless","name":"unsettled","value":0},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B_K","value":1}},{"set_variable":{"name":"unsettled","value":2}}],"to_after_key_up":[{"set_variable":{"name":"B_K","value":0}},{"set_variable":{"name":"unsettled","value":0}}],"type":"basic"},{"conditions":[{"input_sources":[{"language":"ja"}],"type":"input_source_if"},{"input_sources":[{"input_mode_id":"Roman$"}],"type":"input_source_unless"}],"from":{"key_code":"k","modifiers":{"mandatory":["shift"],"optional":["caps_lock"]}},"to":[{"key_code":"m"},{"key_code":"o"},{"set_variable":{"name":"B_K","value":1}},{"set_variable":{"name":"unsettled","value":1}}],"to_after_key_up":[{"set_variable":{"name":"B_K","value":0}},{"set_variable":{"name":"unsettled","value":0}}],"type":"basic"},</v>
      </c>
      <c r="BI280" s="166" t="str">
        <f t="shared" si="217"/>
        <v/>
      </c>
      <c r="BJ280" s="166"/>
      <c r="BK280" s="190"/>
      <c r="BL280" s="189" t="str">
        <f t="shared" si="218"/>
        <v/>
      </c>
      <c r="BM280" s="166" t="str">
        <f t="shared" si="252"/>
        <v/>
      </c>
      <c r="BN280" s="167" t="str">
        <f t="shared" si="253"/>
        <v/>
      </c>
      <c r="BO280" s="166" t="str">
        <f t="shared" si="219"/>
        <v/>
      </c>
      <c r="BP280" s="166" t="str">
        <f t="shared" si="254"/>
        <v/>
      </c>
      <c r="BQ280" s="190" t="str">
        <f>IF(AND($A280=1,$J280&lt;&gt;""),_xlfn.CONCAT(BQ$3,PROPER(_xlfn.XLOOKUP($L280,字面,QWERTY)),BQ$4,_xlfn.XLOOKUP($L280,字面,QWERTY),BQ$5,$U280,BQ$6,_xlfn.XLOOKUP($L280,字面,変数名),BQ$7,_xlfn.XLOOKUP($L280,字面,変数名),BQ$8,BQ$9,_xlfn.XLOOKUP($L280,字面,QWERTY),BQ$5,$U280,BQ$6,_xlfn.XLOOKUP($L280,字面,変数名),BQ$10,_xlfn.XLOOKUP($L280,字面,変数名),IF(ISBLANK($BQ281),BQ$11,BQ$8)),"")</f>
        <v/>
      </c>
      <c r="BR280" s="193"/>
    </row>
    <row r="281" spans="1:70" ht="21">
      <c r="A281" s="39">
        <f t="shared" si="221"/>
        <v>1</v>
      </c>
      <c r="B281" s="38" t="str">
        <f t="shared" si="222"/>
        <v>B</v>
      </c>
      <c r="C281" s="38">
        <f t="shared" si="223"/>
        <v>0</v>
      </c>
      <c r="D281" s="38">
        <f t="shared" si="224"/>
        <v>2</v>
      </c>
      <c r="E281" s="50">
        <f t="shared" si="225"/>
        <v>524288</v>
      </c>
      <c r="F281" s="141">
        <f t="shared" si="226"/>
        <v>1</v>
      </c>
      <c r="G281" s="144">
        <v>64</v>
      </c>
      <c r="H281" s="89"/>
      <c r="I281" s="92"/>
      <c r="J281" s="90"/>
      <c r="K281" s="91" t="s">
        <v>40</v>
      </c>
      <c r="L281" s="117" t="s">
        <v>260</v>
      </c>
      <c r="M281" s="117"/>
      <c r="N281" s="205"/>
      <c r="O281" s="93" t="s">
        <v>260</v>
      </c>
      <c r="P281" s="94"/>
      <c r="Q281" s="95"/>
      <c r="R281" s="96" t="s">
        <v>926</v>
      </c>
      <c r="S281" s="97" t="str">
        <f t="shared" si="220"/>
        <v>{"key_code":"w"},{"key_code":"a"}</v>
      </c>
      <c r="T281" s="160"/>
      <c r="U281" s="34" t="str">
        <f t="shared" si="227"/>
        <v>{"key_code":"l"}</v>
      </c>
      <c r="W281" s="84" t="str">
        <f t="shared" si="228"/>
        <v/>
      </c>
      <c r="X281" s="85" t="str">
        <f t="shared" si="229"/>
        <v/>
      </c>
      <c r="Y281" s="86" t="str">
        <f t="shared" si="230"/>
        <v/>
      </c>
      <c r="Z281" s="87" t="str">
        <f t="shared" si="231"/>
        <v/>
      </c>
      <c r="AA281" s="85">
        <f t="shared" si="232"/>
        <v>0</v>
      </c>
      <c r="AB281" s="84" t="str">
        <f t="shared" si="233"/>
        <v/>
      </c>
      <c r="AC281" s="85" t="str">
        <f t="shared" si="234"/>
        <v/>
      </c>
      <c r="AD281" s="86" t="str">
        <f t="shared" si="235"/>
        <v/>
      </c>
      <c r="AE281" s="87" t="str">
        <f t="shared" si="236"/>
        <v/>
      </c>
      <c r="AF281" s="85">
        <f t="shared" si="237"/>
        <v>0</v>
      </c>
      <c r="AG281" s="84" t="str">
        <f t="shared" si="238"/>
        <v/>
      </c>
      <c r="AH281" s="85" t="str">
        <f t="shared" si="239"/>
        <v/>
      </c>
      <c r="AI281" s="86" t="str">
        <f t="shared" si="240"/>
        <v/>
      </c>
      <c r="AJ281" s="87" t="str">
        <f t="shared" si="241"/>
        <v/>
      </c>
      <c r="AK281" s="88">
        <f t="shared" si="242"/>
        <v>0</v>
      </c>
      <c r="AM281" s="183"/>
      <c r="AN281" s="165"/>
      <c r="AO281" s="165"/>
      <c r="AP281" s="165"/>
      <c r="AQ281" s="165"/>
      <c r="AR281" s="189" t="str">
        <f t="shared" si="209"/>
        <v/>
      </c>
      <c r="AS281" s="166" t="str">
        <f t="shared" si="243"/>
        <v/>
      </c>
      <c r="AT281" s="166" t="str">
        <f t="shared" si="244"/>
        <v/>
      </c>
      <c r="AU281" s="166" t="str">
        <f t="shared" si="210"/>
        <v/>
      </c>
      <c r="AV281" s="166" t="str">
        <f t="shared" si="211"/>
        <v/>
      </c>
      <c r="AW281" s="166" t="str">
        <f t="shared" si="245"/>
        <v/>
      </c>
      <c r="AX281" s="166" t="str">
        <f t="shared" si="246"/>
        <v/>
      </c>
      <c r="AY281" s="166" t="str">
        <f t="shared" si="247"/>
        <v/>
      </c>
      <c r="AZ281" s="166" t="str">
        <f t="shared" si="248"/>
        <v/>
      </c>
      <c r="BA281" s="166" t="str">
        <f t="shared" si="212"/>
        <v/>
      </c>
      <c r="BB281" s="166" t="str">
        <f t="shared" si="249"/>
        <v/>
      </c>
      <c r="BC281" s="166" t="str">
        <f t="shared" si="213"/>
        <v/>
      </c>
      <c r="BD281" s="166" t="str">
        <f t="shared" si="250"/>
        <v/>
      </c>
      <c r="BE281" s="166" t="str">
        <f t="shared" si="214"/>
        <v/>
      </c>
      <c r="BF281" s="166" t="str">
        <f t="shared" si="251"/>
        <v/>
      </c>
      <c r="BG281" s="166" t="str">
        <f t="shared" si="215"/>
        <v/>
      </c>
      <c r="BH281" s="166" t="str">
        <f t="shared" si="216"/>
        <v>{"description": "Sp わ","conditions":[{"type":"variable_unless","name":"unsettled","value":0},{"input_sources":[{"language":"ja"}],"type":"input_source_if"},{"input_sources":[{"input_mode_id":"Roman$"}],"type":"input_source_unless"}],"from":{"key_code":"l","modifiers":{"mandatory":["shift"],"optional":["caps_lock"]}},"to":[{"key_code":"w"},{"key_code":"a"},{"set_variable":{"name":"B_L","value":1}},{"set_variable":{"name":"unsettled","value":2}}],"to_after_key_up":[{"set_variable":{"name":"B_L","value":0}},{"set_variable":{"name":"unsettled","value":0}}],"type":"basic"},{"conditions":[{"input_sources":[{"language":"ja"}],"type":"input_source_if"},{"input_sources":[{"input_mode_id":"Roman$"}],"type":"input_source_unless"}],"from":{"key_code":"l","modifiers":{"mandatory":["shift"],"optional":["caps_lock"]}},"to":[{"key_code":"w"},{"key_code":"a"},{"set_variable":{"name":"B_L","value":1}},{"set_variable":{"name":"unsettled","value":1}}],"to_after_key_up":[{"set_variable":{"name":"B_L","value":0}},{"set_variable":{"name":"unsettled","value":0}}],"type":"basic"},</v>
      </c>
      <c r="BI281" s="166" t="str">
        <f t="shared" si="217"/>
        <v/>
      </c>
      <c r="BJ281" s="166"/>
      <c r="BK281" s="190"/>
      <c r="BL281" s="189" t="str">
        <f t="shared" si="218"/>
        <v/>
      </c>
      <c r="BM281" s="166" t="str">
        <f t="shared" si="252"/>
        <v/>
      </c>
      <c r="BN281" s="167" t="str">
        <f t="shared" si="253"/>
        <v/>
      </c>
      <c r="BO281" s="166" t="str">
        <f t="shared" si="219"/>
        <v/>
      </c>
      <c r="BP281" s="166" t="str">
        <f t="shared" si="254"/>
        <v/>
      </c>
      <c r="BQ281" s="190" t="str">
        <f>IF(AND($A281=1,$J281&lt;&gt;""),_xlfn.CONCAT(BQ$3,PROPER(_xlfn.XLOOKUP($L281,字面,QWERTY)),BQ$4,_xlfn.XLOOKUP($L281,字面,QWERTY),BQ$5,$U281,BQ$6,_xlfn.XLOOKUP($L281,字面,変数名),BQ$7,_xlfn.XLOOKUP($L281,字面,変数名),BQ$8,BQ$9,_xlfn.XLOOKUP($L281,字面,QWERTY),BQ$5,$U281,BQ$6,_xlfn.XLOOKUP($L281,字面,変数名),BQ$10,_xlfn.XLOOKUP($L281,字面,変数名),IF(ISBLANK($BQ282),BQ$11,BQ$8)),"")</f>
        <v/>
      </c>
      <c r="BR281" s="193"/>
    </row>
    <row r="282" spans="1:70" ht="21">
      <c r="A282" s="39">
        <f t="shared" si="221"/>
        <v>1</v>
      </c>
      <c r="B282" s="38" t="str">
        <f t="shared" si="222"/>
        <v>B</v>
      </c>
      <c r="C282" s="38">
        <f t="shared" si="223"/>
        <v>0</v>
      </c>
      <c r="D282" s="38">
        <f t="shared" si="224"/>
        <v>2</v>
      </c>
      <c r="E282" s="50">
        <f t="shared" si="225"/>
        <v>1048576</v>
      </c>
      <c r="F282" s="141">
        <f t="shared" si="226"/>
        <v>1</v>
      </c>
      <c r="G282" s="144">
        <v>65</v>
      </c>
      <c r="H282" s="89"/>
      <c r="I282" s="92"/>
      <c r="J282" s="90"/>
      <c r="K282" s="91" t="s">
        <v>40</v>
      </c>
      <c r="L282" s="117" t="s">
        <v>185</v>
      </c>
      <c r="M282" s="117"/>
      <c r="N282" s="205"/>
      <c r="O282" s="93" t="s">
        <v>55</v>
      </c>
      <c r="P282" s="94"/>
      <c r="Q282" s="95"/>
      <c r="R282" s="96" t="s">
        <v>927</v>
      </c>
      <c r="S282" s="97" t="str">
        <f t="shared" si="220"/>
        <v>{"key_code":"t"},{"key_code":"u"}</v>
      </c>
      <c r="T282" s="160"/>
      <c r="U282" s="34" t="str">
        <f t="shared" si="227"/>
        <v>{"key_code":"semicolon"}</v>
      </c>
      <c r="W282" s="84" t="str">
        <f t="shared" si="228"/>
        <v/>
      </c>
      <c r="X282" s="85" t="str">
        <f t="shared" si="229"/>
        <v/>
      </c>
      <c r="Y282" s="86" t="str">
        <f t="shared" si="230"/>
        <v/>
      </c>
      <c r="Z282" s="87" t="str">
        <f t="shared" si="231"/>
        <v/>
      </c>
      <c r="AA282" s="85">
        <f t="shared" si="232"/>
        <v>0</v>
      </c>
      <c r="AB282" s="84" t="str">
        <f t="shared" si="233"/>
        <v/>
      </c>
      <c r="AC282" s="85" t="str">
        <f t="shared" si="234"/>
        <v/>
      </c>
      <c r="AD282" s="86" t="str">
        <f t="shared" si="235"/>
        <v/>
      </c>
      <c r="AE282" s="87" t="str">
        <f t="shared" si="236"/>
        <v/>
      </c>
      <c r="AF282" s="85">
        <f t="shared" si="237"/>
        <v>0</v>
      </c>
      <c r="AG282" s="84" t="str">
        <f t="shared" si="238"/>
        <v/>
      </c>
      <c r="AH282" s="85" t="str">
        <f t="shared" si="239"/>
        <v/>
      </c>
      <c r="AI282" s="86" t="str">
        <f t="shared" si="240"/>
        <v/>
      </c>
      <c r="AJ282" s="87" t="str">
        <f t="shared" si="241"/>
        <v/>
      </c>
      <c r="AK282" s="88">
        <f t="shared" si="242"/>
        <v>0</v>
      </c>
      <c r="AM282" s="183"/>
      <c r="AN282" s="165"/>
      <c r="AO282" s="165"/>
      <c r="AP282" s="165"/>
      <c r="AQ282" s="165"/>
      <c r="AR282" s="189" t="str">
        <f t="shared" si="209"/>
        <v/>
      </c>
      <c r="AS282" s="166" t="str">
        <f t="shared" si="243"/>
        <v/>
      </c>
      <c r="AT282" s="166" t="str">
        <f t="shared" si="244"/>
        <v/>
      </c>
      <c r="AU282" s="166" t="str">
        <f t="shared" si="210"/>
        <v/>
      </c>
      <c r="AV282" s="166" t="str">
        <f t="shared" si="211"/>
        <v/>
      </c>
      <c r="AW282" s="166" t="str">
        <f t="shared" si="245"/>
        <v/>
      </c>
      <c r="AX282" s="166" t="str">
        <f t="shared" si="246"/>
        <v/>
      </c>
      <c r="AY282" s="166" t="str">
        <f t="shared" si="247"/>
        <v/>
      </c>
      <c r="AZ282" s="166" t="str">
        <f t="shared" si="248"/>
        <v/>
      </c>
      <c r="BA282" s="166" t="str">
        <f t="shared" si="212"/>
        <v/>
      </c>
      <c r="BB282" s="166" t="str">
        <f t="shared" si="249"/>
        <v/>
      </c>
      <c r="BC282" s="166" t="str">
        <f t="shared" si="213"/>
        <v/>
      </c>
      <c r="BD282" s="166" t="str">
        <f t="shared" si="250"/>
        <v/>
      </c>
      <c r="BE282" s="166" t="str">
        <f t="shared" si="214"/>
        <v/>
      </c>
      <c r="BF282" s="166" t="str">
        <f t="shared" si="251"/>
        <v/>
      </c>
      <c r="BG282" s="166" t="str">
        <f t="shared" si="215"/>
        <v/>
      </c>
      <c r="BH282" s="166" t="str">
        <f t="shared" si="216"/>
        <v>{"description": "Sp ー","conditions":[{"type":"variable_unless","name":"unsettled","value":0},{"input_sources":[{"language":"ja"}],"type":"input_source_if"},{"input_sources":[{"input_mode_id":"Roman$"}],"type":"input_source_unless"}],"from":{"key_code":"semicolon","modifiers":{"mandatory":["shift"],"optional":["caps_lock"]}},"to":[{"key_code":"t"},{"key_code":"u"},{"set_variable":{"name":"B_SCLN","value":1}},{"set_variable":{"name":"unsettled","value":2}}],"to_after_key_up":[{"set_variable":{"name":"B_SCLN","value":0}},{"set_variable":{"name":"unsettled","value":0}}],"type":"basic"},{"conditions":[{"input_sources":[{"language":"ja"}],"type":"input_source_if"},{"input_sources":[{"input_mode_id":"Roman$"}],"type":"input_source_unless"}],"from":{"key_code":"semicolon","modifiers":{"mandatory":["shift"],"optional":["caps_lock"]}},"to":[{"key_code":"t"},{"key_code":"u"},{"set_variable":{"name":"B_SCLN","value":1}},{"set_variable":{"name":"unsettled","value":1}}],"to_after_key_up":[{"set_variable":{"name":"B_SCLN","value":0}},{"set_variable":{"name":"unsettled","value":0}}],"type":"basic"},</v>
      </c>
      <c r="BI282" s="166" t="str">
        <f t="shared" si="217"/>
        <v/>
      </c>
      <c r="BJ282" s="166"/>
      <c r="BK282" s="190"/>
      <c r="BL282" s="189" t="str">
        <f t="shared" si="218"/>
        <v/>
      </c>
      <c r="BM282" s="166" t="str">
        <f t="shared" si="252"/>
        <v/>
      </c>
      <c r="BN282" s="167" t="str">
        <f t="shared" si="253"/>
        <v/>
      </c>
      <c r="BO282" s="166" t="str">
        <f t="shared" si="219"/>
        <v/>
      </c>
      <c r="BP282" s="166" t="str">
        <f t="shared" si="254"/>
        <v/>
      </c>
      <c r="BQ282" s="190" t="str">
        <f>IF(AND($A282=1,$J282&lt;&gt;""),_xlfn.CONCAT(BQ$3,PROPER(_xlfn.XLOOKUP($L282,字面,QWERTY)),BQ$4,_xlfn.XLOOKUP($L282,字面,QWERTY),BQ$5,$U282,BQ$6,_xlfn.XLOOKUP($L282,字面,変数名),BQ$7,_xlfn.XLOOKUP($L282,字面,変数名),BQ$8,BQ$9,_xlfn.XLOOKUP($L282,字面,QWERTY),BQ$5,$U282,BQ$6,_xlfn.XLOOKUP($L282,字面,変数名),BQ$10,_xlfn.XLOOKUP($L282,字面,変数名),IF(ISBLANK($BQ283),BQ$11,BQ$8)),"")</f>
        <v/>
      </c>
      <c r="BR282" s="193"/>
    </row>
    <row r="283" spans="1:70" ht="21">
      <c r="A283" s="39">
        <f t="shared" si="221"/>
        <v>1</v>
      </c>
      <c r="B283" s="38" t="str">
        <f t="shared" si="222"/>
        <v>B</v>
      </c>
      <c r="C283" s="38">
        <f t="shared" si="223"/>
        <v>0</v>
      </c>
      <c r="D283" s="38">
        <f t="shared" si="224"/>
        <v>2</v>
      </c>
      <c r="E283" s="50">
        <f t="shared" si="225"/>
        <v>8388608</v>
      </c>
      <c r="F283" s="141">
        <f t="shared" si="226"/>
        <v>1</v>
      </c>
      <c r="G283" s="144">
        <v>66</v>
      </c>
      <c r="H283" s="89"/>
      <c r="I283" s="92"/>
      <c r="J283" s="90"/>
      <c r="K283" s="91" t="s">
        <v>40</v>
      </c>
      <c r="L283" s="117" t="s">
        <v>512</v>
      </c>
      <c r="M283" s="117"/>
      <c r="N283" s="205"/>
      <c r="O283" s="93" t="s">
        <v>512</v>
      </c>
      <c r="P283" s="94"/>
      <c r="Q283" s="95"/>
      <c r="R283" s="96"/>
      <c r="S283" s="97" t="str">
        <f t="shared" si="220"/>
        <v>{"key_code":"w"},{"key_code":"o"}</v>
      </c>
      <c r="T283" s="160"/>
      <c r="U283" s="34" t="str">
        <f t="shared" si="227"/>
        <v>{"key_code":"c"}</v>
      </c>
      <c r="W283" s="84" t="str">
        <f t="shared" si="228"/>
        <v/>
      </c>
      <c r="X283" s="85" t="str">
        <f t="shared" si="229"/>
        <v/>
      </c>
      <c r="Y283" s="86" t="str">
        <f t="shared" si="230"/>
        <v/>
      </c>
      <c r="Z283" s="87" t="str">
        <f t="shared" si="231"/>
        <v/>
      </c>
      <c r="AA283" s="85">
        <f t="shared" si="232"/>
        <v>0</v>
      </c>
      <c r="AB283" s="84" t="str">
        <f t="shared" si="233"/>
        <v/>
      </c>
      <c r="AC283" s="85" t="str">
        <f t="shared" si="234"/>
        <v/>
      </c>
      <c r="AD283" s="86" t="str">
        <f t="shared" si="235"/>
        <v/>
      </c>
      <c r="AE283" s="87" t="str">
        <f t="shared" si="236"/>
        <v/>
      </c>
      <c r="AF283" s="85">
        <f t="shared" si="237"/>
        <v>0</v>
      </c>
      <c r="AG283" s="84" t="str">
        <f t="shared" si="238"/>
        <v/>
      </c>
      <c r="AH283" s="85" t="str">
        <f t="shared" si="239"/>
        <v/>
      </c>
      <c r="AI283" s="86" t="str">
        <f t="shared" si="240"/>
        <v/>
      </c>
      <c r="AJ283" s="87" t="str">
        <f t="shared" si="241"/>
        <v/>
      </c>
      <c r="AK283" s="88">
        <f t="shared" si="242"/>
        <v>0</v>
      </c>
      <c r="AM283" s="183"/>
      <c r="AN283" s="165"/>
      <c r="AO283" s="165"/>
      <c r="AP283" s="165"/>
      <c r="AQ283" s="165"/>
      <c r="AR283" s="189" t="str">
        <f t="shared" si="209"/>
        <v/>
      </c>
      <c r="AS283" s="166" t="str">
        <f t="shared" si="243"/>
        <v/>
      </c>
      <c r="AT283" s="166" t="str">
        <f t="shared" si="244"/>
        <v/>
      </c>
      <c r="AU283" s="166" t="str">
        <f t="shared" si="210"/>
        <v/>
      </c>
      <c r="AV283" s="166" t="str">
        <f t="shared" si="211"/>
        <v/>
      </c>
      <c r="AW283" s="166" t="str">
        <f t="shared" si="245"/>
        <v/>
      </c>
      <c r="AX283" s="166" t="str">
        <f t="shared" si="246"/>
        <v/>
      </c>
      <c r="AY283" s="166" t="str">
        <f t="shared" si="247"/>
        <v/>
      </c>
      <c r="AZ283" s="166" t="str">
        <f t="shared" si="248"/>
        <v/>
      </c>
      <c r="BA283" s="166" t="str">
        <f t="shared" si="212"/>
        <v/>
      </c>
      <c r="BB283" s="166" t="str">
        <f t="shared" si="249"/>
        <v/>
      </c>
      <c r="BC283" s="166" t="str">
        <f t="shared" si="213"/>
        <v/>
      </c>
      <c r="BD283" s="166" t="str">
        <f t="shared" si="250"/>
        <v/>
      </c>
      <c r="BE283" s="166" t="str">
        <f t="shared" si="214"/>
        <v/>
      </c>
      <c r="BF283" s="166" t="str">
        <f t="shared" si="251"/>
        <v/>
      </c>
      <c r="BG283" s="166" t="str">
        <f t="shared" si="215"/>
        <v/>
      </c>
      <c r="BH283" s="166" t="str">
        <f t="shared" si="216"/>
        <v>{"description": "Sp を","conditions":[{"type":"variable_unless","name":"unsettled","value":0},{"input_sources":[{"language":"ja"}],"type":"input_source_if"},{"input_sources":[{"input_mode_id":"Roman$"}],"type":"input_source_unless"}],"from":{"key_code":"c","modifiers":{"mandatory":["shift"],"optional":["caps_lock"]}},"to":[{"key_code":"w"},{"key_code":"o"},{"set_variable":{"name":"B_C","value":1}},{"set_variable":{"name":"unsettled","value":2}}],"to_after_key_up":[{"set_variable":{"name":"B_C","value":0}},{"set_variable":{"name":"unsettled","value":0}}],"type":"basic"},{"conditions":[{"input_sources":[{"language":"ja"}],"type":"input_source_if"},{"input_sources":[{"input_mode_id":"Roman$"}],"type":"input_source_unless"}],"from":{"key_code":"c","modifiers":{"mandatory":["shift"],"optional":["caps_lock"]}},"to":[{"key_code":"w"},{"key_code":"o"},{"set_variable":{"name":"B_C","value":1}},{"set_variable":{"name":"unsettled","value":1}}],"to_after_key_up":[{"set_variable":{"name":"B_C","value":0}},{"set_variable":{"name":"unsettled","value":0}}],"type":"basic"},</v>
      </c>
      <c r="BI283" s="166" t="str">
        <f t="shared" si="217"/>
        <v/>
      </c>
      <c r="BJ283" s="166"/>
      <c r="BK283" s="190"/>
      <c r="BL283" s="189" t="str">
        <f t="shared" si="218"/>
        <v/>
      </c>
      <c r="BM283" s="166" t="str">
        <f t="shared" si="252"/>
        <v/>
      </c>
      <c r="BN283" s="167" t="str">
        <f t="shared" si="253"/>
        <v/>
      </c>
      <c r="BO283" s="166" t="str">
        <f t="shared" si="219"/>
        <v/>
      </c>
      <c r="BP283" s="166" t="str">
        <f t="shared" si="254"/>
        <v/>
      </c>
      <c r="BQ283" s="190" t="str">
        <f>IF(AND($A283=1,$J283&lt;&gt;""),_xlfn.CONCAT(BQ$3,PROPER(_xlfn.XLOOKUP($L283,字面,QWERTY)),BQ$4,_xlfn.XLOOKUP($L283,字面,QWERTY),BQ$5,$U283,BQ$6,_xlfn.XLOOKUP($L283,字面,変数名),BQ$7,_xlfn.XLOOKUP($L283,字面,変数名),BQ$8,BQ$9,_xlfn.XLOOKUP($L283,字面,QWERTY),BQ$5,$U283,BQ$6,_xlfn.XLOOKUP($L283,字面,変数名),BQ$10,_xlfn.XLOOKUP($L283,字面,変数名),IF(ISBLANK($BQ284),BQ$11,BQ$8)),"")</f>
        <v/>
      </c>
      <c r="BR283" s="193"/>
    </row>
    <row r="284" spans="1:70" ht="21">
      <c r="A284" s="39">
        <f t="shared" si="221"/>
        <v>1</v>
      </c>
      <c r="B284" s="38" t="str">
        <f t="shared" si="222"/>
        <v>B</v>
      </c>
      <c r="C284" s="38">
        <f t="shared" si="223"/>
        <v>0</v>
      </c>
      <c r="D284" s="38">
        <f t="shared" si="224"/>
        <v>2</v>
      </c>
      <c r="E284" s="50">
        <f t="shared" si="225"/>
        <v>16777216</v>
      </c>
      <c r="F284" s="141">
        <f t="shared" si="226"/>
        <v>1</v>
      </c>
      <c r="G284" s="144">
        <v>67</v>
      </c>
      <c r="H284" s="89"/>
      <c r="I284" s="92"/>
      <c r="J284" s="90"/>
      <c r="K284" s="91" t="s">
        <v>40</v>
      </c>
      <c r="L284" s="117" t="s">
        <v>189</v>
      </c>
      <c r="M284" s="117"/>
      <c r="N284" s="205"/>
      <c r="O284" s="93" t="s">
        <v>513</v>
      </c>
      <c r="P284" s="94"/>
      <c r="Q284" s="95"/>
      <c r="R284" s="96" t="s">
        <v>752</v>
      </c>
      <c r="S284" s="97" t="str">
        <f t="shared" si="220"/>
        <v>{"key_code":"comma"}</v>
      </c>
      <c r="T284" s="160"/>
      <c r="U284" s="34" t="str">
        <f t="shared" si="227"/>
        <v>{"key_code":"v"}</v>
      </c>
      <c r="W284" s="84" t="str">
        <f t="shared" si="228"/>
        <v/>
      </c>
      <c r="X284" s="85" t="str">
        <f t="shared" si="229"/>
        <v/>
      </c>
      <c r="Y284" s="86" t="str">
        <f t="shared" si="230"/>
        <v/>
      </c>
      <c r="Z284" s="87" t="str">
        <f t="shared" si="231"/>
        <v/>
      </c>
      <c r="AA284" s="85">
        <f t="shared" si="232"/>
        <v>0</v>
      </c>
      <c r="AB284" s="84" t="str">
        <f t="shared" si="233"/>
        <v/>
      </c>
      <c r="AC284" s="85" t="str">
        <f t="shared" si="234"/>
        <v/>
      </c>
      <c r="AD284" s="86" t="str">
        <f t="shared" si="235"/>
        <v/>
      </c>
      <c r="AE284" s="87" t="str">
        <f t="shared" si="236"/>
        <v/>
      </c>
      <c r="AF284" s="85">
        <f t="shared" si="237"/>
        <v>0</v>
      </c>
      <c r="AG284" s="84" t="str">
        <f t="shared" si="238"/>
        <v/>
      </c>
      <c r="AH284" s="85" t="str">
        <f t="shared" si="239"/>
        <v/>
      </c>
      <c r="AI284" s="86" t="str">
        <f t="shared" si="240"/>
        <v/>
      </c>
      <c r="AJ284" s="87" t="str">
        <f t="shared" si="241"/>
        <v/>
      </c>
      <c r="AK284" s="88">
        <f t="shared" si="242"/>
        <v>0</v>
      </c>
      <c r="AM284" s="183"/>
      <c r="AN284" s="165"/>
      <c r="AO284" s="165"/>
      <c r="AP284" s="165"/>
      <c r="AQ284" s="165"/>
      <c r="AR284" s="189" t="str">
        <f t="shared" si="209"/>
        <v/>
      </c>
      <c r="AS284" s="166" t="str">
        <f t="shared" si="243"/>
        <v/>
      </c>
      <c r="AT284" s="166" t="str">
        <f t="shared" si="244"/>
        <v/>
      </c>
      <c r="AU284" s="166" t="str">
        <f t="shared" si="210"/>
        <v/>
      </c>
      <c r="AV284" s="166" t="str">
        <f t="shared" si="211"/>
        <v/>
      </c>
      <c r="AW284" s="166" t="str">
        <f t="shared" si="245"/>
        <v/>
      </c>
      <c r="AX284" s="166" t="str">
        <f t="shared" si="246"/>
        <v/>
      </c>
      <c r="AY284" s="166" t="str">
        <f t="shared" si="247"/>
        <v/>
      </c>
      <c r="AZ284" s="166" t="str">
        <f t="shared" si="248"/>
        <v/>
      </c>
      <c r="BA284" s="166" t="str">
        <f t="shared" si="212"/>
        <v/>
      </c>
      <c r="BB284" s="166" t="str">
        <f t="shared" si="249"/>
        <v/>
      </c>
      <c r="BC284" s="166" t="str">
        <f t="shared" si="213"/>
        <v/>
      </c>
      <c r="BD284" s="166" t="str">
        <f t="shared" si="250"/>
        <v/>
      </c>
      <c r="BE284" s="166" t="str">
        <f t="shared" si="214"/>
        <v/>
      </c>
      <c r="BF284" s="166" t="str">
        <f t="shared" si="251"/>
        <v/>
      </c>
      <c r="BG284" s="166" t="str">
        <f t="shared" si="215"/>
        <v/>
      </c>
      <c r="BH284" s="166" t="str">
        <f t="shared" si="216"/>
        <v>{"description": "Sp こ","conditions":[{"type":"variable_unless","name":"unsettled","value":0},{"input_sources":[{"language":"ja"}],"type":"input_source_if"},{"input_sources":[{"input_mode_id":"Roman$"}],"type":"input_source_unless"}],"from":{"key_code":"v","modifiers":{"mandatory":["shift"],"optional":["caps_lock"]}},"to":[{"key_code":"comma"},{"set_variable":{"name":"B_V","value":1}},{"set_variable":{"name":"unsettled","value":2}}],"to_after_key_up":[{"set_variable":{"name":"B_V","value":0}},{"set_variable":{"name":"unsettled","value":0}}],"type":"basic"},{"conditions":[{"input_sources":[{"language":"ja"}],"type":"input_source_if"},{"input_sources":[{"input_mode_id":"Roman$"}],"type":"input_source_unless"}],"from":{"key_code":"v","modifiers":{"mandatory":["shift"],"optional":["caps_lock"]}},"to":[{"key_code":"comma"},{"set_variable":{"name":"B_V","value":1}},{"set_variable":{"name":"unsettled","value":1}}],"to_after_key_up":[{"set_variable":{"name":"B_V","value":0}},{"set_variable":{"name":"unsettled","value":0}}],"type":"basic"},</v>
      </c>
      <c r="BI284" s="166" t="str">
        <f t="shared" si="217"/>
        <v/>
      </c>
      <c r="BJ284" s="166"/>
      <c r="BK284" s="190"/>
      <c r="BL284" s="189" t="str">
        <f t="shared" si="218"/>
        <v/>
      </c>
      <c r="BM284" s="166" t="str">
        <f t="shared" si="252"/>
        <v/>
      </c>
      <c r="BN284" s="167" t="str">
        <f t="shared" si="253"/>
        <v/>
      </c>
      <c r="BO284" s="166" t="str">
        <f t="shared" si="219"/>
        <v/>
      </c>
      <c r="BP284" s="166" t="str">
        <f t="shared" si="254"/>
        <v/>
      </c>
      <c r="BQ284" s="190" t="str">
        <f>IF(AND($A284=1,$J284&lt;&gt;""),_xlfn.CONCAT(BQ$3,PROPER(_xlfn.XLOOKUP($L284,字面,QWERTY)),BQ$4,_xlfn.XLOOKUP($L284,字面,QWERTY),BQ$5,$U284,BQ$6,_xlfn.XLOOKUP($L284,字面,変数名),BQ$7,_xlfn.XLOOKUP($L284,字面,変数名),BQ$8,BQ$9,_xlfn.XLOOKUP($L284,字面,QWERTY),BQ$5,$U284,BQ$6,_xlfn.XLOOKUP($L284,字面,変数名),BQ$10,_xlfn.XLOOKUP($L284,字面,変数名),IF(ISBLANK($BQ285),BQ$11,BQ$8)),"")</f>
        <v/>
      </c>
      <c r="BR284" s="193"/>
    </row>
    <row r="285" spans="1:70" ht="21">
      <c r="A285" s="39">
        <f t="shared" si="221"/>
        <v>1</v>
      </c>
      <c r="B285" s="38" t="str">
        <f t="shared" si="222"/>
        <v>B</v>
      </c>
      <c r="C285" s="38">
        <f t="shared" si="223"/>
        <v>0</v>
      </c>
      <c r="D285" s="38">
        <f t="shared" si="224"/>
        <v>2</v>
      </c>
      <c r="E285" s="50">
        <f t="shared" si="225"/>
        <v>33554432</v>
      </c>
      <c r="F285" s="141">
        <f t="shared" si="226"/>
        <v>1</v>
      </c>
      <c r="G285" s="144">
        <v>68</v>
      </c>
      <c r="H285" s="89"/>
      <c r="I285" s="92"/>
      <c r="J285" s="90"/>
      <c r="K285" s="91" t="s">
        <v>40</v>
      </c>
      <c r="L285" s="117" t="s">
        <v>514</v>
      </c>
      <c r="M285" s="117"/>
      <c r="N285" s="205"/>
      <c r="O285" s="93" t="s">
        <v>514</v>
      </c>
      <c r="P285" s="94"/>
      <c r="Q285" s="95"/>
      <c r="R285" s="96"/>
      <c r="S285" s="97" t="str">
        <f t="shared" si="220"/>
        <v>{"key_code":"m"},{"key_code":"i"}</v>
      </c>
      <c r="T285" s="160"/>
      <c r="U285" s="34" t="str">
        <f t="shared" si="227"/>
        <v>{"key_code":"b"}</v>
      </c>
      <c r="W285" s="84" t="str">
        <f t="shared" si="228"/>
        <v/>
      </c>
      <c r="X285" s="85" t="str">
        <f t="shared" si="229"/>
        <v/>
      </c>
      <c r="Y285" s="86" t="str">
        <f t="shared" si="230"/>
        <v/>
      </c>
      <c r="Z285" s="87" t="str">
        <f t="shared" si="231"/>
        <v/>
      </c>
      <c r="AA285" s="85">
        <f t="shared" si="232"/>
        <v>0</v>
      </c>
      <c r="AB285" s="84" t="str">
        <f t="shared" si="233"/>
        <v/>
      </c>
      <c r="AC285" s="85" t="str">
        <f t="shared" si="234"/>
        <v/>
      </c>
      <c r="AD285" s="86" t="str">
        <f t="shared" si="235"/>
        <v/>
      </c>
      <c r="AE285" s="87" t="str">
        <f t="shared" si="236"/>
        <v/>
      </c>
      <c r="AF285" s="85">
        <f t="shared" si="237"/>
        <v>0</v>
      </c>
      <c r="AG285" s="84" t="str">
        <f t="shared" si="238"/>
        <v/>
      </c>
      <c r="AH285" s="85" t="str">
        <f t="shared" si="239"/>
        <v/>
      </c>
      <c r="AI285" s="86" t="str">
        <f t="shared" si="240"/>
        <v/>
      </c>
      <c r="AJ285" s="87" t="str">
        <f t="shared" si="241"/>
        <v/>
      </c>
      <c r="AK285" s="88">
        <f t="shared" si="242"/>
        <v>0</v>
      </c>
      <c r="AM285" s="183"/>
      <c r="AN285" s="165"/>
      <c r="AO285" s="165"/>
      <c r="AP285" s="165"/>
      <c r="AQ285" s="165"/>
      <c r="AR285" s="189" t="str">
        <f t="shared" si="209"/>
        <v/>
      </c>
      <c r="AS285" s="166" t="str">
        <f t="shared" si="243"/>
        <v/>
      </c>
      <c r="AT285" s="166" t="str">
        <f t="shared" si="244"/>
        <v/>
      </c>
      <c r="AU285" s="166" t="str">
        <f t="shared" si="210"/>
        <v/>
      </c>
      <c r="AV285" s="166" t="str">
        <f t="shared" si="211"/>
        <v/>
      </c>
      <c r="AW285" s="166" t="str">
        <f t="shared" si="245"/>
        <v/>
      </c>
      <c r="AX285" s="166" t="str">
        <f t="shared" si="246"/>
        <v/>
      </c>
      <c r="AY285" s="166" t="str">
        <f t="shared" si="247"/>
        <v/>
      </c>
      <c r="AZ285" s="166" t="str">
        <f t="shared" si="248"/>
        <v/>
      </c>
      <c r="BA285" s="166" t="str">
        <f t="shared" si="212"/>
        <v/>
      </c>
      <c r="BB285" s="166" t="str">
        <f t="shared" si="249"/>
        <v/>
      </c>
      <c r="BC285" s="166" t="str">
        <f t="shared" si="213"/>
        <v/>
      </c>
      <c r="BD285" s="166" t="str">
        <f t="shared" si="250"/>
        <v/>
      </c>
      <c r="BE285" s="166" t="str">
        <f t="shared" si="214"/>
        <v/>
      </c>
      <c r="BF285" s="166" t="str">
        <f t="shared" si="251"/>
        <v/>
      </c>
      <c r="BG285" s="166" t="str">
        <f t="shared" si="215"/>
        <v/>
      </c>
      <c r="BH285" s="166" t="str">
        <f t="shared" si="216"/>
        <v>{"description": "Sp み","conditions":[{"type":"variable_unless","name":"unsettled","value":0},{"input_sources":[{"language":"ja"}],"type":"input_source_if"},{"input_sources":[{"input_mode_id":"Roman$"}],"type":"input_source_unless"}],"from":{"key_code":"b","modifiers":{"mandatory":["shift"],"optional":["caps_lock"]}},"to":[{"key_code":"m"},{"key_code":"i"},{"set_variable":{"name":"B_B","value":1}},{"set_variable":{"name":"unsettled","value":2}}],"to_after_key_up":[{"set_variable":{"name":"B_B","value":0}},{"set_variable":{"name":"unsettled","value":0}}],"type":"basic"},{"conditions":[{"input_sources":[{"language":"ja"}],"type":"input_source_if"},{"input_sources":[{"input_mode_id":"Roman$"}],"type":"input_source_unless"}],"from":{"key_code":"b","modifiers":{"mandatory":["shift"],"optional":["caps_lock"]}},"to":[{"key_code":"m"},{"key_code":"i"},{"set_variable":{"name":"B_B","value":1}},{"set_variable":{"name":"unsettled","value":1}}],"to_after_key_up":[{"set_variable":{"name":"B_B","value":0}},{"set_variable":{"name":"unsettled","value":0}}],"type":"basic"},</v>
      </c>
      <c r="BI285" s="166" t="str">
        <f t="shared" si="217"/>
        <v/>
      </c>
      <c r="BJ285" s="166"/>
      <c r="BK285" s="190"/>
      <c r="BL285" s="189" t="str">
        <f t="shared" si="218"/>
        <v/>
      </c>
      <c r="BM285" s="166" t="str">
        <f t="shared" si="252"/>
        <v/>
      </c>
      <c r="BN285" s="167" t="str">
        <f t="shared" si="253"/>
        <v/>
      </c>
      <c r="BO285" s="166" t="str">
        <f t="shared" si="219"/>
        <v/>
      </c>
      <c r="BP285" s="166" t="str">
        <f t="shared" si="254"/>
        <v/>
      </c>
      <c r="BQ285" s="190" t="str">
        <f>IF(AND($A285=1,$J285&lt;&gt;""),_xlfn.CONCAT(BQ$3,PROPER(_xlfn.XLOOKUP($L285,字面,QWERTY)),BQ$4,_xlfn.XLOOKUP($L285,字面,QWERTY),BQ$5,$U285,BQ$6,_xlfn.XLOOKUP($L285,字面,変数名),BQ$7,_xlfn.XLOOKUP($L285,字面,変数名),BQ$8,BQ$9,_xlfn.XLOOKUP($L285,字面,QWERTY),BQ$5,$U285,BQ$6,_xlfn.XLOOKUP($L285,字面,変数名),BQ$10,_xlfn.XLOOKUP($L285,字面,変数名),IF(ISBLANK($BQ286),BQ$11,BQ$8)),"")</f>
        <v/>
      </c>
      <c r="BR285" s="193"/>
    </row>
    <row r="286" spans="1:70" ht="21">
      <c r="A286" s="39">
        <f t="shared" si="221"/>
        <v>1</v>
      </c>
      <c r="B286" s="38" t="str">
        <f t="shared" si="222"/>
        <v>B</v>
      </c>
      <c r="C286" s="38">
        <f t="shared" si="223"/>
        <v>0</v>
      </c>
      <c r="D286" s="38">
        <f t="shared" si="224"/>
        <v>2</v>
      </c>
      <c r="E286" s="50">
        <f t="shared" si="225"/>
        <v>67108864</v>
      </c>
      <c r="F286" s="141">
        <f t="shared" si="226"/>
        <v>1</v>
      </c>
      <c r="G286" s="144">
        <v>69</v>
      </c>
      <c r="H286" s="89"/>
      <c r="I286" s="92"/>
      <c r="J286" s="90"/>
      <c r="K286" s="91" t="s">
        <v>40</v>
      </c>
      <c r="L286" s="117" t="s">
        <v>248</v>
      </c>
      <c r="M286" s="117"/>
      <c r="N286" s="205"/>
      <c r="O286" s="93" t="s">
        <v>248</v>
      </c>
      <c r="P286" s="94"/>
      <c r="Q286" s="95"/>
      <c r="R286" s="96" t="s">
        <v>922</v>
      </c>
      <c r="S286" s="97" t="str">
        <f t="shared" si="220"/>
        <v>{"key_code":"o"}</v>
      </c>
      <c r="T286" s="160"/>
      <c r="U286" s="34" t="str">
        <f t="shared" si="227"/>
        <v>{"key_code":"n"}</v>
      </c>
      <c r="W286" s="84" t="str">
        <f t="shared" si="228"/>
        <v/>
      </c>
      <c r="X286" s="85" t="str">
        <f t="shared" si="229"/>
        <v/>
      </c>
      <c r="Y286" s="86" t="str">
        <f t="shared" si="230"/>
        <v/>
      </c>
      <c r="Z286" s="87" t="str">
        <f t="shared" si="231"/>
        <v/>
      </c>
      <c r="AA286" s="85">
        <f t="shared" si="232"/>
        <v>0</v>
      </c>
      <c r="AB286" s="84" t="str">
        <f t="shared" si="233"/>
        <v/>
      </c>
      <c r="AC286" s="85" t="str">
        <f t="shared" si="234"/>
        <v/>
      </c>
      <c r="AD286" s="86" t="str">
        <f t="shared" si="235"/>
        <v/>
      </c>
      <c r="AE286" s="87" t="str">
        <f t="shared" si="236"/>
        <v/>
      </c>
      <c r="AF286" s="85">
        <f t="shared" si="237"/>
        <v>0</v>
      </c>
      <c r="AG286" s="84" t="str">
        <f t="shared" si="238"/>
        <v/>
      </c>
      <c r="AH286" s="85" t="str">
        <f t="shared" si="239"/>
        <v/>
      </c>
      <c r="AI286" s="86" t="str">
        <f t="shared" si="240"/>
        <v/>
      </c>
      <c r="AJ286" s="87" t="str">
        <f t="shared" si="241"/>
        <v/>
      </c>
      <c r="AK286" s="88">
        <f t="shared" si="242"/>
        <v>0</v>
      </c>
      <c r="AM286" s="183"/>
      <c r="AN286" s="165"/>
      <c r="AO286" s="165"/>
      <c r="AP286" s="165"/>
      <c r="AQ286" s="165"/>
      <c r="AR286" s="189" t="str">
        <f t="shared" si="209"/>
        <v/>
      </c>
      <c r="AS286" s="166" t="str">
        <f t="shared" si="243"/>
        <v/>
      </c>
      <c r="AT286" s="166" t="str">
        <f t="shared" si="244"/>
        <v/>
      </c>
      <c r="AU286" s="166" t="str">
        <f t="shared" si="210"/>
        <v/>
      </c>
      <c r="AV286" s="166" t="str">
        <f t="shared" si="211"/>
        <v/>
      </c>
      <c r="AW286" s="166" t="str">
        <f t="shared" si="245"/>
        <v/>
      </c>
      <c r="AX286" s="166" t="str">
        <f t="shared" si="246"/>
        <v/>
      </c>
      <c r="AY286" s="166" t="str">
        <f t="shared" si="247"/>
        <v/>
      </c>
      <c r="AZ286" s="166" t="str">
        <f t="shared" si="248"/>
        <v/>
      </c>
      <c r="BA286" s="166" t="str">
        <f t="shared" si="212"/>
        <v/>
      </c>
      <c r="BB286" s="166" t="str">
        <f t="shared" si="249"/>
        <v/>
      </c>
      <c r="BC286" s="166" t="str">
        <f t="shared" si="213"/>
        <v/>
      </c>
      <c r="BD286" s="166" t="str">
        <f t="shared" si="250"/>
        <v/>
      </c>
      <c r="BE286" s="166" t="str">
        <f t="shared" si="214"/>
        <v/>
      </c>
      <c r="BF286" s="166" t="str">
        <f t="shared" si="251"/>
        <v/>
      </c>
      <c r="BG286" s="166" t="str">
        <f t="shared" si="215"/>
        <v/>
      </c>
      <c r="BH286" s="166" t="str">
        <f t="shared" si="216"/>
        <v>{"description": "Sp お","conditions":[{"type":"variable_unless","name":"unsettled","value":0},{"input_sources":[{"language":"ja"}],"type":"input_source_if"},{"input_sources":[{"input_mode_id":"Roman$"}],"type":"input_source_unless"}],"from":{"key_code":"n","modifiers":{"mandatory":["shift"],"optional":["caps_lock"]}},"to":[{"key_code":"o"},{"set_variable":{"name":"B_N","value":1}},{"set_variable":{"name":"unsettled","value":2}}],"to_after_key_up":[{"set_variable":{"name":"B_N","value":0}},{"set_variable":{"name":"unsettled","value":0}}],"type":"basic"},{"conditions":[{"input_sources":[{"language":"ja"}],"type":"input_source_if"},{"input_sources":[{"input_mode_id":"Roman$"}],"type":"input_source_unless"}],"from":{"key_code":"n","modifiers":{"mandatory":["shift"],"optional":["caps_lock"]}},"to":[{"key_code":"o"},{"set_variable":{"name":"B_N","value":1}},{"set_variable":{"name":"unsettled","value":1}}],"to_after_key_up":[{"set_variable":{"name":"B_N","value":0}},{"set_variable":{"name":"unsettled","value":0}}],"type":"basic"},</v>
      </c>
      <c r="BI286" s="166" t="str">
        <f t="shared" si="217"/>
        <v/>
      </c>
      <c r="BJ286" s="166"/>
      <c r="BK286" s="190"/>
      <c r="BL286" s="189" t="str">
        <f t="shared" si="218"/>
        <v/>
      </c>
      <c r="BM286" s="166" t="str">
        <f t="shared" si="252"/>
        <v/>
      </c>
      <c r="BN286" s="167" t="str">
        <f t="shared" si="253"/>
        <v/>
      </c>
      <c r="BO286" s="166" t="str">
        <f t="shared" si="219"/>
        <v/>
      </c>
      <c r="BP286" s="166" t="str">
        <f t="shared" si="254"/>
        <v/>
      </c>
      <c r="BQ286" s="190" t="str">
        <f>IF(AND($A286=1,$J286&lt;&gt;""),_xlfn.CONCAT(BQ$3,PROPER(_xlfn.XLOOKUP($L286,字面,QWERTY)),BQ$4,_xlfn.XLOOKUP($L286,字面,QWERTY),BQ$5,$U286,BQ$6,_xlfn.XLOOKUP($L286,字面,変数名),BQ$7,_xlfn.XLOOKUP($L286,字面,変数名),BQ$8,BQ$9,_xlfn.XLOOKUP($L286,字面,QWERTY),BQ$5,$U286,BQ$6,_xlfn.XLOOKUP($L286,字面,変数名),BQ$10,_xlfn.XLOOKUP($L286,字面,変数名),IF(ISBLANK($BQ287),BQ$11,BQ$8)),"")</f>
        <v/>
      </c>
      <c r="BR286" s="193"/>
    </row>
    <row r="287" spans="1:70" ht="42">
      <c r="A287" s="39">
        <f t="shared" si="221"/>
        <v>1</v>
      </c>
      <c r="B287" s="38" t="str">
        <f t="shared" si="222"/>
        <v>B</v>
      </c>
      <c r="C287" s="38">
        <f t="shared" si="223"/>
        <v>0</v>
      </c>
      <c r="D287" s="38">
        <f t="shared" si="224"/>
        <v>2</v>
      </c>
      <c r="E287" s="50">
        <f t="shared" si="225"/>
        <v>134217728</v>
      </c>
      <c r="F287" s="141">
        <f t="shared" si="226"/>
        <v>0</v>
      </c>
      <c r="G287" s="144">
        <v>70</v>
      </c>
      <c r="H287" s="89"/>
      <c r="I287" s="92"/>
      <c r="J287" s="90"/>
      <c r="K287" s="91" t="s">
        <v>40</v>
      </c>
      <c r="L287" s="117" t="s">
        <v>192</v>
      </c>
      <c r="M287" s="117"/>
      <c r="N287" s="205"/>
      <c r="O287" s="93"/>
      <c r="P287" s="94" t="s">
        <v>693</v>
      </c>
      <c r="Q287" s="95" t="s">
        <v>60</v>
      </c>
      <c r="R287" s="96" t="s">
        <v>903</v>
      </c>
      <c r="S287" s="97" t="str">
        <f t="shared" si="220"/>
        <v>{"key_code":"period"},{"key_code":"return_or_enter"}</v>
      </c>
      <c r="T287" s="160"/>
      <c r="U287" s="34" t="str">
        <f t="shared" si="227"/>
        <v>{"key_code":"m"}</v>
      </c>
      <c r="W287" s="84" t="str">
        <f t="shared" si="228"/>
        <v/>
      </c>
      <c r="X287" s="85" t="str">
        <f t="shared" si="229"/>
        <v/>
      </c>
      <c r="Y287" s="86" t="str">
        <f t="shared" si="230"/>
        <v/>
      </c>
      <c r="Z287" s="87" t="str">
        <f t="shared" si="231"/>
        <v/>
      </c>
      <c r="AA287" s="85">
        <f t="shared" si="232"/>
        <v>0</v>
      </c>
      <c r="AB287" s="84" t="str">
        <f t="shared" si="233"/>
        <v/>
      </c>
      <c r="AC287" s="85" t="str">
        <f t="shared" si="234"/>
        <v/>
      </c>
      <c r="AD287" s="86" t="str">
        <f t="shared" si="235"/>
        <v/>
      </c>
      <c r="AE287" s="87" t="str">
        <f t="shared" si="236"/>
        <v/>
      </c>
      <c r="AF287" s="85">
        <f t="shared" si="237"/>
        <v>0</v>
      </c>
      <c r="AG287" s="84" t="str">
        <f t="shared" si="238"/>
        <v/>
      </c>
      <c r="AH287" s="85" t="str">
        <f t="shared" si="239"/>
        <v/>
      </c>
      <c r="AI287" s="86" t="str">
        <f t="shared" si="240"/>
        <v/>
      </c>
      <c r="AJ287" s="87" t="str">
        <f t="shared" si="241"/>
        <v/>
      </c>
      <c r="AK287" s="88">
        <f t="shared" si="242"/>
        <v>0</v>
      </c>
      <c r="AM287" s="183"/>
      <c r="AN287" s="165"/>
      <c r="AO287" s="165"/>
      <c r="AP287" s="165"/>
      <c r="AQ287" s="165"/>
      <c r="AR287" s="189" t="str">
        <f t="shared" si="209"/>
        <v/>
      </c>
      <c r="AS287" s="166" t="str">
        <f t="shared" si="243"/>
        <v/>
      </c>
      <c r="AT287" s="166" t="str">
        <f t="shared" si="244"/>
        <v/>
      </c>
      <c r="AU287" s="166" t="str">
        <f t="shared" si="210"/>
        <v/>
      </c>
      <c r="AV287" s="166" t="str">
        <f t="shared" si="211"/>
        <v/>
      </c>
      <c r="AW287" s="166" t="str">
        <f t="shared" si="245"/>
        <v/>
      </c>
      <c r="AX287" s="166" t="str">
        <f t="shared" si="246"/>
        <v/>
      </c>
      <c r="AY287" s="166" t="str">
        <f t="shared" si="247"/>
        <v/>
      </c>
      <c r="AZ287" s="166" t="str">
        <f t="shared" si="248"/>
        <v/>
      </c>
      <c r="BA287" s="166" t="str">
        <f t="shared" si="212"/>
        <v/>
      </c>
      <c r="BB287" s="166" t="str">
        <f t="shared" si="249"/>
        <v/>
      </c>
      <c r="BC287" s="166" t="str">
        <f t="shared" si="213"/>
        <v/>
      </c>
      <c r="BD287" s="166" t="str">
        <f t="shared" si="250"/>
        <v/>
      </c>
      <c r="BE287" s="166" t="str">
        <f t="shared" si="214"/>
        <v/>
      </c>
      <c r="BF287" s="166" t="str">
        <f t="shared" si="251"/>
        <v/>
      </c>
      <c r="BG287" s="166" t="str">
        <f t="shared" si="215"/>
        <v/>
      </c>
      <c r="BH287" s="166" t="str">
        <f t="shared" si="216"/>
        <v>{"description": "Sp な","conditions":[{"type":"variable_unless","name":"unsettled","value":0},{"input_sources":[{"language":"ja"}],"type":"input_source_if"},{"input_sources":[{"input_mode_id":"Roman$"}],"type":"input_source_unless"}],"from":{"key_code":"m","modifiers":{"mandatory":["shift"],"optional":["caps_lock"]}},"to":[{"key_code":"period"},{"key_code":"return_or_enter"},{"set_variable":{"name":"B_M","value":1}},{"set_variable":{"name":"unsettled","value":0}}],"to_after_key_up":[{"set_variable":{"name":"B_M","value":0}},{"set_variable":{"name":"unsettled","value":0}}],"type":"basic"},{"conditions":[{"input_sources":[{"language":"ja"}],"type":"input_source_if"},{"input_sources":[{"input_mode_id":"Roman$"}],"type":"input_source_unless"}],"from":{"key_code":"m","modifiers":{"mandatory":["shift"],"optional":["caps_lock"]}},"to":[{"key_code":"period"},{"key_code":"return_or_enter"},{"set_variable":{"name":"B_M","value":1}},{"set_variable":{"name":"unsettled","value":0}}],"to_after_key_up":[{"set_variable":{"name":"B_M","value":0}},{"set_variable":{"name":"unsettled","value":0}}],"type":"basic"},</v>
      </c>
      <c r="BI287" s="166" t="str">
        <f t="shared" si="217"/>
        <v/>
      </c>
      <c r="BJ287" s="166"/>
      <c r="BK287" s="190"/>
      <c r="BL287" s="189" t="str">
        <f t="shared" si="218"/>
        <v/>
      </c>
      <c r="BM287" s="166" t="str">
        <f t="shared" si="252"/>
        <v/>
      </c>
      <c r="BN287" s="167" t="str">
        <f t="shared" si="253"/>
        <v/>
      </c>
      <c r="BO287" s="166" t="str">
        <f t="shared" si="219"/>
        <v/>
      </c>
      <c r="BP287" s="166" t="str">
        <f t="shared" si="254"/>
        <v/>
      </c>
      <c r="BQ287" s="190" t="str">
        <f>IF(AND($A287=1,$J287&lt;&gt;""),_xlfn.CONCAT(BQ$3,PROPER(_xlfn.XLOOKUP($L287,字面,QWERTY)),BQ$4,_xlfn.XLOOKUP($L287,字面,QWERTY),BQ$5,$U287,BQ$6,_xlfn.XLOOKUP($L287,字面,変数名),BQ$7,_xlfn.XLOOKUP($L287,字面,変数名),BQ$8,BQ$9,_xlfn.XLOOKUP($L287,字面,QWERTY),BQ$5,$U287,BQ$6,_xlfn.XLOOKUP($L287,字面,変数名),BQ$10,_xlfn.XLOOKUP($L287,字面,変数名),IF(ISBLANK($BQ288),BQ$11,BQ$8)),"")</f>
        <v/>
      </c>
      <c r="BR287" s="193"/>
    </row>
    <row r="288" spans="1:70" ht="21">
      <c r="A288" s="39">
        <f t="shared" si="221"/>
        <v>1</v>
      </c>
      <c r="B288" s="38" t="str">
        <f t="shared" si="222"/>
        <v>B</v>
      </c>
      <c r="C288" s="38">
        <f t="shared" si="223"/>
        <v>0</v>
      </c>
      <c r="D288" s="38">
        <f t="shared" si="224"/>
        <v>2</v>
      </c>
      <c r="E288" s="50">
        <f t="shared" si="225"/>
        <v>268435456</v>
      </c>
      <c r="F288" s="141">
        <f t="shared" si="226"/>
        <v>1</v>
      </c>
      <c r="G288" s="144">
        <v>71</v>
      </c>
      <c r="H288" s="89"/>
      <c r="I288" s="92"/>
      <c r="J288" s="90"/>
      <c r="K288" s="91" t="s">
        <v>40</v>
      </c>
      <c r="L288" s="117" t="s">
        <v>506</v>
      </c>
      <c r="M288" s="117"/>
      <c r="N288" s="205"/>
      <c r="O288" s="93" t="s">
        <v>506</v>
      </c>
      <c r="P288" s="94"/>
      <c r="Q288" s="95"/>
      <c r="R288" s="96"/>
      <c r="S288" s="97" t="str">
        <f t="shared" si="220"/>
        <v>{"key_code":"n"},{"key_code":"e"}</v>
      </c>
      <c r="T288" s="160"/>
      <c r="U288" s="34" t="str">
        <f t="shared" si="227"/>
        <v>{"key_code":"comma"}</v>
      </c>
      <c r="W288" s="84" t="str">
        <f t="shared" si="228"/>
        <v/>
      </c>
      <c r="X288" s="85" t="str">
        <f t="shared" si="229"/>
        <v/>
      </c>
      <c r="Y288" s="86" t="str">
        <f t="shared" si="230"/>
        <v/>
      </c>
      <c r="Z288" s="87" t="str">
        <f t="shared" si="231"/>
        <v/>
      </c>
      <c r="AA288" s="85">
        <f t="shared" si="232"/>
        <v>0</v>
      </c>
      <c r="AB288" s="84" t="str">
        <f t="shared" si="233"/>
        <v/>
      </c>
      <c r="AC288" s="85" t="str">
        <f t="shared" si="234"/>
        <v/>
      </c>
      <c r="AD288" s="86" t="str">
        <f t="shared" si="235"/>
        <v/>
      </c>
      <c r="AE288" s="87" t="str">
        <f t="shared" si="236"/>
        <v/>
      </c>
      <c r="AF288" s="85">
        <f t="shared" si="237"/>
        <v>0</v>
      </c>
      <c r="AG288" s="84" t="str">
        <f t="shared" si="238"/>
        <v/>
      </c>
      <c r="AH288" s="85" t="str">
        <f t="shared" si="239"/>
        <v/>
      </c>
      <c r="AI288" s="86" t="str">
        <f t="shared" si="240"/>
        <v/>
      </c>
      <c r="AJ288" s="87" t="str">
        <f t="shared" si="241"/>
        <v/>
      </c>
      <c r="AK288" s="88">
        <f t="shared" si="242"/>
        <v>0</v>
      </c>
      <c r="AM288" s="183"/>
      <c r="AN288" s="165"/>
      <c r="AO288" s="165"/>
      <c r="AP288" s="165"/>
      <c r="AQ288" s="165"/>
      <c r="AR288" s="189" t="str">
        <f t="shared" si="209"/>
        <v/>
      </c>
      <c r="AS288" s="166" t="str">
        <f t="shared" si="243"/>
        <v/>
      </c>
      <c r="AT288" s="166" t="str">
        <f t="shared" si="244"/>
        <v/>
      </c>
      <c r="AU288" s="166" t="str">
        <f t="shared" si="210"/>
        <v/>
      </c>
      <c r="AV288" s="166" t="str">
        <f t="shared" si="211"/>
        <v/>
      </c>
      <c r="AW288" s="166" t="str">
        <f t="shared" si="245"/>
        <v/>
      </c>
      <c r="AX288" s="166" t="str">
        <f t="shared" si="246"/>
        <v/>
      </c>
      <c r="AY288" s="166" t="str">
        <f t="shared" si="247"/>
        <v/>
      </c>
      <c r="AZ288" s="166" t="str">
        <f t="shared" si="248"/>
        <v/>
      </c>
      <c r="BA288" s="166" t="str">
        <f t="shared" si="212"/>
        <v/>
      </c>
      <c r="BB288" s="166" t="str">
        <f t="shared" si="249"/>
        <v/>
      </c>
      <c r="BC288" s="166" t="str">
        <f t="shared" si="213"/>
        <v/>
      </c>
      <c r="BD288" s="166" t="str">
        <f t="shared" si="250"/>
        <v/>
      </c>
      <c r="BE288" s="166" t="str">
        <f t="shared" si="214"/>
        <v/>
      </c>
      <c r="BF288" s="166" t="str">
        <f t="shared" si="251"/>
        <v/>
      </c>
      <c r="BG288" s="166" t="str">
        <f t="shared" si="215"/>
        <v/>
      </c>
      <c r="BH288" s="166" t="str">
        <f t="shared" si="216"/>
        <v>{"description": "Sp ね","conditions":[{"type":"variable_unless","name":"unsettled","value":0},{"input_sources":[{"language":"ja"}],"type":"input_source_if"},{"input_sources":[{"input_mode_id":"Roman$"}],"type":"input_source_unless"}],"from":{"key_code":"comma","modifiers":{"mandatory":["shift"],"optional":["caps_lock"]}},"to":[{"key_code":"n"},{"key_code":"e"},{"set_variable":{"name":"B_COMM","value":1}},{"set_variable":{"name":"unsettled","value":2}}],"to_after_key_up":[{"set_variable":{"name":"B_COMM","value":0}},{"set_variable":{"name":"unsettled","value":0}}],"type":"basic"},{"conditions":[{"input_sources":[{"language":"ja"}],"type":"input_source_if"},{"input_sources":[{"input_mode_id":"Roman$"}],"type":"input_source_unless"}],"from":{"key_code":"comma","modifiers":{"mandatory":["shift"],"optional":["caps_lock"]}},"to":[{"key_code":"n"},{"key_code":"e"},{"set_variable":{"name":"B_COMM","value":1}},{"set_variable":{"name":"unsettled","value":1}}],"to_after_key_up":[{"set_variable":{"name":"B_COMM","value":0}},{"set_variable":{"name":"unsettled","value":0}}],"type":"basic"},</v>
      </c>
      <c r="BI288" s="166" t="str">
        <f t="shared" si="217"/>
        <v/>
      </c>
      <c r="BJ288" s="166"/>
      <c r="BK288" s="190"/>
      <c r="BL288" s="189" t="str">
        <f t="shared" si="218"/>
        <v/>
      </c>
      <c r="BM288" s="166" t="str">
        <f t="shared" si="252"/>
        <v/>
      </c>
      <c r="BN288" s="167" t="str">
        <f t="shared" si="253"/>
        <v/>
      </c>
      <c r="BO288" s="166" t="str">
        <f t="shared" si="219"/>
        <v/>
      </c>
      <c r="BP288" s="166" t="str">
        <f t="shared" si="254"/>
        <v/>
      </c>
      <c r="BQ288" s="190" t="str">
        <f>IF(AND($A288=1,$J288&lt;&gt;""),_xlfn.CONCAT(BQ$3,PROPER(_xlfn.XLOOKUP($L288,字面,QWERTY)),BQ$4,_xlfn.XLOOKUP($L288,字面,QWERTY),BQ$5,$U288,BQ$6,_xlfn.XLOOKUP($L288,字面,変数名),BQ$7,_xlfn.XLOOKUP($L288,字面,変数名),BQ$8,BQ$9,_xlfn.XLOOKUP($L288,字面,QWERTY),BQ$5,$U288,BQ$6,_xlfn.XLOOKUP($L288,字面,変数名),BQ$10,_xlfn.XLOOKUP($L288,字面,変数名),IF(ISBLANK($BQ289),BQ$11,BQ$8)),"")</f>
        <v/>
      </c>
      <c r="BR288" s="193"/>
    </row>
    <row r="289" spans="1:70" ht="21">
      <c r="A289" s="39">
        <f t="shared" si="221"/>
        <v>1</v>
      </c>
      <c r="B289" s="38" t="str">
        <f t="shared" si="222"/>
        <v>B</v>
      </c>
      <c r="C289" s="38">
        <f t="shared" si="223"/>
        <v>0</v>
      </c>
      <c r="D289" s="38">
        <f t="shared" si="224"/>
        <v>2</v>
      </c>
      <c r="E289" s="50">
        <f t="shared" si="225"/>
        <v>536870912</v>
      </c>
      <c r="F289" s="141">
        <f t="shared" si="226"/>
        <v>1</v>
      </c>
      <c r="G289" s="144">
        <v>72</v>
      </c>
      <c r="H289" s="89"/>
      <c r="I289" s="92"/>
      <c r="J289" s="90"/>
      <c r="K289" s="91" t="s">
        <v>40</v>
      </c>
      <c r="L289" s="117" t="s">
        <v>238</v>
      </c>
      <c r="M289" s="117"/>
      <c r="N289" s="205"/>
      <c r="O289" s="93" t="s">
        <v>238</v>
      </c>
      <c r="P289" s="94"/>
      <c r="Q289" s="95"/>
      <c r="R289" s="96"/>
      <c r="S289" s="97" t="str">
        <f t="shared" si="220"/>
        <v>{"key_code":"h"},{"key_code":"u"}</v>
      </c>
      <c r="T289" s="160"/>
      <c r="U289" s="34" t="str">
        <f t="shared" si="227"/>
        <v>{"key_code":"period"}</v>
      </c>
      <c r="W289" s="84" t="str">
        <f t="shared" si="228"/>
        <v/>
      </c>
      <c r="X289" s="85" t="str">
        <f t="shared" si="229"/>
        <v/>
      </c>
      <c r="Y289" s="86" t="str">
        <f t="shared" si="230"/>
        <v/>
      </c>
      <c r="Z289" s="87" t="str">
        <f t="shared" si="231"/>
        <v/>
      </c>
      <c r="AA289" s="85">
        <f t="shared" si="232"/>
        <v>0</v>
      </c>
      <c r="AB289" s="84" t="str">
        <f t="shared" si="233"/>
        <v/>
      </c>
      <c r="AC289" s="85" t="str">
        <f t="shared" si="234"/>
        <v/>
      </c>
      <c r="AD289" s="86" t="str">
        <f t="shared" si="235"/>
        <v/>
      </c>
      <c r="AE289" s="87" t="str">
        <f t="shared" si="236"/>
        <v/>
      </c>
      <c r="AF289" s="85">
        <f t="shared" si="237"/>
        <v>0</v>
      </c>
      <c r="AG289" s="84" t="str">
        <f t="shared" si="238"/>
        <v/>
      </c>
      <c r="AH289" s="85" t="str">
        <f t="shared" si="239"/>
        <v/>
      </c>
      <c r="AI289" s="86" t="str">
        <f t="shared" si="240"/>
        <v/>
      </c>
      <c r="AJ289" s="87" t="str">
        <f t="shared" si="241"/>
        <v/>
      </c>
      <c r="AK289" s="88">
        <f t="shared" si="242"/>
        <v>0</v>
      </c>
      <c r="AM289" s="183"/>
      <c r="AN289" s="165"/>
      <c r="AO289" s="165"/>
      <c r="AP289" s="165"/>
      <c r="AQ289" s="165"/>
      <c r="AR289" s="189" t="str">
        <f t="shared" si="209"/>
        <v/>
      </c>
      <c r="AS289" s="166" t="str">
        <f t="shared" si="243"/>
        <v/>
      </c>
      <c r="AT289" s="166" t="str">
        <f t="shared" si="244"/>
        <v/>
      </c>
      <c r="AU289" s="166" t="str">
        <f t="shared" si="210"/>
        <v/>
      </c>
      <c r="AV289" s="166" t="str">
        <f t="shared" si="211"/>
        <v/>
      </c>
      <c r="AW289" s="166" t="str">
        <f t="shared" si="245"/>
        <v/>
      </c>
      <c r="AX289" s="166" t="str">
        <f t="shared" si="246"/>
        <v/>
      </c>
      <c r="AY289" s="166" t="str">
        <f t="shared" si="247"/>
        <v/>
      </c>
      <c r="AZ289" s="166" t="str">
        <f t="shared" si="248"/>
        <v/>
      </c>
      <c r="BA289" s="166" t="str">
        <f t="shared" si="212"/>
        <v/>
      </c>
      <c r="BB289" s="166" t="str">
        <f t="shared" si="249"/>
        <v/>
      </c>
      <c r="BC289" s="166" t="str">
        <f t="shared" si="213"/>
        <v/>
      </c>
      <c r="BD289" s="166" t="str">
        <f t="shared" si="250"/>
        <v/>
      </c>
      <c r="BE289" s="166" t="str">
        <f t="shared" si="214"/>
        <v/>
      </c>
      <c r="BF289" s="166" t="str">
        <f t="shared" si="251"/>
        <v/>
      </c>
      <c r="BG289" s="166" t="str">
        <f t="shared" si="215"/>
        <v/>
      </c>
      <c r="BH289" s="166" t="str">
        <f t="shared" si="216"/>
        <v>{"description": "Sp ふ","conditions":[{"type":"variable_unless","name":"unsettled","value":0},{"input_sources":[{"language":"ja"}],"type":"input_source_if"},{"input_sources":[{"input_mode_id":"Roman$"}],"type":"input_source_unless"}],"from":{"key_code":"period","modifiers":{"mandatory":["shift"],"optional":["caps_lock"]}},"to":[{"key_code":"h"},{"key_code":"u"},{"set_variable":{"name":"B_DOT","value":1}},{"set_variable":{"name":"unsettled","value":2}}],"to_after_key_up":[{"set_variable":{"name":"B_DOT","value":0}},{"set_variable":{"name":"unsettled","value":0}}],"type":"basic"},{"conditions":[{"input_sources":[{"language":"ja"}],"type":"input_source_if"},{"input_sources":[{"input_mode_id":"Roman$"}],"type":"input_source_unless"}],"from":{"key_code":"period","modifiers":{"mandatory":["shift"],"optional":["caps_lock"]}},"to":[{"key_code":"h"},{"key_code":"u"},{"set_variable":{"name":"B_DOT","value":1}},{"set_variable":{"name":"unsettled","value":1}}],"to_after_key_up":[{"set_variable":{"name":"B_DOT","value":0}},{"set_variable":{"name":"unsettled","value":0}}],"type":"basic"},</v>
      </c>
      <c r="BI289" s="166" t="str">
        <f t="shared" si="217"/>
        <v/>
      </c>
      <c r="BJ289" s="166"/>
      <c r="BK289" s="190"/>
      <c r="BL289" s="189" t="str">
        <f t="shared" si="218"/>
        <v/>
      </c>
      <c r="BM289" s="166" t="str">
        <f t="shared" si="252"/>
        <v/>
      </c>
      <c r="BN289" s="167" t="str">
        <f t="shared" si="253"/>
        <v/>
      </c>
      <c r="BO289" s="166" t="str">
        <f t="shared" si="219"/>
        <v/>
      </c>
      <c r="BP289" s="166" t="str">
        <f t="shared" si="254"/>
        <v/>
      </c>
      <c r="BQ289" s="190" t="str">
        <f>IF(AND($A289=1,$J289&lt;&gt;""),_xlfn.CONCAT(BQ$3,PROPER(_xlfn.XLOOKUP($L289,字面,QWERTY)),BQ$4,_xlfn.XLOOKUP($L289,字面,QWERTY),BQ$5,$U289,BQ$6,_xlfn.XLOOKUP($L289,字面,変数名),BQ$7,_xlfn.XLOOKUP($L289,字面,変数名),BQ$8,BQ$9,_xlfn.XLOOKUP($L289,字面,QWERTY),BQ$5,$U289,BQ$6,_xlfn.XLOOKUP($L289,字面,変数名),BQ$10,_xlfn.XLOOKUP($L289,字面,変数名),IF(ISBLANK($BQ290),BQ$11,BQ$8)),"")</f>
        <v/>
      </c>
      <c r="BR289" s="193"/>
    </row>
    <row r="290" spans="1:70" ht="42">
      <c r="A290" s="39">
        <f t="shared" si="221"/>
        <v>1</v>
      </c>
      <c r="B290" s="38" t="str">
        <f t="shared" si="222"/>
        <v>B</v>
      </c>
      <c r="C290" s="38">
        <f t="shared" si="223"/>
        <v>0</v>
      </c>
      <c r="D290" s="38">
        <f t="shared" si="224"/>
        <v>2</v>
      </c>
      <c r="E290" s="50">
        <f t="shared" si="225"/>
        <v>4398046511104</v>
      </c>
      <c r="F290" s="141">
        <f t="shared" si="226"/>
        <v>1</v>
      </c>
      <c r="G290" s="144">
        <v>73</v>
      </c>
      <c r="H290" s="3"/>
      <c r="I290" s="19"/>
      <c r="J290" s="5"/>
      <c r="K290" s="7" t="s">
        <v>41</v>
      </c>
      <c r="L290" s="22" t="s">
        <v>958</v>
      </c>
      <c r="M290" s="22"/>
      <c r="N290" s="204"/>
      <c r="O290" s="36" t="s">
        <v>1073</v>
      </c>
      <c r="P290" s="9"/>
      <c r="Q290" s="10"/>
      <c r="R290" s="21" t="s">
        <v>1079</v>
      </c>
      <c r="S290" s="34" t="str">
        <f t="shared" si="220"/>
        <v>{"key_code":"open_bracket","modifiers":["shift","option"]}</v>
      </c>
      <c r="T290" s="160"/>
      <c r="U290" s="34" t="str">
        <f t="shared" si="227"/>
        <v>{"key_code":"open_bracket"}</v>
      </c>
      <c r="W290" s="84" t="str">
        <f t="shared" si="228"/>
        <v/>
      </c>
      <c r="X290" s="85" t="str">
        <f t="shared" si="229"/>
        <v/>
      </c>
      <c r="Y290" s="86" t="str">
        <f t="shared" si="230"/>
        <v/>
      </c>
      <c r="Z290" s="87" t="str">
        <f t="shared" si="231"/>
        <v/>
      </c>
      <c r="AA290" s="85">
        <f t="shared" si="232"/>
        <v>0</v>
      </c>
      <c r="AB290" s="84" t="str">
        <f t="shared" si="233"/>
        <v/>
      </c>
      <c r="AC290" s="85" t="str">
        <f t="shared" si="234"/>
        <v/>
      </c>
      <c r="AD290" s="86" t="str">
        <f t="shared" si="235"/>
        <v/>
      </c>
      <c r="AE290" s="87" t="str">
        <f t="shared" si="236"/>
        <v/>
      </c>
      <c r="AF290" s="85">
        <f t="shared" si="237"/>
        <v>0</v>
      </c>
      <c r="AG290" s="84" t="str">
        <f t="shared" si="238"/>
        <v/>
      </c>
      <c r="AH290" s="85" t="str">
        <f t="shared" si="239"/>
        <v/>
      </c>
      <c r="AI290" s="86" t="str">
        <f t="shared" si="240"/>
        <v/>
      </c>
      <c r="AJ290" s="87" t="str">
        <f t="shared" si="241"/>
        <v/>
      </c>
      <c r="AK290" s="88">
        <f t="shared" si="242"/>
        <v>0</v>
      </c>
      <c r="AM290" s="183"/>
      <c r="AN290" s="165"/>
      <c r="AO290" s="165"/>
      <c r="AP290" s="165"/>
      <c r="AQ290" s="165"/>
      <c r="AR290" s="189" t="str">
        <f t="shared" si="209"/>
        <v/>
      </c>
      <c r="AS290" s="166" t="str">
        <f t="shared" si="243"/>
        <v/>
      </c>
      <c r="AT290" s="166" t="str">
        <f t="shared" si="244"/>
        <v/>
      </c>
      <c r="AU290" s="166" t="str">
        <f t="shared" si="210"/>
        <v/>
      </c>
      <c r="AV290" s="166" t="str">
        <f t="shared" si="211"/>
        <v/>
      </c>
      <c r="AW290" s="166" t="str">
        <f t="shared" si="245"/>
        <v/>
      </c>
      <c r="AX290" s="166" t="str">
        <f t="shared" si="246"/>
        <v/>
      </c>
      <c r="AY290" s="166" t="str">
        <f t="shared" si="247"/>
        <v/>
      </c>
      <c r="AZ290" s="166" t="str">
        <f t="shared" si="248"/>
        <v/>
      </c>
      <c r="BA290" s="166" t="str">
        <f t="shared" si="212"/>
        <v/>
      </c>
      <c r="BB290" s="166" t="str">
        <f t="shared" si="249"/>
        <v/>
      </c>
      <c r="BC290" s="166" t="str">
        <f t="shared" si="213"/>
        <v/>
      </c>
      <c r="BD290" s="166" t="str">
        <f t="shared" si="250"/>
        <v/>
      </c>
      <c r="BE290" s="166" t="str">
        <f t="shared" si="214"/>
        <v/>
      </c>
      <c r="BF290" s="166" t="str">
        <f t="shared" si="251"/>
        <v/>
      </c>
      <c r="BG290" s="166" t="str">
        <f t="shared" si="215"/>
        <v/>
      </c>
      <c r="BH290" s="166" t="str">
        <f t="shared" si="216"/>
        <v>{"description": "Sp @","conditions":[{"type":"variable_unless","name":"unsettled","value":0},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option"]},{"set_variable":{"name":"B_AT","value":1}},{"set_variable":{"name":"unsettled","value":2}}],"to_after_key_up":[{"set_variable":{"name":"B_AT","value":0}},{"set_variable":{"name":"unsettled","value":0}}],"type":"basic"},{"conditions":[{"input_sources":[{"language":"ja"}],"type":"input_source_if"},{"input_sources":[{"input_mode_id":"Roman$"}],"type":"input_source_unless"}],"from":{"key_code":"open_bracket","modifiers":{"mandatory":["shift"],"optional":["caps_lock"]}},"to":[{"key_code":"open_bracket","modifiers":["shift","option"]},{"set_variable":{"name":"B_AT","value":1}},{"set_variable":{"name":"unsettled","value":1}}],"to_after_key_up":[{"set_variable":{"name":"B_AT","value":0}},{"set_variable":{"name":"unsettled","value":0}}],"type":"basic"},</v>
      </c>
      <c r="BI290" s="166" t="str">
        <f t="shared" si="217"/>
        <v/>
      </c>
      <c r="BJ290" s="166"/>
      <c r="BK290" s="190"/>
      <c r="BL290" s="189" t="str">
        <f t="shared" si="218"/>
        <v/>
      </c>
      <c r="BM290" s="166" t="str">
        <f t="shared" si="252"/>
        <v/>
      </c>
      <c r="BN290" s="167" t="str">
        <f t="shared" si="253"/>
        <v/>
      </c>
      <c r="BO290" s="166" t="str">
        <f t="shared" si="219"/>
        <v/>
      </c>
      <c r="BP290" s="166" t="str">
        <f t="shared" si="254"/>
        <v/>
      </c>
      <c r="BQ290" s="190" t="str">
        <f>IF(AND($A290=1,$J290&lt;&gt;""),_xlfn.CONCAT(BQ$3,PROPER(_xlfn.XLOOKUP($L290,字面,QWERTY)),BQ$4,_xlfn.XLOOKUP($L290,字面,QWERTY),BQ$5,$U290,BQ$6,_xlfn.XLOOKUP($L290,字面,変数名),BQ$7,_xlfn.XLOOKUP($L290,字面,変数名),BQ$8,BQ$9,_xlfn.XLOOKUP($L290,字面,QWERTY),BQ$5,$U290,BQ$6,_xlfn.XLOOKUP($L290,字面,変数名),BQ$10,_xlfn.XLOOKUP($L290,字面,変数名),IF(ISBLANK($BQ291),BQ$11,BQ$8)),"")</f>
        <v/>
      </c>
      <c r="BR290" s="193"/>
    </row>
    <row r="291" spans="1:70" ht="21">
      <c r="A291" s="39">
        <f t="shared" si="221"/>
        <v>1</v>
      </c>
      <c r="B291" s="38" t="str">
        <f t="shared" si="222"/>
        <v>B</v>
      </c>
      <c r="C291" s="38">
        <f t="shared" si="223"/>
        <v>0</v>
      </c>
      <c r="D291" s="38">
        <f t="shared" si="224"/>
        <v>2</v>
      </c>
      <c r="E291" s="50">
        <f t="shared" si="225"/>
        <v>17592186044416</v>
      </c>
      <c r="F291" s="141">
        <f t="shared" si="226"/>
        <v>1</v>
      </c>
      <c r="G291" s="144">
        <v>74</v>
      </c>
      <c r="H291" s="89"/>
      <c r="I291" s="92"/>
      <c r="J291" s="90"/>
      <c r="K291" s="91" t="s">
        <v>41</v>
      </c>
      <c r="L291" s="117" t="s">
        <v>1075</v>
      </c>
      <c r="M291" s="117"/>
      <c r="N291" s="205"/>
      <c r="O291" s="93" t="s">
        <v>1086</v>
      </c>
      <c r="P291" s="94"/>
      <c r="Q291" s="95"/>
      <c r="R291" s="96" t="s">
        <v>1084</v>
      </c>
      <c r="S291" s="97" t="str">
        <f t="shared" si="220"/>
        <v>{"key_code":"1","modifiers":["shift"]}</v>
      </c>
      <c r="T291" s="219"/>
      <c r="U291" s="97" t="str">
        <f t="shared" si="227"/>
        <v>{"key_code":"international1"}</v>
      </c>
      <c r="W291" s="84" t="str">
        <f t="shared" si="228"/>
        <v/>
      </c>
      <c r="X291" s="85" t="str">
        <f t="shared" si="229"/>
        <v/>
      </c>
      <c r="Y291" s="86" t="str">
        <f t="shared" si="230"/>
        <v/>
      </c>
      <c r="Z291" s="87" t="str">
        <f t="shared" si="231"/>
        <v/>
      </c>
      <c r="AA291" s="85">
        <f t="shared" si="232"/>
        <v>0</v>
      </c>
      <c r="AB291" s="84" t="str">
        <f t="shared" si="233"/>
        <v/>
      </c>
      <c r="AC291" s="85" t="str">
        <f t="shared" si="234"/>
        <v/>
      </c>
      <c r="AD291" s="86" t="str">
        <f t="shared" si="235"/>
        <v/>
      </c>
      <c r="AE291" s="87" t="str">
        <f t="shared" si="236"/>
        <v/>
      </c>
      <c r="AF291" s="85">
        <f t="shared" si="237"/>
        <v>0</v>
      </c>
      <c r="AG291" s="84" t="str">
        <f t="shared" si="238"/>
        <v/>
      </c>
      <c r="AH291" s="85" t="str">
        <f t="shared" si="239"/>
        <v/>
      </c>
      <c r="AI291" s="86" t="str">
        <f t="shared" si="240"/>
        <v/>
      </c>
      <c r="AJ291" s="87" t="str">
        <f t="shared" si="241"/>
        <v/>
      </c>
      <c r="AK291" s="88">
        <f t="shared" si="242"/>
        <v>0</v>
      </c>
      <c r="AM291" s="183"/>
      <c r="AN291" s="165"/>
      <c r="AO291" s="165"/>
      <c r="AP291" s="165"/>
      <c r="AQ291" s="165"/>
      <c r="AR291" s="189" t="str">
        <f t="shared" si="209"/>
        <v/>
      </c>
      <c r="AS291" s="166" t="str">
        <f t="shared" si="243"/>
        <v/>
      </c>
      <c r="AT291" s="166" t="str">
        <f t="shared" si="244"/>
        <v/>
      </c>
      <c r="AU291" s="166" t="str">
        <f t="shared" si="210"/>
        <v/>
      </c>
      <c r="AV291" s="166" t="str">
        <f t="shared" si="211"/>
        <v/>
      </c>
      <c r="AW291" s="166" t="str">
        <f t="shared" si="245"/>
        <v/>
      </c>
      <c r="AX291" s="166" t="str">
        <f t="shared" si="246"/>
        <v/>
      </c>
      <c r="AY291" s="166" t="str">
        <f t="shared" si="247"/>
        <v/>
      </c>
      <c r="AZ291" s="166" t="str">
        <f t="shared" si="248"/>
        <v/>
      </c>
      <c r="BA291" s="166" t="str">
        <f t="shared" si="212"/>
        <v/>
      </c>
      <c r="BB291" s="166" t="str">
        <f t="shared" si="249"/>
        <v/>
      </c>
      <c r="BC291" s="166" t="str">
        <f t="shared" si="213"/>
        <v/>
      </c>
      <c r="BD291" s="166" t="str">
        <f t="shared" si="250"/>
        <v/>
      </c>
      <c r="BE291" s="166" t="str">
        <f t="shared" si="214"/>
        <v/>
      </c>
      <c r="BF291" s="166" t="str">
        <f t="shared" si="251"/>
        <v/>
      </c>
      <c r="BG291" s="166" t="str">
        <f t="shared" si="215"/>
        <v/>
      </c>
      <c r="BH291" s="166" t="str">
        <f t="shared" si="216"/>
        <v>{"description": "Sp _","conditions":[{"type":"variable_unless","name":"unsettled","value":0},{"input_sources":[{"language":"ja"}],"type":"input_source_if"},{"input_sources":[{"input_mode_id":"Roman$"}],"type":"input_source_unless"}],"from":{"key_code":"international1","modifiers":{"mandatory":["shift"],"optional":["caps_lock"]}},"to":[{"key_code":"1","modifiers":["shift"]},{"set_variable":{"name":"B_BSLS","value":1}},{"set_variable":{"name":"unsettled","value":2}}],"to_after_key_up":[{"set_variable":{"name":"B_BSLS","value":0}},{"set_variable":{"name":"unsettled","value":0}}],"type":"basic"},{"conditions":[{"input_sources":[{"language":"ja"}],"type":"input_source_if"},{"input_sources":[{"input_mode_id":"Roman$"}],"type":"input_source_unless"}],"from":{"key_code":"international1","modifiers":{"mandatory":["shift"],"optional":["caps_lock"]}},"to":[{"key_code":"1","modifiers":["shift"]},{"set_variable":{"name":"B_BSLS","value":1}},{"set_variable":{"name":"unsettled","value":1}}],"to_after_key_up":[{"set_variable":{"name":"B_BSLS","value":0}},{"set_variable":{"name":"unsettled","value":0}}],"type":"basic"},</v>
      </c>
      <c r="BI291" s="166" t="str">
        <f t="shared" si="217"/>
        <v/>
      </c>
      <c r="BJ291" s="166"/>
      <c r="BK291" s="190"/>
      <c r="BL291" s="189" t="str">
        <f t="shared" si="218"/>
        <v/>
      </c>
      <c r="BM291" s="166" t="str">
        <f t="shared" si="252"/>
        <v/>
      </c>
      <c r="BN291" s="167" t="str">
        <f t="shared" si="253"/>
        <v/>
      </c>
      <c r="BO291" s="166" t="str">
        <f t="shared" si="219"/>
        <v/>
      </c>
      <c r="BP291" s="166" t="str">
        <f t="shared" si="254"/>
        <v/>
      </c>
      <c r="BQ291" s="190" t="str">
        <f>IF(AND($A291=1,$J291&lt;&gt;""),_xlfn.CONCAT(BQ$3,PROPER(_xlfn.XLOOKUP($L291,字面,QWERTY)),BQ$4,_xlfn.XLOOKUP($L291,字面,QWERTY),BQ$5,$U291,BQ$6,_xlfn.XLOOKUP($L291,字面,変数名),BQ$7,_xlfn.XLOOKUP($L291,字面,変数名),BQ$8,BQ$9,_xlfn.XLOOKUP($L291,字面,QWERTY),BQ$5,$U291,BQ$6,_xlfn.XLOOKUP($L291,字面,変数名),BQ$10,_xlfn.XLOOKUP($L291,字面,変数名),IF(ISBLANK($BQ292),BQ$11,BQ$8)),"")</f>
        <v/>
      </c>
      <c r="BR291" s="193"/>
    </row>
    <row r="292" spans="1:70" ht="42">
      <c r="A292" s="39">
        <f t="shared" si="221"/>
        <v>1</v>
      </c>
      <c r="B292" s="38" t="str">
        <f t="shared" si="222"/>
        <v>B</v>
      </c>
      <c r="C292" s="38">
        <f t="shared" si="223"/>
        <v>0</v>
      </c>
      <c r="D292" s="38">
        <f t="shared" si="224"/>
        <v>2</v>
      </c>
      <c r="E292" s="50">
        <f t="shared" si="225"/>
        <v>70368744177664</v>
      </c>
      <c r="F292" s="141">
        <f t="shared" si="226"/>
        <v>1</v>
      </c>
      <c r="G292" s="144">
        <v>75</v>
      </c>
      <c r="H292" s="89"/>
      <c r="I292" s="92"/>
      <c r="J292" s="90"/>
      <c r="K292" s="91" t="s">
        <v>41</v>
      </c>
      <c r="L292" s="117" t="s">
        <v>1077</v>
      </c>
      <c r="M292" s="117"/>
      <c r="N292" s="205"/>
      <c r="O292" s="93" t="s">
        <v>1077</v>
      </c>
      <c r="P292" s="94"/>
      <c r="Q292" s="95"/>
      <c r="R292" s="96" t="s">
        <v>1080</v>
      </c>
      <c r="S292" s="97" t="str">
        <f t="shared" si="220"/>
        <v>{"key_code":"close_bracket","modifiers":["shift","option"]}</v>
      </c>
      <c r="T292" s="219"/>
      <c r="U292" s="97" t="str">
        <f t="shared" si="227"/>
        <v>{"key_code":"close_bracket"}</v>
      </c>
      <c r="W292" s="84" t="str">
        <f t="shared" si="228"/>
        <v/>
      </c>
      <c r="X292" s="85" t="str">
        <f t="shared" si="229"/>
        <v/>
      </c>
      <c r="Y292" s="86" t="str">
        <f t="shared" si="230"/>
        <v/>
      </c>
      <c r="Z292" s="87" t="str">
        <f t="shared" si="231"/>
        <v/>
      </c>
      <c r="AA292" s="85">
        <f t="shared" si="232"/>
        <v>0</v>
      </c>
      <c r="AB292" s="84" t="str">
        <f t="shared" si="233"/>
        <v/>
      </c>
      <c r="AC292" s="85" t="str">
        <f t="shared" si="234"/>
        <v/>
      </c>
      <c r="AD292" s="86" t="str">
        <f t="shared" si="235"/>
        <v/>
      </c>
      <c r="AE292" s="87" t="str">
        <f t="shared" si="236"/>
        <v/>
      </c>
      <c r="AF292" s="85">
        <f t="shared" si="237"/>
        <v>0</v>
      </c>
      <c r="AG292" s="84" t="str">
        <f t="shared" si="238"/>
        <v/>
      </c>
      <c r="AH292" s="85" t="str">
        <f t="shared" si="239"/>
        <v/>
      </c>
      <c r="AI292" s="86" t="str">
        <f t="shared" si="240"/>
        <v/>
      </c>
      <c r="AJ292" s="87" t="str">
        <f t="shared" si="241"/>
        <v/>
      </c>
      <c r="AK292" s="88">
        <f t="shared" si="242"/>
        <v>0</v>
      </c>
      <c r="AM292" s="183"/>
      <c r="AN292" s="165"/>
      <c r="AO292" s="165"/>
      <c r="AP292" s="165"/>
      <c r="AQ292" s="165"/>
      <c r="AR292" s="189" t="str">
        <f t="shared" si="209"/>
        <v/>
      </c>
      <c r="AS292" s="166" t="str">
        <f t="shared" si="243"/>
        <v/>
      </c>
      <c r="AT292" s="166" t="str">
        <f t="shared" si="244"/>
        <v/>
      </c>
      <c r="AU292" s="166" t="str">
        <f t="shared" si="210"/>
        <v/>
      </c>
      <c r="AV292" s="166" t="str">
        <f t="shared" si="211"/>
        <v/>
      </c>
      <c r="AW292" s="166" t="str">
        <f t="shared" si="245"/>
        <v/>
      </c>
      <c r="AX292" s="166" t="str">
        <f t="shared" si="246"/>
        <v/>
      </c>
      <c r="AY292" s="166" t="str">
        <f t="shared" si="247"/>
        <v/>
      </c>
      <c r="AZ292" s="166" t="str">
        <f t="shared" si="248"/>
        <v/>
      </c>
      <c r="BA292" s="166" t="str">
        <f t="shared" si="212"/>
        <v/>
      </c>
      <c r="BB292" s="166" t="str">
        <f t="shared" si="249"/>
        <v/>
      </c>
      <c r="BC292" s="166" t="str">
        <f t="shared" si="213"/>
        <v/>
      </c>
      <c r="BD292" s="166" t="str">
        <f t="shared" si="250"/>
        <v/>
      </c>
      <c r="BE292" s="166" t="str">
        <f t="shared" si="214"/>
        <v/>
      </c>
      <c r="BF292" s="166" t="str">
        <f t="shared" si="251"/>
        <v/>
      </c>
      <c r="BG292" s="166" t="str">
        <f t="shared" si="215"/>
        <v/>
      </c>
      <c r="BH292" s="166" t="str">
        <f t="shared" si="216"/>
        <v>{"description": "Sp [","conditions":[{"type":"variable_unless","name":"unsettled","value":0},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option"]},{"set_variable":{"name":"B_LBRC","value":1}},{"set_variable":{"name":"unsettled","value":2}}],"to_after_key_up":[{"set_variable":{"name":"B_LBRC","value":0}},{"set_variable":{"name":"unsettled","value":0}}],"type":"basic"},{"conditions":[{"input_sources":[{"language":"ja"}],"type":"input_source_if"},{"input_sources":[{"input_mode_id":"Roman$"}],"type":"input_source_unless"}],"from":{"key_code":"close_bracket","modifiers":{"mandatory":["shift"],"optional":["caps_lock"]}},"to":[{"key_code":"close_bracket","modifiers":["shift","option"]},{"set_variable":{"name":"B_LBRC","value":1}},{"set_variable":{"name":"unsettled","value":1}}],"to_after_key_up":[{"set_variable":{"name":"B_LBRC","value":0}},{"set_variable":{"name":"unsettled","value":0}}],"type":"basic"},</v>
      </c>
      <c r="BI292" s="166" t="str">
        <f t="shared" si="217"/>
        <v/>
      </c>
      <c r="BJ292" s="166"/>
      <c r="BK292" s="190"/>
      <c r="BL292" s="189" t="str">
        <f t="shared" si="218"/>
        <v/>
      </c>
      <c r="BM292" s="166" t="str">
        <f t="shared" si="252"/>
        <v/>
      </c>
      <c r="BN292" s="167" t="str">
        <f t="shared" si="253"/>
        <v/>
      </c>
      <c r="BO292" s="166" t="str">
        <f t="shared" si="219"/>
        <v/>
      </c>
      <c r="BP292" s="166" t="str">
        <f t="shared" si="254"/>
        <v/>
      </c>
      <c r="BQ292" s="190" t="str">
        <f>IF(AND($A292=1,$J292&lt;&gt;""),_xlfn.CONCAT(BQ$3,PROPER(_xlfn.XLOOKUP($L292,字面,QWERTY)),BQ$4,_xlfn.XLOOKUP($L292,字面,QWERTY),BQ$5,$U292,BQ$6,_xlfn.XLOOKUP($L292,字面,変数名),BQ$7,_xlfn.XLOOKUP($L292,字面,変数名),BQ$8,BQ$9,_xlfn.XLOOKUP($L292,字面,QWERTY),BQ$5,$U292,BQ$6,_xlfn.XLOOKUP($L292,字面,変数名),BQ$10,_xlfn.XLOOKUP($L292,字面,変数名),IF(ISBLANK($BQ293),BQ$11,BQ$8)),"")</f>
        <v/>
      </c>
      <c r="BR292" s="193"/>
    </row>
    <row r="293" spans="1:70" ht="42">
      <c r="A293" s="39">
        <f t="shared" si="221"/>
        <v>1</v>
      </c>
      <c r="B293" s="38" t="str">
        <f t="shared" si="222"/>
        <v>B</v>
      </c>
      <c r="C293" s="38">
        <f t="shared" si="223"/>
        <v>0</v>
      </c>
      <c r="D293" s="38">
        <f t="shared" si="224"/>
        <v>2</v>
      </c>
      <c r="E293" s="50">
        <f t="shared" si="225"/>
        <v>140737488355328</v>
      </c>
      <c r="F293" s="141">
        <f t="shared" si="226"/>
        <v>1</v>
      </c>
      <c r="G293" s="144">
        <v>76</v>
      </c>
      <c r="H293" s="89"/>
      <c r="I293" s="92"/>
      <c r="J293" s="90"/>
      <c r="K293" s="91" t="s">
        <v>41</v>
      </c>
      <c r="L293" s="117" t="s">
        <v>1078</v>
      </c>
      <c r="M293" s="117"/>
      <c r="N293" s="205"/>
      <c r="O293" s="93" t="s">
        <v>1078</v>
      </c>
      <c r="P293" s="94"/>
      <c r="Q293" s="95"/>
      <c r="R293" s="96" t="s">
        <v>1081</v>
      </c>
      <c r="S293" s="97" t="str">
        <f t="shared" si="220"/>
        <v>{"key_code":"non_us_pound","modifiers":["shift","option"]}</v>
      </c>
      <c r="T293" s="219"/>
      <c r="U293" s="97" t="str">
        <f t="shared" si="227"/>
        <v>{"key_code":"non_us_pound"}</v>
      </c>
      <c r="W293" s="84" t="str">
        <f t="shared" si="228"/>
        <v/>
      </c>
      <c r="X293" s="85" t="str">
        <f t="shared" si="229"/>
        <v/>
      </c>
      <c r="Y293" s="86" t="str">
        <f t="shared" si="230"/>
        <v/>
      </c>
      <c r="Z293" s="87" t="str">
        <f t="shared" si="231"/>
        <v/>
      </c>
      <c r="AA293" s="85">
        <f t="shared" si="232"/>
        <v>0</v>
      </c>
      <c r="AB293" s="84" t="str">
        <f t="shared" si="233"/>
        <v/>
      </c>
      <c r="AC293" s="85" t="str">
        <f t="shared" si="234"/>
        <v/>
      </c>
      <c r="AD293" s="86" t="str">
        <f t="shared" si="235"/>
        <v/>
      </c>
      <c r="AE293" s="87" t="str">
        <f t="shared" si="236"/>
        <v/>
      </c>
      <c r="AF293" s="85">
        <f t="shared" si="237"/>
        <v>0</v>
      </c>
      <c r="AG293" s="84" t="str">
        <f t="shared" si="238"/>
        <v/>
      </c>
      <c r="AH293" s="85" t="str">
        <f t="shared" si="239"/>
        <v/>
      </c>
      <c r="AI293" s="86" t="str">
        <f t="shared" si="240"/>
        <v/>
      </c>
      <c r="AJ293" s="87" t="str">
        <f t="shared" si="241"/>
        <v/>
      </c>
      <c r="AK293" s="88">
        <f t="shared" si="242"/>
        <v>0</v>
      </c>
      <c r="AM293" s="183"/>
      <c r="AN293" s="165"/>
      <c r="AO293" s="165"/>
      <c r="AP293" s="165"/>
      <c r="AQ293" s="165"/>
      <c r="AR293" s="189" t="str">
        <f t="shared" si="209"/>
        <v/>
      </c>
      <c r="AS293" s="166" t="str">
        <f t="shared" si="243"/>
        <v/>
      </c>
      <c r="AT293" s="166" t="str">
        <f t="shared" si="244"/>
        <v/>
      </c>
      <c r="AU293" s="166" t="str">
        <f t="shared" si="210"/>
        <v/>
      </c>
      <c r="AV293" s="166" t="str">
        <f t="shared" si="211"/>
        <v/>
      </c>
      <c r="AW293" s="166" t="str">
        <f t="shared" si="245"/>
        <v/>
      </c>
      <c r="AX293" s="166" t="str">
        <f t="shared" si="246"/>
        <v/>
      </c>
      <c r="AY293" s="166" t="str">
        <f t="shared" si="247"/>
        <v/>
      </c>
      <c r="AZ293" s="166" t="str">
        <f t="shared" si="248"/>
        <v/>
      </c>
      <c r="BA293" s="166" t="str">
        <f t="shared" si="212"/>
        <v/>
      </c>
      <c r="BB293" s="166" t="str">
        <f t="shared" si="249"/>
        <v/>
      </c>
      <c r="BC293" s="166" t="str">
        <f t="shared" si="213"/>
        <v/>
      </c>
      <c r="BD293" s="166" t="str">
        <f t="shared" si="250"/>
        <v/>
      </c>
      <c r="BE293" s="166" t="str">
        <f t="shared" si="214"/>
        <v/>
      </c>
      <c r="BF293" s="166" t="str">
        <f t="shared" si="251"/>
        <v/>
      </c>
      <c r="BG293" s="166" t="str">
        <f t="shared" si="215"/>
        <v/>
      </c>
      <c r="BH293" s="166" t="str">
        <f t="shared" si="216"/>
        <v>{"description": "Sp ]","conditions":[{"type":"variable_unless","name":"unsettled","value":0},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option"]},{"set_variable":{"name":"B_RBRC","value":1}},{"set_variable":{"name":"unsettled","value":2}}],"to_after_key_up":[{"set_variable":{"name":"B_RBRC","value":0}},{"set_variable":{"name":"unsettled","value":0}}],"type":"basic"},{"conditions":[{"input_sources":[{"language":"ja"}],"type":"input_source_if"},{"input_sources":[{"input_mode_id":"Roman$"}],"type":"input_source_unless"}],"from":{"key_code":"non_us_pound","modifiers":{"mandatory":["shift"],"optional":["caps_lock"]}},"to":[{"key_code":"non_us_pound","modifiers":["shift","option"]},{"set_variable":{"name":"B_RBRC","value":1}},{"set_variable":{"name":"unsettled","value":1}}],"to_after_key_up":[{"set_variable":{"name":"B_RBRC","value":0}},{"set_variable":{"name":"unsettled","value":0}}],"type":"basic"},</v>
      </c>
      <c r="BI293" s="166" t="str">
        <f t="shared" si="217"/>
        <v/>
      </c>
      <c r="BJ293" s="166"/>
      <c r="BK293" s="190"/>
      <c r="BL293" s="189" t="str">
        <f t="shared" si="218"/>
        <v/>
      </c>
      <c r="BM293" s="166" t="str">
        <f t="shared" si="252"/>
        <v/>
      </c>
      <c r="BN293" s="167" t="str">
        <f t="shared" si="253"/>
        <v/>
      </c>
      <c r="BO293" s="166" t="str">
        <f t="shared" si="219"/>
        <v/>
      </c>
      <c r="BP293" s="166" t="str">
        <f t="shared" si="254"/>
        <v/>
      </c>
      <c r="BQ293" s="190" t="str">
        <f>IF(AND($A293=1,$J293&lt;&gt;""),_xlfn.CONCAT(BQ$3,PROPER(_xlfn.XLOOKUP($L293,字面,QWERTY)),BQ$4,_xlfn.XLOOKUP($L293,字面,QWERTY),BQ$5,$U293,BQ$6,_xlfn.XLOOKUP($L293,字面,変数名),BQ$7,_xlfn.XLOOKUP($L293,字面,変数名),BQ$8,BQ$9,_xlfn.XLOOKUP($L293,字面,QWERTY),BQ$5,$U293,BQ$6,_xlfn.XLOOKUP($L293,字面,変数名),BQ$10,_xlfn.XLOOKUP($L293,字面,変数名),IF(ISBLANK($BQ294),BQ$11,BQ$8)),"")</f>
        <v/>
      </c>
      <c r="BR293" s="193"/>
    </row>
    <row r="294" spans="1:70" ht="21">
      <c r="A294" s="39">
        <f t="shared" si="221"/>
        <v>1</v>
      </c>
      <c r="B294" s="38" t="str">
        <f t="shared" si="222"/>
        <v>C</v>
      </c>
      <c r="C294" s="38">
        <f t="shared" si="223"/>
        <v>1</v>
      </c>
      <c r="D294" s="38">
        <f t="shared" si="224"/>
        <v>2</v>
      </c>
      <c r="E294" s="50">
        <f t="shared" si="225"/>
        <v>32</v>
      </c>
      <c r="F294" s="141">
        <f t="shared" si="226"/>
        <v>0</v>
      </c>
      <c r="G294" s="144">
        <v>6</v>
      </c>
      <c r="H294" s="89"/>
      <c r="I294" s="92"/>
      <c r="J294" s="90" t="s">
        <v>40</v>
      </c>
      <c r="K294" s="91" t="s">
        <v>56</v>
      </c>
      <c r="L294" s="117" t="s">
        <v>196</v>
      </c>
      <c r="M294" s="117"/>
      <c r="N294" s="205"/>
      <c r="O294" s="93"/>
      <c r="P294" s="94" t="s">
        <v>196</v>
      </c>
      <c r="Q294" s="95" t="s">
        <v>914</v>
      </c>
      <c r="R294" s="96" t="s">
        <v>915</v>
      </c>
      <c r="S294" s="97" t="str">
        <f t="shared" si="220"/>
        <v>{"key_code":"left_arrow"}</v>
      </c>
      <c r="T294" s="219"/>
      <c r="U294" s="97" t="str">
        <f t="shared" si="227"/>
        <v>{"key_code":"t"}</v>
      </c>
      <c r="W294" s="84" t="str">
        <f t="shared" si="228"/>
        <v/>
      </c>
      <c r="X294" s="85" t="str">
        <f t="shared" si="229"/>
        <v/>
      </c>
      <c r="Y294" s="86" t="str">
        <f t="shared" si="230"/>
        <v/>
      </c>
      <c r="Z294" s="87" t="str">
        <f t="shared" si="231"/>
        <v/>
      </c>
      <c r="AA294" s="85">
        <f t="shared" si="232"/>
        <v>0</v>
      </c>
      <c r="AB294" s="84" t="str">
        <f t="shared" si="233"/>
        <v/>
      </c>
      <c r="AC294" s="85" t="str">
        <f t="shared" si="234"/>
        <v/>
      </c>
      <c r="AD294" s="86" t="str">
        <f t="shared" si="235"/>
        <v/>
      </c>
      <c r="AE294" s="87" t="str">
        <f t="shared" si="236"/>
        <v/>
      </c>
      <c r="AF294" s="85">
        <f t="shared" si="237"/>
        <v>0</v>
      </c>
      <c r="AG294" s="84" t="str">
        <f t="shared" si="238"/>
        <v/>
      </c>
      <c r="AH294" s="85" t="str">
        <f t="shared" si="239"/>
        <v/>
      </c>
      <c r="AI294" s="86" t="str">
        <f t="shared" si="240"/>
        <v/>
      </c>
      <c r="AJ294" s="87" t="str">
        <f t="shared" si="241"/>
        <v/>
      </c>
      <c r="AK294" s="88">
        <f t="shared" si="242"/>
        <v>0</v>
      </c>
      <c r="AM294" s="183"/>
      <c r="AN294" s="165"/>
      <c r="AO294" s="165"/>
      <c r="AP294" s="165"/>
      <c r="AQ294" s="165"/>
      <c r="AR294" s="189" t="str">
        <f t="shared" si="209"/>
        <v/>
      </c>
      <c r="AS294" s="166" t="str">
        <f t="shared" si="243"/>
        <v/>
      </c>
      <c r="AT294" s="166" t="str">
        <f t="shared" si="244"/>
        <v/>
      </c>
      <c r="AU294" s="166" t="str">
        <f t="shared" si="210"/>
        <v/>
      </c>
      <c r="AV294" s="166" t="str">
        <f t="shared" si="211"/>
        <v/>
      </c>
      <c r="AW294" s="166" t="str">
        <f t="shared" si="245"/>
        <v/>
      </c>
      <c r="AX294" s="166" t="str">
        <f t="shared" si="246"/>
        <v/>
      </c>
      <c r="AY294" s="166" t="str">
        <f t="shared" si="247"/>
        <v/>
      </c>
      <c r="AZ294" s="166" t="str">
        <f t="shared" si="248"/>
        <v/>
      </c>
      <c r="BA294" s="166" t="str">
        <f t="shared" si="212"/>
        <v/>
      </c>
      <c r="BB294" s="166" t="str">
        <f t="shared" si="249"/>
        <v/>
      </c>
      <c r="BC294" s="166" t="str">
        <f t="shared" si="213"/>
        <v/>
      </c>
      <c r="BD294" s="166" t="str">
        <f t="shared" si="250"/>
        <v/>
      </c>
      <c r="BE294" s="166" t="str">
        <f t="shared" si="214"/>
        <v/>
      </c>
      <c r="BF294" s="166" t="str">
        <f t="shared" si="251"/>
        <v/>
      </c>
      <c r="BG294" s="166" t="str">
        <f t="shared" si="215"/>
        <v/>
      </c>
      <c r="BH294" s="166" t="str">
        <f t="shared" si="216"/>
        <v/>
      </c>
      <c r="BI294" s="166" t="str">
        <f t="shared" si="217"/>
        <v>{"description": "(Sp) 左","conditions":[{"type":"variable_unless","name":"unsettled","value":0},{"input_sources":[{"language":"ja"}],"type":"input_source_if"},{"input_sources":[{"input_mode_id":"Roman$"}],"type":"input_source_unless"}],"from":{"key_code":"t","modifiers":{"optional":["shift","caps_lock"]}},"to":[{"key_code":"left_arrow"},{"set_variable":{"name":"B_T","value":1}},{"set_variable":{"name":"unsettled","value":0}}],"to_after_key_up":[{"set_variable":{"name":"B_T","value":0}},{"set_variable":{"name":"unsettled","value":0}}],"type":"basic"},{"conditions":[{"input_sources":[{"language":"ja"}],"type":"input_source_if"},{"input_sources":[{"input_mode_id":"Roman$"}],"type":"input_source_unless"}],"from":{"key_code":"t","modifiers":{"optional":["shift","caps_lock"]}},"to":[{"key_code":"left_arrow"},{"set_variable":{"name":"B_T","value":1}},{"set_variable":{"name":"unsettled","value":0}}],"to_after_key_up":[{"set_variable":{"name":"B_T","value":0}},{"set_variable":{"name":"unsettled","value":0}}],"type":"basic"},</v>
      </c>
      <c r="BJ294" s="166"/>
      <c r="BK294" s="190"/>
      <c r="BL294" s="189" t="str">
        <f t="shared" si="218"/>
        <v/>
      </c>
      <c r="BM294" s="166" t="str">
        <f t="shared" si="252"/>
        <v/>
      </c>
      <c r="BN294" s="167" t="str">
        <f t="shared" si="253"/>
        <v/>
      </c>
      <c r="BO294" s="166" t="str">
        <f t="shared" si="219"/>
        <v/>
      </c>
      <c r="BP294" s="166" t="str">
        <f t="shared" si="254"/>
        <v/>
      </c>
      <c r="BQ294" s="190" t="str">
        <f>IF(AND($A294=1,$J294&lt;&gt;""),_xlfn.CONCAT(BQ$3,PROPER(_xlfn.XLOOKUP($L294,字面,QWERTY)),BQ$4,_xlfn.XLOOKUP($L294,字面,QWERTY),BQ$5,$U294,BQ$6,_xlfn.XLOOKUP($L294,字面,変数名),BQ$7,_xlfn.XLOOKUP($L294,字面,変数名),BQ$8,BQ$9,_xlfn.XLOOKUP($L294,字面,QWERTY),BQ$5,$U294,BQ$6,_xlfn.XLOOKUP($L294,字面,変数名),BQ$10,_xlfn.XLOOKUP($L294,字面,変数名),IF(ISBLANK($BQ295),BQ$11,BQ$8)),"")</f>
        <v>{"description": "(Sp) T","conditions":[{"type":"variable_unless","name":"unsettled","value":0}],"from":{"key_code":"t","modifiers":{"optional":["any"]}},"to":[{"key_code":"t"},{"set_variable":{"name":"B_T","value":1}},{"set_variable":{"name":"unsettled","value":2}}],"to_after_key_up":[{"set_variable":{"name":"B_T","value":0}},{"set_variable":{"name":"unsettled","value":0}}],"type":"basic"},{"from":{"key_code":"t","modifiers":{"optional":["any"]}},"to":[{"key_code":"t"},{"set_variable":{"name":"B_T","value":1}},{"set_variable":{"name":"unsettled","value":1}}],"to_after_key_up":[{"set_variable":{"name":"B_T","value":0}},{"set_variable":{"name":"unsettled","value":0}}],"type":"basic"},</v>
      </c>
      <c r="BR294" s="193"/>
    </row>
    <row r="295" spans="1:70" ht="21">
      <c r="A295" s="39">
        <f t="shared" si="221"/>
        <v>1</v>
      </c>
      <c r="B295" s="38" t="str">
        <f t="shared" si="222"/>
        <v>C</v>
      </c>
      <c r="C295" s="38">
        <f t="shared" si="223"/>
        <v>1</v>
      </c>
      <c r="D295" s="38">
        <f t="shared" si="224"/>
        <v>2</v>
      </c>
      <c r="E295" s="50">
        <f t="shared" si="225"/>
        <v>64</v>
      </c>
      <c r="F295" s="141">
        <f t="shared" si="226"/>
        <v>0</v>
      </c>
      <c r="G295" s="144">
        <v>7</v>
      </c>
      <c r="H295" s="89"/>
      <c r="I295" s="92"/>
      <c r="J295" s="90" t="s">
        <v>40</v>
      </c>
      <c r="K295" s="91" t="s">
        <v>56</v>
      </c>
      <c r="L295" s="117" t="s">
        <v>197</v>
      </c>
      <c r="M295" s="117"/>
      <c r="N295" s="205"/>
      <c r="O295" s="93"/>
      <c r="P295" s="94" t="s">
        <v>197</v>
      </c>
      <c r="Q295" s="95" t="s">
        <v>916</v>
      </c>
      <c r="R295" s="96" t="s">
        <v>917</v>
      </c>
      <c r="S295" s="97" t="str">
        <f t="shared" si="220"/>
        <v>{"key_code":"right_arrow"}</v>
      </c>
      <c r="T295" s="219"/>
      <c r="U295" s="97" t="str">
        <f t="shared" si="227"/>
        <v>{"key_code":"y"}</v>
      </c>
      <c r="W295" s="84" t="str">
        <f t="shared" si="228"/>
        <v/>
      </c>
      <c r="X295" s="85" t="str">
        <f t="shared" si="229"/>
        <v/>
      </c>
      <c r="Y295" s="86" t="str">
        <f t="shared" si="230"/>
        <v/>
      </c>
      <c r="Z295" s="87" t="str">
        <f t="shared" si="231"/>
        <v/>
      </c>
      <c r="AA295" s="85">
        <f t="shared" si="232"/>
        <v>0</v>
      </c>
      <c r="AB295" s="84" t="str">
        <f t="shared" si="233"/>
        <v/>
      </c>
      <c r="AC295" s="85" t="str">
        <f t="shared" si="234"/>
        <v/>
      </c>
      <c r="AD295" s="86" t="str">
        <f t="shared" si="235"/>
        <v/>
      </c>
      <c r="AE295" s="87" t="str">
        <f t="shared" si="236"/>
        <v/>
      </c>
      <c r="AF295" s="85">
        <f t="shared" si="237"/>
        <v>0</v>
      </c>
      <c r="AG295" s="84" t="str">
        <f t="shared" si="238"/>
        <v/>
      </c>
      <c r="AH295" s="85" t="str">
        <f t="shared" si="239"/>
        <v/>
      </c>
      <c r="AI295" s="86" t="str">
        <f t="shared" si="240"/>
        <v/>
      </c>
      <c r="AJ295" s="87" t="str">
        <f t="shared" si="241"/>
        <v/>
      </c>
      <c r="AK295" s="88">
        <f t="shared" si="242"/>
        <v>0</v>
      </c>
      <c r="AM295" s="183"/>
      <c r="AN295" s="165"/>
      <c r="AO295" s="165"/>
      <c r="AP295" s="165"/>
      <c r="AQ295" s="165"/>
      <c r="AR295" s="189" t="str">
        <f t="shared" ref="AR295:AR311" si="255">IF(AND($A295=3,$B295="A",$S295&lt;&gt;""),_xlfn.CONCAT(AR$3,$L295,", ",$M295," &amp; ",$N295," → ",CLEAN($P295),AR$4,_xlfn.XLOOKUP($L295,字面,変数名),AR$6,_xlfn.XLOOKUP($M295,字面,変数名),IF($S295=$U295,AR$16,AR$7),_xlfn.XLOOKUP($N295,字面,QWERTY),AR$8,$S295,AR$9,_xlfn.XLOOKUP($N295,字面,変数名),AR$10,_xlfn.XLOOKUP($N295,字面,変数名),AR$11,AR$12,_xlfn.XLOOKUP($L295,字面,変数名),AR$6,_xlfn.XLOOKUP($M295,字面,変数名),IF($S295=$U295,AR$16,AR$7),_xlfn.XLOOKUP($N295,字面,QWERTY),AR$13,$S295,AR$9,_xlfn.XLOOKUP($N295,字面,変数名),AR$10,_xlfn.XLOOKUP($N295,字面,変数名),AR$11,AR$14,_xlfn.XLOOKUP($L295,字面,変数名),AR$6,_xlfn.XLOOKUP($M295,字面,変数名),IF($S295=$U295,AR$16,AR$7),_xlfn.XLOOKUP($N295,字面,QWERTY),AR$15,$S295,AR$9,_xlfn.XLOOKUP($N295,字面,変数名),AR$10,_xlfn.XLOOKUP($N295,字面,変数名),AR$11),"")</f>
        <v/>
      </c>
      <c r="AS295" s="166" t="str">
        <f t="shared" si="243"/>
        <v/>
      </c>
      <c r="AT295" s="166" t="str">
        <f t="shared" si="244"/>
        <v/>
      </c>
      <c r="AU295" s="166" t="str">
        <f t="shared" ref="AU295:AU311" si="256">IF(AND($A295=3,$B295="C",$AA295=1),_xlfn.CONCAT(AU$3,$L295,", ",$M295," &amp; ",$N295," → ",CLEAN($O295),AU$4,_xlfn.XLOOKUP($L295,字面,変数名),AU$6,_xlfn.XLOOKUP($M295,字面,変数名),AU$7,_xlfn.XLOOKUP($N295,字面,QWERTY),AU$8,$S295,AU$9,_xlfn.XLOOKUP($N295,字面,変数名),AU$10,_xlfn.XLOOKUP($N295,字面,変数名),AU$11,AU$12,_xlfn.XLOOKUP($L295,字面,変数名),AU$6,_xlfn.XLOOKUP($M295,字面,変数名),AU$7,_xlfn.XLOOKUP($N295,字面,QWERTY),AU$13,$S295,AU$9,_xlfn.XLOOKUP($N295,字面,変数名),AU$10,_xlfn.XLOOKUP($N295,字面,変数名),AU$11),"")</f>
        <v/>
      </c>
      <c r="AV295" s="166" t="str">
        <f t="shared" ref="AV295:AV311" si="257">IF(AND($A295=3,$B295="C",$AA295&lt;&gt;1),_xlfn.CONCAT(AV$3,$L295,", ",$M295," &amp; ",$N295," → ",CLEAN($O295),AV$4,_xlfn.XLOOKUP($L295,字面,変数名),AV$6,_xlfn.XLOOKUP($M295,字面,変数名),AV$7,_xlfn.XLOOKUP($N295,字面,QWERTY),AV$8,$S295,AV$9,_xlfn.XLOOKUP($N295,字面,変数名),AV$10,_xlfn.XLOOKUP($N295,字面,変数名),AV$11,AV$12,_xlfn.XLOOKUP($L295,字面,変数名),AV$6,_xlfn.XLOOKUP($M295,字面,変数名),AV$7,_xlfn.XLOOKUP($N295,字面,QWERTY),AV$13,$S295,AV$9,_xlfn.XLOOKUP($N295,字面,変数名),AV$10,_xlfn.XLOOKUP($N295,字面,変数名),AV$11,AV$14,_xlfn.XLOOKUP($L295,字面,変数名),AV$6,_xlfn.XLOOKUP($M295,字面,変数名),AV$7,_xlfn.XLOOKUP($N295,字面,QWERTY),AV$15,$S295,AV$9,_xlfn.XLOOKUP($N295,字面,変数名),AV$10,_xlfn.XLOOKUP($N295,字面,変数名),AV$11),"")</f>
        <v/>
      </c>
      <c r="AW295" s="166" t="str">
        <f t="shared" si="245"/>
        <v/>
      </c>
      <c r="AX295" s="166" t="str">
        <f t="shared" si="246"/>
        <v/>
      </c>
      <c r="AY295" s="166" t="str">
        <f t="shared" si="247"/>
        <v/>
      </c>
      <c r="AZ295" s="166" t="str">
        <f t="shared" si="248"/>
        <v/>
      </c>
      <c r="BA295" s="166" t="str">
        <f t="shared" ref="BA295:BA311" si="258">IF(AND($A295=2,$B295="A"),_xlfn.CONCAT(BA$3,$L295," &amp; ",$M295," → ",IF($O295="",CLEAN($P295),$O295),BA$4,_xlfn.XLOOKUP($L295,字面,変数名),IF($S295=$U295,BA$14,BA$6),_xlfn.XLOOKUP($M295,字面,QWERTY),BA$7,$S295,BA$8,_xlfn.XLOOKUP($M295,字面,変数名),BA$9,IF($F295=0,0,2),BA$10,_xlfn.XLOOKUP($M295,字面,変数名),BA$11,BA$12,_xlfn.XLOOKUP($L295,字面,変数名),IF($S295=$U295,BA$14,BA$6),_xlfn.XLOOKUP($M295,字面,QWERTY),BA$13,$S295,BA$8,_xlfn.XLOOKUP($M295,字面,変数名),BA$9,$F295,BA$10,_xlfn.XLOOKUP($M295,字面,変数名),BA$11),"")</f>
        <v/>
      </c>
      <c r="BB295" s="166" t="str">
        <f t="shared" si="249"/>
        <v/>
      </c>
      <c r="BC295" s="166" t="str">
        <f t="shared" ref="BC295:BC311" si="259">IF(AND($A295=2,$B295="B"),_xlfn.CONCAT(BC$3,$L295," &amp; ",$M295," → ",$O295,BC$4,_xlfn.XLOOKUP($L295,字面,変数名),BC$6,_xlfn.XLOOKUP($M295,字面,QWERTY),BC$7,$S295,BC$8,_xlfn.XLOOKUP($M295,字面,変数名),BC$9,IF($F295=0,0,2),BC$10,_xlfn.XLOOKUP($M295,字面,変数名),BC$11,BC$12,_xlfn.XLOOKUP($L295,字面,変数名),BC$6,_xlfn.XLOOKUP($M295,字面,QWERTY),BC$13,$S295,BC$8,_xlfn.XLOOKUP($M295,字面,変数名),BC$9,$F295,BC$10,_xlfn.XLOOKUP($M295,字面,変数名),BC$11,),"")</f>
        <v/>
      </c>
      <c r="BD295" s="166" t="str">
        <f t="shared" si="250"/>
        <v/>
      </c>
      <c r="BE295" s="166" t="str">
        <f t="shared" ref="BE295:BE311" si="260">IF(AND($A295=2,$B295="C"),_xlfn.CONCAT(BE$3,$L295," &amp; ",$M295," → ",$O295,BE$4,_xlfn.XLOOKUP($L295,字面,変数名),BE$6,_xlfn.XLOOKUP($M295,字面,QWERTY),BE$7,$S295,BE$8,_xlfn.XLOOKUP($M295,字面,変数名),BE$9,IF($F295=0,0,2),BE$10,_xlfn.XLOOKUP($M295,字面,変数名),BE$11,BE$12,_xlfn.XLOOKUP($L295,字面,変数名),BE$6,_xlfn.XLOOKUP($M295,字面,QWERTY),BE$13,$S295,BE$8,_xlfn.XLOOKUP($M295,字面,変数名),BE$9,$F295,BE$10,_xlfn.XLOOKUP($M295,字面,変数名),BE$11,),"")</f>
        <v/>
      </c>
      <c r="BF295" s="166" t="str">
        <f t="shared" si="251"/>
        <v/>
      </c>
      <c r="BG295" s="166" t="str">
        <f t="shared" ref="BG295:BG311" si="261">IF(AND($A295=1,$B295="A"),_xlfn.CONCAT(BG$3,$L295,BG$4,_xlfn.XLOOKUP($L295,字面,QWERTY),BG$5,$S295,BG$6,_xlfn.XLOOKUP($L295,字面,変数名),BG$7,IF($F295=0,0,2),BG$8,_xlfn.XLOOKUP($L295,字面,変数名),BG$9,BG$10,_xlfn.XLOOKUP($L295,字面,QWERTY),BG$5,$S295,BG$6,_xlfn.XLOOKUP($L295,字面,変数名),BG$7,$F295,BG$11,_xlfn.XLOOKUP($L295,字面,変数名),BG$9),"")</f>
        <v/>
      </c>
      <c r="BH295" s="166" t="str">
        <f t="shared" ref="BH295:BH311" si="262">IF(AND($A295=1,$B295="B"),_xlfn.CONCAT(BH$3,$L295,BH$4,_xlfn.XLOOKUP($L295,字面,QWERTY),BH$5,$S295,BH$6,_xlfn.XLOOKUP($L295,字面,変数名),BH$7,IF($F295=0,0,2),BH$8,_xlfn.XLOOKUP($L295,字面,変数名),BH$9,BH$10,_xlfn.XLOOKUP($L295,字面,QWERTY),BH$5,$S295,BH$6,_xlfn.XLOOKUP($L295,字面,変数名),BH$7,$F295,BH$11,_xlfn.XLOOKUP($L295,字面,変数名),BH$9),"")</f>
        <v/>
      </c>
      <c r="BI295" s="166" t="str">
        <f t="shared" ref="BI295:BI311" si="263">IF(AND($A295=1,$B295="C"),_xlfn.CONCAT(BI$3,$L295,BI$4,_xlfn.XLOOKUP($L295,字面,QWERTY),BI$5,$S295,BI$6,_xlfn.XLOOKUP($L295,字面,変数名),BI$7,IF($F295=0,0,2),BI$8,_xlfn.XLOOKUP($L295,字面,変数名),BI$9,BI$10,_xlfn.XLOOKUP($L295,字面,QWERTY),BI$5,$S295,BI$6,_xlfn.XLOOKUP($L295,字面,変数名),BI$7,$F295,BI$11,_xlfn.XLOOKUP($L295,字面,変数名),BI$9),"")</f>
        <v>{"description": "(Sp) 右","conditions":[{"type":"variable_unless","name":"unsettled","value":0},{"input_sources":[{"language":"ja"}],"type":"input_source_if"},{"input_sources":[{"input_mode_id":"Roman$"}],"type":"input_source_unless"}],"from":{"key_code":"y","modifiers":{"optional":["shift","caps_lock"]}},"to":[{"key_code":"right_arrow"},{"set_variable":{"name":"B_Y","value":1}},{"set_variable":{"name":"unsettled","value":0}}],"to_after_key_up":[{"set_variable":{"name":"B_Y","value":0}},{"set_variable":{"name":"unsettled","value":0}}],"type":"basic"},{"conditions":[{"input_sources":[{"language":"ja"}],"type":"input_source_if"},{"input_sources":[{"input_mode_id":"Roman$"}],"type":"input_source_unless"}],"from":{"key_code":"y","modifiers":{"optional":["shift","caps_lock"]}},"to":[{"key_code":"right_arrow"},{"set_variable":{"name":"B_Y","value":1}},{"set_variable":{"name":"unsettled","value":0}}],"to_after_key_up":[{"set_variable":{"name":"B_Y","value":0}},{"set_variable":{"name":"unsettled","value":0}}],"type":"basic"},</v>
      </c>
      <c r="BJ295" s="166"/>
      <c r="BK295" s="190"/>
      <c r="BL295" s="189" t="str">
        <f t="shared" ref="BL295:BL313" si="264">IF(AND($A295=3,$H295&lt;&gt;"",$S295&lt;&gt;$U295),_xlfn.CONCAT(BL$3,PROPER(_xlfn.XLOOKUP($L295,字面,QWERTY)),", ",PROPER(_xlfn.XLOOKUP($M295,字面,QWERTY))," &amp; ",PROPER(_xlfn.XLOOKUP($N295,字面,QWERTY))," → ",CLEAN($P295),BL$4,_xlfn.XLOOKUP($L295,字面,変数名),BL$6,_xlfn.XLOOKUP($M295,字面,変数名),BL$7,_xlfn.XLOOKUP($N295,字面,QWERTY),BL$8,$U295,BL$9,_xlfn.XLOOKUP($N295,字面,変数名),BL$10,_xlfn.XLOOKUP($N295,字面,変数名),BL$11,BL$12,_xlfn.XLOOKUP($L295,字面,変数名),BL$6,_xlfn.XLOOKUP($M295,字面,変数名),BL$7,_xlfn.XLOOKUP($N295,字面,QWERTY),BL$13,$U295,BL$9,_xlfn.XLOOKUP($N295,字面,変数名),BL$10,_xlfn.XLOOKUP($N295,字面,変数名),BL$11,BL$14,_xlfn.XLOOKUP($L295,字面,変数名),BL$6,_xlfn.XLOOKUP($M295,字面,変数名),BL$7,_xlfn.XLOOKUP($N295,字面,QWERTY),BL$15,$U295,BL$9,_xlfn.XLOOKUP($N295,字面,変数名),BL$10,_xlfn.XLOOKUP($N295,字面,変数名),BL$11),"")</f>
        <v/>
      </c>
      <c r="BM295" s="166" t="str">
        <f t="shared" si="252"/>
        <v/>
      </c>
      <c r="BN295" s="167" t="str">
        <f t="shared" si="253"/>
        <v/>
      </c>
      <c r="BO295" s="166" t="str">
        <f t="shared" ref="BO295:BO313" si="265">IF(AND($A295=2,$H295&lt;&gt;"",$S295&lt;&gt;$U295),_xlfn.CONCAT(BO$3,PROPER(_xlfn.XLOOKUP($L295,字面,QWERTY))," &amp; ",PROPER(_xlfn.XLOOKUP($M295,字面,QWERTY))," → ",IF($O295="",CLEAN($P295),$O295),BO$4,_xlfn.XLOOKUP($L295,字面,変数名),BO$6,_xlfn.XLOOKUP($M295,字面,QWERTY),BO$7,$U295,BO$8,_xlfn.XLOOKUP($M295,字面,変数名),BO$9,IF($F295=0,0,2),BO$10,_xlfn.XLOOKUP($M295,字面,変数名),BO$11,BO$12,_xlfn.XLOOKUP($L295,字面,変数名),BO$6,_xlfn.XLOOKUP($M295,字面,QWERTY),BO$13,$U295,BO$8,_xlfn.XLOOKUP($M295,字面,変数名),BO$9,$F295,BO$10,_xlfn.XLOOKUP($M295,字面,変数名),BO$11),"")</f>
        <v/>
      </c>
      <c r="BP295" s="166" t="str">
        <f t="shared" si="254"/>
        <v/>
      </c>
      <c r="BQ295" s="190" t="str">
        <f>IF(AND($A295=1,$J295&lt;&gt;""),_xlfn.CONCAT(BQ$3,PROPER(_xlfn.XLOOKUP($L295,字面,QWERTY)),BQ$4,_xlfn.XLOOKUP($L295,字面,QWERTY),BQ$5,$U295,BQ$6,_xlfn.XLOOKUP($L295,字面,変数名),BQ$7,_xlfn.XLOOKUP($L295,字面,変数名),BQ$8,BQ$9,_xlfn.XLOOKUP($L295,字面,QWERTY),BQ$5,$U295,BQ$6,_xlfn.XLOOKUP($L295,字面,変数名),BQ$10,_xlfn.XLOOKUP($L295,字面,変数名),IF(ISBLANK($BQ296),BQ$11,BQ$8)),"")</f>
        <v>{"description": "(Sp) Y","conditions":[{"type":"variable_unless","name":"unsettled","value":0}],"from":{"key_code":"y","modifiers":{"optional":["any"]}},"to":[{"key_code":"y"},{"set_variable":{"name":"B_Y","value":1}},{"set_variable":{"name":"unsettled","value":2}}],"to_after_key_up":[{"set_variable":{"name":"B_Y","value":0}},{"set_variable":{"name":"unsettled","value":0}}],"type":"basic"},{"from":{"key_code":"y","modifiers":{"optional":["any"]}},"to":[{"key_code":"y"},{"set_variable":{"name":"B_Y","value":1}},{"set_variable":{"name":"unsettled","value":1}}],"to_after_key_up":[{"set_variable":{"name":"B_Y","value":0}},{"set_variable":{"name":"unsettled","value":0}}],"type":"basic"},</v>
      </c>
      <c r="BR295" s="193"/>
    </row>
    <row r="296" spans="1:70" ht="21">
      <c r="A296" s="39">
        <f t="shared" si="221"/>
        <v>1</v>
      </c>
      <c r="B296" s="38" t="str">
        <f t="shared" si="222"/>
        <v>C</v>
      </c>
      <c r="C296" s="38">
        <f t="shared" si="223"/>
        <v>1</v>
      </c>
      <c r="D296" s="38">
        <f t="shared" si="224"/>
        <v>2</v>
      </c>
      <c r="E296" s="50">
        <f t="shared" si="225"/>
        <v>2097152</v>
      </c>
      <c r="F296" s="141">
        <f t="shared" si="226"/>
        <v>1</v>
      </c>
      <c r="G296" s="144">
        <v>22</v>
      </c>
      <c r="H296" s="89"/>
      <c r="I296" s="92"/>
      <c r="J296" s="90" t="s">
        <v>40</v>
      </c>
      <c r="K296" s="91" t="s">
        <v>56</v>
      </c>
      <c r="L296" s="117" t="s">
        <v>186</v>
      </c>
      <c r="M296" s="117"/>
      <c r="N296" s="205"/>
      <c r="O296" s="93" t="s">
        <v>186</v>
      </c>
      <c r="P296" s="94"/>
      <c r="Q296" s="95"/>
      <c r="R296" s="96"/>
      <c r="S296" s="97" t="str">
        <f t="shared" si="220"/>
        <v>{"key_code":"h"},{"key_code":"o"}</v>
      </c>
      <c r="T296" s="219"/>
      <c r="U296" s="97" t="str">
        <f t="shared" si="227"/>
        <v>{"key_code":"z"}</v>
      </c>
      <c r="W296" s="84" t="str">
        <f t="shared" si="228"/>
        <v/>
      </c>
      <c r="X296" s="85" t="str">
        <f t="shared" si="229"/>
        <v/>
      </c>
      <c r="Y296" s="86" t="str">
        <f t="shared" si="230"/>
        <v/>
      </c>
      <c r="Z296" s="87" t="str">
        <f t="shared" si="231"/>
        <v/>
      </c>
      <c r="AA296" s="85">
        <f t="shared" si="232"/>
        <v>0</v>
      </c>
      <c r="AB296" s="84" t="str">
        <f t="shared" si="233"/>
        <v/>
      </c>
      <c r="AC296" s="85" t="str">
        <f t="shared" si="234"/>
        <v/>
      </c>
      <c r="AD296" s="86" t="str">
        <f t="shared" si="235"/>
        <v/>
      </c>
      <c r="AE296" s="87" t="str">
        <f t="shared" si="236"/>
        <v/>
      </c>
      <c r="AF296" s="85">
        <f t="shared" si="237"/>
        <v>0</v>
      </c>
      <c r="AG296" s="84" t="str">
        <f t="shared" si="238"/>
        <v/>
      </c>
      <c r="AH296" s="85" t="str">
        <f t="shared" si="239"/>
        <v/>
      </c>
      <c r="AI296" s="86" t="str">
        <f t="shared" si="240"/>
        <v/>
      </c>
      <c r="AJ296" s="87" t="str">
        <f t="shared" si="241"/>
        <v/>
      </c>
      <c r="AK296" s="88">
        <f t="shared" si="242"/>
        <v>0</v>
      </c>
      <c r="AM296" s="183"/>
      <c r="AN296" s="165"/>
      <c r="AO296" s="165"/>
      <c r="AP296" s="165"/>
      <c r="AQ296" s="165"/>
      <c r="AR296" s="189" t="str">
        <f t="shared" si="255"/>
        <v/>
      </c>
      <c r="AS296" s="166" t="str">
        <f t="shared" si="243"/>
        <v/>
      </c>
      <c r="AT296" s="166" t="str">
        <f t="shared" si="244"/>
        <v/>
      </c>
      <c r="AU296" s="166" t="str">
        <f t="shared" si="256"/>
        <v/>
      </c>
      <c r="AV296" s="166" t="str">
        <f t="shared" si="257"/>
        <v/>
      </c>
      <c r="AW296" s="166" t="str">
        <f t="shared" si="245"/>
        <v/>
      </c>
      <c r="AX296" s="166" t="str">
        <f t="shared" si="246"/>
        <v/>
      </c>
      <c r="AY296" s="166" t="str">
        <f t="shared" si="247"/>
        <v/>
      </c>
      <c r="AZ296" s="166" t="str">
        <f t="shared" si="248"/>
        <v/>
      </c>
      <c r="BA296" s="166" t="str">
        <f t="shared" si="258"/>
        <v/>
      </c>
      <c r="BB296" s="166" t="str">
        <f t="shared" si="249"/>
        <v/>
      </c>
      <c r="BC296" s="166" t="str">
        <f t="shared" si="259"/>
        <v/>
      </c>
      <c r="BD296" s="166" t="str">
        <f t="shared" si="250"/>
        <v/>
      </c>
      <c r="BE296" s="166" t="str">
        <f t="shared" si="260"/>
        <v/>
      </c>
      <c r="BF296" s="166" t="str">
        <f t="shared" si="251"/>
        <v/>
      </c>
      <c r="BG296" s="166" t="str">
        <f t="shared" si="261"/>
        <v/>
      </c>
      <c r="BH296" s="166" t="str">
        <f t="shared" si="262"/>
        <v/>
      </c>
      <c r="BI296" s="166" t="str">
        <f t="shared" si="263"/>
        <v>{"description": "(Sp) ほ","conditions":[{"type":"variable_unless","name":"unsettled","value":0},{"input_sources":[{"language":"ja"}],"type":"input_source_if"},{"input_sources":[{"input_mode_id":"Roman$"}],"type":"input_source_unless"}],"from":{"key_code":"z","modifiers":{"optional":["shift","caps_lock"]}},"to":[{"key_code":"h"},{"key_code":"o"},{"set_variable":{"name":"B_Z","value":1}},{"set_variable":{"name":"unsettled","value":2}}],"to_after_key_up":[{"set_variable":{"name":"B_Z","value":0}},{"set_variable":{"name":"unsettled","value":0}}],"type":"basic"},{"conditions":[{"input_sources":[{"language":"ja"}],"type":"input_source_if"},{"input_sources":[{"input_mode_id":"Roman$"}],"type":"input_source_unless"}],"from":{"key_code":"z","modifiers":{"optional":["shift","caps_lock"]}},"to":[{"key_code":"h"},{"key_code":"o"},{"set_variable":{"name":"B_Z","value":1}},{"set_variable":{"name":"unsettled","value":1}}],"to_after_key_up":[{"set_variable":{"name":"B_Z","value":0}},{"set_variable":{"name":"unsettled","value":0}}],"type":"basic"},</v>
      </c>
      <c r="BJ296" s="166"/>
      <c r="BK296" s="190"/>
      <c r="BL296" s="189" t="str">
        <f t="shared" si="264"/>
        <v/>
      </c>
      <c r="BM296" s="166" t="str">
        <f t="shared" si="252"/>
        <v/>
      </c>
      <c r="BN296" s="167" t="str">
        <f t="shared" si="253"/>
        <v/>
      </c>
      <c r="BO296" s="166" t="str">
        <f t="shared" si="265"/>
        <v/>
      </c>
      <c r="BP296" s="166" t="str">
        <f t="shared" si="254"/>
        <v/>
      </c>
      <c r="BQ296" s="190" t="str">
        <f>IF(AND($A296=1,$J296&lt;&gt;""),_xlfn.CONCAT(BQ$3,PROPER(_xlfn.XLOOKUP($L296,字面,QWERTY)),BQ$4,_xlfn.XLOOKUP($L296,字面,QWERTY),BQ$5,$U296,BQ$6,_xlfn.XLOOKUP($L296,字面,変数名),BQ$7,_xlfn.XLOOKUP($L296,字面,変数名),BQ$8,BQ$9,_xlfn.XLOOKUP($L296,字面,QWERTY),BQ$5,$U296,BQ$6,_xlfn.XLOOKUP($L296,字面,変数名),BQ$10,_xlfn.XLOOKUP($L296,字面,変数名),IF(ISBLANK($BQ297),BQ$11,BQ$8)),"")</f>
        <v>{"description": "(Sp) Z","conditions":[{"type":"variable_unless","name":"unsettled","value":0}],"from":{"key_code":"z","modifiers":{"optional":["any"]}},"to":[{"key_code":"z"},{"set_variable":{"name":"B_Z","value":1}},{"set_variable":{"name":"unsettled","value":2}}],"to_after_key_up":[{"set_variable":{"name":"B_Z","value":0}},{"set_variable":{"name":"unsettled","value":0}}],"type":"basic"},{"from":{"key_code":"z","modifiers":{"optional":["any"]}},"to":[{"key_code":"z"},{"set_variable":{"name":"B_Z","value":1}},{"set_variable":{"name":"unsettled","value":1}}],"to_after_key_up":[{"set_variable":{"name":"B_Z","value":0}},{"set_variable":{"name":"unsettled","value":0}}],"type":"basic"},</v>
      </c>
      <c r="BR296" s="193"/>
    </row>
    <row r="297" spans="1:70" ht="21">
      <c r="A297" s="39">
        <f t="shared" si="221"/>
        <v>1</v>
      </c>
      <c r="B297" s="38" t="str">
        <f t="shared" si="222"/>
        <v>C</v>
      </c>
      <c r="C297" s="38">
        <f t="shared" si="223"/>
        <v>1</v>
      </c>
      <c r="D297" s="38">
        <f t="shared" si="224"/>
        <v>2</v>
      </c>
      <c r="E297" s="50">
        <f t="shared" si="225"/>
        <v>4194304</v>
      </c>
      <c r="F297" s="141">
        <f t="shared" si="226"/>
        <v>1</v>
      </c>
      <c r="G297" s="144">
        <v>23</v>
      </c>
      <c r="H297" s="89"/>
      <c r="I297" s="92"/>
      <c r="J297" s="90" t="s">
        <v>40</v>
      </c>
      <c r="K297" s="91" t="s">
        <v>56</v>
      </c>
      <c r="L297" s="117" t="s">
        <v>177</v>
      </c>
      <c r="M297" s="117"/>
      <c r="N297" s="205"/>
      <c r="O297" s="93" t="s">
        <v>177</v>
      </c>
      <c r="P297" s="94"/>
      <c r="Q297" s="95"/>
      <c r="R297" s="96"/>
      <c r="S297" s="97" t="str">
        <f t="shared" si="220"/>
        <v>{"key_code":"h"},{"key_code":"i"}</v>
      </c>
      <c r="T297" s="219"/>
      <c r="U297" s="97" t="str">
        <f t="shared" si="227"/>
        <v>{"key_code":"x"}</v>
      </c>
      <c r="W297" s="84" t="str">
        <f t="shared" si="228"/>
        <v/>
      </c>
      <c r="X297" s="85" t="str">
        <f t="shared" si="229"/>
        <v/>
      </c>
      <c r="Y297" s="86" t="str">
        <f t="shared" si="230"/>
        <v/>
      </c>
      <c r="Z297" s="87" t="str">
        <f t="shared" si="231"/>
        <v/>
      </c>
      <c r="AA297" s="85">
        <f t="shared" si="232"/>
        <v>0</v>
      </c>
      <c r="AB297" s="84" t="str">
        <f t="shared" si="233"/>
        <v/>
      </c>
      <c r="AC297" s="85" t="str">
        <f t="shared" si="234"/>
        <v/>
      </c>
      <c r="AD297" s="86" t="str">
        <f t="shared" si="235"/>
        <v/>
      </c>
      <c r="AE297" s="87" t="str">
        <f t="shared" si="236"/>
        <v/>
      </c>
      <c r="AF297" s="85">
        <f t="shared" si="237"/>
        <v>0</v>
      </c>
      <c r="AG297" s="84" t="str">
        <f t="shared" si="238"/>
        <v/>
      </c>
      <c r="AH297" s="85" t="str">
        <f t="shared" si="239"/>
        <v/>
      </c>
      <c r="AI297" s="86" t="str">
        <f t="shared" si="240"/>
        <v/>
      </c>
      <c r="AJ297" s="87" t="str">
        <f t="shared" si="241"/>
        <v/>
      </c>
      <c r="AK297" s="88">
        <f t="shared" si="242"/>
        <v>0</v>
      </c>
      <c r="AM297" s="183"/>
      <c r="AN297" s="165"/>
      <c r="AO297" s="165"/>
      <c r="AP297" s="165"/>
      <c r="AQ297" s="165"/>
      <c r="AR297" s="189" t="str">
        <f t="shared" si="255"/>
        <v/>
      </c>
      <c r="AS297" s="166" t="str">
        <f t="shared" si="243"/>
        <v/>
      </c>
      <c r="AT297" s="166" t="str">
        <f t="shared" si="244"/>
        <v/>
      </c>
      <c r="AU297" s="166" t="str">
        <f t="shared" si="256"/>
        <v/>
      </c>
      <c r="AV297" s="166" t="str">
        <f t="shared" si="257"/>
        <v/>
      </c>
      <c r="AW297" s="166" t="str">
        <f t="shared" si="245"/>
        <v/>
      </c>
      <c r="AX297" s="166" t="str">
        <f t="shared" si="246"/>
        <v/>
      </c>
      <c r="AY297" s="166" t="str">
        <f t="shared" si="247"/>
        <v/>
      </c>
      <c r="AZ297" s="166" t="str">
        <f t="shared" si="248"/>
        <v/>
      </c>
      <c r="BA297" s="166" t="str">
        <f t="shared" si="258"/>
        <v/>
      </c>
      <c r="BB297" s="166" t="str">
        <f t="shared" si="249"/>
        <v/>
      </c>
      <c r="BC297" s="166" t="str">
        <f t="shared" si="259"/>
        <v/>
      </c>
      <c r="BD297" s="166" t="str">
        <f t="shared" si="250"/>
        <v/>
      </c>
      <c r="BE297" s="166" t="str">
        <f t="shared" si="260"/>
        <v/>
      </c>
      <c r="BF297" s="166" t="str">
        <f t="shared" si="251"/>
        <v/>
      </c>
      <c r="BG297" s="166" t="str">
        <f t="shared" si="261"/>
        <v/>
      </c>
      <c r="BH297" s="166" t="str">
        <f t="shared" si="262"/>
        <v/>
      </c>
      <c r="BI297" s="166" t="str">
        <f t="shared" si="263"/>
        <v>{"description": "(Sp) ひ","conditions":[{"type":"variable_unless","name":"unsettled","value":0},{"input_sources":[{"language":"ja"}],"type":"input_source_if"},{"input_sources":[{"input_mode_id":"Roman$"}],"type":"input_source_unless"}],"from":{"key_code":"x","modifiers":{"optional":["shift","caps_lock"]}},"to":[{"key_code":"h"},{"key_code":"i"},{"set_variable":{"name":"B_X","value":1}},{"set_variable":{"name":"unsettled","value":2}}],"to_after_key_up":[{"set_variable":{"name":"B_X","value":0}},{"set_variable":{"name":"unsettled","value":0}}],"type":"basic"},{"conditions":[{"input_sources":[{"language":"ja"}],"type":"input_source_if"},{"input_sources":[{"input_mode_id":"Roman$"}],"type":"input_source_unless"}],"from":{"key_code":"x","modifiers":{"optional":["shift","caps_lock"]}},"to":[{"key_code":"h"},{"key_code":"i"},{"set_variable":{"name":"B_X","value":1}},{"set_variable":{"name":"unsettled","value":1}}],"to_after_key_up":[{"set_variable":{"name":"B_X","value":0}},{"set_variable":{"name":"unsettled","value":0}}],"type":"basic"},</v>
      </c>
      <c r="BJ297" s="166"/>
      <c r="BK297" s="190"/>
      <c r="BL297" s="189" t="str">
        <f t="shared" si="264"/>
        <v/>
      </c>
      <c r="BM297" s="166" t="str">
        <f t="shared" si="252"/>
        <v/>
      </c>
      <c r="BN297" s="167" t="str">
        <f t="shared" si="253"/>
        <v/>
      </c>
      <c r="BO297" s="166" t="str">
        <f t="shared" si="265"/>
        <v/>
      </c>
      <c r="BP297" s="166" t="str">
        <f t="shared" si="254"/>
        <v/>
      </c>
      <c r="BQ297" s="190" t="str">
        <f>IF(AND($A297=1,$J297&lt;&gt;""),_xlfn.CONCAT(BQ$3,PROPER(_xlfn.XLOOKUP($L297,字面,QWERTY)),BQ$4,_xlfn.XLOOKUP($L297,字面,QWERTY),BQ$5,$U297,BQ$6,_xlfn.XLOOKUP($L297,字面,変数名),BQ$7,_xlfn.XLOOKUP($L297,字面,変数名),BQ$8,BQ$9,_xlfn.XLOOKUP($L297,字面,QWERTY),BQ$5,$U297,BQ$6,_xlfn.XLOOKUP($L297,字面,変数名),BQ$10,_xlfn.XLOOKUP($L297,字面,変数名),IF(ISBLANK($BQ298),BQ$11,BQ$8)),"")</f>
        <v>{"description": "(Sp) X","conditions":[{"type":"variable_unless","name":"unsettled","value":0}],"from":{"key_code":"x","modifiers":{"optional":["any"]}},"to":[{"key_code":"x"},{"set_variable":{"name":"B_X","value":1}},{"set_variable":{"name":"unsettled","value":2}}],"to_after_key_up":[{"set_variable":{"name":"B_X","value":0}},{"set_variable":{"name":"unsettled","value":0}}],"type":"basic"},{"from":{"key_code":"x","modifiers":{"optional":["any"]}},"to":[{"key_code":"x"},{"set_variable":{"name":"B_X","value":1}},{"set_variable":{"name":"unsettled","value":1}}],"to_after_key_up":[{"set_variable":{"name":"B_X","value":0}},{"set_variable":{"name":"unsettled","value":0}}],"type":"basic"},</v>
      </c>
      <c r="BR297" s="193"/>
    </row>
    <row r="298" spans="1:70" ht="21">
      <c r="A298" s="39">
        <f t="shared" si="221"/>
        <v>1</v>
      </c>
      <c r="B298" s="38" t="str">
        <f t="shared" si="222"/>
        <v>C</v>
      </c>
      <c r="C298" s="38">
        <f t="shared" si="223"/>
        <v>1</v>
      </c>
      <c r="D298" s="38">
        <f t="shared" si="224"/>
        <v>2</v>
      </c>
      <c r="E298" s="50">
        <f t="shared" si="225"/>
        <v>1073741824</v>
      </c>
      <c r="F298" s="141">
        <f t="shared" si="226"/>
        <v>1</v>
      </c>
      <c r="G298" s="144">
        <v>31</v>
      </c>
      <c r="H298" s="89"/>
      <c r="I298" s="92"/>
      <c r="J298" s="90" t="s">
        <v>40</v>
      </c>
      <c r="K298" s="91" t="s">
        <v>56</v>
      </c>
      <c r="L298" s="117" t="s">
        <v>195</v>
      </c>
      <c r="M298" s="117"/>
      <c r="N298" s="205"/>
      <c r="O298" s="93" t="s">
        <v>195</v>
      </c>
      <c r="P298" s="94"/>
      <c r="Q298" s="95"/>
      <c r="R298" s="96"/>
      <c r="S298" s="97" t="str">
        <f t="shared" si="220"/>
        <v>{"key_code":"r"},{"key_code":"e"}</v>
      </c>
      <c r="T298" s="219"/>
      <c r="U298" s="97" t="str">
        <f t="shared" si="227"/>
        <v>{"key_code":"slash"}</v>
      </c>
      <c r="W298" s="84" t="str">
        <f t="shared" si="228"/>
        <v/>
      </c>
      <c r="X298" s="85" t="str">
        <f t="shared" si="229"/>
        <v/>
      </c>
      <c r="Y298" s="86" t="str">
        <f t="shared" si="230"/>
        <v/>
      </c>
      <c r="Z298" s="87" t="str">
        <f t="shared" si="231"/>
        <v/>
      </c>
      <c r="AA298" s="85">
        <f t="shared" si="232"/>
        <v>0</v>
      </c>
      <c r="AB298" s="84" t="str">
        <f t="shared" si="233"/>
        <v/>
      </c>
      <c r="AC298" s="85" t="str">
        <f t="shared" si="234"/>
        <v/>
      </c>
      <c r="AD298" s="86" t="str">
        <f t="shared" si="235"/>
        <v/>
      </c>
      <c r="AE298" s="87" t="str">
        <f t="shared" si="236"/>
        <v/>
      </c>
      <c r="AF298" s="85">
        <f t="shared" si="237"/>
        <v>0</v>
      </c>
      <c r="AG298" s="84" t="str">
        <f t="shared" si="238"/>
        <v/>
      </c>
      <c r="AH298" s="85" t="str">
        <f t="shared" si="239"/>
        <v/>
      </c>
      <c r="AI298" s="86" t="str">
        <f t="shared" si="240"/>
        <v/>
      </c>
      <c r="AJ298" s="87" t="str">
        <f t="shared" si="241"/>
        <v/>
      </c>
      <c r="AK298" s="88">
        <f t="shared" si="242"/>
        <v>0</v>
      </c>
      <c r="AM298" s="183"/>
      <c r="AN298" s="165"/>
      <c r="AO298" s="165"/>
      <c r="AP298" s="165"/>
      <c r="AQ298" s="165"/>
      <c r="AR298" s="189" t="str">
        <f t="shared" si="255"/>
        <v/>
      </c>
      <c r="AS298" s="166" t="str">
        <f t="shared" si="243"/>
        <v/>
      </c>
      <c r="AT298" s="166" t="str">
        <f t="shared" si="244"/>
        <v/>
      </c>
      <c r="AU298" s="166" t="str">
        <f t="shared" si="256"/>
        <v/>
      </c>
      <c r="AV298" s="166" t="str">
        <f t="shared" si="257"/>
        <v/>
      </c>
      <c r="AW298" s="166" t="str">
        <f t="shared" si="245"/>
        <v/>
      </c>
      <c r="AX298" s="166" t="str">
        <f t="shared" si="246"/>
        <v/>
      </c>
      <c r="AY298" s="166" t="str">
        <f t="shared" si="247"/>
        <v/>
      </c>
      <c r="AZ298" s="166" t="str">
        <f t="shared" si="248"/>
        <v/>
      </c>
      <c r="BA298" s="166" t="str">
        <f t="shared" si="258"/>
        <v/>
      </c>
      <c r="BB298" s="166" t="str">
        <f t="shared" si="249"/>
        <v/>
      </c>
      <c r="BC298" s="166" t="str">
        <f t="shared" si="259"/>
        <v/>
      </c>
      <c r="BD298" s="166" t="str">
        <f t="shared" si="250"/>
        <v/>
      </c>
      <c r="BE298" s="166" t="str">
        <f t="shared" si="260"/>
        <v/>
      </c>
      <c r="BF298" s="166" t="str">
        <f t="shared" si="251"/>
        <v/>
      </c>
      <c r="BG298" s="166" t="str">
        <f t="shared" si="261"/>
        <v/>
      </c>
      <c r="BH298" s="166" t="str">
        <f t="shared" si="262"/>
        <v/>
      </c>
      <c r="BI298" s="166" t="str">
        <f t="shared" si="263"/>
        <v>{"description": "(Sp) れ","conditions":[{"type":"variable_unless","name":"unsettled","value":0},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B_SLSH","value":1}},{"set_variable":{"name":"unsettled","value":2}}],"to_after_key_up":[{"set_variable":{"name":"B_SLSH","value":0}},{"set_variable":{"name":"unsettled","value":0}}],"type":"basic"},{"conditions":[{"input_sources":[{"language":"ja"}],"type":"input_source_if"},{"input_sources":[{"input_mode_id":"Roman$"}],"type":"input_source_unless"}],"from":{"key_code":"slash","modifiers":{"optional":["shift","caps_lock"]}},"to":[{"key_code":"r"},{"key_code":"e"},{"set_variable":{"name":"B_SLSH","value":1}},{"set_variable":{"name":"unsettled","value":1}}],"to_after_key_up":[{"set_variable":{"name":"B_SLSH","value":0}},{"set_variable":{"name":"unsettled","value":0}}],"type":"basic"},</v>
      </c>
      <c r="BJ298" s="166"/>
      <c r="BK298" s="190"/>
      <c r="BL298" s="189" t="str">
        <f t="shared" si="264"/>
        <v/>
      </c>
      <c r="BM298" s="166" t="str">
        <f t="shared" si="252"/>
        <v/>
      </c>
      <c r="BN298" s="167" t="str">
        <f t="shared" si="253"/>
        <v/>
      </c>
      <c r="BO298" s="166" t="str">
        <f t="shared" si="265"/>
        <v/>
      </c>
      <c r="BP298" s="166" t="str">
        <f t="shared" si="254"/>
        <v/>
      </c>
      <c r="BQ298" s="190" t="str">
        <f>IF(AND($A298=1,$J298&lt;&gt;""),_xlfn.CONCAT(BQ$3,PROPER(_xlfn.XLOOKUP($L298,字面,QWERTY)),BQ$4,_xlfn.XLOOKUP($L298,字面,QWERTY),BQ$5,$U298,BQ$6,_xlfn.XLOOKUP($L298,字面,変数名),BQ$7,_xlfn.XLOOKUP($L298,字面,変数名),BQ$8,BQ$9,_xlfn.XLOOKUP($L298,字面,QWERTY),BQ$5,$U298,BQ$6,_xlfn.XLOOKUP($L298,字面,変数名),BQ$10,_xlfn.XLOOKUP($L298,字面,変数名),IF(ISBLANK($BQ299),BQ$11,BQ$8)),"")</f>
        <v>{"description": "(Sp) Slash","conditions":[{"type":"variable_unless","name":"unsettled","value":0}],"from":{"key_code":"slash","modifiers":{"optional":["any"]}},"to":[{"key_code":"slash"},{"set_variable":{"name":"B_SLSH","value":1}},{"set_variable":{"name":"unsettled","value":2}}],"to_after_key_up":[{"set_variable":{"name":"B_SLSH","value":0}},{"set_variable":{"name":"unsettled","value":0}}],"type":"basic"},{"from":{"key_code":"slash","modifiers":{"optional":["any"]}},"to":[{"key_code":"slash"},{"set_variable":{"name":"B_SLSH","value":1}},{"set_variable":{"name":"unsettled","value":1}}],"to_after_key_up":[{"set_variable":{"name":"B_SLSH","value":0}},{"set_variable":{"name":"unsettled","value":0}}],"type":"basic"},</v>
      </c>
      <c r="BR298" s="193"/>
    </row>
    <row r="299" spans="1:70" ht="21">
      <c r="A299" s="39">
        <f t="shared" si="221"/>
        <v>1</v>
      </c>
      <c r="B299" s="38" t="str">
        <f t="shared" si="222"/>
        <v>C</v>
      </c>
      <c r="C299" s="38">
        <f t="shared" si="223"/>
        <v>1</v>
      </c>
      <c r="D299" s="38">
        <f t="shared" si="224"/>
        <v>2</v>
      </c>
      <c r="E299" s="50">
        <f t="shared" si="225"/>
        <v>2147483648</v>
      </c>
      <c r="F299" s="141">
        <f t="shared" si="226"/>
        <v>1</v>
      </c>
      <c r="G299" s="144">
        <v>32</v>
      </c>
      <c r="H299" s="89"/>
      <c r="I299" s="92"/>
      <c r="J299" s="90" t="s">
        <v>40</v>
      </c>
      <c r="K299" s="91" t="s">
        <v>56</v>
      </c>
      <c r="L299" s="117" t="s">
        <v>938</v>
      </c>
      <c r="M299" s="117"/>
      <c r="N299" s="205"/>
      <c r="O299" s="93" t="s">
        <v>937</v>
      </c>
      <c r="P299" s="94"/>
      <c r="Q299" s="95"/>
      <c r="R299" s="96"/>
      <c r="S299" s="97" t="str">
        <f t="shared" si="220"/>
        <v>{"key_code":"1"}</v>
      </c>
      <c r="T299" s="219"/>
      <c r="U299" s="97" t="str">
        <f t="shared" si="227"/>
        <v>{"key_code":"1"}</v>
      </c>
      <c r="W299" s="84" t="str">
        <f t="shared" si="228"/>
        <v/>
      </c>
      <c r="X299" s="85" t="str">
        <f t="shared" si="229"/>
        <v/>
      </c>
      <c r="Y299" s="86" t="str">
        <f t="shared" si="230"/>
        <v/>
      </c>
      <c r="Z299" s="87" t="str">
        <f t="shared" si="231"/>
        <v/>
      </c>
      <c r="AA299" s="85">
        <f t="shared" si="232"/>
        <v>0</v>
      </c>
      <c r="AB299" s="84" t="str">
        <f t="shared" si="233"/>
        <v/>
      </c>
      <c r="AC299" s="85" t="str">
        <f t="shared" si="234"/>
        <v/>
      </c>
      <c r="AD299" s="86" t="str">
        <f t="shared" si="235"/>
        <v/>
      </c>
      <c r="AE299" s="87" t="str">
        <f t="shared" si="236"/>
        <v/>
      </c>
      <c r="AF299" s="85">
        <f t="shared" si="237"/>
        <v>0</v>
      </c>
      <c r="AG299" s="84" t="str">
        <f t="shared" si="238"/>
        <v/>
      </c>
      <c r="AH299" s="85" t="str">
        <f t="shared" si="239"/>
        <v/>
      </c>
      <c r="AI299" s="86" t="str">
        <f t="shared" si="240"/>
        <v/>
      </c>
      <c r="AJ299" s="87" t="str">
        <f t="shared" si="241"/>
        <v/>
      </c>
      <c r="AK299" s="88">
        <f t="shared" si="242"/>
        <v>0</v>
      </c>
      <c r="AM299" s="183"/>
      <c r="AN299" s="165"/>
      <c r="AO299" s="165"/>
      <c r="AP299" s="165"/>
      <c r="AQ299" s="165"/>
      <c r="AR299" s="189" t="str">
        <f t="shared" si="255"/>
        <v/>
      </c>
      <c r="AS299" s="166" t="str">
        <f t="shared" si="243"/>
        <v/>
      </c>
      <c r="AT299" s="166" t="str">
        <f t="shared" si="244"/>
        <v/>
      </c>
      <c r="AU299" s="166" t="str">
        <f t="shared" si="256"/>
        <v/>
      </c>
      <c r="AV299" s="166" t="str">
        <f t="shared" si="257"/>
        <v/>
      </c>
      <c r="AW299" s="166" t="str">
        <f t="shared" si="245"/>
        <v/>
      </c>
      <c r="AX299" s="166" t="str">
        <f t="shared" si="246"/>
        <v/>
      </c>
      <c r="AY299" s="166" t="str">
        <f t="shared" si="247"/>
        <v/>
      </c>
      <c r="AZ299" s="166" t="str">
        <f t="shared" si="248"/>
        <v/>
      </c>
      <c r="BA299" s="166" t="str">
        <f t="shared" si="258"/>
        <v/>
      </c>
      <c r="BB299" s="166" t="str">
        <f t="shared" si="249"/>
        <v/>
      </c>
      <c r="BC299" s="166" t="str">
        <f t="shared" si="259"/>
        <v/>
      </c>
      <c r="BD299" s="166" t="str">
        <f t="shared" si="250"/>
        <v/>
      </c>
      <c r="BE299" s="166" t="str">
        <f t="shared" si="260"/>
        <v/>
      </c>
      <c r="BF299" s="166" t="str">
        <f t="shared" si="251"/>
        <v/>
      </c>
      <c r="BG299" s="166" t="str">
        <f t="shared" si="261"/>
        <v/>
      </c>
      <c r="BH299" s="166" t="str">
        <f t="shared" si="262"/>
        <v/>
      </c>
      <c r="BI299" s="166" t="str">
        <f t="shared" si="263"/>
        <v>{"description": "(Sp) 1","conditions":[{"type":"variable_unless","name":"unsettled","value":0},{"input_sources":[{"language":"ja"}],"type":"input_source_if"},{"input_sources":[{"input_mode_id":"Roman$"}],"type":"input_source_unless"}],"from":{"key_code":"1","modifiers":{"optional":["shift","caps_lock"]}},"to":[{"key_code":"1"},{"set_variable":{"name":"B_1","value":1}},{"set_variable":{"name":"unsettled","value":2}}],"to_after_key_up":[{"set_variable":{"name":"B_1","value":0}},{"set_variable":{"name":"unsettled","value":0}}],"type":"basic"},{"conditions":[{"input_sources":[{"language":"ja"}],"type":"input_source_if"},{"input_sources":[{"input_mode_id":"Roman$"}],"type":"input_source_unless"}],"from":{"key_code":"1","modifiers":{"optional":["shift","caps_lock"]}},"to":[{"key_code":"1"},{"set_variable":{"name":"B_1","value":1}},{"set_variable":{"name":"unsettled","value":1}}],"to_after_key_up":[{"set_variable":{"name":"B_1","value":0}},{"set_variable":{"name":"unsettled","value":0}}],"type":"basic"},</v>
      </c>
      <c r="BJ299" s="166"/>
      <c r="BK299" s="190"/>
      <c r="BL299" s="189" t="str">
        <f t="shared" si="264"/>
        <v/>
      </c>
      <c r="BM299" s="166" t="str">
        <f t="shared" si="252"/>
        <v/>
      </c>
      <c r="BN299" s="167" t="str">
        <f t="shared" si="253"/>
        <v/>
      </c>
      <c r="BO299" s="166" t="str">
        <f t="shared" si="265"/>
        <v/>
      </c>
      <c r="BP299" s="166" t="str">
        <f t="shared" si="254"/>
        <v/>
      </c>
      <c r="BQ299" s="190" t="str">
        <f>IF(AND($A299=1,$J299&lt;&gt;""),_xlfn.CONCAT(BQ$3,PROPER(_xlfn.XLOOKUP($L299,字面,QWERTY)),BQ$4,_xlfn.XLOOKUP($L299,字面,QWERTY),BQ$5,$U299,BQ$6,_xlfn.XLOOKUP($L299,字面,変数名),BQ$7,_xlfn.XLOOKUP($L299,字面,変数名),BQ$8,BQ$9,_xlfn.XLOOKUP($L299,字面,QWERTY),BQ$5,$U299,BQ$6,_xlfn.XLOOKUP($L299,字面,変数名),BQ$10,_xlfn.XLOOKUP($L299,字面,変数名),IF(ISBLANK($BQ300),BQ$11,BQ$8)),"")</f>
        <v>{"description": "(Sp) 1","conditions":[{"type":"variable_unless","name":"unsettled","value":0}],"from":{"key_code":"1","modifiers":{"optional":["any"]}},"to":[{"key_code":"1"},{"set_variable":{"name":"B_1","value":1}},{"set_variable":{"name":"unsettled","value":2}}],"to_after_key_up":[{"set_variable":{"name":"B_1","value":0}},{"set_variable":{"name":"unsettled","value":0}}],"type":"basic"},{"from":{"key_code":"1","modifiers":{"optional":["any"]}},"to":[{"key_code":"1"},{"set_variable":{"name":"B_1","value":1}},{"set_variable":{"name":"unsettled","value":1}}],"to_after_key_up":[{"set_variable":{"name":"B_1","value":0}},{"set_variable":{"name":"unsettled","value":0}}],"type":"basic"},</v>
      </c>
      <c r="BR299" s="193"/>
    </row>
    <row r="300" spans="1:70" ht="21">
      <c r="A300" s="39">
        <f t="shared" si="221"/>
        <v>1</v>
      </c>
      <c r="B300" s="38" t="str">
        <f t="shared" si="222"/>
        <v>C</v>
      </c>
      <c r="C300" s="38">
        <f t="shared" si="223"/>
        <v>1</v>
      </c>
      <c r="D300" s="38">
        <f t="shared" si="224"/>
        <v>2</v>
      </c>
      <c r="E300" s="50">
        <f t="shared" si="225"/>
        <v>4294967296</v>
      </c>
      <c r="F300" s="141">
        <f t="shared" si="226"/>
        <v>1</v>
      </c>
      <c r="G300" s="144">
        <v>33</v>
      </c>
      <c r="H300" s="89"/>
      <c r="I300" s="92"/>
      <c r="J300" s="90" t="s">
        <v>40</v>
      </c>
      <c r="K300" s="91" t="s">
        <v>56</v>
      </c>
      <c r="L300" s="117" t="s">
        <v>940</v>
      </c>
      <c r="M300" s="117"/>
      <c r="N300" s="205"/>
      <c r="O300" s="93" t="s">
        <v>939</v>
      </c>
      <c r="P300" s="94"/>
      <c r="Q300" s="95"/>
      <c r="R300" s="96"/>
      <c r="S300" s="97" t="str">
        <f t="shared" si="220"/>
        <v>{"key_code":"2"}</v>
      </c>
      <c r="T300" s="219"/>
      <c r="U300" s="97" t="str">
        <f t="shared" si="227"/>
        <v>{"key_code":"2"}</v>
      </c>
      <c r="W300" s="84" t="str">
        <f t="shared" si="228"/>
        <v/>
      </c>
      <c r="X300" s="85" t="str">
        <f t="shared" si="229"/>
        <v/>
      </c>
      <c r="Y300" s="86" t="str">
        <f t="shared" si="230"/>
        <v/>
      </c>
      <c r="Z300" s="87" t="str">
        <f t="shared" si="231"/>
        <v/>
      </c>
      <c r="AA300" s="85">
        <f t="shared" si="232"/>
        <v>0</v>
      </c>
      <c r="AB300" s="84" t="str">
        <f t="shared" si="233"/>
        <v/>
      </c>
      <c r="AC300" s="85" t="str">
        <f t="shared" si="234"/>
        <v/>
      </c>
      <c r="AD300" s="86" t="str">
        <f t="shared" si="235"/>
        <v/>
      </c>
      <c r="AE300" s="87" t="str">
        <f t="shared" si="236"/>
        <v/>
      </c>
      <c r="AF300" s="85">
        <f t="shared" si="237"/>
        <v>0</v>
      </c>
      <c r="AG300" s="84" t="str">
        <f t="shared" si="238"/>
        <v/>
      </c>
      <c r="AH300" s="85" t="str">
        <f t="shared" si="239"/>
        <v/>
      </c>
      <c r="AI300" s="86" t="str">
        <f t="shared" si="240"/>
        <v/>
      </c>
      <c r="AJ300" s="87" t="str">
        <f t="shared" si="241"/>
        <v/>
      </c>
      <c r="AK300" s="88">
        <f t="shared" si="242"/>
        <v>0</v>
      </c>
      <c r="AM300" s="183"/>
      <c r="AN300" s="165"/>
      <c r="AO300" s="165"/>
      <c r="AP300" s="165"/>
      <c r="AQ300" s="165"/>
      <c r="AR300" s="189" t="str">
        <f t="shared" si="255"/>
        <v/>
      </c>
      <c r="AS300" s="166" t="str">
        <f t="shared" si="243"/>
        <v/>
      </c>
      <c r="AT300" s="166" t="str">
        <f t="shared" si="244"/>
        <v/>
      </c>
      <c r="AU300" s="166" t="str">
        <f t="shared" si="256"/>
        <v/>
      </c>
      <c r="AV300" s="166" t="str">
        <f t="shared" si="257"/>
        <v/>
      </c>
      <c r="AW300" s="166" t="str">
        <f t="shared" si="245"/>
        <v/>
      </c>
      <c r="AX300" s="166" t="str">
        <f t="shared" si="246"/>
        <v/>
      </c>
      <c r="AY300" s="166" t="str">
        <f t="shared" si="247"/>
        <v/>
      </c>
      <c r="AZ300" s="166" t="str">
        <f t="shared" si="248"/>
        <v/>
      </c>
      <c r="BA300" s="166" t="str">
        <f t="shared" si="258"/>
        <v/>
      </c>
      <c r="BB300" s="166" t="str">
        <f t="shared" si="249"/>
        <v/>
      </c>
      <c r="BC300" s="166" t="str">
        <f t="shared" si="259"/>
        <v/>
      </c>
      <c r="BD300" s="166" t="str">
        <f t="shared" si="250"/>
        <v/>
      </c>
      <c r="BE300" s="166" t="str">
        <f t="shared" si="260"/>
        <v/>
      </c>
      <c r="BF300" s="166" t="str">
        <f t="shared" si="251"/>
        <v/>
      </c>
      <c r="BG300" s="166" t="str">
        <f t="shared" si="261"/>
        <v/>
      </c>
      <c r="BH300" s="166" t="str">
        <f t="shared" si="262"/>
        <v/>
      </c>
      <c r="BI300" s="166" t="str">
        <f t="shared" si="263"/>
        <v>{"description": "(Sp) 2","conditions":[{"type":"variable_unless","name":"unsettled","value":0},{"input_sources":[{"language":"ja"}],"type":"input_source_if"},{"input_sources":[{"input_mode_id":"Roman$"}],"type":"input_source_unless"}],"from":{"key_code":"2","modifiers":{"optional":["shift","caps_lock"]}},"to":[{"key_code":"2"},{"set_variable":{"name":"B_2","value":1}},{"set_variable":{"name":"unsettled","value":2}}],"to_after_key_up":[{"set_variable":{"name":"B_2","value":0}},{"set_variable":{"name":"unsettled","value":0}}],"type":"basic"},{"conditions":[{"input_sources":[{"language":"ja"}],"type":"input_source_if"},{"input_sources":[{"input_mode_id":"Roman$"}],"type":"input_source_unless"}],"from":{"key_code":"2","modifiers":{"optional":["shift","caps_lock"]}},"to":[{"key_code":"2"},{"set_variable":{"name":"B_2","value":1}},{"set_variable":{"name":"unsettled","value":1}}],"to_after_key_up":[{"set_variable":{"name":"B_2","value":0}},{"set_variable":{"name":"unsettled","value":0}}],"type":"basic"},</v>
      </c>
      <c r="BJ300" s="166"/>
      <c r="BK300" s="190"/>
      <c r="BL300" s="189" t="str">
        <f t="shared" si="264"/>
        <v/>
      </c>
      <c r="BM300" s="166" t="str">
        <f t="shared" si="252"/>
        <v/>
      </c>
      <c r="BN300" s="167" t="str">
        <f t="shared" si="253"/>
        <v/>
      </c>
      <c r="BO300" s="166" t="str">
        <f t="shared" si="265"/>
        <v/>
      </c>
      <c r="BP300" s="166" t="str">
        <f t="shared" si="254"/>
        <v/>
      </c>
      <c r="BQ300" s="190" t="str">
        <f>IF(AND($A300=1,$J300&lt;&gt;""),_xlfn.CONCAT(BQ$3,PROPER(_xlfn.XLOOKUP($L300,字面,QWERTY)),BQ$4,_xlfn.XLOOKUP($L300,字面,QWERTY),BQ$5,$U300,BQ$6,_xlfn.XLOOKUP($L300,字面,変数名),BQ$7,_xlfn.XLOOKUP($L300,字面,変数名),BQ$8,BQ$9,_xlfn.XLOOKUP($L300,字面,QWERTY),BQ$5,$U300,BQ$6,_xlfn.XLOOKUP($L300,字面,変数名),BQ$10,_xlfn.XLOOKUP($L300,字面,変数名),IF(ISBLANK($BQ301),BQ$11,BQ$8)),"")</f>
        <v>{"description": "(Sp) 2","conditions":[{"type":"variable_unless","name":"unsettled","value":0}],"from":{"key_code":"2","modifiers":{"optional":["any"]}},"to":[{"key_code":"2"},{"set_variable":{"name":"B_2","value":1}},{"set_variable":{"name":"unsettled","value":2}}],"to_after_key_up":[{"set_variable":{"name":"B_2","value":0}},{"set_variable":{"name":"unsettled","value":0}}],"type":"basic"},{"from":{"key_code":"2","modifiers":{"optional":["any"]}},"to":[{"key_code":"2"},{"set_variable":{"name":"B_2","value":1}},{"set_variable":{"name":"unsettled","value":1}}],"to_after_key_up":[{"set_variable":{"name":"B_2","value":0}},{"set_variable":{"name":"unsettled","value":0}}],"type":"basic"},</v>
      </c>
      <c r="BR300" s="193"/>
    </row>
    <row r="301" spans="1:70" ht="21">
      <c r="A301" s="39">
        <f t="shared" si="221"/>
        <v>1</v>
      </c>
      <c r="B301" s="38" t="str">
        <f t="shared" si="222"/>
        <v>C</v>
      </c>
      <c r="C301" s="38">
        <f t="shared" si="223"/>
        <v>1</v>
      </c>
      <c r="D301" s="38">
        <f t="shared" si="224"/>
        <v>2</v>
      </c>
      <c r="E301" s="50">
        <f t="shared" si="225"/>
        <v>8589934592</v>
      </c>
      <c r="F301" s="141">
        <f t="shared" si="226"/>
        <v>1</v>
      </c>
      <c r="G301" s="144">
        <v>34</v>
      </c>
      <c r="H301" s="89"/>
      <c r="I301" s="92"/>
      <c r="J301" s="90" t="s">
        <v>40</v>
      </c>
      <c r="K301" s="91" t="s">
        <v>56</v>
      </c>
      <c r="L301" s="117" t="s">
        <v>942</v>
      </c>
      <c r="M301" s="117"/>
      <c r="N301" s="205"/>
      <c r="O301" s="93" t="s">
        <v>941</v>
      </c>
      <c r="P301" s="94"/>
      <c r="Q301" s="95"/>
      <c r="R301" s="96"/>
      <c r="S301" s="97" t="str">
        <f t="shared" si="220"/>
        <v>{"key_code":"3"}</v>
      </c>
      <c r="T301" s="219"/>
      <c r="U301" s="97" t="str">
        <f t="shared" si="227"/>
        <v>{"key_code":"3"}</v>
      </c>
      <c r="W301" s="84" t="str">
        <f t="shared" si="228"/>
        <v/>
      </c>
      <c r="X301" s="85" t="str">
        <f t="shared" si="229"/>
        <v/>
      </c>
      <c r="Y301" s="86" t="str">
        <f t="shared" si="230"/>
        <v/>
      </c>
      <c r="Z301" s="87" t="str">
        <f t="shared" si="231"/>
        <v/>
      </c>
      <c r="AA301" s="85">
        <f t="shared" si="232"/>
        <v>0</v>
      </c>
      <c r="AB301" s="84" t="str">
        <f t="shared" si="233"/>
        <v/>
      </c>
      <c r="AC301" s="85" t="str">
        <f t="shared" si="234"/>
        <v/>
      </c>
      <c r="AD301" s="86" t="str">
        <f t="shared" si="235"/>
        <v/>
      </c>
      <c r="AE301" s="87" t="str">
        <f t="shared" si="236"/>
        <v/>
      </c>
      <c r="AF301" s="85">
        <f t="shared" si="237"/>
        <v>0</v>
      </c>
      <c r="AG301" s="84" t="str">
        <f t="shared" si="238"/>
        <v/>
      </c>
      <c r="AH301" s="85" t="str">
        <f t="shared" si="239"/>
        <v/>
      </c>
      <c r="AI301" s="86" t="str">
        <f t="shared" si="240"/>
        <v/>
      </c>
      <c r="AJ301" s="87" t="str">
        <f t="shared" si="241"/>
        <v/>
      </c>
      <c r="AK301" s="88">
        <f t="shared" si="242"/>
        <v>0</v>
      </c>
      <c r="AM301" s="183"/>
      <c r="AN301" s="165"/>
      <c r="AO301" s="165"/>
      <c r="AP301" s="165"/>
      <c r="AQ301" s="165"/>
      <c r="AR301" s="189" t="str">
        <f t="shared" si="255"/>
        <v/>
      </c>
      <c r="AS301" s="166" t="str">
        <f t="shared" si="243"/>
        <v/>
      </c>
      <c r="AT301" s="166" t="str">
        <f t="shared" si="244"/>
        <v/>
      </c>
      <c r="AU301" s="166" t="str">
        <f t="shared" si="256"/>
        <v/>
      </c>
      <c r="AV301" s="166" t="str">
        <f t="shared" si="257"/>
        <v/>
      </c>
      <c r="AW301" s="166" t="str">
        <f t="shared" si="245"/>
        <v/>
      </c>
      <c r="AX301" s="166" t="str">
        <f t="shared" si="246"/>
        <v/>
      </c>
      <c r="AY301" s="166" t="str">
        <f t="shared" si="247"/>
        <v/>
      </c>
      <c r="AZ301" s="166" t="str">
        <f t="shared" si="248"/>
        <v/>
      </c>
      <c r="BA301" s="166" t="str">
        <f t="shared" si="258"/>
        <v/>
      </c>
      <c r="BB301" s="166" t="str">
        <f t="shared" si="249"/>
        <v/>
      </c>
      <c r="BC301" s="166" t="str">
        <f t="shared" si="259"/>
        <v/>
      </c>
      <c r="BD301" s="166" t="str">
        <f t="shared" si="250"/>
        <v/>
      </c>
      <c r="BE301" s="166" t="str">
        <f t="shared" si="260"/>
        <v/>
      </c>
      <c r="BF301" s="166" t="str">
        <f t="shared" si="251"/>
        <v/>
      </c>
      <c r="BG301" s="166" t="str">
        <f t="shared" si="261"/>
        <v/>
      </c>
      <c r="BH301" s="166" t="str">
        <f t="shared" si="262"/>
        <v/>
      </c>
      <c r="BI301" s="166" t="str">
        <f t="shared" si="263"/>
        <v>{"description": "(Sp) 3","conditions":[{"type":"variable_unless","name":"unsettled","value":0},{"input_sources":[{"language":"ja"}],"type":"input_source_if"},{"input_sources":[{"input_mode_id":"Roman$"}],"type":"input_source_unless"}],"from":{"key_code":"3","modifiers":{"optional":["shift","caps_lock"]}},"to":[{"key_code":"3"},{"set_variable":{"name":"B_3","value":1}},{"set_variable":{"name":"unsettled","value":2}}],"to_after_key_up":[{"set_variable":{"name":"B_3","value":0}},{"set_variable":{"name":"unsettled","value":0}}],"type":"basic"},{"conditions":[{"input_sources":[{"language":"ja"}],"type":"input_source_if"},{"input_sources":[{"input_mode_id":"Roman$"}],"type":"input_source_unless"}],"from":{"key_code":"3","modifiers":{"optional":["shift","caps_lock"]}},"to":[{"key_code":"3"},{"set_variable":{"name":"B_3","value":1}},{"set_variable":{"name":"unsettled","value":1}}],"to_after_key_up":[{"set_variable":{"name":"B_3","value":0}},{"set_variable":{"name":"unsettled","value":0}}],"type":"basic"},</v>
      </c>
      <c r="BJ301" s="166"/>
      <c r="BK301" s="190"/>
      <c r="BL301" s="189" t="str">
        <f t="shared" si="264"/>
        <v/>
      </c>
      <c r="BM301" s="166" t="str">
        <f t="shared" si="252"/>
        <v/>
      </c>
      <c r="BN301" s="167" t="str">
        <f t="shared" si="253"/>
        <v/>
      </c>
      <c r="BO301" s="166" t="str">
        <f t="shared" si="265"/>
        <v/>
      </c>
      <c r="BP301" s="166" t="str">
        <f t="shared" si="254"/>
        <v/>
      </c>
      <c r="BQ301" s="190" t="str">
        <f>IF(AND($A301=1,$J301&lt;&gt;""),_xlfn.CONCAT(BQ$3,PROPER(_xlfn.XLOOKUP($L301,字面,QWERTY)),BQ$4,_xlfn.XLOOKUP($L301,字面,QWERTY),BQ$5,$U301,BQ$6,_xlfn.XLOOKUP($L301,字面,変数名),BQ$7,_xlfn.XLOOKUP($L301,字面,変数名),BQ$8,BQ$9,_xlfn.XLOOKUP($L301,字面,QWERTY),BQ$5,$U301,BQ$6,_xlfn.XLOOKUP($L301,字面,変数名),BQ$10,_xlfn.XLOOKUP($L301,字面,変数名),IF(ISBLANK($BQ302),BQ$11,BQ$8)),"")</f>
        <v>{"description": "(Sp) 3","conditions":[{"type":"variable_unless","name":"unsettled","value":0}],"from":{"key_code":"3","modifiers":{"optional":["any"]}},"to":[{"key_code":"3"},{"set_variable":{"name":"B_3","value":1}},{"set_variable":{"name":"unsettled","value":2}}],"to_after_key_up":[{"set_variable":{"name":"B_3","value":0}},{"set_variable":{"name":"unsettled","value":0}}],"type":"basic"},{"from":{"key_code":"3","modifiers":{"optional":["any"]}},"to":[{"key_code":"3"},{"set_variable":{"name":"B_3","value":1}},{"set_variable":{"name":"unsettled","value":1}}],"to_after_key_up":[{"set_variable":{"name":"B_3","value":0}},{"set_variable":{"name":"unsettled","value":0}}],"type":"basic"},</v>
      </c>
      <c r="BR301" s="193"/>
    </row>
    <row r="302" spans="1:70" ht="21">
      <c r="A302" s="39">
        <f t="shared" si="221"/>
        <v>1</v>
      </c>
      <c r="B302" s="38" t="str">
        <f t="shared" si="222"/>
        <v>C</v>
      </c>
      <c r="C302" s="38">
        <f t="shared" si="223"/>
        <v>1</v>
      </c>
      <c r="D302" s="38">
        <f t="shared" si="224"/>
        <v>2</v>
      </c>
      <c r="E302" s="50">
        <f t="shared" si="225"/>
        <v>17179869184</v>
      </c>
      <c r="F302" s="141">
        <f t="shared" si="226"/>
        <v>1</v>
      </c>
      <c r="G302" s="144">
        <v>35</v>
      </c>
      <c r="H302" s="89"/>
      <c r="I302" s="92"/>
      <c r="J302" s="90" t="s">
        <v>40</v>
      </c>
      <c r="K302" s="91" t="s">
        <v>56</v>
      </c>
      <c r="L302" s="117" t="s">
        <v>944</v>
      </c>
      <c r="M302" s="117"/>
      <c r="N302" s="205"/>
      <c r="O302" s="93" t="s">
        <v>943</v>
      </c>
      <c r="P302" s="94"/>
      <c r="Q302" s="95"/>
      <c r="R302" s="96"/>
      <c r="S302" s="97" t="str">
        <f t="shared" si="220"/>
        <v>{"key_code":"4"}</v>
      </c>
      <c r="T302" s="219"/>
      <c r="U302" s="97" t="str">
        <f t="shared" si="227"/>
        <v>{"key_code":"4"}</v>
      </c>
      <c r="W302" s="84" t="str">
        <f t="shared" si="228"/>
        <v/>
      </c>
      <c r="X302" s="85" t="str">
        <f t="shared" si="229"/>
        <v/>
      </c>
      <c r="Y302" s="86" t="str">
        <f t="shared" si="230"/>
        <v/>
      </c>
      <c r="Z302" s="87" t="str">
        <f t="shared" si="231"/>
        <v/>
      </c>
      <c r="AA302" s="85">
        <f t="shared" si="232"/>
        <v>0</v>
      </c>
      <c r="AB302" s="84" t="str">
        <f t="shared" si="233"/>
        <v/>
      </c>
      <c r="AC302" s="85" t="str">
        <f t="shared" si="234"/>
        <v/>
      </c>
      <c r="AD302" s="86" t="str">
        <f t="shared" si="235"/>
        <v/>
      </c>
      <c r="AE302" s="87" t="str">
        <f t="shared" si="236"/>
        <v/>
      </c>
      <c r="AF302" s="85">
        <f t="shared" si="237"/>
        <v>0</v>
      </c>
      <c r="AG302" s="84" t="str">
        <f t="shared" si="238"/>
        <v/>
      </c>
      <c r="AH302" s="85" t="str">
        <f t="shared" si="239"/>
        <v/>
      </c>
      <c r="AI302" s="86" t="str">
        <f t="shared" si="240"/>
        <v/>
      </c>
      <c r="AJ302" s="87" t="str">
        <f t="shared" si="241"/>
        <v/>
      </c>
      <c r="AK302" s="88">
        <f t="shared" si="242"/>
        <v>0</v>
      </c>
      <c r="AM302" s="183"/>
      <c r="AN302" s="165"/>
      <c r="AO302" s="165"/>
      <c r="AP302" s="165"/>
      <c r="AQ302" s="165"/>
      <c r="AR302" s="189" t="str">
        <f t="shared" si="255"/>
        <v/>
      </c>
      <c r="AS302" s="166" t="str">
        <f t="shared" si="243"/>
        <v/>
      </c>
      <c r="AT302" s="166" t="str">
        <f t="shared" si="244"/>
        <v/>
      </c>
      <c r="AU302" s="166" t="str">
        <f t="shared" si="256"/>
        <v/>
      </c>
      <c r="AV302" s="166" t="str">
        <f t="shared" si="257"/>
        <v/>
      </c>
      <c r="AW302" s="166" t="str">
        <f t="shared" si="245"/>
        <v/>
      </c>
      <c r="AX302" s="166" t="str">
        <f t="shared" si="246"/>
        <v/>
      </c>
      <c r="AY302" s="166" t="str">
        <f t="shared" si="247"/>
        <v/>
      </c>
      <c r="AZ302" s="166" t="str">
        <f t="shared" si="248"/>
        <v/>
      </c>
      <c r="BA302" s="166" t="str">
        <f t="shared" si="258"/>
        <v/>
      </c>
      <c r="BB302" s="166" t="str">
        <f t="shared" si="249"/>
        <v/>
      </c>
      <c r="BC302" s="166" t="str">
        <f t="shared" si="259"/>
        <v/>
      </c>
      <c r="BD302" s="166" t="str">
        <f t="shared" si="250"/>
        <v/>
      </c>
      <c r="BE302" s="166" t="str">
        <f t="shared" si="260"/>
        <v/>
      </c>
      <c r="BF302" s="166" t="str">
        <f t="shared" si="251"/>
        <v/>
      </c>
      <c r="BG302" s="166" t="str">
        <f t="shared" si="261"/>
        <v/>
      </c>
      <c r="BH302" s="166" t="str">
        <f t="shared" si="262"/>
        <v/>
      </c>
      <c r="BI302" s="166" t="str">
        <f t="shared" si="263"/>
        <v>{"description": "(Sp) 4","conditions":[{"type":"variable_unless","name":"unsettled","value":0},{"input_sources":[{"language":"ja"}],"type":"input_source_if"},{"input_sources":[{"input_mode_id":"Roman$"}],"type":"input_source_unless"}],"from":{"key_code":"4","modifiers":{"optional":["shift","caps_lock"]}},"to":[{"key_code":"4"},{"set_variable":{"name":"B_4","value":1}},{"set_variable":{"name":"unsettled","value":2}}],"to_after_key_up":[{"set_variable":{"name":"B_4","value":0}},{"set_variable":{"name":"unsettled","value":0}}],"type":"basic"},{"conditions":[{"input_sources":[{"language":"ja"}],"type":"input_source_if"},{"input_sources":[{"input_mode_id":"Roman$"}],"type":"input_source_unless"}],"from":{"key_code":"4","modifiers":{"optional":["shift","caps_lock"]}},"to":[{"key_code":"4"},{"set_variable":{"name":"B_4","value":1}},{"set_variable":{"name":"unsettled","value":1}}],"to_after_key_up":[{"set_variable":{"name":"B_4","value":0}},{"set_variable":{"name":"unsettled","value":0}}],"type":"basic"},</v>
      </c>
      <c r="BJ302" s="166"/>
      <c r="BK302" s="190"/>
      <c r="BL302" s="189" t="str">
        <f t="shared" si="264"/>
        <v/>
      </c>
      <c r="BM302" s="166" t="str">
        <f t="shared" si="252"/>
        <v/>
      </c>
      <c r="BN302" s="167" t="str">
        <f t="shared" si="253"/>
        <v/>
      </c>
      <c r="BO302" s="166" t="str">
        <f t="shared" si="265"/>
        <v/>
      </c>
      <c r="BP302" s="166" t="str">
        <f t="shared" si="254"/>
        <v/>
      </c>
      <c r="BQ302" s="190" t="str">
        <f>IF(AND($A302=1,$J302&lt;&gt;""),_xlfn.CONCAT(BQ$3,PROPER(_xlfn.XLOOKUP($L302,字面,QWERTY)),BQ$4,_xlfn.XLOOKUP($L302,字面,QWERTY),BQ$5,$U302,BQ$6,_xlfn.XLOOKUP($L302,字面,変数名),BQ$7,_xlfn.XLOOKUP($L302,字面,変数名),BQ$8,BQ$9,_xlfn.XLOOKUP($L302,字面,QWERTY),BQ$5,$U302,BQ$6,_xlfn.XLOOKUP($L302,字面,変数名),BQ$10,_xlfn.XLOOKUP($L302,字面,変数名),IF(ISBLANK($BQ303),BQ$11,BQ$8)),"")</f>
        <v>{"description": "(Sp) 4","conditions":[{"type":"variable_unless","name":"unsettled","value":0}],"from":{"key_code":"4","modifiers":{"optional":["any"]}},"to":[{"key_code":"4"},{"set_variable":{"name":"B_4","value":1}},{"set_variable":{"name":"unsettled","value":2}}],"to_after_key_up":[{"set_variable":{"name":"B_4","value":0}},{"set_variable":{"name":"unsettled","value":0}}],"type":"basic"},{"from":{"key_code":"4","modifiers":{"optional":["any"]}},"to":[{"key_code":"4"},{"set_variable":{"name":"B_4","value":1}},{"set_variable":{"name":"unsettled","value":1}}],"to_after_key_up":[{"set_variable":{"name":"B_4","value":0}},{"set_variable":{"name":"unsettled","value":0}}],"type":"basic"},</v>
      </c>
      <c r="BR302" s="193"/>
    </row>
    <row r="303" spans="1:70" ht="21">
      <c r="A303" s="39">
        <f t="shared" si="221"/>
        <v>1</v>
      </c>
      <c r="B303" s="38" t="str">
        <f t="shared" si="222"/>
        <v>C</v>
      </c>
      <c r="C303" s="38">
        <f t="shared" si="223"/>
        <v>1</v>
      </c>
      <c r="D303" s="38">
        <f t="shared" si="224"/>
        <v>2</v>
      </c>
      <c r="E303" s="50">
        <f t="shared" si="225"/>
        <v>34359738368</v>
      </c>
      <c r="F303" s="141">
        <f t="shared" si="226"/>
        <v>1</v>
      </c>
      <c r="G303" s="144">
        <v>36</v>
      </c>
      <c r="H303" s="89"/>
      <c r="I303" s="92"/>
      <c r="J303" s="90" t="s">
        <v>40</v>
      </c>
      <c r="K303" s="91" t="s">
        <v>56</v>
      </c>
      <c r="L303" s="117" t="s">
        <v>946</v>
      </c>
      <c r="M303" s="117"/>
      <c r="N303" s="205"/>
      <c r="O303" s="93" t="s">
        <v>945</v>
      </c>
      <c r="P303" s="94"/>
      <c r="Q303" s="95"/>
      <c r="R303" s="96"/>
      <c r="S303" s="97" t="str">
        <f t="shared" si="220"/>
        <v>{"key_code":"5"}</v>
      </c>
      <c r="T303" s="219"/>
      <c r="U303" s="97" t="str">
        <f t="shared" si="227"/>
        <v>{"key_code":"5"}</v>
      </c>
      <c r="W303" s="84" t="str">
        <f t="shared" si="228"/>
        <v/>
      </c>
      <c r="X303" s="85" t="str">
        <f t="shared" si="229"/>
        <v/>
      </c>
      <c r="Y303" s="86" t="str">
        <f t="shared" si="230"/>
        <v/>
      </c>
      <c r="Z303" s="87" t="str">
        <f t="shared" si="231"/>
        <v/>
      </c>
      <c r="AA303" s="85">
        <f t="shared" si="232"/>
        <v>0</v>
      </c>
      <c r="AB303" s="84" t="str">
        <f t="shared" si="233"/>
        <v/>
      </c>
      <c r="AC303" s="85" t="str">
        <f t="shared" si="234"/>
        <v/>
      </c>
      <c r="AD303" s="86" t="str">
        <f t="shared" si="235"/>
        <v/>
      </c>
      <c r="AE303" s="87" t="str">
        <f t="shared" si="236"/>
        <v/>
      </c>
      <c r="AF303" s="85">
        <f t="shared" si="237"/>
        <v>0</v>
      </c>
      <c r="AG303" s="84" t="str">
        <f t="shared" si="238"/>
        <v/>
      </c>
      <c r="AH303" s="85" t="str">
        <f t="shared" si="239"/>
        <v/>
      </c>
      <c r="AI303" s="86" t="str">
        <f t="shared" si="240"/>
        <v/>
      </c>
      <c r="AJ303" s="87" t="str">
        <f t="shared" si="241"/>
        <v/>
      </c>
      <c r="AK303" s="88">
        <f t="shared" si="242"/>
        <v>0</v>
      </c>
      <c r="AM303" s="183"/>
      <c r="AN303" s="165"/>
      <c r="AO303" s="165"/>
      <c r="AP303" s="165"/>
      <c r="AQ303" s="165"/>
      <c r="AR303" s="189" t="str">
        <f t="shared" si="255"/>
        <v/>
      </c>
      <c r="AS303" s="166" t="str">
        <f t="shared" si="243"/>
        <v/>
      </c>
      <c r="AT303" s="166" t="str">
        <f t="shared" si="244"/>
        <v/>
      </c>
      <c r="AU303" s="166" t="str">
        <f t="shared" si="256"/>
        <v/>
      </c>
      <c r="AV303" s="166" t="str">
        <f t="shared" si="257"/>
        <v/>
      </c>
      <c r="AW303" s="166" t="str">
        <f t="shared" si="245"/>
        <v/>
      </c>
      <c r="AX303" s="166" t="str">
        <f t="shared" si="246"/>
        <v/>
      </c>
      <c r="AY303" s="166" t="str">
        <f t="shared" si="247"/>
        <v/>
      </c>
      <c r="AZ303" s="166" t="str">
        <f t="shared" si="248"/>
        <v/>
      </c>
      <c r="BA303" s="166" t="str">
        <f t="shared" si="258"/>
        <v/>
      </c>
      <c r="BB303" s="166" t="str">
        <f t="shared" si="249"/>
        <v/>
      </c>
      <c r="BC303" s="166" t="str">
        <f t="shared" si="259"/>
        <v/>
      </c>
      <c r="BD303" s="166" t="str">
        <f t="shared" si="250"/>
        <v/>
      </c>
      <c r="BE303" s="166" t="str">
        <f t="shared" si="260"/>
        <v/>
      </c>
      <c r="BF303" s="166" t="str">
        <f t="shared" si="251"/>
        <v/>
      </c>
      <c r="BG303" s="166" t="str">
        <f t="shared" si="261"/>
        <v/>
      </c>
      <c r="BH303" s="166" t="str">
        <f t="shared" si="262"/>
        <v/>
      </c>
      <c r="BI303" s="166" t="str">
        <f t="shared" si="263"/>
        <v>{"description": "(Sp) 5","conditions":[{"type":"variable_unless","name":"unsettled","value":0},{"input_sources":[{"language":"ja"}],"type":"input_source_if"},{"input_sources":[{"input_mode_id":"Roman$"}],"type":"input_source_unless"}],"from":{"key_code":"5","modifiers":{"optional":["shift","caps_lock"]}},"to":[{"key_code":"5"},{"set_variable":{"name":"B_5","value":1}},{"set_variable":{"name":"unsettled","value":2}}],"to_after_key_up":[{"set_variable":{"name":"B_5","value":0}},{"set_variable":{"name":"unsettled","value":0}}],"type":"basic"},{"conditions":[{"input_sources":[{"language":"ja"}],"type":"input_source_if"},{"input_sources":[{"input_mode_id":"Roman$"}],"type":"input_source_unless"}],"from":{"key_code":"5","modifiers":{"optional":["shift","caps_lock"]}},"to":[{"key_code":"5"},{"set_variable":{"name":"B_5","value":1}},{"set_variable":{"name":"unsettled","value":1}}],"to_after_key_up":[{"set_variable":{"name":"B_5","value":0}},{"set_variable":{"name":"unsettled","value":0}}],"type":"basic"},</v>
      </c>
      <c r="BJ303" s="166"/>
      <c r="BK303" s="190"/>
      <c r="BL303" s="189" t="str">
        <f t="shared" si="264"/>
        <v/>
      </c>
      <c r="BM303" s="166" t="str">
        <f t="shared" si="252"/>
        <v/>
      </c>
      <c r="BN303" s="167" t="str">
        <f t="shared" si="253"/>
        <v/>
      </c>
      <c r="BO303" s="166" t="str">
        <f t="shared" si="265"/>
        <v/>
      </c>
      <c r="BP303" s="166" t="str">
        <f t="shared" si="254"/>
        <v/>
      </c>
      <c r="BQ303" s="190" t="str">
        <f>IF(AND($A303=1,$J303&lt;&gt;""),_xlfn.CONCAT(BQ$3,PROPER(_xlfn.XLOOKUP($L303,字面,QWERTY)),BQ$4,_xlfn.XLOOKUP($L303,字面,QWERTY),BQ$5,$U303,BQ$6,_xlfn.XLOOKUP($L303,字面,変数名),BQ$7,_xlfn.XLOOKUP($L303,字面,変数名),BQ$8,BQ$9,_xlfn.XLOOKUP($L303,字面,QWERTY),BQ$5,$U303,BQ$6,_xlfn.XLOOKUP($L303,字面,変数名),BQ$10,_xlfn.XLOOKUP($L303,字面,変数名),IF(ISBLANK($BQ304),BQ$11,BQ$8)),"")</f>
        <v>{"description": "(Sp) 5","conditions":[{"type":"variable_unless","name":"unsettled","value":0}],"from":{"key_code":"5","modifiers":{"optional":["any"]}},"to":[{"key_code":"5"},{"set_variable":{"name":"B_5","value":1}},{"set_variable":{"name":"unsettled","value":2}}],"to_after_key_up":[{"set_variable":{"name":"B_5","value":0}},{"set_variable":{"name":"unsettled","value":0}}],"type":"basic"},{"from":{"key_code":"5","modifiers":{"optional":["any"]}},"to":[{"key_code":"5"},{"set_variable":{"name":"B_5","value":1}},{"set_variable":{"name":"unsettled","value":1}}],"to_after_key_up":[{"set_variable":{"name":"B_5","value":0}},{"set_variable":{"name":"unsettled","value":0}}],"type":"basic"},</v>
      </c>
      <c r="BR303" s="193"/>
    </row>
    <row r="304" spans="1:70" ht="21">
      <c r="A304" s="39">
        <f t="shared" si="221"/>
        <v>1</v>
      </c>
      <c r="B304" s="38" t="str">
        <f t="shared" si="222"/>
        <v>C</v>
      </c>
      <c r="C304" s="38">
        <f t="shared" si="223"/>
        <v>1</v>
      </c>
      <c r="D304" s="38">
        <f t="shared" si="224"/>
        <v>2</v>
      </c>
      <c r="E304" s="50">
        <f t="shared" si="225"/>
        <v>68719476736</v>
      </c>
      <c r="F304" s="141">
        <f t="shared" si="226"/>
        <v>1</v>
      </c>
      <c r="G304" s="144">
        <v>37</v>
      </c>
      <c r="H304" s="89"/>
      <c r="I304" s="92"/>
      <c r="J304" s="90" t="s">
        <v>40</v>
      </c>
      <c r="K304" s="91" t="s">
        <v>56</v>
      </c>
      <c r="L304" s="117" t="s">
        <v>948</v>
      </c>
      <c r="M304" s="117"/>
      <c r="N304" s="205"/>
      <c r="O304" s="93" t="s">
        <v>947</v>
      </c>
      <c r="P304" s="94"/>
      <c r="Q304" s="95"/>
      <c r="R304" s="96"/>
      <c r="S304" s="97" t="str">
        <f t="shared" si="220"/>
        <v>{"key_code":"6"}</v>
      </c>
      <c r="T304" s="219"/>
      <c r="U304" s="97" t="str">
        <f t="shared" si="227"/>
        <v>{"key_code":"6"}</v>
      </c>
      <c r="W304" s="84" t="str">
        <f t="shared" si="228"/>
        <v/>
      </c>
      <c r="X304" s="85" t="str">
        <f t="shared" si="229"/>
        <v/>
      </c>
      <c r="Y304" s="86" t="str">
        <f t="shared" si="230"/>
        <v/>
      </c>
      <c r="Z304" s="87" t="str">
        <f t="shared" si="231"/>
        <v/>
      </c>
      <c r="AA304" s="85">
        <f t="shared" si="232"/>
        <v>0</v>
      </c>
      <c r="AB304" s="84" t="str">
        <f t="shared" si="233"/>
        <v/>
      </c>
      <c r="AC304" s="85" t="str">
        <f t="shared" si="234"/>
        <v/>
      </c>
      <c r="AD304" s="86" t="str">
        <f t="shared" si="235"/>
        <v/>
      </c>
      <c r="AE304" s="87" t="str">
        <f t="shared" si="236"/>
        <v/>
      </c>
      <c r="AF304" s="85">
        <f t="shared" si="237"/>
        <v>0</v>
      </c>
      <c r="AG304" s="84" t="str">
        <f t="shared" si="238"/>
        <v/>
      </c>
      <c r="AH304" s="85" t="str">
        <f t="shared" si="239"/>
        <v/>
      </c>
      <c r="AI304" s="86" t="str">
        <f t="shared" si="240"/>
        <v/>
      </c>
      <c r="AJ304" s="87" t="str">
        <f t="shared" si="241"/>
        <v/>
      </c>
      <c r="AK304" s="88">
        <f t="shared" si="242"/>
        <v>0</v>
      </c>
      <c r="AM304" s="183"/>
      <c r="AN304" s="165"/>
      <c r="AO304" s="165"/>
      <c r="AP304" s="165"/>
      <c r="AQ304" s="165"/>
      <c r="AR304" s="189" t="str">
        <f t="shared" si="255"/>
        <v/>
      </c>
      <c r="AS304" s="166" t="str">
        <f t="shared" si="243"/>
        <v/>
      </c>
      <c r="AT304" s="166" t="str">
        <f t="shared" si="244"/>
        <v/>
      </c>
      <c r="AU304" s="166" t="str">
        <f t="shared" si="256"/>
        <v/>
      </c>
      <c r="AV304" s="166" t="str">
        <f t="shared" si="257"/>
        <v/>
      </c>
      <c r="AW304" s="166" t="str">
        <f t="shared" si="245"/>
        <v/>
      </c>
      <c r="AX304" s="166" t="str">
        <f t="shared" si="246"/>
        <v/>
      </c>
      <c r="AY304" s="166" t="str">
        <f t="shared" si="247"/>
        <v/>
      </c>
      <c r="AZ304" s="166" t="str">
        <f t="shared" si="248"/>
        <v/>
      </c>
      <c r="BA304" s="166" t="str">
        <f t="shared" si="258"/>
        <v/>
      </c>
      <c r="BB304" s="166" t="str">
        <f t="shared" si="249"/>
        <v/>
      </c>
      <c r="BC304" s="166" t="str">
        <f t="shared" si="259"/>
        <v/>
      </c>
      <c r="BD304" s="166" t="str">
        <f t="shared" si="250"/>
        <v/>
      </c>
      <c r="BE304" s="166" t="str">
        <f t="shared" si="260"/>
        <v/>
      </c>
      <c r="BF304" s="166" t="str">
        <f t="shared" si="251"/>
        <v/>
      </c>
      <c r="BG304" s="166" t="str">
        <f t="shared" si="261"/>
        <v/>
      </c>
      <c r="BH304" s="166" t="str">
        <f t="shared" si="262"/>
        <v/>
      </c>
      <c r="BI304" s="166" t="str">
        <f t="shared" si="263"/>
        <v>{"description": "(Sp) 6","conditions":[{"type":"variable_unless","name":"unsettled","value":0},{"input_sources":[{"language":"ja"}],"type":"input_source_if"},{"input_sources":[{"input_mode_id":"Roman$"}],"type":"input_source_unless"}],"from":{"key_code":"6","modifiers":{"optional":["shift","caps_lock"]}},"to":[{"key_code":"6"},{"set_variable":{"name":"B_6","value":1}},{"set_variable":{"name":"unsettled","value":2}}],"to_after_key_up":[{"set_variable":{"name":"B_6","value":0}},{"set_variable":{"name":"unsettled","value":0}}],"type":"basic"},{"conditions":[{"input_sources":[{"language":"ja"}],"type":"input_source_if"},{"input_sources":[{"input_mode_id":"Roman$"}],"type":"input_source_unless"}],"from":{"key_code":"6","modifiers":{"optional":["shift","caps_lock"]}},"to":[{"key_code":"6"},{"set_variable":{"name":"B_6","value":1}},{"set_variable":{"name":"unsettled","value":1}}],"to_after_key_up":[{"set_variable":{"name":"B_6","value":0}},{"set_variable":{"name":"unsettled","value":0}}],"type":"basic"},</v>
      </c>
      <c r="BJ304" s="166"/>
      <c r="BK304" s="190"/>
      <c r="BL304" s="189" t="str">
        <f t="shared" si="264"/>
        <v/>
      </c>
      <c r="BM304" s="166" t="str">
        <f t="shared" si="252"/>
        <v/>
      </c>
      <c r="BN304" s="167" t="str">
        <f t="shared" si="253"/>
        <v/>
      </c>
      <c r="BO304" s="166" t="str">
        <f t="shared" si="265"/>
        <v/>
      </c>
      <c r="BP304" s="166" t="str">
        <f t="shared" si="254"/>
        <v/>
      </c>
      <c r="BQ304" s="190" t="str">
        <f>IF(AND($A304=1,$J304&lt;&gt;""),_xlfn.CONCAT(BQ$3,PROPER(_xlfn.XLOOKUP($L304,字面,QWERTY)),BQ$4,_xlfn.XLOOKUP($L304,字面,QWERTY),BQ$5,$U304,BQ$6,_xlfn.XLOOKUP($L304,字面,変数名),BQ$7,_xlfn.XLOOKUP($L304,字面,変数名),BQ$8,BQ$9,_xlfn.XLOOKUP($L304,字面,QWERTY),BQ$5,$U304,BQ$6,_xlfn.XLOOKUP($L304,字面,変数名),BQ$10,_xlfn.XLOOKUP($L304,字面,変数名),IF(ISBLANK($BQ305),BQ$11,BQ$8)),"")</f>
        <v>{"description": "(Sp) 6","conditions":[{"type":"variable_unless","name":"unsettled","value":0}],"from":{"key_code":"6","modifiers":{"optional":["any"]}},"to":[{"key_code":"6"},{"set_variable":{"name":"B_6","value":1}},{"set_variable":{"name":"unsettled","value":2}}],"to_after_key_up":[{"set_variable":{"name":"B_6","value":0}},{"set_variable":{"name":"unsettled","value":0}}],"type":"basic"},{"from":{"key_code":"6","modifiers":{"optional":["any"]}},"to":[{"key_code":"6"},{"set_variable":{"name":"B_6","value":1}},{"set_variable":{"name":"unsettled","value":1}}],"to_after_key_up":[{"set_variable":{"name":"B_6","value":0}},{"set_variable":{"name":"unsettled","value":0}}],"type":"basic"},</v>
      </c>
      <c r="BR304" s="193"/>
    </row>
    <row r="305" spans="1:70" ht="21">
      <c r="A305" s="39">
        <f t="shared" si="221"/>
        <v>1</v>
      </c>
      <c r="B305" s="38" t="str">
        <f t="shared" si="222"/>
        <v>C</v>
      </c>
      <c r="C305" s="38">
        <f t="shared" si="223"/>
        <v>1</v>
      </c>
      <c r="D305" s="38">
        <f t="shared" si="224"/>
        <v>2</v>
      </c>
      <c r="E305" s="50">
        <f t="shared" si="225"/>
        <v>137438953472</v>
      </c>
      <c r="F305" s="141">
        <f t="shared" si="226"/>
        <v>1</v>
      </c>
      <c r="G305" s="144">
        <v>38</v>
      </c>
      <c r="H305" s="89"/>
      <c r="I305" s="92"/>
      <c r="J305" s="90" t="s">
        <v>40</v>
      </c>
      <c r="K305" s="91" t="s">
        <v>56</v>
      </c>
      <c r="L305" s="117" t="s">
        <v>950</v>
      </c>
      <c r="M305" s="117"/>
      <c r="N305" s="205"/>
      <c r="O305" s="93" t="s">
        <v>949</v>
      </c>
      <c r="P305" s="94"/>
      <c r="Q305" s="95"/>
      <c r="R305" s="96"/>
      <c r="S305" s="97" t="str">
        <f t="shared" si="220"/>
        <v>{"key_code":"7"}</v>
      </c>
      <c r="T305" s="219"/>
      <c r="U305" s="97" t="str">
        <f t="shared" si="227"/>
        <v>{"key_code":"7"}</v>
      </c>
      <c r="W305" s="84" t="str">
        <f t="shared" si="228"/>
        <v/>
      </c>
      <c r="X305" s="85" t="str">
        <f t="shared" si="229"/>
        <v/>
      </c>
      <c r="Y305" s="86" t="str">
        <f t="shared" si="230"/>
        <v/>
      </c>
      <c r="Z305" s="87" t="str">
        <f t="shared" si="231"/>
        <v/>
      </c>
      <c r="AA305" s="85">
        <f t="shared" si="232"/>
        <v>0</v>
      </c>
      <c r="AB305" s="84" t="str">
        <f t="shared" si="233"/>
        <v/>
      </c>
      <c r="AC305" s="85" t="str">
        <f t="shared" si="234"/>
        <v/>
      </c>
      <c r="AD305" s="86" t="str">
        <f t="shared" si="235"/>
        <v/>
      </c>
      <c r="AE305" s="87" t="str">
        <f t="shared" si="236"/>
        <v/>
      </c>
      <c r="AF305" s="85">
        <f t="shared" si="237"/>
        <v>0</v>
      </c>
      <c r="AG305" s="84" t="str">
        <f t="shared" si="238"/>
        <v/>
      </c>
      <c r="AH305" s="85" t="str">
        <f t="shared" si="239"/>
        <v/>
      </c>
      <c r="AI305" s="86" t="str">
        <f t="shared" si="240"/>
        <v/>
      </c>
      <c r="AJ305" s="87" t="str">
        <f t="shared" si="241"/>
        <v/>
      </c>
      <c r="AK305" s="88">
        <f t="shared" si="242"/>
        <v>0</v>
      </c>
      <c r="AM305" s="183"/>
      <c r="AN305" s="165"/>
      <c r="AO305" s="165"/>
      <c r="AP305" s="165"/>
      <c r="AQ305" s="165"/>
      <c r="AR305" s="189" t="str">
        <f t="shared" si="255"/>
        <v/>
      </c>
      <c r="AS305" s="166" t="str">
        <f t="shared" si="243"/>
        <v/>
      </c>
      <c r="AT305" s="166" t="str">
        <f t="shared" si="244"/>
        <v/>
      </c>
      <c r="AU305" s="166" t="str">
        <f t="shared" si="256"/>
        <v/>
      </c>
      <c r="AV305" s="166" t="str">
        <f t="shared" si="257"/>
        <v/>
      </c>
      <c r="AW305" s="166" t="str">
        <f t="shared" si="245"/>
        <v/>
      </c>
      <c r="AX305" s="166" t="str">
        <f t="shared" si="246"/>
        <v/>
      </c>
      <c r="AY305" s="166" t="str">
        <f t="shared" si="247"/>
        <v/>
      </c>
      <c r="AZ305" s="166" t="str">
        <f t="shared" si="248"/>
        <v/>
      </c>
      <c r="BA305" s="166" t="str">
        <f t="shared" si="258"/>
        <v/>
      </c>
      <c r="BB305" s="166" t="str">
        <f t="shared" si="249"/>
        <v/>
      </c>
      <c r="BC305" s="166" t="str">
        <f t="shared" si="259"/>
        <v/>
      </c>
      <c r="BD305" s="166" t="str">
        <f t="shared" si="250"/>
        <v/>
      </c>
      <c r="BE305" s="166" t="str">
        <f t="shared" si="260"/>
        <v/>
      </c>
      <c r="BF305" s="166" t="str">
        <f t="shared" si="251"/>
        <v/>
      </c>
      <c r="BG305" s="166" t="str">
        <f t="shared" si="261"/>
        <v/>
      </c>
      <c r="BH305" s="166" t="str">
        <f t="shared" si="262"/>
        <v/>
      </c>
      <c r="BI305" s="166" t="str">
        <f t="shared" si="263"/>
        <v>{"description": "(Sp) 7","conditions":[{"type":"variable_unless","name":"unsettled","value":0},{"input_sources":[{"language":"ja"}],"type":"input_source_if"},{"input_sources":[{"input_mode_id":"Roman$"}],"type":"input_source_unless"}],"from":{"key_code":"7","modifiers":{"optional":["shift","caps_lock"]}},"to":[{"key_code":"7"},{"set_variable":{"name":"B_7","value":1}},{"set_variable":{"name":"unsettled","value":2}}],"to_after_key_up":[{"set_variable":{"name":"B_7","value":0}},{"set_variable":{"name":"unsettled","value":0}}],"type":"basic"},{"conditions":[{"input_sources":[{"language":"ja"}],"type":"input_source_if"},{"input_sources":[{"input_mode_id":"Roman$"}],"type":"input_source_unless"}],"from":{"key_code":"7","modifiers":{"optional":["shift","caps_lock"]}},"to":[{"key_code":"7"},{"set_variable":{"name":"B_7","value":1}},{"set_variable":{"name":"unsettled","value":1}}],"to_after_key_up":[{"set_variable":{"name":"B_7","value":0}},{"set_variable":{"name":"unsettled","value":0}}],"type":"basic"},</v>
      </c>
      <c r="BJ305" s="166"/>
      <c r="BK305" s="190"/>
      <c r="BL305" s="189" t="str">
        <f t="shared" si="264"/>
        <v/>
      </c>
      <c r="BM305" s="166" t="str">
        <f t="shared" si="252"/>
        <v/>
      </c>
      <c r="BN305" s="167" t="str">
        <f t="shared" si="253"/>
        <v/>
      </c>
      <c r="BO305" s="166" t="str">
        <f t="shared" si="265"/>
        <v/>
      </c>
      <c r="BP305" s="166" t="str">
        <f t="shared" si="254"/>
        <v/>
      </c>
      <c r="BQ305" s="190" t="str">
        <f>IF(AND($A305=1,$J305&lt;&gt;""),_xlfn.CONCAT(BQ$3,PROPER(_xlfn.XLOOKUP($L305,字面,QWERTY)),BQ$4,_xlfn.XLOOKUP($L305,字面,QWERTY),BQ$5,$U305,BQ$6,_xlfn.XLOOKUP($L305,字面,変数名),BQ$7,_xlfn.XLOOKUP($L305,字面,変数名),BQ$8,BQ$9,_xlfn.XLOOKUP($L305,字面,QWERTY),BQ$5,$U305,BQ$6,_xlfn.XLOOKUP($L305,字面,変数名),BQ$10,_xlfn.XLOOKUP($L305,字面,変数名),IF(ISBLANK($BQ306),BQ$11,BQ$8)),"")</f>
        <v>{"description": "(Sp) 7","conditions":[{"type":"variable_unless","name":"unsettled","value":0}],"from":{"key_code":"7","modifiers":{"optional":["any"]}},"to":[{"key_code":"7"},{"set_variable":{"name":"B_7","value":1}},{"set_variable":{"name":"unsettled","value":2}}],"to_after_key_up":[{"set_variable":{"name":"B_7","value":0}},{"set_variable":{"name":"unsettled","value":0}}],"type":"basic"},{"from":{"key_code":"7","modifiers":{"optional":["any"]}},"to":[{"key_code":"7"},{"set_variable":{"name":"B_7","value":1}},{"set_variable":{"name":"unsettled","value":1}}],"to_after_key_up":[{"set_variable":{"name":"B_7","value":0}},{"set_variable":{"name":"unsettled","value":0}}],"type":"basic"},</v>
      </c>
      <c r="BR305" s="193"/>
    </row>
    <row r="306" spans="1:70" ht="21">
      <c r="A306" s="39">
        <f t="shared" si="221"/>
        <v>1</v>
      </c>
      <c r="B306" s="38" t="str">
        <f t="shared" si="222"/>
        <v>C</v>
      </c>
      <c r="C306" s="38">
        <f t="shared" si="223"/>
        <v>1</v>
      </c>
      <c r="D306" s="38">
        <f t="shared" si="224"/>
        <v>2</v>
      </c>
      <c r="E306" s="50">
        <f t="shared" si="225"/>
        <v>274877906944</v>
      </c>
      <c r="F306" s="141">
        <f t="shared" si="226"/>
        <v>1</v>
      </c>
      <c r="G306" s="144">
        <v>39</v>
      </c>
      <c r="H306" s="89"/>
      <c r="I306" s="92"/>
      <c r="J306" s="90" t="s">
        <v>40</v>
      </c>
      <c r="K306" s="91" t="s">
        <v>56</v>
      </c>
      <c r="L306" s="117" t="s">
        <v>952</v>
      </c>
      <c r="M306" s="117"/>
      <c r="N306" s="205"/>
      <c r="O306" s="93" t="s">
        <v>951</v>
      </c>
      <c r="P306" s="94"/>
      <c r="Q306" s="95"/>
      <c r="R306" s="96"/>
      <c r="S306" s="97" t="str">
        <f t="shared" si="220"/>
        <v>{"key_code":"8"}</v>
      </c>
      <c r="T306" s="219"/>
      <c r="U306" s="97" t="str">
        <f t="shared" si="227"/>
        <v>{"key_code":"8"}</v>
      </c>
      <c r="W306" s="84" t="str">
        <f t="shared" si="228"/>
        <v/>
      </c>
      <c r="X306" s="85" t="str">
        <f t="shared" si="229"/>
        <v/>
      </c>
      <c r="Y306" s="86" t="str">
        <f t="shared" si="230"/>
        <v/>
      </c>
      <c r="Z306" s="87" t="str">
        <f t="shared" si="231"/>
        <v/>
      </c>
      <c r="AA306" s="85">
        <f t="shared" si="232"/>
        <v>0</v>
      </c>
      <c r="AB306" s="84" t="str">
        <f t="shared" si="233"/>
        <v/>
      </c>
      <c r="AC306" s="85" t="str">
        <f t="shared" si="234"/>
        <v/>
      </c>
      <c r="AD306" s="86" t="str">
        <f t="shared" si="235"/>
        <v/>
      </c>
      <c r="AE306" s="87" t="str">
        <f t="shared" si="236"/>
        <v/>
      </c>
      <c r="AF306" s="85">
        <f t="shared" si="237"/>
        <v>0</v>
      </c>
      <c r="AG306" s="84" t="str">
        <f t="shared" si="238"/>
        <v/>
      </c>
      <c r="AH306" s="85" t="str">
        <f t="shared" si="239"/>
        <v/>
      </c>
      <c r="AI306" s="86" t="str">
        <f t="shared" si="240"/>
        <v/>
      </c>
      <c r="AJ306" s="87" t="str">
        <f t="shared" si="241"/>
        <v/>
      </c>
      <c r="AK306" s="88">
        <f t="shared" si="242"/>
        <v>0</v>
      </c>
      <c r="AM306" s="183"/>
      <c r="AN306" s="165"/>
      <c r="AO306" s="165"/>
      <c r="AP306" s="165"/>
      <c r="AQ306" s="165"/>
      <c r="AR306" s="189" t="str">
        <f t="shared" si="255"/>
        <v/>
      </c>
      <c r="AS306" s="166" t="str">
        <f t="shared" si="243"/>
        <v/>
      </c>
      <c r="AT306" s="166" t="str">
        <f t="shared" si="244"/>
        <v/>
      </c>
      <c r="AU306" s="166" t="str">
        <f t="shared" si="256"/>
        <v/>
      </c>
      <c r="AV306" s="166" t="str">
        <f t="shared" si="257"/>
        <v/>
      </c>
      <c r="AW306" s="166" t="str">
        <f t="shared" si="245"/>
        <v/>
      </c>
      <c r="AX306" s="166" t="str">
        <f t="shared" si="246"/>
        <v/>
      </c>
      <c r="AY306" s="166" t="str">
        <f t="shared" si="247"/>
        <v/>
      </c>
      <c r="AZ306" s="166" t="str">
        <f t="shared" si="248"/>
        <v/>
      </c>
      <c r="BA306" s="166" t="str">
        <f t="shared" si="258"/>
        <v/>
      </c>
      <c r="BB306" s="166" t="str">
        <f t="shared" si="249"/>
        <v/>
      </c>
      <c r="BC306" s="166" t="str">
        <f t="shared" si="259"/>
        <v/>
      </c>
      <c r="BD306" s="166" t="str">
        <f t="shared" si="250"/>
        <v/>
      </c>
      <c r="BE306" s="166" t="str">
        <f t="shared" si="260"/>
        <v/>
      </c>
      <c r="BF306" s="166" t="str">
        <f t="shared" si="251"/>
        <v/>
      </c>
      <c r="BG306" s="166" t="str">
        <f t="shared" si="261"/>
        <v/>
      </c>
      <c r="BH306" s="166" t="str">
        <f t="shared" si="262"/>
        <v/>
      </c>
      <c r="BI306" s="166" t="str">
        <f t="shared" si="263"/>
        <v>{"description": "(Sp) 8","conditions":[{"type":"variable_unless","name":"unsettled","value":0},{"input_sources":[{"language":"ja"}],"type":"input_source_if"},{"input_sources":[{"input_mode_id":"Roman$"}],"type":"input_source_unless"}],"from":{"key_code":"8","modifiers":{"optional":["shift","caps_lock"]}},"to":[{"key_code":"8"},{"set_variable":{"name":"B_8","value":1}},{"set_variable":{"name":"unsettled","value":2}}],"to_after_key_up":[{"set_variable":{"name":"B_8","value":0}},{"set_variable":{"name":"unsettled","value":0}}],"type":"basic"},{"conditions":[{"input_sources":[{"language":"ja"}],"type":"input_source_if"},{"input_sources":[{"input_mode_id":"Roman$"}],"type":"input_source_unless"}],"from":{"key_code":"8","modifiers":{"optional":["shift","caps_lock"]}},"to":[{"key_code":"8"},{"set_variable":{"name":"B_8","value":1}},{"set_variable":{"name":"unsettled","value":1}}],"to_after_key_up":[{"set_variable":{"name":"B_8","value":0}},{"set_variable":{"name":"unsettled","value":0}}],"type":"basic"},</v>
      </c>
      <c r="BJ306" s="166"/>
      <c r="BK306" s="190"/>
      <c r="BL306" s="189" t="str">
        <f t="shared" si="264"/>
        <v/>
      </c>
      <c r="BM306" s="166" t="str">
        <f t="shared" si="252"/>
        <v/>
      </c>
      <c r="BN306" s="167" t="str">
        <f t="shared" si="253"/>
        <v/>
      </c>
      <c r="BO306" s="166" t="str">
        <f t="shared" si="265"/>
        <v/>
      </c>
      <c r="BP306" s="166" t="str">
        <f t="shared" si="254"/>
        <v/>
      </c>
      <c r="BQ306" s="190" t="str">
        <f>IF(AND($A306=1,$J306&lt;&gt;""),_xlfn.CONCAT(BQ$3,PROPER(_xlfn.XLOOKUP($L306,字面,QWERTY)),BQ$4,_xlfn.XLOOKUP($L306,字面,QWERTY),BQ$5,$U306,BQ$6,_xlfn.XLOOKUP($L306,字面,変数名),BQ$7,_xlfn.XLOOKUP($L306,字面,変数名),BQ$8,BQ$9,_xlfn.XLOOKUP($L306,字面,QWERTY),BQ$5,$U306,BQ$6,_xlfn.XLOOKUP($L306,字面,変数名),BQ$10,_xlfn.XLOOKUP($L306,字面,変数名),IF(ISBLANK($BQ307),BQ$11,BQ$8)),"")</f>
        <v>{"description": "(Sp) 8","conditions":[{"type":"variable_unless","name":"unsettled","value":0}],"from":{"key_code":"8","modifiers":{"optional":["any"]}},"to":[{"key_code":"8"},{"set_variable":{"name":"B_8","value":1}},{"set_variable":{"name":"unsettled","value":2}}],"to_after_key_up":[{"set_variable":{"name":"B_8","value":0}},{"set_variable":{"name":"unsettled","value":0}}],"type":"basic"},{"from":{"key_code":"8","modifiers":{"optional":["any"]}},"to":[{"key_code":"8"},{"set_variable":{"name":"B_8","value":1}},{"set_variable":{"name":"unsettled","value":1}}],"to_after_key_up":[{"set_variable":{"name":"B_8","value":0}},{"set_variable":{"name":"unsettled","value":0}}],"type":"basic"},</v>
      </c>
      <c r="BR306" s="193"/>
    </row>
    <row r="307" spans="1:70" ht="21">
      <c r="A307" s="39">
        <f t="shared" si="221"/>
        <v>1</v>
      </c>
      <c r="B307" s="38" t="str">
        <f t="shared" si="222"/>
        <v>C</v>
      </c>
      <c r="C307" s="38">
        <f t="shared" si="223"/>
        <v>1</v>
      </c>
      <c r="D307" s="38">
        <f t="shared" si="224"/>
        <v>2</v>
      </c>
      <c r="E307" s="50">
        <f t="shared" si="225"/>
        <v>549755813888</v>
      </c>
      <c r="F307" s="141">
        <f t="shared" si="226"/>
        <v>1</v>
      </c>
      <c r="G307" s="144">
        <v>40</v>
      </c>
      <c r="H307" s="89"/>
      <c r="I307" s="92"/>
      <c r="J307" s="90" t="s">
        <v>40</v>
      </c>
      <c r="K307" s="91" t="s">
        <v>56</v>
      </c>
      <c r="L307" s="117" t="s">
        <v>954</v>
      </c>
      <c r="M307" s="117"/>
      <c r="N307" s="205"/>
      <c r="O307" s="93" t="s">
        <v>953</v>
      </c>
      <c r="P307" s="94"/>
      <c r="Q307" s="95"/>
      <c r="R307" s="96"/>
      <c r="S307" s="97" t="str">
        <f t="shared" si="220"/>
        <v>{"key_code":"9"}</v>
      </c>
      <c r="T307" s="219"/>
      <c r="U307" s="97" t="str">
        <f t="shared" si="227"/>
        <v>{"key_code":"9"}</v>
      </c>
      <c r="W307" s="84" t="str">
        <f t="shared" si="228"/>
        <v/>
      </c>
      <c r="X307" s="85" t="str">
        <f t="shared" si="229"/>
        <v/>
      </c>
      <c r="Y307" s="86" t="str">
        <f t="shared" si="230"/>
        <v/>
      </c>
      <c r="Z307" s="87" t="str">
        <f t="shared" si="231"/>
        <v/>
      </c>
      <c r="AA307" s="85">
        <f t="shared" si="232"/>
        <v>0</v>
      </c>
      <c r="AB307" s="84" t="str">
        <f t="shared" si="233"/>
        <v/>
      </c>
      <c r="AC307" s="85" t="str">
        <f t="shared" si="234"/>
        <v/>
      </c>
      <c r="AD307" s="86" t="str">
        <f t="shared" si="235"/>
        <v/>
      </c>
      <c r="AE307" s="87" t="str">
        <f t="shared" si="236"/>
        <v/>
      </c>
      <c r="AF307" s="85">
        <f t="shared" si="237"/>
        <v>0</v>
      </c>
      <c r="AG307" s="84" t="str">
        <f t="shared" si="238"/>
        <v/>
      </c>
      <c r="AH307" s="85" t="str">
        <f t="shared" si="239"/>
        <v/>
      </c>
      <c r="AI307" s="86" t="str">
        <f t="shared" si="240"/>
        <v/>
      </c>
      <c r="AJ307" s="87" t="str">
        <f t="shared" si="241"/>
        <v/>
      </c>
      <c r="AK307" s="88">
        <f t="shared" si="242"/>
        <v>0</v>
      </c>
      <c r="AM307" s="183"/>
      <c r="AN307" s="165"/>
      <c r="AO307" s="165"/>
      <c r="AP307" s="165"/>
      <c r="AQ307" s="165"/>
      <c r="AR307" s="189" t="str">
        <f t="shared" si="255"/>
        <v/>
      </c>
      <c r="AS307" s="166" t="str">
        <f t="shared" si="243"/>
        <v/>
      </c>
      <c r="AT307" s="166" t="str">
        <f t="shared" si="244"/>
        <v/>
      </c>
      <c r="AU307" s="166" t="str">
        <f t="shared" si="256"/>
        <v/>
      </c>
      <c r="AV307" s="166" t="str">
        <f t="shared" si="257"/>
        <v/>
      </c>
      <c r="AW307" s="166" t="str">
        <f t="shared" si="245"/>
        <v/>
      </c>
      <c r="AX307" s="166" t="str">
        <f t="shared" si="246"/>
        <v/>
      </c>
      <c r="AY307" s="166" t="str">
        <f t="shared" si="247"/>
        <v/>
      </c>
      <c r="AZ307" s="166" t="str">
        <f t="shared" si="248"/>
        <v/>
      </c>
      <c r="BA307" s="166" t="str">
        <f t="shared" si="258"/>
        <v/>
      </c>
      <c r="BB307" s="166" t="str">
        <f t="shared" si="249"/>
        <v/>
      </c>
      <c r="BC307" s="166" t="str">
        <f t="shared" si="259"/>
        <v/>
      </c>
      <c r="BD307" s="166" t="str">
        <f t="shared" si="250"/>
        <v/>
      </c>
      <c r="BE307" s="166" t="str">
        <f t="shared" si="260"/>
        <v/>
      </c>
      <c r="BF307" s="166" t="str">
        <f t="shared" si="251"/>
        <v/>
      </c>
      <c r="BG307" s="166" t="str">
        <f t="shared" si="261"/>
        <v/>
      </c>
      <c r="BH307" s="166" t="str">
        <f t="shared" si="262"/>
        <v/>
      </c>
      <c r="BI307" s="166" t="str">
        <f t="shared" si="263"/>
        <v>{"description": "(Sp) 9","conditions":[{"type":"variable_unless","name":"unsettled","value":0},{"input_sources":[{"language":"ja"}],"type":"input_source_if"},{"input_sources":[{"input_mode_id":"Roman$"}],"type":"input_source_unless"}],"from":{"key_code":"9","modifiers":{"optional":["shift","caps_lock"]}},"to":[{"key_code":"9"},{"set_variable":{"name":"B_9","value":1}},{"set_variable":{"name":"unsettled","value":2}}],"to_after_key_up":[{"set_variable":{"name":"B_9","value":0}},{"set_variable":{"name":"unsettled","value":0}}],"type":"basic"},{"conditions":[{"input_sources":[{"language":"ja"}],"type":"input_source_if"},{"input_sources":[{"input_mode_id":"Roman$"}],"type":"input_source_unless"}],"from":{"key_code":"9","modifiers":{"optional":["shift","caps_lock"]}},"to":[{"key_code":"9"},{"set_variable":{"name":"B_9","value":1}},{"set_variable":{"name":"unsettled","value":1}}],"to_after_key_up":[{"set_variable":{"name":"B_9","value":0}},{"set_variable":{"name":"unsettled","value":0}}],"type":"basic"},</v>
      </c>
      <c r="BJ307" s="166"/>
      <c r="BK307" s="190"/>
      <c r="BL307" s="189" t="str">
        <f t="shared" si="264"/>
        <v/>
      </c>
      <c r="BM307" s="166" t="str">
        <f t="shared" si="252"/>
        <v/>
      </c>
      <c r="BN307" s="167" t="str">
        <f t="shared" si="253"/>
        <v/>
      </c>
      <c r="BO307" s="166" t="str">
        <f t="shared" si="265"/>
        <v/>
      </c>
      <c r="BP307" s="166" t="str">
        <f t="shared" si="254"/>
        <v/>
      </c>
      <c r="BQ307" s="190" t="str">
        <f>IF(AND($A307=1,$J307&lt;&gt;""),_xlfn.CONCAT(BQ$3,PROPER(_xlfn.XLOOKUP($L307,字面,QWERTY)),BQ$4,_xlfn.XLOOKUP($L307,字面,QWERTY),BQ$5,$U307,BQ$6,_xlfn.XLOOKUP($L307,字面,変数名),BQ$7,_xlfn.XLOOKUP($L307,字面,変数名),BQ$8,BQ$9,_xlfn.XLOOKUP($L307,字面,QWERTY),BQ$5,$U307,BQ$6,_xlfn.XLOOKUP($L307,字面,変数名),BQ$10,_xlfn.XLOOKUP($L307,字面,変数名),IF(ISBLANK($BQ308),BQ$11,BQ$8)),"")</f>
        <v>{"description": "(Sp) 9","conditions":[{"type":"variable_unless","name":"unsettled","value":0}],"from":{"key_code":"9","modifiers":{"optional":["any"]}},"to":[{"key_code":"9"},{"set_variable":{"name":"B_9","value":1}},{"set_variable":{"name":"unsettled","value":2}}],"to_after_key_up":[{"set_variable":{"name":"B_9","value":0}},{"set_variable":{"name":"unsettled","value":0}}],"type":"basic"},{"from":{"key_code":"9","modifiers":{"optional":["any"]}},"to":[{"key_code":"9"},{"set_variable":{"name":"B_9","value":1}},{"set_variable":{"name":"unsettled","value":1}}],"to_after_key_up":[{"set_variable":{"name":"B_9","value":0}},{"set_variable":{"name":"unsettled","value":0}}],"type":"basic"},</v>
      </c>
      <c r="BR307" s="193"/>
    </row>
    <row r="308" spans="1:70" ht="21">
      <c r="A308" s="39">
        <f t="shared" si="221"/>
        <v>1</v>
      </c>
      <c r="B308" s="38" t="str">
        <f t="shared" si="222"/>
        <v>C</v>
      </c>
      <c r="C308" s="38">
        <f t="shared" si="223"/>
        <v>1</v>
      </c>
      <c r="D308" s="38">
        <f t="shared" si="224"/>
        <v>2</v>
      </c>
      <c r="E308" s="50">
        <f t="shared" si="225"/>
        <v>1099511627776</v>
      </c>
      <c r="F308" s="141">
        <f t="shared" si="226"/>
        <v>1</v>
      </c>
      <c r="G308" s="144">
        <v>41</v>
      </c>
      <c r="H308" s="89"/>
      <c r="I308" s="92"/>
      <c r="J308" s="90" t="s">
        <v>40</v>
      </c>
      <c r="K308" s="91" t="s">
        <v>56</v>
      </c>
      <c r="L308" s="117" t="s">
        <v>956</v>
      </c>
      <c r="M308" s="117"/>
      <c r="N308" s="205"/>
      <c r="O308" s="93" t="s">
        <v>955</v>
      </c>
      <c r="P308" s="94"/>
      <c r="Q308" s="95"/>
      <c r="R308" s="96"/>
      <c r="S308" s="97" t="str">
        <f t="shared" si="220"/>
        <v>{"key_code":"0"}</v>
      </c>
      <c r="T308" s="219"/>
      <c r="U308" s="97" t="str">
        <f t="shared" si="227"/>
        <v>{"key_code":"0"}</v>
      </c>
      <c r="W308" s="84" t="str">
        <f t="shared" si="228"/>
        <v/>
      </c>
      <c r="X308" s="85" t="str">
        <f t="shared" si="229"/>
        <v/>
      </c>
      <c r="Y308" s="86" t="str">
        <f t="shared" si="230"/>
        <v/>
      </c>
      <c r="Z308" s="87" t="str">
        <f t="shared" si="231"/>
        <v/>
      </c>
      <c r="AA308" s="85">
        <f t="shared" si="232"/>
        <v>0</v>
      </c>
      <c r="AB308" s="84" t="str">
        <f t="shared" si="233"/>
        <v/>
      </c>
      <c r="AC308" s="85" t="str">
        <f t="shared" si="234"/>
        <v/>
      </c>
      <c r="AD308" s="86" t="str">
        <f t="shared" si="235"/>
        <v/>
      </c>
      <c r="AE308" s="87" t="str">
        <f t="shared" si="236"/>
        <v/>
      </c>
      <c r="AF308" s="85">
        <f t="shared" si="237"/>
        <v>0</v>
      </c>
      <c r="AG308" s="84" t="str">
        <f t="shared" si="238"/>
        <v/>
      </c>
      <c r="AH308" s="85" t="str">
        <f t="shared" si="239"/>
        <v/>
      </c>
      <c r="AI308" s="86" t="str">
        <f t="shared" si="240"/>
        <v/>
      </c>
      <c r="AJ308" s="87" t="str">
        <f t="shared" si="241"/>
        <v/>
      </c>
      <c r="AK308" s="88">
        <f t="shared" si="242"/>
        <v>0</v>
      </c>
      <c r="AM308" s="183"/>
      <c r="AN308" s="165"/>
      <c r="AO308" s="165"/>
      <c r="AP308" s="165"/>
      <c r="AQ308" s="165"/>
      <c r="AR308" s="189" t="str">
        <f t="shared" si="255"/>
        <v/>
      </c>
      <c r="AS308" s="166" t="str">
        <f t="shared" si="243"/>
        <v/>
      </c>
      <c r="AT308" s="166" t="str">
        <f t="shared" si="244"/>
        <v/>
      </c>
      <c r="AU308" s="166" t="str">
        <f t="shared" si="256"/>
        <v/>
      </c>
      <c r="AV308" s="166" t="str">
        <f t="shared" si="257"/>
        <v/>
      </c>
      <c r="AW308" s="166" t="str">
        <f t="shared" si="245"/>
        <v/>
      </c>
      <c r="AX308" s="166" t="str">
        <f t="shared" si="246"/>
        <v/>
      </c>
      <c r="AY308" s="166" t="str">
        <f t="shared" si="247"/>
        <v/>
      </c>
      <c r="AZ308" s="166" t="str">
        <f t="shared" si="248"/>
        <v/>
      </c>
      <c r="BA308" s="166" t="str">
        <f t="shared" si="258"/>
        <v/>
      </c>
      <c r="BB308" s="166" t="str">
        <f t="shared" si="249"/>
        <v/>
      </c>
      <c r="BC308" s="166" t="str">
        <f t="shared" si="259"/>
        <v/>
      </c>
      <c r="BD308" s="166" t="str">
        <f t="shared" si="250"/>
        <v/>
      </c>
      <c r="BE308" s="166" t="str">
        <f t="shared" si="260"/>
        <v/>
      </c>
      <c r="BF308" s="166" t="str">
        <f t="shared" si="251"/>
        <v/>
      </c>
      <c r="BG308" s="166" t="str">
        <f t="shared" si="261"/>
        <v/>
      </c>
      <c r="BH308" s="166" t="str">
        <f t="shared" si="262"/>
        <v/>
      </c>
      <c r="BI308" s="166" t="str">
        <f t="shared" si="263"/>
        <v>{"description": "(Sp) 0","conditions":[{"type":"variable_unless","name":"unsettled","value":0},{"input_sources":[{"language":"ja"}],"type":"input_source_if"},{"input_sources":[{"input_mode_id":"Roman$"}],"type":"input_source_unless"}],"from":{"key_code":"0","modifiers":{"optional":["shift","caps_lock"]}},"to":[{"key_code":"0"},{"set_variable":{"name":"B_0","value":1}},{"set_variable":{"name":"unsettled","value":2}}],"to_after_key_up":[{"set_variable":{"name":"B_0","value":0}},{"set_variable":{"name":"unsettled","value":0}}],"type":"basic"},{"conditions":[{"input_sources":[{"language":"ja"}],"type":"input_source_if"},{"input_sources":[{"input_mode_id":"Roman$"}],"type":"input_source_unless"}],"from":{"key_code":"0","modifiers":{"optional":["shift","caps_lock"]}},"to":[{"key_code":"0"},{"set_variable":{"name":"B_0","value":1}},{"set_variable":{"name":"unsettled","value":1}}],"to_after_key_up":[{"set_variable":{"name":"B_0","value":0}},{"set_variable":{"name":"unsettled","value":0}}],"type":"basic"},</v>
      </c>
      <c r="BJ308" s="166"/>
      <c r="BK308" s="190"/>
      <c r="BL308" s="189" t="str">
        <f t="shared" si="264"/>
        <v/>
      </c>
      <c r="BM308" s="166" t="str">
        <f t="shared" si="252"/>
        <v/>
      </c>
      <c r="BN308" s="167" t="str">
        <f t="shared" si="253"/>
        <v/>
      </c>
      <c r="BO308" s="166" t="str">
        <f t="shared" si="265"/>
        <v/>
      </c>
      <c r="BP308" s="166" t="str">
        <f t="shared" si="254"/>
        <v/>
      </c>
      <c r="BQ308" s="190" t="str">
        <f>IF(AND($A308=1,$J308&lt;&gt;""),_xlfn.CONCAT(BQ$3,PROPER(_xlfn.XLOOKUP($L308,字面,QWERTY)),BQ$4,_xlfn.XLOOKUP($L308,字面,QWERTY),BQ$5,$U308,BQ$6,_xlfn.XLOOKUP($L308,字面,変数名),BQ$7,_xlfn.XLOOKUP($L308,字面,変数名),BQ$8,BQ$9,_xlfn.XLOOKUP($L308,字面,QWERTY),BQ$5,$U308,BQ$6,_xlfn.XLOOKUP($L308,字面,変数名),BQ$10,_xlfn.XLOOKUP($L308,字面,変数名),IF(ISBLANK($BQ309),BQ$11,BQ$8)),"")</f>
        <v>{"description": "(Sp) 0","conditions":[{"type":"variable_unless","name":"unsettled","value":0}],"from":{"key_code":"0","modifiers":{"optional":["any"]}},"to":[{"key_code":"0"},{"set_variable":{"name":"B_0","value":1}},{"set_variable":{"name":"unsettled","value":2}}],"to_after_key_up":[{"set_variable":{"name":"B_0","value":0}},{"set_variable":{"name":"unsettled","value":0}}],"type":"basic"},{"from":{"key_code":"0","modifiers":{"optional":["any"]}},"to":[{"key_code":"0"},{"set_variable":{"name":"B_0","value":1}},{"set_variable":{"name":"unsettled","value":1}}],"to_after_key_up":[{"set_variable":{"name":"B_0","value":0}},{"set_variable":{"name":"unsettled","value":0}}],"type":"basic"},</v>
      </c>
      <c r="BR308" s="193"/>
    </row>
    <row r="309" spans="1:70" ht="21">
      <c r="A309" s="39">
        <f t="shared" si="221"/>
        <v>1</v>
      </c>
      <c r="B309" s="38" t="str">
        <f t="shared" si="222"/>
        <v>C</v>
      </c>
      <c r="C309" s="38">
        <f t="shared" si="223"/>
        <v>1</v>
      </c>
      <c r="D309" s="38">
        <f t="shared" si="224"/>
        <v>2</v>
      </c>
      <c r="E309" s="50">
        <f t="shared" si="225"/>
        <v>2199023255552</v>
      </c>
      <c r="F309" s="141">
        <f t="shared" si="226"/>
        <v>1</v>
      </c>
      <c r="G309" s="144">
        <v>42</v>
      </c>
      <c r="H309" s="89"/>
      <c r="I309" s="92"/>
      <c r="J309" s="90" t="s">
        <v>40</v>
      </c>
      <c r="K309" s="91" t="s">
        <v>56</v>
      </c>
      <c r="L309" s="117" t="s">
        <v>957</v>
      </c>
      <c r="M309" s="117"/>
      <c r="N309" s="205"/>
      <c r="O309" s="93" t="s">
        <v>957</v>
      </c>
      <c r="P309" s="94"/>
      <c r="Q309" s="95"/>
      <c r="R309" s="96"/>
      <c r="S309" s="97" t="str">
        <f t="shared" si="220"/>
        <v>{"key_code":"hyphen"}</v>
      </c>
      <c r="T309" s="219"/>
      <c r="U309" s="97" t="str">
        <f t="shared" si="227"/>
        <v>{"key_code":"hyphen"}</v>
      </c>
      <c r="W309" s="84" t="str">
        <f t="shared" si="228"/>
        <v/>
      </c>
      <c r="X309" s="85" t="str">
        <f t="shared" si="229"/>
        <v/>
      </c>
      <c r="Y309" s="86" t="str">
        <f t="shared" si="230"/>
        <v/>
      </c>
      <c r="Z309" s="87" t="str">
        <f t="shared" si="231"/>
        <v/>
      </c>
      <c r="AA309" s="85">
        <f t="shared" si="232"/>
        <v>0</v>
      </c>
      <c r="AB309" s="84" t="str">
        <f t="shared" si="233"/>
        <v/>
      </c>
      <c r="AC309" s="85" t="str">
        <f t="shared" si="234"/>
        <v/>
      </c>
      <c r="AD309" s="86" t="str">
        <f t="shared" si="235"/>
        <v/>
      </c>
      <c r="AE309" s="87" t="str">
        <f t="shared" si="236"/>
        <v/>
      </c>
      <c r="AF309" s="85">
        <f t="shared" si="237"/>
        <v>0</v>
      </c>
      <c r="AG309" s="84" t="str">
        <f t="shared" si="238"/>
        <v/>
      </c>
      <c r="AH309" s="85" t="str">
        <f t="shared" si="239"/>
        <v/>
      </c>
      <c r="AI309" s="86" t="str">
        <f t="shared" si="240"/>
        <v/>
      </c>
      <c r="AJ309" s="87" t="str">
        <f t="shared" si="241"/>
        <v/>
      </c>
      <c r="AK309" s="88">
        <f t="shared" si="242"/>
        <v>0</v>
      </c>
      <c r="AM309" s="183"/>
      <c r="AN309" s="165"/>
      <c r="AO309" s="165"/>
      <c r="AP309" s="165"/>
      <c r="AQ309" s="165"/>
      <c r="AR309" s="189" t="str">
        <f t="shared" si="255"/>
        <v/>
      </c>
      <c r="AS309" s="166" t="str">
        <f t="shared" si="243"/>
        <v/>
      </c>
      <c r="AT309" s="166" t="str">
        <f t="shared" si="244"/>
        <v/>
      </c>
      <c r="AU309" s="166" t="str">
        <f t="shared" si="256"/>
        <v/>
      </c>
      <c r="AV309" s="166" t="str">
        <f t="shared" si="257"/>
        <v/>
      </c>
      <c r="AW309" s="166" t="str">
        <f t="shared" si="245"/>
        <v/>
      </c>
      <c r="AX309" s="166" t="str">
        <f t="shared" si="246"/>
        <v/>
      </c>
      <c r="AY309" s="166" t="str">
        <f t="shared" si="247"/>
        <v/>
      </c>
      <c r="AZ309" s="166" t="str">
        <f t="shared" si="248"/>
        <v/>
      </c>
      <c r="BA309" s="166" t="str">
        <f t="shared" si="258"/>
        <v/>
      </c>
      <c r="BB309" s="166" t="str">
        <f t="shared" si="249"/>
        <v/>
      </c>
      <c r="BC309" s="166" t="str">
        <f t="shared" si="259"/>
        <v/>
      </c>
      <c r="BD309" s="166" t="str">
        <f t="shared" si="250"/>
        <v/>
      </c>
      <c r="BE309" s="166" t="str">
        <f t="shared" si="260"/>
        <v/>
      </c>
      <c r="BF309" s="166" t="str">
        <f t="shared" si="251"/>
        <v/>
      </c>
      <c r="BG309" s="166" t="str">
        <f t="shared" si="261"/>
        <v/>
      </c>
      <c r="BH309" s="166" t="str">
        <f t="shared" si="262"/>
        <v/>
      </c>
      <c r="BI309" s="166" t="str">
        <f t="shared" si="263"/>
        <v>{"description": "(Sp) -","conditions":[{"type":"variable_unless","name":"unsettled","value":0},{"input_sources":[{"language":"ja"}],"type":"input_source_if"},{"input_sources":[{"input_mode_id":"Roman$"}],"type":"input_source_unless"}],"from":{"key_code":"hyphen","modifiers":{"optional":["shift","caps_lock"]}},"to":[{"key_code":"hyphen"},{"set_variable":{"name":"B_MINS","value":1}},{"set_variable":{"name":"unsettled","value":2}}],"to_after_key_up":[{"set_variable":{"name":"B_MINS","value":0}},{"set_variable":{"name":"unsettled","value":0}}],"type":"basic"},{"conditions":[{"input_sources":[{"language":"ja"}],"type":"input_source_if"},{"input_sources":[{"input_mode_id":"Roman$"}],"type":"input_source_unless"}],"from":{"key_code":"hyphen","modifiers":{"optional":["shift","caps_lock"]}},"to":[{"key_code":"hyphen"},{"set_variable":{"name":"B_MINS","value":1}},{"set_variable":{"name":"unsettled","value":1}}],"to_after_key_up":[{"set_variable":{"name":"B_MINS","value":0}},{"set_variable":{"name":"unsettled","value":0}}],"type":"basic"},</v>
      </c>
      <c r="BJ309" s="166"/>
      <c r="BK309" s="190"/>
      <c r="BL309" s="189" t="str">
        <f t="shared" si="264"/>
        <v/>
      </c>
      <c r="BM309" s="166" t="str">
        <f t="shared" si="252"/>
        <v/>
      </c>
      <c r="BN309" s="167" t="str">
        <f t="shared" si="253"/>
        <v/>
      </c>
      <c r="BO309" s="166" t="str">
        <f t="shared" si="265"/>
        <v/>
      </c>
      <c r="BP309" s="166" t="str">
        <f t="shared" si="254"/>
        <v/>
      </c>
      <c r="BQ309" s="190" t="str">
        <f>IF(AND($A309=1,$J309&lt;&gt;""),_xlfn.CONCAT(BQ$3,PROPER(_xlfn.XLOOKUP($L309,字面,QWERTY)),BQ$4,_xlfn.XLOOKUP($L309,字面,QWERTY),BQ$5,$U309,BQ$6,_xlfn.XLOOKUP($L309,字面,変数名),BQ$7,_xlfn.XLOOKUP($L309,字面,変数名),BQ$8,BQ$9,_xlfn.XLOOKUP($L309,字面,QWERTY),BQ$5,$U309,BQ$6,_xlfn.XLOOKUP($L309,字面,変数名),BQ$10,_xlfn.XLOOKUP($L309,字面,変数名),IF(ISBLANK($BQ310),BQ$11,BQ$8)),"")</f>
        <v>{"description": "(Sp) Hyphen","conditions":[{"type":"variable_unless","name":"unsettled","value":0}],"from":{"key_code":"hyphen","modifiers":{"optional":["any"]}},"to":[{"key_code":"hyphen"},{"set_variable":{"name":"B_MINS","value":1}},{"set_variable":{"name":"unsettled","value":2}}],"to_after_key_up":[{"set_variable":{"name":"B_MINS","value":0}},{"set_variable":{"name":"unsettled","value":0}}],"type":"basic"},{"from":{"key_code":"hyphen","modifiers":{"optional":["any"]}},"to":[{"key_code":"hyphen"},{"set_variable":{"name":"B_MINS","value":1}},{"set_variable":{"name":"unsettled","value":1}}],"to_after_key_up":[{"set_variable":{"name":"B_MINS","value":0}},{"set_variable":{"name":"unsettled","value":0}}],"type":"basic"},</v>
      </c>
      <c r="BR309" s="193"/>
    </row>
    <row r="310" spans="1:70" ht="21">
      <c r="A310" s="39">
        <f t="shared" si="221"/>
        <v>1</v>
      </c>
      <c r="B310" s="38" t="str">
        <f t="shared" si="222"/>
        <v>C</v>
      </c>
      <c r="C310" s="38">
        <f t="shared" si="223"/>
        <v>1</v>
      </c>
      <c r="D310" s="38">
        <f t="shared" si="224"/>
        <v>2</v>
      </c>
      <c r="E310" s="50">
        <f t="shared" si="225"/>
        <v>8796093022208</v>
      </c>
      <c r="F310" s="141">
        <f t="shared" si="226"/>
        <v>1</v>
      </c>
      <c r="G310" s="144">
        <v>44</v>
      </c>
      <c r="H310" s="89"/>
      <c r="I310" s="92"/>
      <c r="J310" s="90" t="s">
        <v>40</v>
      </c>
      <c r="K310" s="91" t="s">
        <v>56</v>
      </c>
      <c r="L310" s="117" t="s">
        <v>977</v>
      </c>
      <c r="M310" s="117"/>
      <c r="N310" s="205"/>
      <c r="O310" s="93" t="s">
        <v>977</v>
      </c>
      <c r="P310" s="94"/>
      <c r="Q310" s="95"/>
      <c r="R310" s="96"/>
      <c r="S310" s="97" t="str">
        <f t="shared" si="220"/>
        <v>{"key_code":"quote"}</v>
      </c>
      <c r="T310" s="219"/>
      <c r="U310" s="97" t="str">
        <f t="shared" si="227"/>
        <v>{"key_code":"quote"}</v>
      </c>
      <c r="W310" s="84" t="str">
        <f t="shared" si="228"/>
        <v/>
      </c>
      <c r="X310" s="85" t="str">
        <f t="shared" si="229"/>
        <v/>
      </c>
      <c r="Y310" s="86" t="str">
        <f t="shared" si="230"/>
        <v/>
      </c>
      <c r="Z310" s="87" t="str">
        <f t="shared" si="231"/>
        <v/>
      </c>
      <c r="AA310" s="85">
        <f t="shared" si="232"/>
        <v>0</v>
      </c>
      <c r="AB310" s="84" t="str">
        <f t="shared" si="233"/>
        <v/>
      </c>
      <c r="AC310" s="85" t="str">
        <f t="shared" si="234"/>
        <v/>
      </c>
      <c r="AD310" s="86" t="str">
        <f t="shared" si="235"/>
        <v/>
      </c>
      <c r="AE310" s="87" t="str">
        <f t="shared" si="236"/>
        <v/>
      </c>
      <c r="AF310" s="85">
        <f t="shared" si="237"/>
        <v>0</v>
      </c>
      <c r="AG310" s="84" t="str">
        <f t="shared" si="238"/>
        <v/>
      </c>
      <c r="AH310" s="85" t="str">
        <f t="shared" si="239"/>
        <v/>
      </c>
      <c r="AI310" s="86" t="str">
        <f t="shared" si="240"/>
        <v/>
      </c>
      <c r="AJ310" s="87" t="str">
        <f t="shared" si="241"/>
        <v/>
      </c>
      <c r="AK310" s="88">
        <f t="shared" si="242"/>
        <v>0</v>
      </c>
      <c r="AM310" s="183"/>
      <c r="AN310" s="165"/>
      <c r="AO310" s="165"/>
      <c r="AP310" s="165"/>
      <c r="AQ310" s="165"/>
      <c r="AR310" s="189" t="str">
        <f t="shared" si="255"/>
        <v/>
      </c>
      <c r="AS310" s="166" t="str">
        <f t="shared" si="243"/>
        <v/>
      </c>
      <c r="AT310" s="166" t="str">
        <f t="shared" si="244"/>
        <v/>
      </c>
      <c r="AU310" s="166" t="str">
        <f t="shared" si="256"/>
        <v/>
      </c>
      <c r="AV310" s="166" t="str">
        <f t="shared" si="257"/>
        <v/>
      </c>
      <c r="AW310" s="166" t="str">
        <f t="shared" si="245"/>
        <v/>
      </c>
      <c r="AX310" s="166" t="str">
        <f t="shared" si="246"/>
        <v/>
      </c>
      <c r="AY310" s="166" t="str">
        <f t="shared" si="247"/>
        <v/>
      </c>
      <c r="AZ310" s="166" t="str">
        <f t="shared" si="248"/>
        <v/>
      </c>
      <c r="BA310" s="166" t="str">
        <f t="shared" si="258"/>
        <v/>
      </c>
      <c r="BB310" s="166" t="str">
        <f t="shared" si="249"/>
        <v/>
      </c>
      <c r="BC310" s="166" t="str">
        <f t="shared" si="259"/>
        <v/>
      </c>
      <c r="BD310" s="166" t="str">
        <f t="shared" si="250"/>
        <v/>
      </c>
      <c r="BE310" s="166" t="str">
        <f t="shared" si="260"/>
        <v/>
      </c>
      <c r="BF310" s="166" t="str">
        <f t="shared" si="251"/>
        <v/>
      </c>
      <c r="BG310" s="166" t="str">
        <f t="shared" si="261"/>
        <v/>
      </c>
      <c r="BH310" s="166" t="str">
        <f t="shared" si="262"/>
        <v/>
      </c>
      <c r="BI310" s="166" t="str">
        <f t="shared" si="263"/>
        <v>{"description": "(Sp) :","conditions":[{"type":"variable_unless","name":"unsettled","value":0},{"input_sources":[{"language":"ja"}],"type":"input_source_if"},{"input_sources":[{"input_mode_id":"Roman$"}],"type":"input_source_unless"}],"from":{"key_code":"quote","modifiers":{"optional":["shift","caps_lock"]}},"to":[{"key_code":"quote"},{"set_variable":{"name":"B_COLN","value":1}},{"set_variable":{"name":"unsettled","value":2}}],"to_after_key_up":[{"set_variable":{"name":"B_COLN","value":0}},{"set_variable":{"name":"unsettled","value":0}}],"type":"basic"},{"conditions":[{"input_sources":[{"language":"ja"}],"type":"input_source_if"},{"input_sources":[{"input_mode_id":"Roman$"}],"type":"input_source_unless"}],"from":{"key_code":"quote","modifiers":{"optional":["shift","caps_lock"]}},"to":[{"key_code":"quote"},{"set_variable":{"name":"B_COLN","value":1}},{"set_variable":{"name":"unsettled","value":1}}],"to_after_key_up":[{"set_variable":{"name":"B_COLN","value":0}},{"set_variable":{"name":"unsettled","value":0}}],"type":"basic"},</v>
      </c>
      <c r="BJ310" s="166"/>
      <c r="BK310" s="190"/>
      <c r="BL310" s="189" t="str">
        <f t="shared" si="264"/>
        <v/>
      </c>
      <c r="BM310" s="166" t="str">
        <f t="shared" si="252"/>
        <v/>
      </c>
      <c r="BN310" s="167" t="str">
        <f t="shared" si="253"/>
        <v/>
      </c>
      <c r="BO310" s="166" t="str">
        <f t="shared" si="265"/>
        <v/>
      </c>
      <c r="BP310" s="166" t="str">
        <f t="shared" si="254"/>
        <v/>
      </c>
      <c r="BQ310" s="190" t="str">
        <f>IF(AND($A310=1,$J310&lt;&gt;""),_xlfn.CONCAT(BQ$3,PROPER(_xlfn.XLOOKUP($L310,字面,QWERTY)),BQ$4,_xlfn.XLOOKUP($L310,字面,QWERTY),BQ$5,$U310,BQ$6,_xlfn.XLOOKUP($L310,字面,変数名),BQ$7,_xlfn.XLOOKUP($L310,字面,変数名),BQ$8,BQ$9,_xlfn.XLOOKUP($L310,字面,QWERTY),BQ$5,$U310,BQ$6,_xlfn.XLOOKUP($L310,字面,変数名),BQ$10,_xlfn.XLOOKUP($L310,字面,変数名),IF(ISBLANK($BQ311),BQ$11,BQ$8)),"")</f>
        <v>{"description": "(Sp) Quote","conditions":[{"type":"variable_unless","name":"unsettled","value":0}],"from":{"key_code":"quote","modifiers":{"optional":["any"]}},"to":[{"key_code":"quote"},{"set_variable":{"name":"B_COLN","value":1}},{"set_variable":{"name":"unsettled","value":2}}],"to_after_key_up":[{"set_variable":{"name":"B_COLN","value":0}},{"set_variable":{"name":"unsettled","value":0}}],"type":"basic"},{"from":{"key_code":"quote","modifiers":{"optional":["any"]}},"to":[{"key_code":"quote"},{"set_variable":{"name":"B_COLN","value":1}},{"set_variable":{"name":"unsettled","value":1}}],"to_after_key_up":[{"set_variable":{"name":"B_COLN","value":0}},{"set_variable":{"name":"unsettled","value":0}}],"type":"basic"},</v>
      </c>
      <c r="BR310" s="193"/>
    </row>
    <row r="311" spans="1:70" ht="21">
      <c r="A311" s="121">
        <f t="shared" si="221"/>
        <v>1</v>
      </c>
      <c r="B311" s="122" t="str">
        <f t="shared" si="222"/>
        <v>C</v>
      </c>
      <c r="C311" s="122">
        <f t="shared" si="223"/>
        <v>1</v>
      </c>
      <c r="D311" s="122">
        <f t="shared" si="224"/>
        <v>2</v>
      </c>
      <c r="E311" s="123">
        <f t="shared" si="225"/>
        <v>35184372088832</v>
      </c>
      <c r="F311" s="142">
        <f t="shared" si="226"/>
        <v>1</v>
      </c>
      <c r="G311" s="146">
        <v>46</v>
      </c>
      <c r="H311" s="124"/>
      <c r="I311" s="127"/>
      <c r="J311" s="125" t="s">
        <v>40</v>
      </c>
      <c r="K311" s="126" t="s">
        <v>56</v>
      </c>
      <c r="L311" s="23" t="s">
        <v>1076</v>
      </c>
      <c r="M311" s="23"/>
      <c r="N311" s="206"/>
      <c r="O311" s="128" t="s">
        <v>1076</v>
      </c>
      <c r="P311" s="129"/>
      <c r="Q311" s="130"/>
      <c r="R311" s="131"/>
      <c r="S311" s="132" t="str">
        <f t="shared" si="220"/>
        <v>{"key_code":"equal"}</v>
      </c>
      <c r="T311" s="161"/>
      <c r="U311" s="132" t="str">
        <f t="shared" si="227"/>
        <v>{"key_code":"equal"}</v>
      </c>
      <c r="W311" s="133" t="str">
        <f t="shared" si="228"/>
        <v/>
      </c>
      <c r="X311" s="134" t="str">
        <f t="shared" si="229"/>
        <v/>
      </c>
      <c r="Y311" s="135" t="str">
        <f t="shared" si="230"/>
        <v/>
      </c>
      <c r="Z311" s="136" t="str">
        <f t="shared" si="231"/>
        <v/>
      </c>
      <c r="AA311" s="134">
        <f t="shared" si="232"/>
        <v>0</v>
      </c>
      <c r="AB311" s="133" t="str">
        <f t="shared" si="233"/>
        <v/>
      </c>
      <c r="AC311" s="134" t="str">
        <f t="shared" si="234"/>
        <v/>
      </c>
      <c r="AD311" s="135" t="str">
        <f t="shared" si="235"/>
        <v/>
      </c>
      <c r="AE311" s="136" t="str">
        <f t="shared" si="236"/>
        <v/>
      </c>
      <c r="AF311" s="134">
        <f t="shared" si="237"/>
        <v>0</v>
      </c>
      <c r="AG311" s="133" t="str">
        <f t="shared" si="238"/>
        <v/>
      </c>
      <c r="AH311" s="134" t="str">
        <f t="shared" si="239"/>
        <v/>
      </c>
      <c r="AI311" s="135" t="str">
        <f t="shared" si="240"/>
        <v/>
      </c>
      <c r="AJ311" s="136" t="str">
        <f t="shared" si="241"/>
        <v/>
      </c>
      <c r="AK311" s="137">
        <f t="shared" si="242"/>
        <v>0</v>
      </c>
      <c r="AM311" s="183"/>
      <c r="AN311" s="165"/>
      <c r="AO311" s="165"/>
      <c r="AP311" s="165"/>
      <c r="AQ311" s="165"/>
      <c r="AR311" s="191" t="str">
        <f t="shared" si="255"/>
        <v/>
      </c>
      <c r="AS311" s="180" t="str">
        <f t="shared" si="243"/>
        <v/>
      </c>
      <c r="AT311" s="180" t="str">
        <f t="shared" si="244"/>
        <v/>
      </c>
      <c r="AU311" s="180" t="str">
        <f t="shared" si="256"/>
        <v/>
      </c>
      <c r="AV311" s="180" t="str">
        <f t="shared" si="257"/>
        <v/>
      </c>
      <c r="AW311" s="180" t="str">
        <f t="shared" si="245"/>
        <v/>
      </c>
      <c r="AX311" s="180" t="str">
        <f t="shared" si="246"/>
        <v/>
      </c>
      <c r="AY311" s="180" t="str">
        <f t="shared" si="247"/>
        <v/>
      </c>
      <c r="AZ311" s="180" t="str">
        <f t="shared" si="248"/>
        <v/>
      </c>
      <c r="BA311" s="180" t="str">
        <f t="shared" si="258"/>
        <v/>
      </c>
      <c r="BB311" s="180" t="str">
        <f t="shared" si="249"/>
        <v/>
      </c>
      <c r="BC311" s="180" t="str">
        <f t="shared" si="259"/>
        <v/>
      </c>
      <c r="BD311" s="180" t="str">
        <f t="shared" si="250"/>
        <v/>
      </c>
      <c r="BE311" s="180" t="str">
        <f t="shared" si="260"/>
        <v/>
      </c>
      <c r="BF311" s="180" t="str">
        <f t="shared" si="251"/>
        <v/>
      </c>
      <c r="BG311" s="180" t="str">
        <f t="shared" si="261"/>
        <v/>
      </c>
      <c r="BH311" s="180" t="str">
        <f t="shared" si="262"/>
        <v/>
      </c>
      <c r="BI311" s="180" t="str">
        <f t="shared" si="263"/>
        <v>{"description": "(Sp) ^","conditions":[{"type":"variable_unless","name":"unsettled","value":0},{"input_sources":[{"language":"ja"}],"type":"input_source_if"},{"input_sources":[{"input_mode_id":"Roman$"}],"type":"input_source_unless"}],"from":{"key_code":"equal","modifiers":{"optional":["shift","caps_lock"]}},"to":[{"key_code":"equal"},{"set_variable":{"name":"B_CIRC","value":1}},{"set_variable":{"name":"unsettled","value":2}}],"to_after_key_up":[{"set_variable":{"name":"B_CIRC","value":0}},{"set_variable":{"name":"unsettled","value":0}}],"type":"basic"},{"conditions":[{"input_sources":[{"language":"ja"}],"type":"input_source_if"},{"input_sources":[{"input_mode_id":"Roman$"}],"type":"input_source_unless"}],"from":{"key_code":"equal","modifiers":{"optional":["shift","caps_lock"]}},"to":[{"key_code":"equal"},{"set_variable":{"name":"B_CIRC","value":1}},{"set_variable":{"name":"unsettled","value":1}}],"to_after_key_up":[{"set_variable":{"name":"B_CIRC","value":0}},{"set_variable":{"name":"unsettled","value":0}}],"type":"basic"},</v>
      </c>
      <c r="BJ311" s="180"/>
      <c r="BK311" s="181"/>
      <c r="BL311" s="189" t="str">
        <f t="shared" si="264"/>
        <v/>
      </c>
      <c r="BM311" s="166" t="str">
        <f t="shared" si="252"/>
        <v/>
      </c>
      <c r="BN311" s="167" t="str">
        <f t="shared" si="253"/>
        <v/>
      </c>
      <c r="BO311" s="166" t="str">
        <f t="shared" si="265"/>
        <v/>
      </c>
      <c r="BP311" s="166" t="str">
        <f t="shared" si="254"/>
        <v/>
      </c>
      <c r="BQ311" s="190" t="str">
        <f>IF(AND($A311=1,$J311&lt;&gt;""),_xlfn.CONCAT(BQ$3,PROPER(_xlfn.XLOOKUP($L311,字面,QWERTY)),BQ$4,_xlfn.XLOOKUP($L311,字面,QWERTY),BQ$5,$U311,BQ$6,_xlfn.XLOOKUP($L311,字面,変数名),BQ$7,_xlfn.XLOOKUP($L311,字面,変数名),BQ$8,BQ$9,_xlfn.XLOOKUP($L311,字面,QWERTY),BQ$5,$U311,BQ$6,_xlfn.XLOOKUP($L311,字面,変数名),BQ$10,_xlfn.XLOOKUP($L311,字面,変数名),IF(ISBLANK($BQ312),BQ$11,BQ$8)),"")</f>
        <v>{"description": "(Sp) Equal","conditions":[{"type":"variable_unless","name":"unsettled","value":0}],"from":{"key_code":"equal","modifiers":{"optional":["any"]}},"to":[{"key_code":"equal"},{"set_variable":{"name":"B_CIRC","value":1}},{"set_variable":{"name":"unsettled","value":2}}],"to_after_key_up":[{"set_variable":{"name":"B_CIRC","value":0}},{"set_variable":{"name":"unsettled","value":0}}],"type":"basic"},{"from":{"key_code":"equal","modifiers":{"optional":["any"]}},"to":[{"key_code":"equal"},{"set_variable":{"name":"B_CIRC","value":1}},{"set_variable":{"name":"unsettled","value":1}}],"to_after_key_up":[{"set_variable":{"name":"B_CIRC","value":0}},{"set_variable":{"name":"unsettled","value":0}}],"type":"basic"},</v>
      </c>
      <c r="BR311" s="193"/>
    </row>
    <row r="312" spans="1:70" ht="21">
      <c r="A312" s="39">
        <f t="shared" si="221"/>
        <v>1</v>
      </c>
      <c r="B312" s="38" t="str">
        <f t="shared" si="222"/>
        <v>A</v>
      </c>
      <c r="C312" s="38">
        <f t="shared" si="223"/>
        <v>1</v>
      </c>
      <c r="D312" s="38">
        <f t="shared" si="224"/>
        <v>0</v>
      </c>
      <c r="E312" s="50">
        <f t="shared" si="225"/>
        <v>128</v>
      </c>
      <c r="F312" s="141">
        <f t="shared" si="226"/>
        <v>0</v>
      </c>
      <c r="G312" s="143">
        <v>8</v>
      </c>
      <c r="H312" s="58"/>
      <c r="I312" s="17"/>
      <c r="J312" s="4" t="s">
        <v>40</v>
      </c>
      <c r="K312" s="6"/>
      <c r="L312" s="202" t="s">
        <v>198</v>
      </c>
      <c r="M312" s="202"/>
      <c r="N312" s="203"/>
      <c r="O312" s="35"/>
      <c r="P312" s="8" t="s">
        <v>897</v>
      </c>
      <c r="Q312" s="11" t="s">
        <v>898</v>
      </c>
      <c r="R312" s="20" t="s">
        <v>899</v>
      </c>
      <c r="S312" s="33" t="str">
        <f t="shared" si="220"/>
        <v>{"key_code":"delete_or_backspace"}</v>
      </c>
      <c r="T312" s="159"/>
      <c r="U312" s="150" t="str">
        <f t="shared" si="227"/>
        <v>{"key_code":"u"}</v>
      </c>
      <c r="W312" s="84" t="str">
        <f t="shared" si="228"/>
        <v/>
      </c>
      <c r="X312" s="85" t="str">
        <f t="shared" si="229"/>
        <v/>
      </c>
      <c r="Y312" s="86" t="str">
        <f t="shared" si="230"/>
        <v/>
      </c>
      <c r="Z312" s="87" t="str">
        <f t="shared" si="231"/>
        <v/>
      </c>
      <c r="AA312" s="85">
        <f t="shared" si="232"/>
        <v>0</v>
      </c>
      <c r="AB312" s="84" t="str">
        <f t="shared" si="233"/>
        <v/>
      </c>
      <c r="AC312" s="85" t="str">
        <f t="shared" si="234"/>
        <v/>
      </c>
      <c r="AD312" s="86" t="str">
        <f t="shared" si="235"/>
        <v/>
      </c>
      <c r="AE312" s="87" t="str">
        <f t="shared" si="236"/>
        <v/>
      </c>
      <c r="AF312" s="85">
        <f t="shared" si="237"/>
        <v>0</v>
      </c>
      <c r="AG312" s="84" t="str">
        <f t="shared" si="238"/>
        <v/>
      </c>
      <c r="AH312" s="85" t="str">
        <f t="shared" si="239"/>
        <v/>
      </c>
      <c r="AI312" s="86" t="str">
        <f t="shared" si="240"/>
        <v/>
      </c>
      <c r="AJ312" s="87" t="str">
        <f t="shared" si="241"/>
        <v/>
      </c>
      <c r="AK312" s="88">
        <f t="shared" si="242"/>
        <v>0</v>
      </c>
      <c r="AM312" s="183"/>
      <c r="AN312" s="165"/>
      <c r="AO312" s="165"/>
      <c r="AP312" s="165"/>
      <c r="AQ312" s="165"/>
      <c r="AR312" s="175"/>
      <c r="AS312" s="175"/>
      <c r="AT312" s="175"/>
      <c r="AU312" s="175"/>
      <c r="AV312" s="175"/>
      <c r="AW312" s="175"/>
      <c r="AX312" s="175"/>
      <c r="AY312" s="175"/>
      <c r="AZ312" s="175"/>
      <c r="BA312" s="175"/>
      <c r="BB312" s="175"/>
      <c r="BC312" s="175"/>
      <c r="BD312" s="175"/>
      <c r="BE312" s="175"/>
      <c r="BF312" s="175"/>
      <c r="BG312" s="175"/>
      <c r="BH312" s="175"/>
      <c r="BI312" s="175"/>
      <c r="BJ312" s="175" t="str">
        <f>IF(AND($A312=1,$B312="A"),_xlfn.CONCAT(BJ$3,$L312,BJ$4,_xlfn.XLOOKUP($L312,字面,QWERTY),BJ$5,_xlfn.XLOOKUP($L312,字面,変数名),BJ$6,$S312,BJ$7,_xlfn.XLOOKUP($L312,字面,変数名),BJ$8),"")</f>
        <v>{"description": "BS","conditions":[{"input_sources":[{"language":"ja"}],"type":"input_source_if"},{"input_sources":[{"input_mode_id":"Roman$"}],"type":"input_source_unless"}],"from":{"key_code":"u","modifiers":{"optional":["caps_lock"]}},"to":[{"set_variable":{"name":"B_U","value":1}},{"set_variable":{"name":"unsettled","value":0}}],"to_if_alone":[{"key_code":"delete_or_backspace"}],"to_after_key_up":[{"set_variable":{"name":"B_U","value":0}},{"set_variable":{"name":"unsettled","value":0}}],"type":"basic"},</v>
      </c>
      <c r="BK312" s="182"/>
      <c r="BL312" s="189" t="str">
        <f t="shared" si="264"/>
        <v/>
      </c>
      <c r="BM312" s="166" t="str">
        <f t="shared" ref="BM312:BM313" si="266">IF(AND($A312=3,$H312&lt;&gt;"",$S312&lt;&gt;$U312),_xlfn.CONCAT(BL$5,_xlfn.XLOOKUP($L312,字面,変数名),BL$6,_xlfn.XLOOKUP($N312,字面,変数名),BL$7,_xlfn.XLOOKUP($M312,字面,QWERTY),BL$8,$U312,BL$9,_xlfn.XLOOKUP($M312,字面,変数名),BL$10,_xlfn.XLOOKUP($M312,字面,変数名),BL$11,BL$12,_xlfn.XLOOKUP($L312,字面,変数名),BL$6,_xlfn.XLOOKUP($N312,字面,変数名),BL$7,_xlfn.XLOOKUP($M312,字面,QWERTY),BL$13,$U312,BL$9,_xlfn.XLOOKUP($M312,字面,変数名),BL$10,_xlfn.XLOOKUP($M312,字面,変数名),BL$11,BL$14,_xlfn.XLOOKUP($L312,字面,変数名),BL$6,_xlfn.XLOOKUP($N312,字面,変数名),BL$7,_xlfn.XLOOKUP($M312,字面,QWERTY),BL$15,$U312,BL$9,_xlfn.XLOOKUP($M312,字面,変数名),BL$10,_xlfn.XLOOKUP($M312,字面,変数名),BL$11),"")</f>
        <v/>
      </c>
      <c r="BN312" s="166" t="str">
        <f t="shared" ref="BN312:BN313" si="267">IF(AND($A312=3,$H312&lt;&gt;"",$S312&lt;&gt;$U312),_xlfn.CONCAT(BL$5,_xlfn.XLOOKUP($M312,字面,変数名),BL$6,_xlfn.XLOOKUP($N312,字面,変数名),BL$7,_xlfn.XLOOKUP($L312,字面,QWERTY),BL$8,$U312,BL$9,_xlfn.XLOOKUP($L312,字面,変数名),BL$10,_xlfn.XLOOKUP($L312,字面,変数名),BL$11,BL$12,_xlfn.XLOOKUP($M312,字面,変数名),BL$6,_xlfn.XLOOKUP($N312,字面,変数名),BL$7,_xlfn.XLOOKUP($L312,字面,QWERTY),BL$13,$U312,BL$9,_xlfn.XLOOKUP($L312,字面,変数名),BL$10,_xlfn.XLOOKUP($L312,字面,変数名),BL$11,BL$14,_xlfn.XLOOKUP($M312,字面,変数名),BL$6,_xlfn.XLOOKUP($N312,字面,変数名),BL$7,_xlfn.XLOOKUP($L312,字面,QWERTY),BL$15,$U312,BL$9,_xlfn.XLOOKUP($L312,字面,変数名),BL$10,_xlfn.XLOOKUP($L312,字面,変数名),BL$11),"")</f>
        <v/>
      </c>
      <c r="BO312" s="166" t="str">
        <f t="shared" si="265"/>
        <v/>
      </c>
      <c r="BP312" s="166" t="str">
        <f t="shared" ref="BP312:BP313" si="268">IF(AND($A312=2,$H312&lt;&gt;"",$S312&lt;&gt;$U312),_xlfn.CONCAT(BO$5,_xlfn.XLOOKUP($M312,字面,変数名),BO$6,_xlfn.XLOOKUP($L312,字面,QWERTY),BO$7,$U312,BO$8,_xlfn.XLOOKUP($L312,字面,変数名),BO$9,IF($F312=0,0,2),BO$10,_xlfn.XLOOKUP($L312,字面,変数名),BO$11,BO$12,_xlfn.XLOOKUP($M312,字面,変数名),BO$6,_xlfn.XLOOKUP($L312,字面,QWERTY),BO$13,$U312,BO$8,_xlfn.XLOOKUP($L312,字面,変数名),BO$9,$F312,BO$10,_xlfn.XLOOKUP($L312,字面,変数名),BO$11),"")</f>
        <v/>
      </c>
      <c r="BQ312" s="190" t="str">
        <f>IF(AND($A312=1,$J312&lt;&gt;""),_xlfn.CONCAT(BQ$3,PROPER(_xlfn.XLOOKUP($L312,字面,QWERTY)),BQ$4,_xlfn.XLOOKUP($L312,字面,QWERTY),BQ$5,$U312,BQ$6,_xlfn.XLOOKUP($L312,字面,変数名),BQ$7,_xlfn.XLOOKUP($L312,字面,変数名),BQ$8,BQ$9,_xlfn.XLOOKUP($L312,字面,QWERTY),BQ$5,$U312,BQ$6,_xlfn.XLOOKUP($L312,字面,変数名),BQ$10,_xlfn.XLOOKUP($L312,字面,変数名),IF(ISBLANK($BQ313),BQ$11,BQ$8)),"")</f>
        <v>{"description": "(Sp) U","conditions":[{"type":"variable_unless","name":"unsettled","value":0}],"from":{"key_code":"u","modifiers":{"optional":["any"]}},"to":[{"key_code":"u"},{"set_variable":{"name":"B_U","value":1}},{"set_variable":{"name":"unsettled","value":2}}],"to_after_key_up":[{"set_variable":{"name":"B_U","value":0}},{"set_variable":{"name":"unsettled","value":0}}],"type":"basic"},{"from":{"key_code":"u","modifiers":{"optional":["any"]}},"to":[{"key_code":"u"},{"set_variable":{"name":"B_U","value":1}},{"set_variable":{"name":"unsettled","value":1}}],"to_after_key_up":[{"set_variable":{"name":"B_U","value":0}},{"set_variable":{"name":"unsettled","value":0}}],"type":"basic"},</v>
      </c>
      <c r="BR312" s="193"/>
    </row>
    <row r="313" spans="1:70" ht="21">
      <c r="A313" s="121">
        <f t="shared" si="221"/>
        <v>1</v>
      </c>
      <c r="B313" s="122" t="str">
        <f t="shared" si="222"/>
        <v>C</v>
      </c>
      <c r="C313" s="122">
        <f t="shared" si="223"/>
        <v>1</v>
      </c>
      <c r="D313" s="122">
        <f t="shared" si="224"/>
        <v>2</v>
      </c>
      <c r="E313" s="123">
        <f t="shared" si="225"/>
        <v>2</v>
      </c>
      <c r="F313" s="142">
        <f t="shared" si="226"/>
        <v>0</v>
      </c>
      <c r="G313" s="145">
        <v>2</v>
      </c>
      <c r="H313" s="124"/>
      <c r="I313" s="127"/>
      <c r="J313" s="125" t="s">
        <v>40</v>
      </c>
      <c r="K313" s="126" t="s">
        <v>56</v>
      </c>
      <c r="L313" s="23" t="s">
        <v>199</v>
      </c>
      <c r="M313" s="23"/>
      <c r="N313" s="206"/>
      <c r="O313" s="128"/>
      <c r="P313" s="129"/>
      <c r="Q313" s="130"/>
      <c r="R313" s="196"/>
      <c r="S313" s="197" t="str">
        <f t="shared" si="220"/>
        <v/>
      </c>
      <c r="T313" s="161"/>
      <c r="U313" s="132" t="str">
        <f t="shared" si="227"/>
        <v>{"key_code":"q"}</v>
      </c>
      <c r="W313" s="133" t="str">
        <f t="shared" si="228"/>
        <v/>
      </c>
      <c r="X313" s="134" t="str">
        <f t="shared" si="229"/>
        <v/>
      </c>
      <c r="Y313" s="135" t="str">
        <f t="shared" si="230"/>
        <v/>
      </c>
      <c r="Z313" s="136" t="str">
        <f t="shared" si="231"/>
        <v/>
      </c>
      <c r="AA313" s="134">
        <f t="shared" si="232"/>
        <v>0</v>
      </c>
      <c r="AB313" s="133" t="str">
        <f t="shared" si="233"/>
        <v/>
      </c>
      <c r="AC313" s="134" t="str">
        <f t="shared" si="234"/>
        <v/>
      </c>
      <c r="AD313" s="135" t="str">
        <f t="shared" si="235"/>
        <v/>
      </c>
      <c r="AE313" s="136" t="str">
        <f t="shared" si="236"/>
        <v/>
      </c>
      <c r="AF313" s="134">
        <f t="shared" si="237"/>
        <v>0</v>
      </c>
      <c r="AG313" s="133" t="str">
        <f t="shared" si="238"/>
        <v/>
      </c>
      <c r="AH313" s="134" t="str">
        <f t="shared" si="239"/>
        <v/>
      </c>
      <c r="AI313" s="135" t="str">
        <f t="shared" si="240"/>
        <v/>
      </c>
      <c r="AJ313" s="136" t="str">
        <f t="shared" si="241"/>
        <v/>
      </c>
      <c r="AK313" s="137">
        <f t="shared" si="242"/>
        <v>0</v>
      </c>
      <c r="AM313" s="178"/>
      <c r="AN313" s="179"/>
      <c r="AO313" s="179"/>
      <c r="AP313" s="179"/>
      <c r="AQ313" s="179"/>
      <c r="AR313" s="179"/>
      <c r="AS313" s="179"/>
      <c r="AT313" s="179"/>
      <c r="AU313" s="179"/>
      <c r="AV313" s="179"/>
      <c r="AW313" s="179"/>
      <c r="AX313" s="179"/>
      <c r="AY313" s="179"/>
      <c r="AZ313" s="179"/>
      <c r="BA313" s="179"/>
      <c r="BB313" s="179"/>
      <c r="BC313" s="179"/>
      <c r="BD313" s="179"/>
      <c r="BE313" s="179"/>
      <c r="BF313" s="179"/>
      <c r="BG313" s="179"/>
      <c r="BH313" s="179"/>
      <c r="BI313" s="179"/>
      <c r="BJ313" s="179"/>
      <c r="BK313" s="184" t="str">
        <f>_xlfn.CONCAT(BK$3,$L313,BK$4,_xlfn.XLOOKUP($L313,字面,QWERTY),BK$5,_xlfn.XLOOKUP($L313,字面,変数名),BK$6,_xlfn.XLOOKUP($L313,字面,変数名),BK$7)</f>
        <v>{"description": "(Sp) 小","conditions":[{"input_sources":[{"language":"ja"}],"type":"input_source_if"},{"input_sources":[{"input_mode_id":"Roman$"}],"type":"input_source_unless"}],"from":{"key_code":"q","modifiers":{"optional":["shift","caps_lock"]}},"to":[{"set_variable":{"name":"B_Q","value":1}},{"set_variable":{"name":"unsettled","value":0}}],"to_after_key_up":[{"set_variable":{"name":"B_Q","value":0}},{"set_variable":{"name":"unsettled","value":0}}],"type":"basic"},</v>
      </c>
      <c r="BL313" s="191" t="str">
        <f t="shared" si="264"/>
        <v/>
      </c>
      <c r="BM313" s="180" t="str">
        <f t="shared" si="266"/>
        <v/>
      </c>
      <c r="BN313" s="180" t="str">
        <f t="shared" si="267"/>
        <v/>
      </c>
      <c r="BO313" s="180" t="str">
        <f t="shared" si="265"/>
        <v/>
      </c>
      <c r="BP313" s="180" t="str">
        <f t="shared" si="268"/>
        <v/>
      </c>
      <c r="BQ313" s="181" t="str">
        <f>IF(AND($A313=1,$J313&lt;&gt;""),_xlfn.CONCAT(BQ$3,PROPER(_xlfn.XLOOKUP($L313,字面,QWERTY)),BQ$4,_xlfn.XLOOKUP($L313,字面,QWERTY),BQ$5,$U313,BQ$6,_xlfn.XLOOKUP($L313,字面,変数名),BQ$7,_xlfn.XLOOKUP($L313,字面,変数名),BQ$8,BQ$9,_xlfn.XLOOKUP($L313,字面,QWERTY),BQ$5,$U313,BQ$6,_xlfn.XLOOKUP($L313,字面,変数名),BQ$10,_xlfn.XLOOKUP($L313,字面,変数名),IF(ISBLANK($BQ314),BQ$11,BQ$8)),"")</f>
        <v>{"description": "(Sp) Q","conditions":[{"type":"variable_unless","name":"unsettled","value":0}],"from":{"key_code":"q","modifiers":{"optional":["any"]}},"to":[{"key_code":"q"},{"set_variable":{"name":"B_Q","value":1}},{"set_variable":{"name":"unsettled","value":2}}],"to_after_key_up":[{"set_variable":{"name":"B_Q","value":0}},{"set_variable":{"name":"unsettled","value":0}}],"type":"basic"},{"from":{"key_code":"q","modifiers":{"optional":["any"]}},"to":[{"key_code":"q"},{"set_variable":{"name":"B_Q","value":1}},{"set_variable":{"name":"unsettled","value":1}}],"to_after_key_up":[{"set_variable":{"name":"B_Q","value":0}},{"set_variable":{"name":"unsettled","value":0}}],"type":"basic"}</v>
      </c>
      <c r="BR313" s="194" t="str">
        <f>BR$3</f>
        <v>]}]}</v>
      </c>
    </row>
    <row r="315" spans="1:70">
      <c r="H315" s="292" t="s">
        <v>798</v>
      </c>
      <c r="I315" s="293"/>
      <c r="J315" s="293"/>
      <c r="K315" s="294"/>
      <c r="L315" s="282" t="s">
        <v>1047</v>
      </c>
      <c r="M315" s="283"/>
      <c r="N315" s="283"/>
      <c r="O315" s="283"/>
      <c r="P315" s="283"/>
      <c r="Q315" s="284"/>
    </row>
    <row r="316" spans="1:70">
      <c r="H316" s="279" t="s">
        <v>797</v>
      </c>
      <c r="I316" s="280"/>
      <c r="J316" s="280"/>
      <c r="K316" s="281"/>
      <c r="L316" s="285" t="s">
        <v>1048</v>
      </c>
      <c r="M316" s="286"/>
      <c r="N316" s="286"/>
      <c r="O316" s="286"/>
      <c r="P316" s="286"/>
      <c r="Q316" s="287"/>
    </row>
  </sheetData>
  <sheetProtection sheet="1" objects="1" scenarios="1" selectLockedCells="1"/>
  <sortState xmlns:xlrd2="http://schemas.microsoft.com/office/spreadsheetml/2017/richdata2" ref="A22:U311">
    <sortCondition descending="1" ref="A22:A311"/>
    <sortCondition ref="B22:B311"/>
    <sortCondition ref="I22:I311"/>
    <sortCondition ref="H22:H311"/>
    <sortCondition ref="G22:G311"/>
  </sortState>
  <mergeCells count="25">
    <mergeCell ref="BL2:BN2"/>
    <mergeCell ref="BO2:BP2"/>
    <mergeCell ref="BA2:BB2"/>
    <mergeCell ref="BC2:BD2"/>
    <mergeCell ref="BE2:BF2"/>
    <mergeCell ref="BA19:BB19"/>
    <mergeCell ref="BC19:BD19"/>
    <mergeCell ref="BE19:BF19"/>
    <mergeCell ref="BL19:BN19"/>
    <mergeCell ref="BO19:BP19"/>
    <mergeCell ref="H316:K316"/>
    <mergeCell ref="L315:Q315"/>
    <mergeCell ref="L316:Q316"/>
    <mergeCell ref="AR2:AT2"/>
    <mergeCell ref="AU2:AZ2"/>
    <mergeCell ref="H315:K315"/>
    <mergeCell ref="AG20:AH20"/>
    <mergeCell ref="L20:N20"/>
    <mergeCell ref="J19:K19"/>
    <mergeCell ref="R19:S19"/>
    <mergeCell ref="W20:X20"/>
    <mergeCell ref="AB20:AC20"/>
    <mergeCell ref="T19:U19"/>
    <mergeCell ref="AR19:AT19"/>
    <mergeCell ref="AU19:AZ19"/>
  </mergeCells>
  <phoneticPr fontId="1"/>
  <conditionalFormatting sqref="J21:N313">
    <cfRule type="expression" dxfId="6" priority="12">
      <formula>COUNTIFS(非押下時,$C21,ビットパターン,$E21)+COUNTIFS(押下時,$D21,ビットパターン,$E21)&gt;2</formula>
    </cfRule>
  </conditionalFormatting>
  <conditionalFormatting sqref="L21:N313">
    <cfRule type="expression" dxfId="5" priority="5">
      <formula>_xlfn.IFNA(_xlfn.XLOOKUP(L21,字面,ビット),"")=""</formula>
    </cfRule>
  </conditionalFormatting>
  <conditionalFormatting sqref="R69:S312">
    <cfRule type="expression" dxfId="4" priority="4">
      <formula>$S69=""</formula>
    </cfRule>
    <cfRule type="expression" dxfId="3" priority="9">
      <formula>AND($R69&lt;&gt;"",_xlfn.XLOOKUP($O69,ひらがな,Karabiner定義,"")&lt;&gt;"")</formula>
    </cfRule>
  </conditionalFormatting>
  <conditionalFormatting sqref="T69:U313">
    <cfRule type="expression" dxfId="2" priority="1">
      <formula>AND($T69&lt;&gt;"",_xlfn.XLOOKUP($O69,字面,QWERTY,"")&lt;&gt;"")</formula>
    </cfRule>
    <cfRule type="expression" dxfId="1" priority="3">
      <formula>AND($H69&lt;&gt;"",$S69&lt;&gt;$U69)</formula>
    </cfRule>
  </conditionalFormatting>
  <dataValidations count="1">
    <dataValidation imeMode="off" allowBlank="1" showInputMessage="1" showErrorMessage="1" sqref="R21:U313 G21:K313" xr:uid="{050F391E-66ED-3547-9E7D-5E6BFC719D55}"/>
  </dataValidations>
  <pageMargins left="0.78740157480314965" right="0.78740157480314965" top="0.23622047244094491" bottom="0.51181102362204722" header="0.31496062992125984" footer="0.23622047244094491"/>
  <pageSetup paperSize="9" scale="70" fitToHeight="0" orientation="landscape" verticalDpi="180" r:id="rId1"/>
  <headerFooter>
    <oddFooter>&amp;L&amp;P /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6F40-0EC9-544F-AF71-D8F63F9223B5}">
  <dimension ref="A1:T64"/>
  <sheetViews>
    <sheetView showGridLines="0" showRowColHeaders="0" zoomScaleNormal="100" workbookViewId="0">
      <selection activeCell="A4" sqref="A4"/>
    </sheetView>
  </sheetViews>
  <sheetFormatPr baseColWidth="10" defaultColWidth="11.5703125" defaultRowHeight="20"/>
  <cols>
    <col min="1" max="12" width="11.5703125" customWidth="1"/>
    <col min="13" max="13" width="13" bestFit="1" customWidth="1"/>
    <col min="14" max="15" width="3.28515625" bestFit="1" customWidth="1"/>
    <col min="16" max="16" width="4" bestFit="1" customWidth="1"/>
    <col min="17" max="17" width="19.5703125" bestFit="1" customWidth="1"/>
    <col min="18" max="18" width="22.28515625" bestFit="1" customWidth="1"/>
    <col min="19" max="19" width="15.7109375" bestFit="1" customWidth="1"/>
    <col min="20" max="20" width="52.28515625" bestFit="1" customWidth="1"/>
  </cols>
  <sheetData>
    <row r="1" spans="1:20" ht="27">
      <c r="A1" s="224" t="s">
        <v>1109</v>
      </c>
      <c r="D1" s="220" t="s">
        <v>1116</v>
      </c>
    </row>
    <row r="3" spans="1:20" ht="14" customHeight="1">
      <c r="A3" s="242">
        <v>1</v>
      </c>
      <c r="B3" s="243">
        <v>2</v>
      </c>
      <c r="C3" s="243">
        <v>3</v>
      </c>
      <c r="D3" s="243">
        <v>4</v>
      </c>
      <c r="E3" s="243">
        <v>5</v>
      </c>
      <c r="F3" s="243">
        <v>6</v>
      </c>
      <c r="G3" s="243">
        <v>7</v>
      </c>
      <c r="H3" s="243">
        <v>8</v>
      </c>
      <c r="I3" s="243">
        <v>9</v>
      </c>
      <c r="J3" s="243">
        <v>0</v>
      </c>
      <c r="K3" s="243" t="s">
        <v>957</v>
      </c>
      <c r="L3" s="244" t="s">
        <v>1119</v>
      </c>
    </row>
    <row r="4" spans="1:20">
      <c r="A4" s="95"/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9"/>
    </row>
    <row r="5" spans="1:20" ht="14" customHeight="1">
      <c r="A5" s="242" t="s">
        <v>820</v>
      </c>
      <c r="B5" s="243" t="s">
        <v>827</v>
      </c>
      <c r="C5" s="243" t="s">
        <v>828</v>
      </c>
      <c r="D5" s="243" t="s">
        <v>829</v>
      </c>
      <c r="E5" s="243" t="s">
        <v>830</v>
      </c>
      <c r="F5" s="243" t="s">
        <v>831</v>
      </c>
      <c r="G5" s="243" t="s">
        <v>832</v>
      </c>
      <c r="H5" s="243" t="s">
        <v>833</v>
      </c>
      <c r="I5" s="243" t="s">
        <v>834</v>
      </c>
      <c r="J5" s="243" t="s">
        <v>835</v>
      </c>
      <c r="K5" s="243" t="s">
        <v>1120</v>
      </c>
      <c r="L5" s="244" t="s">
        <v>1121</v>
      </c>
    </row>
    <row r="6" spans="1:20">
      <c r="A6" s="130"/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1"/>
    </row>
    <row r="7" spans="1:20" ht="14" customHeight="1">
      <c r="A7" s="245" t="s">
        <v>836</v>
      </c>
      <c r="B7" s="246" t="s">
        <v>792</v>
      </c>
      <c r="C7" s="246" t="s">
        <v>837</v>
      </c>
      <c r="D7" s="246" t="s">
        <v>838</v>
      </c>
      <c r="E7" s="246" t="s">
        <v>839</v>
      </c>
      <c r="F7" s="246" t="s">
        <v>840</v>
      </c>
      <c r="G7" s="246" t="s">
        <v>841</v>
      </c>
      <c r="H7" s="246" t="s">
        <v>842</v>
      </c>
      <c r="I7" s="246" t="s">
        <v>843</v>
      </c>
      <c r="J7" s="246" t="s">
        <v>823</v>
      </c>
      <c r="K7" s="246" t="s">
        <v>1122</v>
      </c>
      <c r="L7" s="247" t="s">
        <v>1123</v>
      </c>
    </row>
    <row r="8" spans="1:20">
      <c r="A8" s="130"/>
      <c r="B8" s="250"/>
      <c r="C8" s="250"/>
      <c r="D8" s="250"/>
      <c r="E8" s="250"/>
      <c r="F8" s="250"/>
      <c r="G8" s="250"/>
      <c r="H8" s="250"/>
      <c r="I8" s="250"/>
      <c r="J8" s="250"/>
      <c r="K8" s="250"/>
      <c r="L8" s="251"/>
    </row>
    <row r="9" spans="1:20" ht="14" customHeight="1">
      <c r="A9" s="245" t="s">
        <v>844</v>
      </c>
      <c r="B9" s="246" t="s">
        <v>845</v>
      </c>
      <c r="C9" s="246" t="s">
        <v>846</v>
      </c>
      <c r="D9" s="246" t="s">
        <v>847</v>
      </c>
      <c r="E9" s="246" t="s">
        <v>848</v>
      </c>
      <c r="F9" s="246" t="s">
        <v>849</v>
      </c>
      <c r="G9" s="246" t="s">
        <v>850</v>
      </c>
      <c r="H9" s="246" t="s">
        <v>825</v>
      </c>
      <c r="I9" s="246" t="s">
        <v>824</v>
      </c>
      <c r="J9" s="246" t="s">
        <v>826</v>
      </c>
      <c r="K9" s="247" t="s">
        <v>1124</v>
      </c>
      <c r="L9" s="241"/>
    </row>
    <row r="10" spans="1:20">
      <c r="A10" s="130"/>
      <c r="B10" s="250"/>
      <c r="C10" s="250"/>
      <c r="D10" s="250"/>
      <c r="E10" s="250"/>
      <c r="F10" s="250"/>
      <c r="G10" s="250"/>
      <c r="H10" s="250"/>
      <c r="I10" s="250"/>
      <c r="J10" s="250"/>
      <c r="K10" s="251"/>
      <c r="L10" s="240"/>
    </row>
    <row r="11" spans="1:20" ht="27">
      <c r="A11" s="260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1"/>
      <c r="S11" s="1" t="s">
        <v>1114</v>
      </c>
    </row>
    <row r="12" spans="1:20">
      <c r="A12" s="225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S12" s="232" t="s">
        <v>1111</v>
      </c>
      <c r="T12" s="229" t="s">
        <v>607</v>
      </c>
    </row>
    <row r="13" spans="1:20">
      <c r="A13" s="225"/>
      <c r="B13" s="225"/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S13" s="233"/>
      <c r="T13" s="230" t="s">
        <v>500</v>
      </c>
    </row>
    <row r="14" spans="1:20">
      <c r="A14" s="225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S14" s="234" t="s">
        <v>1112</v>
      </c>
      <c r="T14" s="231" t="s">
        <v>609</v>
      </c>
    </row>
    <row r="15" spans="1:20" ht="27">
      <c r="A15" s="225"/>
      <c r="B15" s="225"/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N15" s="224" t="s">
        <v>1109</v>
      </c>
      <c r="O15" s="225"/>
      <c r="P15" s="225"/>
      <c r="Q15" s="226"/>
      <c r="R15" s="225"/>
    </row>
    <row r="16" spans="1:20">
      <c r="A16" s="225"/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N16" s="225"/>
      <c r="O16" s="225"/>
      <c r="P16" s="225"/>
      <c r="Q16" s="225"/>
      <c r="R16" s="225"/>
    </row>
    <row r="17" spans="1:18">
      <c r="A17" s="225"/>
      <c r="B17" s="225"/>
      <c r="C17" s="225"/>
      <c r="D17" s="225"/>
      <c r="E17" s="225"/>
      <c r="F17" s="225"/>
      <c r="G17" s="225"/>
      <c r="H17" s="225"/>
      <c r="I17" s="225"/>
      <c r="J17" s="225"/>
      <c r="K17" s="225"/>
      <c r="L17" s="225"/>
      <c r="M17" s="235" t="s">
        <v>1113</v>
      </c>
      <c r="N17" s="315" t="s">
        <v>1</v>
      </c>
      <c r="O17" s="316"/>
      <c r="P17" s="316"/>
      <c r="Q17" s="227" t="s">
        <v>1115</v>
      </c>
      <c r="R17" s="228" t="s">
        <v>1110</v>
      </c>
    </row>
    <row r="18" spans="1:18">
      <c r="A18" s="225"/>
      <c r="B18" s="225"/>
      <c r="C18" s="225"/>
      <c r="D18" s="225"/>
      <c r="E18" s="225"/>
      <c r="F18" s="225"/>
      <c r="G18" s="225"/>
      <c r="H18" s="225"/>
      <c r="I18" s="225"/>
      <c r="J18" s="225"/>
      <c r="K18" s="225"/>
      <c r="L18" s="225"/>
      <c r="M18" s="207">
        <f t="shared" ref="M18:M64" si="0">_xlfn.BITOR(_xlfn.BITOR(_xlfn.BITLSHIFT(1,_xlfn.XLOOKUP(N18,字面,ビット)),_xlfn.BITLSHIFT(1,_xlfn.XLOOKUP(O18,字面,ビット))),_xlfn.BITLSHIFT(1,_xlfn.XLOOKUP(P18,字面,ビット)))</f>
        <v>2147484416</v>
      </c>
      <c r="N18" s="264" t="s">
        <v>833</v>
      </c>
      <c r="O18" s="265" t="s">
        <v>834</v>
      </c>
      <c r="P18" s="265" t="s">
        <v>937</v>
      </c>
      <c r="Q18" s="266" t="str">
        <f>IF(A4="","",A4)</f>
        <v/>
      </c>
      <c r="R18" s="267" t="str">
        <f t="shared" ref="R18:R64" si="1">_xlfn.CONCAT(IF(Q18="","",_xlfn.CONCAT($T$12,_xlfn.XLOOKUP(LEFT(DEC2HEX(_xlfn.UNICODE(Q18),4)),字面,QWERTY),$T$13,_xlfn.XLOOKUP(MID(DEC2HEX(_xlfn.UNICODE(Q18),4),2,1),字面,QWERTY),$T$13,_xlfn.XLOOKUP(MID(DEC2HEX(_xlfn.UNICODE(Q18),4),3,1),字面,QWERTY),$T$13,_xlfn.XLOOKUP(RIGHT(DEC2HEX(_xlfn.UNICODE(Q18),4)),字面,QWERTY))),IF(LEN(Q18)&lt;2,"",_xlfn.CONCAT($T$13,_xlfn.XLOOKUP(LEFT(DEC2HEX(_xlfn.UNICODE(MID(Q18,2,1)),4)),字面,QWERTY),$T$13,_xlfn.XLOOKUP(MID(DEC2HEX(_xlfn.UNICODE(MID(Q18,2,1)),4),2,1),字面,QWERTY),$T$13,_xlfn.XLOOKUP(MID(DEC2HEX(_xlfn.UNICODE(MID(Q18,2,1)),4),3,1),字面,QWERTY),$T$13,_xlfn.XLOOKUP(RIGHT(DEC2HEX(_xlfn.UNICODE(MID(Q18,2,1)),4)),字面,QWERTY))),IF(LEN(Q18)&lt;3,"",_xlfn.CONCAT($T$13,_xlfn.XLOOKUP(LEFT(DEC2HEX(_xlfn.UNICODE(MID(Q18,3,1)),4)),字面,QWERTY),$T$13,_xlfn.XLOOKUP(MID(DEC2HEX(_xlfn.UNICODE(MID(Q18,3,1)),4),2,1),字面,QWERTY),$T$13,_xlfn.XLOOKUP(MID(DEC2HEX(_xlfn.UNICODE(MID(Q18,3,1)),4),3,1),字面,QWERTY),$T$13,_xlfn.XLOOKUP(RIGHT(DEC2HEX(_xlfn.UNICODE(MID(Q18,3,1)),4)),字面,QWERTY))),IF(LEN(Q18)&lt;4,"",_xlfn.CONCAT($T$13,_xlfn.XLOOKUP(LEFT(DEC2HEX(_xlfn.UNICODE(MID(Q18,4,1)),4)),字面,QWERTY),$T$13,_xlfn.XLOOKUP(MID(DEC2HEX(_xlfn.UNICODE(MID(Q18,4,1)),4),2,1),字面,QWERTY),$T$13,_xlfn.XLOOKUP(MID(DEC2HEX(_xlfn.UNICODE(MID(Q18,4,1)),4),3,1),字面,QWERTY),$T$13,_xlfn.XLOOKUP(RIGHT(DEC2HEX(_xlfn.UNICODE(MID(Q18,4,1)),4)),字面,QWERTY))),IF(LEN(Q18)&lt;5,"",_xlfn.CONCAT($T$13,_xlfn.XLOOKUP(LEFT(DEC2HEX(_xlfn.UNICODE(MID(Q18,5,1)),4)),字面,QWERTY),$T$13,_xlfn.XLOOKUP(MID(DEC2HEX(_xlfn.UNICODE(MID(Q18,5,1)),4),2,1),字面,QWERTY),$T$13,_xlfn.XLOOKUP(MID(DEC2HEX(_xlfn.UNICODE(MID(Q18,5,1)),4),3,1),字面,QWERTY),$T$13,_xlfn.XLOOKUP(RIGHT(DEC2HEX(_xlfn.UNICODE(MID(Q18,5,1)),4)),字面,QWERTY))),IF(LEN(Q18)&lt;6,"",_xlfn.CONCAT($T$13,_xlfn.XLOOKUP(LEFT(DEC2HEX(_xlfn.UNICODE(MID(Q18,6,1)),4)),字面,QWERTY),$T$13,_xlfn.XLOOKUP(MID(DEC2HEX(_xlfn.UNICODE(MID(Q18,6,1)),4),2,1),字面,QWERTY),$T$13,_xlfn.XLOOKUP(MID(DEC2HEX(_xlfn.UNICODE(MID(Q18,6,1)),4),3,1),字面,QWERTY),$T$13,_xlfn.XLOOKUP(RIGHT(DEC2HEX(_xlfn.UNICODE(MID(Q18,6,1)),4)),字面,QWERTY))),IF(LEN(Q18)&lt;7,"",_xlfn.CONCAT($T$13,_xlfn.XLOOKUP(LEFT(DEC2HEX(_xlfn.UNICODE(MID(Q18,7,1)),4)),字面,QWERTY),$T$13,_xlfn.XLOOKUP(MID(DEC2HEX(_xlfn.UNICODE(MID(Q18,7,1)),4),2,1),字面,QWERTY),$T$13,_xlfn.XLOOKUP(MID(DEC2HEX(_xlfn.UNICODE(MID(Q18,7,1)),4),3,1),字面,QWERTY),$T$13,_xlfn.XLOOKUP(RIGHT(DEC2HEX(_xlfn.UNICODE(MID(Q18,7,1)),4)),字面,QWERTY))),IF(LEN(Q18)&lt;8,"",_xlfn.CONCAT($T$13,_xlfn.XLOOKUP(LEFT(DEC2HEX(_xlfn.UNICODE(MID(Q18,8,1)),4)),字面,QWERTY),$T$13,_xlfn.XLOOKUP(MID(DEC2HEX(_xlfn.UNICODE(MID(Q18,8,1)),4),2,1),字面,QWERTY),$T$13,_xlfn.XLOOKUP(MID(DEC2HEX(_xlfn.UNICODE(MID(Q18,8,1)),4),3,1),字面,QWERTY),$T$13,_xlfn.XLOOKUP(RIGHT(DEC2HEX(_xlfn.UNICODE(MID(Q18,8,1)),4)),字面,QWERTY))),IF(LEN(Q18)&lt;9,"",_xlfn.CONCAT($T$13,_xlfn.XLOOKUP(LEFT(DEC2HEX(_xlfn.UNICODE(MID(Q18,9,1)),4)),字面,QWERTY),$T$13,_xlfn.XLOOKUP(MID(DEC2HEX(_xlfn.UNICODE(MID(Q18,9,1)),4),2,1),字面,QWERTY),$T$13,_xlfn.XLOOKUP(MID(DEC2HEX(_xlfn.UNICODE(MID(Q18,9,1)),4),3,1),字面,QWERTY),$T$13,_xlfn.XLOOKUP(RIGHT(DEC2HEX(_xlfn.UNICODE(MID(Q18,9,1)),4)),字面,QWERTY))),IF(LEN(Q18)&lt;10,"",_xlfn.CONCAT($T$13,_xlfn.XLOOKUP(LEFT(DEC2HEX(_xlfn.UNICODE(MID(Q18,10,1)),4)),字面,QWERTY),$T$13,_xlfn.XLOOKUP(MID(DEC2HEX(_xlfn.UNICODE(MID(Q18,10,1)),4),2,1),字面,QWERTY),$T$13,_xlfn.XLOOKUP(MID(DEC2HEX(_xlfn.UNICODE(MID(Q18,10,1)),4),3,1),字面,QWERTY),$T$13,_xlfn.XLOOKUP(RIGHT(DEC2HEX(_xlfn.UNICODE(MID(Q18,10,1)),4)),字面,QWERTY))),IF(Q18="","",$T$14))</f>
        <v/>
      </c>
    </row>
    <row r="19" spans="1:18">
      <c r="A19" s="225"/>
      <c r="B19" s="225"/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38">
        <f t="shared" si="0"/>
        <v>4294968064</v>
      </c>
      <c r="N19" s="268" t="s">
        <v>1125</v>
      </c>
      <c r="O19" s="269" t="s">
        <v>1126</v>
      </c>
      <c r="P19" s="269" t="s">
        <v>939</v>
      </c>
      <c r="Q19" s="270" t="str">
        <f>IF(B4="","",B4)</f>
        <v/>
      </c>
      <c r="R19" s="271" t="str">
        <f t="shared" si="1"/>
        <v/>
      </c>
    </row>
    <row r="20" spans="1:18">
      <c r="A20" s="225"/>
      <c r="B20" s="225"/>
      <c r="C20" s="225"/>
      <c r="D20" s="225"/>
      <c r="E20" s="225"/>
      <c r="F20" s="225"/>
      <c r="G20" s="225"/>
      <c r="H20" s="225"/>
      <c r="I20" s="225"/>
      <c r="J20" s="225"/>
      <c r="K20" s="225"/>
      <c r="L20" s="225"/>
      <c r="M20" s="238">
        <f t="shared" si="0"/>
        <v>8589935360</v>
      </c>
      <c r="N20" s="268" t="s">
        <v>1125</v>
      </c>
      <c r="O20" s="269" t="s">
        <v>1126</v>
      </c>
      <c r="P20" s="269" t="s">
        <v>941</v>
      </c>
      <c r="Q20" s="270" t="str">
        <f>IF(C4="","",C4)</f>
        <v/>
      </c>
      <c r="R20" s="271" t="str">
        <f t="shared" si="1"/>
        <v/>
      </c>
    </row>
    <row r="21" spans="1:18">
      <c r="A21" s="225"/>
      <c r="B21" s="225"/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38">
        <f t="shared" si="0"/>
        <v>17179869952</v>
      </c>
      <c r="N21" s="268" t="s">
        <v>1125</v>
      </c>
      <c r="O21" s="269" t="s">
        <v>1126</v>
      </c>
      <c r="P21" s="269" t="s">
        <v>943</v>
      </c>
      <c r="Q21" s="270" t="str">
        <f>IF(D4="","",D4)</f>
        <v/>
      </c>
      <c r="R21" s="271" t="str">
        <f t="shared" si="1"/>
        <v/>
      </c>
    </row>
    <row r="22" spans="1:18">
      <c r="A22" s="225"/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  <c r="M22" s="238">
        <f t="shared" si="0"/>
        <v>34359739136</v>
      </c>
      <c r="N22" s="268" t="s">
        <v>1125</v>
      </c>
      <c r="O22" s="269" t="s">
        <v>1126</v>
      </c>
      <c r="P22" s="269" t="s">
        <v>945</v>
      </c>
      <c r="Q22" s="270" t="str">
        <f>IF(E4="","",E4)</f>
        <v/>
      </c>
      <c r="R22" s="271" t="str">
        <f t="shared" si="1"/>
        <v/>
      </c>
    </row>
    <row r="23" spans="1:18">
      <c r="A23" s="225"/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38">
        <f t="shared" si="0"/>
        <v>770</v>
      </c>
      <c r="N23" s="268" t="s">
        <v>1125</v>
      </c>
      <c r="O23" s="269" t="s">
        <v>1126</v>
      </c>
      <c r="P23" s="269" t="s">
        <v>820</v>
      </c>
      <c r="Q23" s="270" t="str">
        <f>IF(A6="","",A6)</f>
        <v/>
      </c>
      <c r="R23" s="271" t="str">
        <f t="shared" si="1"/>
        <v/>
      </c>
    </row>
    <row r="24" spans="1:18">
      <c r="A24" s="225"/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38">
        <f t="shared" si="0"/>
        <v>772</v>
      </c>
      <c r="N24" s="268" t="s">
        <v>1125</v>
      </c>
      <c r="O24" s="269" t="s">
        <v>1126</v>
      </c>
      <c r="P24" s="269" t="s">
        <v>827</v>
      </c>
      <c r="Q24" s="270" t="str">
        <f>IF(B6="","",B6)</f>
        <v/>
      </c>
      <c r="R24" s="271" t="str">
        <f t="shared" si="1"/>
        <v/>
      </c>
    </row>
    <row r="25" spans="1:18">
      <c r="A25" s="225"/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38">
        <f t="shared" si="0"/>
        <v>776</v>
      </c>
      <c r="N25" s="268" t="s">
        <v>1125</v>
      </c>
      <c r="O25" s="269" t="s">
        <v>1126</v>
      </c>
      <c r="P25" s="269" t="s">
        <v>828</v>
      </c>
      <c r="Q25" s="270" t="str">
        <f>IF(C6="","",C6)</f>
        <v/>
      </c>
      <c r="R25" s="271" t="str">
        <f t="shared" si="1"/>
        <v/>
      </c>
    </row>
    <row r="26" spans="1:18">
      <c r="A26" s="225"/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38">
        <f t="shared" si="0"/>
        <v>784</v>
      </c>
      <c r="N26" s="268" t="s">
        <v>1125</v>
      </c>
      <c r="O26" s="269" t="s">
        <v>1126</v>
      </c>
      <c r="P26" s="269" t="s">
        <v>829</v>
      </c>
      <c r="Q26" s="270" t="str">
        <f>IF(D6="","",D6)</f>
        <v/>
      </c>
      <c r="R26" s="271" t="str">
        <f t="shared" si="1"/>
        <v/>
      </c>
    </row>
    <row r="27" spans="1:18">
      <c r="A27" s="225"/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38">
        <f t="shared" si="0"/>
        <v>800</v>
      </c>
      <c r="N27" s="268" t="s">
        <v>1125</v>
      </c>
      <c r="O27" s="269" t="s">
        <v>1126</v>
      </c>
      <c r="P27" s="269" t="s">
        <v>830</v>
      </c>
      <c r="Q27" s="270" t="str">
        <f>IF(E6="","",E6)</f>
        <v/>
      </c>
      <c r="R27" s="271" t="str">
        <f t="shared" si="1"/>
        <v/>
      </c>
    </row>
    <row r="28" spans="1:18">
      <c r="A28" s="225"/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38">
        <f t="shared" si="0"/>
        <v>2816</v>
      </c>
      <c r="N28" s="268" t="s">
        <v>1125</v>
      </c>
      <c r="O28" s="269" t="s">
        <v>1126</v>
      </c>
      <c r="P28" s="269" t="s">
        <v>836</v>
      </c>
      <c r="Q28" s="270" t="str">
        <f>IF(A8="","",A8)</f>
        <v/>
      </c>
      <c r="R28" s="271" t="str">
        <f t="shared" si="1"/>
        <v/>
      </c>
    </row>
    <row r="29" spans="1:18">
      <c r="A29" s="225"/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38">
        <f t="shared" si="0"/>
        <v>4864</v>
      </c>
      <c r="N29" s="268" t="s">
        <v>1125</v>
      </c>
      <c r="O29" s="269" t="s">
        <v>1126</v>
      </c>
      <c r="P29" s="269" t="s">
        <v>792</v>
      </c>
      <c r="Q29" s="270" t="str">
        <f>IF(B8="","",B8)</f>
        <v/>
      </c>
      <c r="R29" s="271" t="str">
        <f t="shared" si="1"/>
        <v/>
      </c>
    </row>
    <row r="30" spans="1:18">
      <c r="A30" s="225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38">
        <f t="shared" si="0"/>
        <v>8960</v>
      </c>
      <c r="N30" s="268" t="s">
        <v>1125</v>
      </c>
      <c r="O30" s="269" t="s">
        <v>1126</v>
      </c>
      <c r="P30" s="269" t="s">
        <v>837</v>
      </c>
      <c r="Q30" s="270" t="str">
        <f>IF(C8="","",C8)</f>
        <v/>
      </c>
      <c r="R30" s="271" t="str">
        <f t="shared" si="1"/>
        <v/>
      </c>
    </row>
    <row r="31" spans="1:18">
      <c r="A31" s="225"/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38">
        <f t="shared" si="0"/>
        <v>17152</v>
      </c>
      <c r="N31" s="268" t="s">
        <v>1125</v>
      </c>
      <c r="O31" s="269" t="s">
        <v>1126</v>
      </c>
      <c r="P31" s="269" t="s">
        <v>838</v>
      </c>
      <c r="Q31" s="270" t="str">
        <f>IF(D8="","",D8)</f>
        <v/>
      </c>
      <c r="R31" s="271" t="str">
        <f t="shared" si="1"/>
        <v/>
      </c>
    </row>
    <row r="32" spans="1:18">
      <c r="A32" s="225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38">
        <f t="shared" si="0"/>
        <v>33536</v>
      </c>
      <c r="N32" s="268" t="s">
        <v>1125</v>
      </c>
      <c r="O32" s="269" t="s">
        <v>1126</v>
      </c>
      <c r="P32" s="269" t="s">
        <v>839</v>
      </c>
      <c r="Q32" s="270" t="str">
        <f>IF(E8="","",E8)</f>
        <v/>
      </c>
      <c r="R32" s="271" t="str">
        <f t="shared" si="1"/>
        <v/>
      </c>
    </row>
    <row r="33" spans="1:18">
      <c r="A33" s="225"/>
      <c r="B33" s="225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38">
        <f t="shared" si="0"/>
        <v>2097920</v>
      </c>
      <c r="N33" s="268" t="s">
        <v>1125</v>
      </c>
      <c r="O33" s="269" t="s">
        <v>1126</v>
      </c>
      <c r="P33" s="269" t="s">
        <v>844</v>
      </c>
      <c r="Q33" s="270" t="str">
        <f>IF(A10="","",A10)</f>
        <v/>
      </c>
      <c r="R33" s="271" t="str">
        <f t="shared" si="1"/>
        <v/>
      </c>
    </row>
    <row r="34" spans="1:18">
      <c r="A34" s="225"/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38">
        <f t="shared" si="0"/>
        <v>4195072</v>
      </c>
      <c r="N34" s="268" t="s">
        <v>1125</v>
      </c>
      <c r="O34" s="269" t="s">
        <v>1126</v>
      </c>
      <c r="P34" s="269" t="s">
        <v>845</v>
      </c>
      <c r="Q34" s="270" t="str">
        <f>IF(B10="","",B10)</f>
        <v/>
      </c>
      <c r="R34" s="271" t="str">
        <f t="shared" si="1"/>
        <v/>
      </c>
    </row>
    <row r="35" spans="1:18">
      <c r="A35" s="225"/>
      <c r="B35" s="225"/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38">
        <f t="shared" si="0"/>
        <v>8389376</v>
      </c>
      <c r="N35" s="268" t="s">
        <v>1125</v>
      </c>
      <c r="O35" s="269" t="s">
        <v>1126</v>
      </c>
      <c r="P35" s="269" t="s">
        <v>846</v>
      </c>
      <c r="Q35" s="270" t="str">
        <f>IF(C10="","",C10)</f>
        <v/>
      </c>
      <c r="R35" s="271" t="str">
        <f t="shared" si="1"/>
        <v/>
      </c>
    </row>
    <row r="36" spans="1:18">
      <c r="A36" s="225"/>
      <c r="B36" s="225"/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38">
        <f t="shared" si="0"/>
        <v>16777984</v>
      </c>
      <c r="N36" s="268" t="s">
        <v>1125</v>
      </c>
      <c r="O36" s="269" t="s">
        <v>1126</v>
      </c>
      <c r="P36" s="269" t="s">
        <v>847</v>
      </c>
      <c r="Q36" s="270" t="str">
        <f>IF(D10="","",D10)</f>
        <v/>
      </c>
      <c r="R36" s="271" t="str">
        <f t="shared" si="1"/>
        <v/>
      </c>
    </row>
    <row r="37" spans="1:18">
      <c r="A37" s="225"/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38">
        <f t="shared" si="0"/>
        <v>33555200</v>
      </c>
      <c r="N37" s="268" t="s">
        <v>1125</v>
      </c>
      <c r="O37" s="269" t="s">
        <v>1126</v>
      </c>
      <c r="P37" s="269" t="s">
        <v>848</v>
      </c>
      <c r="Q37" s="270" t="str">
        <f>IF(E10="","",E10)</f>
        <v/>
      </c>
      <c r="R37" s="271" t="str">
        <f t="shared" si="1"/>
        <v/>
      </c>
    </row>
    <row r="38" spans="1:18">
      <c r="A38" s="225"/>
      <c r="B38" s="225"/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38">
        <f t="shared" si="0"/>
        <v>68719476748</v>
      </c>
      <c r="N38" s="268" t="s">
        <v>827</v>
      </c>
      <c r="O38" s="269" t="s">
        <v>828</v>
      </c>
      <c r="P38" s="269" t="s">
        <v>947</v>
      </c>
      <c r="Q38" s="270" t="str">
        <f>IF(F4="","",F4)</f>
        <v/>
      </c>
      <c r="R38" s="271" t="str">
        <f t="shared" si="1"/>
        <v/>
      </c>
    </row>
    <row r="39" spans="1:18">
      <c r="A39" s="225"/>
      <c r="B39" s="225"/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M39" s="238">
        <f t="shared" si="0"/>
        <v>137438953484</v>
      </c>
      <c r="N39" s="268" t="s">
        <v>1127</v>
      </c>
      <c r="O39" s="269" t="s">
        <v>1128</v>
      </c>
      <c r="P39" s="269" t="s">
        <v>949</v>
      </c>
      <c r="Q39" s="270" t="str">
        <f>IF(G4="","",G4)</f>
        <v/>
      </c>
      <c r="R39" s="271" t="str">
        <f t="shared" si="1"/>
        <v/>
      </c>
    </row>
    <row r="40" spans="1:18">
      <c r="A40" s="225"/>
      <c r="B40" s="225"/>
      <c r="C40" s="225"/>
      <c r="D40" s="225"/>
      <c r="E40" s="225"/>
      <c r="F40" s="225"/>
      <c r="G40" s="225"/>
      <c r="H40" s="225"/>
      <c r="I40" s="225"/>
      <c r="J40" s="225"/>
      <c r="K40" s="225"/>
      <c r="L40" s="225"/>
      <c r="M40" s="238">
        <f t="shared" si="0"/>
        <v>274877906956</v>
      </c>
      <c r="N40" s="268" t="s">
        <v>1127</v>
      </c>
      <c r="O40" s="269" t="s">
        <v>1128</v>
      </c>
      <c r="P40" s="269" t="s">
        <v>951</v>
      </c>
      <c r="Q40" s="270" t="str">
        <f>IF(H4="","",H4)</f>
        <v/>
      </c>
      <c r="R40" s="271" t="str">
        <f t="shared" si="1"/>
        <v/>
      </c>
    </row>
    <row r="41" spans="1:18">
      <c r="A41" s="225"/>
      <c r="B41" s="225"/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38">
        <f t="shared" si="0"/>
        <v>549755813900</v>
      </c>
      <c r="N41" s="268" t="s">
        <v>1127</v>
      </c>
      <c r="O41" s="269" t="s">
        <v>1128</v>
      </c>
      <c r="P41" s="269" t="s">
        <v>953</v>
      </c>
      <c r="Q41" s="270" t="str">
        <f>IF(I4="","",I4)</f>
        <v/>
      </c>
      <c r="R41" s="271" t="str">
        <f t="shared" si="1"/>
        <v/>
      </c>
    </row>
    <row r="42" spans="1:18">
      <c r="A42" s="225"/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38">
        <f t="shared" si="0"/>
        <v>1099511627788</v>
      </c>
      <c r="N42" s="268" t="s">
        <v>1127</v>
      </c>
      <c r="O42" s="269" t="s">
        <v>1128</v>
      </c>
      <c r="P42" s="269" t="s">
        <v>955</v>
      </c>
      <c r="Q42" s="270" t="str">
        <f>IF(J4="","",J4)</f>
        <v/>
      </c>
      <c r="R42" s="271" t="str">
        <f t="shared" si="1"/>
        <v/>
      </c>
    </row>
    <row r="43" spans="1:18">
      <c r="A43" s="225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38">
        <f t="shared" si="0"/>
        <v>2199023255564</v>
      </c>
      <c r="N43" s="268" t="s">
        <v>1127</v>
      </c>
      <c r="O43" s="269" t="s">
        <v>1128</v>
      </c>
      <c r="P43" s="269" t="s">
        <v>1072</v>
      </c>
      <c r="Q43" s="270" t="str">
        <f>IF(K4="","",K4)</f>
        <v/>
      </c>
      <c r="R43" s="271" t="str">
        <f t="shared" si="1"/>
        <v/>
      </c>
    </row>
    <row r="44" spans="1:18">
      <c r="A44" s="225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38">
        <f t="shared" si="0"/>
        <v>35184372088844</v>
      </c>
      <c r="N44" s="268" t="s">
        <v>1127</v>
      </c>
      <c r="O44" s="269" t="s">
        <v>1128</v>
      </c>
      <c r="P44" s="269" t="s">
        <v>973</v>
      </c>
      <c r="Q44" s="270" t="str">
        <f>IF(L4="","",L4)</f>
        <v/>
      </c>
      <c r="R44" s="271" t="str">
        <f t="shared" si="1"/>
        <v/>
      </c>
    </row>
    <row r="45" spans="1:18">
      <c r="A45" s="225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38">
        <f t="shared" si="0"/>
        <v>76</v>
      </c>
      <c r="N45" s="268" t="s">
        <v>1127</v>
      </c>
      <c r="O45" s="269" t="s">
        <v>1128</v>
      </c>
      <c r="P45" s="269" t="s">
        <v>831</v>
      </c>
      <c r="Q45" s="270" t="str">
        <f>IF(F6="","",F6)</f>
        <v/>
      </c>
      <c r="R45" s="271" t="str">
        <f t="shared" si="1"/>
        <v/>
      </c>
    </row>
    <row r="46" spans="1:18">
      <c r="A46" s="225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38">
        <f t="shared" si="0"/>
        <v>140</v>
      </c>
      <c r="N46" s="268" t="s">
        <v>1127</v>
      </c>
      <c r="O46" s="269" t="s">
        <v>1128</v>
      </c>
      <c r="P46" s="269" t="s">
        <v>832</v>
      </c>
      <c r="Q46" s="270" t="str">
        <f>IF(G6="","",G6)</f>
        <v/>
      </c>
      <c r="R46" s="271" t="str">
        <f t="shared" si="1"/>
        <v/>
      </c>
    </row>
    <row r="47" spans="1:18">
      <c r="A47" s="225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38">
        <f t="shared" si="0"/>
        <v>268</v>
      </c>
      <c r="N47" s="268" t="s">
        <v>1127</v>
      </c>
      <c r="O47" s="269" t="s">
        <v>1128</v>
      </c>
      <c r="P47" s="269" t="s">
        <v>833</v>
      </c>
      <c r="Q47" s="270" t="str">
        <f>IF(H6="","",H6)</f>
        <v/>
      </c>
      <c r="R47" s="271" t="str">
        <f t="shared" si="1"/>
        <v/>
      </c>
    </row>
    <row r="48" spans="1:18">
      <c r="A48" s="225"/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38">
        <f t="shared" si="0"/>
        <v>524</v>
      </c>
      <c r="N48" s="272" t="s">
        <v>1127</v>
      </c>
      <c r="O48" s="158" t="s">
        <v>1128</v>
      </c>
      <c r="P48" s="158" t="s">
        <v>834</v>
      </c>
      <c r="Q48" s="270" t="str">
        <f>IF(I6="","",I6)</f>
        <v/>
      </c>
      <c r="R48" s="273" t="str">
        <f t="shared" si="1"/>
        <v/>
      </c>
    </row>
    <row r="49" spans="13:18">
      <c r="M49" s="238">
        <f t="shared" si="0"/>
        <v>1036</v>
      </c>
      <c r="N49" s="272" t="s">
        <v>1127</v>
      </c>
      <c r="O49" s="158" t="s">
        <v>1128</v>
      </c>
      <c r="P49" s="158" t="s">
        <v>835</v>
      </c>
      <c r="Q49" s="270" t="str">
        <f>IF(J6="","",J6)</f>
        <v/>
      </c>
      <c r="R49" s="273" t="str">
        <f t="shared" si="1"/>
        <v/>
      </c>
    </row>
    <row r="50" spans="13:18">
      <c r="M50" s="238">
        <f t="shared" si="0"/>
        <v>4398046511116</v>
      </c>
      <c r="N50" s="272" t="s">
        <v>1127</v>
      </c>
      <c r="O50" s="158" t="s">
        <v>1128</v>
      </c>
      <c r="P50" s="158" t="s">
        <v>1073</v>
      </c>
      <c r="Q50" s="270" t="str">
        <f>IF(K6="","",K6)</f>
        <v/>
      </c>
      <c r="R50" s="273" t="str">
        <f t="shared" si="1"/>
        <v/>
      </c>
    </row>
    <row r="51" spans="13:18">
      <c r="M51" s="238">
        <f t="shared" si="0"/>
        <v>70368744177676</v>
      </c>
      <c r="N51" s="272" t="s">
        <v>1127</v>
      </c>
      <c r="O51" s="158" t="s">
        <v>1128</v>
      </c>
      <c r="P51" s="158" t="s">
        <v>975</v>
      </c>
      <c r="Q51" s="270" t="str">
        <f>IF(L6="","",L6)</f>
        <v/>
      </c>
      <c r="R51" s="273" t="str">
        <f t="shared" si="1"/>
        <v/>
      </c>
    </row>
    <row r="52" spans="13:18">
      <c r="M52" s="238">
        <f t="shared" si="0"/>
        <v>65548</v>
      </c>
      <c r="N52" s="272" t="s">
        <v>1127</v>
      </c>
      <c r="O52" s="158" t="s">
        <v>1128</v>
      </c>
      <c r="P52" s="158" t="s">
        <v>840</v>
      </c>
      <c r="Q52" s="270" t="str">
        <f>IF(F8="","",F8)</f>
        <v/>
      </c>
      <c r="R52" s="273" t="str">
        <f t="shared" si="1"/>
        <v/>
      </c>
    </row>
    <row r="53" spans="13:18">
      <c r="M53" s="238">
        <f t="shared" si="0"/>
        <v>131084</v>
      </c>
      <c r="N53" s="272" t="s">
        <v>1127</v>
      </c>
      <c r="O53" s="158" t="s">
        <v>1128</v>
      </c>
      <c r="P53" s="158" t="s">
        <v>841</v>
      </c>
      <c r="Q53" s="270" t="str">
        <f>IF(G8="","",G8)</f>
        <v/>
      </c>
      <c r="R53" s="273" t="str">
        <f t="shared" si="1"/>
        <v/>
      </c>
    </row>
    <row r="54" spans="13:18">
      <c r="M54" s="238">
        <f t="shared" si="0"/>
        <v>262156</v>
      </c>
      <c r="N54" s="272" t="s">
        <v>1127</v>
      </c>
      <c r="O54" s="158" t="s">
        <v>1128</v>
      </c>
      <c r="P54" s="158" t="s">
        <v>842</v>
      </c>
      <c r="Q54" s="270" t="str">
        <f>IF(H8="","",H8)</f>
        <v/>
      </c>
      <c r="R54" s="273" t="str">
        <f t="shared" si="1"/>
        <v/>
      </c>
    </row>
    <row r="55" spans="13:18">
      <c r="M55" s="238">
        <f t="shared" si="0"/>
        <v>524300</v>
      </c>
      <c r="N55" s="272" t="s">
        <v>1127</v>
      </c>
      <c r="O55" s="158" t="s">
        <v>1128</v>
      </c>
      <c r="P55" s="158" t="s">
        <v>843</v>
      </c>
      <c r="Q55" s="270" t="str">
        <f>IF(I8="","",I8)</f>
        <v/>
      </c>
      <c r="R55" s="273" t="str">
        <f t="shared" si="1"/>
        <v/>
      </c>
    </row>
    <row r="56" spans="13:18">
      <c r="M56" s="238">
        <f t="shared" si="0"/>
        <v>1048588</v>
      </c>
      <c r="N56" s="272" t="s">
        <v>1127</v>
      </c>
      <c r="O56" s="158" t="s">
        <v>1128</v>
      </c>
      <c r="P56" s="158" t="s">
        <v>823</v>
      </c>
      <c r="Q56" s="270" t="str">
        <f>IF(J8="","",J8)</f>
        <v/>
      </c>
      <c r="R56" s="273" t="str">
        <f t="shared" si="1"/>
        <v/>
      </c>
    </row>
    <row r="57" spans="13:18">
      <c r="M57" s="238">
        <f t="shared" si="0"/>
        <v>8796093022220</v>
      </c>
      <c r="N57" s="272" t="s">
        <v>1127</v>
      </c>
      <c r="O57" s="158" t="s">
        <v>1128</v>
      </c>
      <c r="P57" s="158" t="s">
        <v>977</v>
      </c>
      <c r="Q57" s="270" t="str">
        <f>IF(K8="","",K8)</f>
        <v/>
      </c>
      <c r="R57" s="273" t="str">
        <f t="shared" si="1"/>
        <v/>
      </c>
    </row>
    <row r="58" spans="13:18">
      <c r="M58" s="238">
        <f t="shared" si="0"/>
        <v>140737488355340</v>
      </c>
      <c r="N58" s="272" t="s">
        <v>1127</v>
      </c>
      <c r="O58" s="158" t="s">
        <v>1128</v>
      </c>
      <c r="P58" s="158" t="s">
        <v>976</v>
      </c>
      <c r="Q58" s="270" t="str">
        <f>IF(L8="","",L8)</f>
        <v/>
      </c>
      <c r="R58" s="273" t="str">
        <f t="shared" si="1"/>
        <v/>
      </c>
    </row>
    <row r="59" spans="13:18">
      <c r="M59" s="238">
        <f t="shared" si="0"/>
        <v>67108876</v>
      </c>
      <c r="N59" s="272" t="s">
        <v>1127</v>
      </c>
      <c r="O59" s="158" t="s">
        <v>1128</v>
      </c>
      <c r="P59" s="158" t="s">
        <v>849</v>
      </c>
      <c r="Q59" s="270" t="str">
        <f>IF(F10="","",F10)</f>
        <v/>
      </c>
      <c r="R59" s="273" t="str">
        <f t="shared" si="1"/>
        <v/>
      </c>
    </row>
    <row r="60" spans="13:18">
      <c r="M60" s="238">
        <f t="shared" si="0"/>
        <v>134217740</v>
      </c>
      <c r="N60" s="272" t="s">
        <v>1127</v>
      </c>
      <c r="O60" s="158" t="s">
        <v>1128</v>
      </c>
      <c r="P60" s="158" t="s">
        <v>850</v>
      </c>
      <c r="Q60" s="270" t="str">
        <f>IF(G10="","",G10)</f>
        <v/>
      </c>
      <c r="R60" s="273" t="str">
        <f t="shared" si="1"/>
        <v/>
      </c>
    </row>
    <row r="61" spans="13:18">
      <c r="M61" s="238">
        <f t="shared" si="0"/>
        <v>268435468</v>
      </c>
      <c r="N61" s="272" t="s">
        <v>1127</v>
      </c>
      <c r="O61" s="158" t="s">
        <v>1128</v>
      </c>
      <c r="P61" s="158" t="s">
        <v>825</v>
      </c>
      <c r="Q61" s="270" t="str">
        <f>IF(H10="","",H10)</f>
        <v/>
      </c>
      <c r="R61" s="273" t="str">
        <f t="shared" si="1"/>
        <v/>
      </c>
    </row>
    <row r="62" spans="13:18">
      <c r="M62" s="238">
        <f t="shared" si="0"/>
        <v>536870924</v>
      </c>
      <c r="N62" s="272" t="s">
        <v>1127</v>
      </c>
      <c r="O62" s="158" t="s">
        <v>1128</v>
      </c>
      <c r="P62" s="158" t="s">
        <v>824</v>
      </c>
      <c r="Q62" s="270" t="str">
        <f>IF(I10="","",I10)</f>
        <v/>
      </c>
      <c r="R62" s="273" t="str">
        <f t="shared" si="1"/>
        <v/>
      </c>
    </row>
    <row r="63" spans="13:18">
      <c r="M63" s="238">
        <f t="shared" si="0"/>
        <v>1073741836</v>
      </c>
      <c r="N63" s="272" t="s">
        <v>1127</v>
      </c>
      <c r="O63" s="158" t="s">
        <v>1128</v>
      </c>
      <c r="P63" s="274" t="s">
        <v>826</v>
      </c>
      <c r="Q63" s="270" t="str">
        <f>IF(J10="","",J10)</f>
        <v/>
      </c>
      <c r="R63" s="273" t="str">
        <f t="shared" si="1"/>
        <v/>
      </c>
    </row>
    <row r="64" spans="13:18">
      <c r="M64" s="239">
        <f t="shared" si="0"/>
        <v>17592186044428</v>
      </c>
      <c r="N64" s="275" t="s">
        <v>1127</v>
      </c>
      <c r="O64" s="276" t="s">
        <v>1128</v>
      </c>
      <c r="P64" s="276" t="s">
        <v>972</v>
      </c>
      <c r="Q64" s="277" t="str">
        <f>IF(K10="","",K10)</f>
        <v/>
      </c>
      <c r="R64" s="278" t="str">
        <f t="shared" si="1"/>
        <v/>
      </c>
    </row>
  </sheetData>
  <sheetProtection sheet="1" objects="1" scenarios="1" selectLockedCells="1"/>
  <mergeCells count="1">
    <mergeCell ref="N17:P17"/>
  </mergeCells>
  <phoneticPr fontId="1"/>
  <dataValidations count="2">
    <dataValidation type="textLength" errorStyle="warning" operator="lessThanOrEqual" allowBlank="1" showInputMessage="1" showErrorMessage="1" errorTitle="字数制限" error="登録は１０文字まで" sqref="A10:K10 A6:L6 A8:L8 B4:L4" xr:uid="{2A24A00C-53C4-8C42-8742-A1FDE23500C2}">
      <formula1>10</formula1>
    </dataValidation>
    <dataValidation type="textLength" operator="lessThanOrEqual" allowBlank="1" showInputMessage="1" showErrorMessage="1" errorTitle="字数制限" error="登録は１０文字までです。" sqref="A4" xr:uid="{93176C3A-C941-644C-A1B2-A7E4DB9D2116}">
      <formula1>10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21AE-E624-6B42-ABF3-6E82A62370A5}">
  <sheetPr>
    <pageSetUpPr fitToPage="1"/>
  </sheetPr>
  <dimension ref="A1:I227"/>
  <sheetViews>
    <sheetView showGridLines="0" showRowColHeaders="0" zoomScaleNormal="100" workbookViewId="0">
      <pane ySplit="3" topLeftCell="A185" activePane="bottomLeft" state="frozen"/>
      <selection pane="bottomLeft" activeCell="A190" sqref="A190"/>
    </sheetView>
  </sheetViews>
  <sheetFormatPr baseColWidth="10" defaultColWidth="11.5703125" defaultRowHeight="20"/>
  <cols>
    <col min="1" max="2" width="8.5703125" bestFit="1" customWidth="1"/>
    <col min="3" max="3" width="75" bestFit="1" customWidth="1"/>
    <col min="4" max="4" width="6.85546875" bestFit="1" customWidth="1"/>
    <col min="5" max="9" width="2.7109375" bestFit="1" customWidth="1"/>
  </cols>
  <sheetData>
    <row r="1" spans="1:9" ht="27">
      <c r="A1" s="1" t="s">
        <v>244</v>
      </c>
      <c r="C1" s="221" t="s">
        <v>1082</v>
      </c>
      <c r="D1" s="49" t="s">
        <v>635</v>
      </c>
      <c r="E1" s="73" t="s">
        <v>498</v>
      </c>
      <c r="F1" s="74" t="s">
        <v>500</v>
      </c>
      <c r="G1" s="75" t="s">
        <v>499</v>
      </c>
    </row>
    <row r="2" spans="1:9">
      <c r="A2" t="s">
        <v>874</v>
      </c>
    </row>
    <row r="3" spans="1:9">
      <c r="A3" s="62" t="s">
        <v>245</v>
      </c>
      <c r="B3" s="63" t="s">
        <v>246</v>
      </c>
      <c r="C3" s="60" t="s">
        <v>492</v>
      </c>
      <c r="D3" s="70" t="s">
        <v>491</v>
      </c>
      <c r="E3" s="71">
        <v>1</v>
      </c>
      <c r="F3" s="71">
        <v>2</v>
      </c>
      <c r="G3" s="71">
        <v>3</v>
      </c>
      <c r="H3" s="71">
        <v>4</v>
      </c>
      <c r="I3" s="72">
        <v>5</v>
      </c>
    </row>
    <row r="4" spans="1:9">
      <c r="A4" s="30" t="s">
        <v>182</v>
      </c>
      <c r="B4" s="31" t="s">
        <v>150</v>
      </c>
      <c r="C4" s="16" t="str">
        <f t="shared" ref="C4:C67" si="0">_xlfn.CONCAT(E4:I4)</f>
        <v>{"key_code":"a"}</v>
      </c>
      <c r="D4" s="64">
        <f t="shared" ref="D4:D67" si="1">LEN(B4)</f>
        <v>1</v>
      </c>
      <c r="E4" s="65" t="str">
        <f t="shared" ref="E4:E67" si="2">IF($D4=E$3,_xlfn.CONCAT($E$1,_xlfn.XLOOKUP($B4,字面,QWERTY),$G$1),"")</f>
        <v>{"key_code":"a"}</v>
      </c>
      <c r="F4" s="65" t="str">
        <f t="shared" ref="F4:F67" si="3">IF($D4=F$3,_xlfn.CONCAT($E$1,_xlfn.XLOOKUP(LEFT($B4),字面,QWERTY),$F$1,_xlfn.XLOOKUP(RIGHT($B4),字面,QWERTY),$G$1),"")</f>
        <v/>
      </c>
      <c r="G4" s="65" t="str">
        <f t="shared" ref="G4:G67" si="4">IF($D4=G$3,_xlfn.CONCAT($E$1,_xlfn.XLOOKUP(LEFT($B4),字面,QWERTY),$F$1,_xlfn.XLOOKUP(MID($B4,2,1),字面,QWERTY),$F$1,_xlfn.XLOOKUP(RIGHT($B4),字面,QWERTY),$G$1),"")</f>
        <v/>
      </c>
      <c r="H4" s="65" t="str">
        <f t="shared" ref="H4:H67" si="5">IF($D4=H$3,_xlfn.CONCAT($E$1,_xlfn.XLOOKUP(LEFT($B4),字面,QWERTY),$F$1,_xlfn.XLOOKUP(MID($B4,2,1),字面,QWERTY),$F$1,_xlfn.XLOOKUP(MID($B4,3,1),字面,QWERTY),$F$1,_xlfn.XLOOKUP(RIGHT($B4),字面,QWERTY),$G$1),"")</f>
        <v/>
      </c>
      <c r="I4" s="66" t="str">
        <f t="shared" ref="I4:I67" si="6">IF($D4=I$3,_xlfn.CONCAT($E$1,_xlfn.XLOOKUP(LEFT($B4),字面,QWERTY),$F$1,_xlfn.XLOOKUP(MID($B4,2,1),字面,QWERTY),$F$1,_xlfn.XLOOKUP(MID($B4,3,1),字面,QWERTY),$F$1,_xlfn.XLOOKUP(MID($B4,4,1),字面,QWERTY),$F$1,_xlfn.XLOOKUP(RIGHT($B4),字面,QWERTY),$G$1),"")</f>
        <v/>
      </c>
    </row>
    <row r="5" spans="1:9">
      <c r="A5" s="25" t="s">
        <v>268</v>
      </c>
      <c r="B5" s="28" t="s">
        <v>269</v>
      </c>
      <c r="C5" s="14" t="str">
        <f t="shared" si="0"/>
        <v>{"key_code":"b"},{"key_code":"a"}</v>
      </c>
      <c r="D5" s="64">
        <f t="shared" si="1"/>
        <v>2</v>
      </c>
      <c r="E5" s="65" t="str">
        <f t="shared" si="2"/>
        <v/>
      </c>
      <c r="F5" s="65" t="str">
        <f t="shared" si="3"/>
        <v>{"key_code":"b"},{"key_code":"a"}</v>
      </c>
      <c r="G5" s="65" t="str">
        <f t="shared" si="4"/>
        <v/>
      </c>
      <c r="H5" s="65" t="str">
        <f t="shared" si="5"/>
        <v/>
      </c>
      <c r="I5" s="66" t="str">
        <f t="shared" si="6"/>
        <v/>
      </c>
    </row>
    <row r="6" spans="1:9">
      <c r="A6" s="25" t="s">
        <v>65</v>
      </c>
      <c r="B6" s="28" t="s">
        <v>315</v>
      </c>
      <c r="C6" s="14" t="str">
        <f t="shared" si="0"/>
        <v>{"key_code":"b"},{"key_code":"e"}</v>
      </c>
      <c r="D6" s="64">
        <f t="shared" si="1"/>
        <v>2</v>
      </c>
      <c r="E6" s="65" t="str">
        <f t="shared" si="2"/>
        <v/>
      </c>
      <c r="F6" s="65" t="str">
        <f t="shared" si="3"/>
        <v>{"key_code":"b"},{"key_code":"e"}</v>
      </c>
      <c r="G6" s="65" t="str">
        <f t="shared" si="4"/>
        <v/>
      </c>
      <c r="H6" s="65" t="str">
        <f t="shared" si="5"/>
        <v/>
      </c>
      <c r="I6" s="66" t="str">
        <f t="shared" si="6"/>
        <v/>
      </c>
    </row>
    <row r="7" spans="1:9">
      <c r="A7" s="25" t="s">
        <v>69</v>
      </c>
      <c r="B7" s="28" t="s">
        <v>285</v>
      </c>
      <c r="C7" s="14" t="str">
        <f t="shared" si="0"/>
        <v>{"key_code":"b"},{"key_code":"i"}</v>
      </c>
      <c r="D7" s="64">
        <f t="shared" si="1"/>
        <v>2</v>
      </c>
      <c r="E7" s="65" t="str">
        <f t="shared" si="2"/>
        <v/>
      </c>
      <c r="F7" s="65" t="str">
        <f t="shared" si="3"/>
        <v>{"key_code":"b"},{"key_code":"i"}</v>
      </c>
      <c r="G7" s="65" t="str">
        <f t="shared" si="4"/>
        <v/>
      </c>
      <c r="H7" s="65" t="str">
        <f t="shared" si="5"/>
        <v/>
      </c>
      <c r="I7" s="66" t="str">
        <f t="shared" si="6"/>
        <v/>
      </c>
    </row>
    <row r="8" spans="1:9">
      <c r="A8" s="25" t="s">
        <v>68</v>
      </c>
      <c r="B8" s="28" t="s">
        <v>332</v>
      </c>
      <c r="C8" s="14" t="str">
        <f t="shared" si="0"/>
        <v>{"key_code":"b"},{"key_code":"o"}</v>
      </c>
      <c r="D8" s="64">
        <f t="shared" si="1"/>
        <v>2</v>
      </c>
      <c r="E8" s="65" t="str">
        <f t="shared" si="2"/>
        <v/>
      </c>
      <c r="F8" s="65" t="str">
        <f t="shared" si="3"/>
        <v>{"key_code":"b"},{"key_code":"o"}</v>
      </c>
      <c r="G8" s="65" t="str">
        <f t="shared" si="4"/>
        <v/>
      </c>
      <c r="H8" s="65" t="str">
        <f t="shared" si="5"/>
        <v/>
      </c>
      <c r="I8" s="66" t="str">
        <f t="shared" si="6"/>
        <v/>
      </c>
    </row>
    <row r="9" spans="1:9">
      <c r="A9" s="25" t="s">
        <v>64</v>
      </c>
      <c r="B9" s="28" t="s">
        <v>299</v>
      </c>
      <c r="C9" s="14" t="str">
        <f t="shared" si="0"/>
        <v>{"key_code":"b"},{"key_code":"u"}</v>
      </c>
      <c r="D9" s="64">
        <f t="shared" si="1"/>
        <v>2</v>
      </c>
      <c r="E9" s="65" t="str">
        <f t="shared" si="2"/>
        <v/>
      </c>
      <c r="F9" s="65" t="str">
        <f t="shared" si="3"/>
        <v>{"key_code":"b"},{"key_code":"u"}</v>
      </c>
      <c r="G9" s="65" t="str">
        <f t="shared" si="4"/>
        <v/>
      </c>
      <c r="H9" s="65" t="str">
        <f t="shared" si="5"/>
        <v/>
      </c>
      <c r="I9" s="66" t="str">
        <f t="shared" si="6"/>
        <v/>
      </c>
    </row>
    <row r="10" spans="1:9">
      <c r="A10" s="25" t="s">
        <v>103</v>
      </c>
      <c r="B10" s="28" t="s">
        <v>361</v>
      </c>
      <c r="C10" s="14" t="str">
        <f t="shared" si="0"/>
        <v>{"key_code":"b"},{"key_code":"y"},{"key_code":"a"}</v>
      </c>
      <c r="D10" s="64">
        <f t="shared" si="1"/>
        <v>3</v>
      </c>
      <c r="E10" s="65" t="str">
        <f t="shared" si="2"/>
        <v/>
      </c>
      <c r="F10" s="65" t="str">
        <f t="shared" si="3"/>
        <v/>
      </c>
      <c r="G10" s="65" t="str">
        <f t="shared" si="4"/>
        <v>{"key_code":"b"},{"key_code":"y"},{"key_code":"a"}</v>
      </c>
      <c r="H10" s="65" t="str">
        <f t="shared" si="5"/>
        <v/>
      </c>
      <c r="I10" s="66" t="str">
        <f t="shared" si="6"/>
        <v/>
      </c>
    </row>
    <row r="11" spans="1:9">
      <c r="A11" s="25" t="s">
        <v>411</v>
      </c>
      <c r="B11" s="28" t="s">
        <v>412</v>
      </c>
      <c r="C11" s="14" t="str">
        <f t="shared" si="0"/>
        <v>{"key_code":"b"},{"key_code":"y"},{"key_code":"e"}</v>
      </c>
      <c r="D11" s="64">
        <f t="shared" si="1"/>
        <v>3</v>
      </c>
      <c r="E11" s="65" t="str">
        <f t="shared" si="2"/>
        <v/>
      </c>
      <c r="F11" s="65" t="str">
        <f t="shared" si="3"/>
        <v/>
      </c>
      <c r="G11" s="65" t="str">
        <f t="shared" si="4"/>
        <v>{"key_code":"b"},{"key_code":"y"},{"key_code":"e"}</v>
      </c>
      <c r="H11" s="65" t="str">
        <f t="shared" si="5"/>
        <v/>
      </c>
      <c r="I11" s="66" t="str">
        <f t="shared" si="6"/>
        <v/>
      </c>
    </row>
    <row r="12" spans="1:9">
      <c r="A12" s="25" t="s">
        <v>383</v>
      </c>
      <c r="B12" s="28" t="s">
        <v>384</v>
      </c>
      <c r="C12" s="14" t="str">
        <f t="shared" si="0"/>
        <v>{"key_code":"b"},{"key_code":"y"},{"key_code":"i"}</v>
      </c>
      <c r="D12" s="64">
        <f t="shared" si="1"/>
        <v>3</v>
      </c>
      <c r="E12" s="65" t="str">
        <f t="shared" si="2"/>
        <v/>
      </c>
      <c r="F12" s="65" t="str">
        <f t="shared" si="3"/>
        <v/>
      </c>
      <c r="G12" s="65" t="str">
        <f t="shared" si="4"/>
        <v>{"key_code":"b"},{"key_code":"y"},{"key_code":"i"}</v>
      </c>
      <c r="H12" s="65" t="str">
        <f t="shared" si="5"/>
        <v/>
      </c>
      <c r="I12" s="66" t="str">
        <f t="shared" si="6"/>
        <v/>
      </c>
    </row>
    <row r="13" spans="1:9">
      <c r="A13" s="25" t="s">
        <v>104</v>
      </c>
      <c r="B13" s="28" t="s">
        <v>423</v>
      </c>
      <c r="C13" s="14" t="str">
        <f t="shared" si="0"/>
        <v>{"key_code":"b"},{"key_code":"y"},{"key_code":"o"}</v>
      </c>
      <c r="D13" s="64">
        <f t="shared" si="1"/>
        <v>3</v>
      </c>
      <c r="E13" s="65" t="str">
        <f t="shared" si="2"/>
        <v/>
      </c>
      <c r="F13" s="65" t="str">
        <f t="shared" si="3"/>
        <v/>
      </c>
      <c r="G13" s="65" t="str">
        <f t="shared" si="4"/>
        <v>{"key_code":"b"},{"key_code":"y"},{"key_code":"o"}</v>
      </c>
      <c r="H13" s="65" t="str">
        <f t="shared" si="5"/>
        <v/>
      </c>
      <c r="I13" s="66" t="str">
        <f t="shared" si="6"/>
        <v/>
      </c>
    </row>
    <row r="14" spans="1:9">
      <c r="A14" s="25" t="s">
        <v>105</v>
      </c>
      <c r="B14" s="28" t="s">
        <v>395</v>
      </c>
      <c r="C14" s="14" t="str">
        <f t="shared" si="0"/>
        <v>{"key_code":"b"},{"key_code":"y"},{"key_code":"u"}</v>
      </c>
      <c r="D14" s="64">
        <f t="shared" si="1"/>
        <v>3</v>
      </c>
      <c r="E14" s="65" t="str">
        <f t="shared" si="2"/>
        <v/>
      </c>
      <c r="F14" s="65" t="str">
        <f t="shared" si="3"/>
        <v/>
      </c>
      <c r="G14" s="65" t="str">
        <f t="shared" si="4"/>
        <v>{"key_code":"b"},{"key_code":"y"},{"key_code":"u"}</v>
      </c>
      <c r="H14" s="65" t="str">
        <f t="shared" si="5"/>
        <v/>
      </c>
      <c r="I14" s="66" t="str">
        <f t="shared" si="6"/>
        <v/>
      </c>
    </row>
    <row r="15" spans="1:9">
      <c r="A15" s="25" t="s">
        <v>266</v>
      </c>
      <c r="B15" s="28" t="s">
        <v>267</v>
      </c>
      <c r="C15" s="14" t="str">
        <f t="shared" si="0"/>
        <v>{"key_code":"d"},{"key_code":"a"}</v>
      </c>
      <c r="D15" s="64">
        <f t="shared" si="1"/>
        <v>2</v>
      </c>
      <c r="E15" s="65" t="str">
        <f t="shared" si="2"/>
        <v/>
      </c>
      <c r="F15" s="65" t="str">
        <f t="shared" si="3"/>
        <v>{"key_code":"d"},{"key_code":"a"}</v>
      </c>
      <c r="G15" s="65" t="str">
        <f t="shared" si="4"/>
        <v/>
      </c>
      <c r="H15" s="65" t="str">
        <f t="shared" si="5"/>
        <v/>
      </c>
      <c r="I15" s="66" t="str">
        <f t="shared" si="6"/>
        <v/>
      </c>
    </row>
    <row r="16" spans="1:9">
      <c r="A16" s="25" t="s">
        <v>66</v>
      </c>
      <c r="B16" s="28" t="s">
        <v>314</v>
      </c>
      <c r="C16" s="14" t="str">
        <f t="shared" si="0"/>
        <v>{"key_code":"d"},{"key_code":"e"}</v>
      </c>
      <c r="D16" s="64">
        <f t="shared" si="1"/>
        <v>2</v>
      </c>
      <c r="E16" s="65" t="str">
        <f t="shared" si="2"/>
        <v/>
      </c>
      <c r="F16" s="65" t="str">
        <f t="shared" si="3"/>
        <v>{"key_code":"d"},{"key_code":"e"}</v>
      </c>
      <c r="G16" s="65" t="str">
        <f t="shared" si="4"/>
        <v/>
      </c>
      <c r="H16" s="65" t="str">
        <f t="shared" si="5"/>
        <v/>
      </c>
      <c r="I16" s="66" t="str">
        <f t="shared" si="6"/>
        <v/>
      </c>
    </row>
    <row r="17" spans="1:9">
      <c r="A17" s="26" t="s">
        <v>435</v>
      </c>
      <c r="B17" s="28" t="s">
        <v>436</v>
      </c>
      <c r="C17" s="14" t="str">
        <f t="shared" si="0"/>
        <v>{"key_code":"d"},{"key_code":"h"},{"key_code":"a"}</v>
      </c>
      <c r="D17" s="64">
        <f t="shared" si="1"/>
        <v>3</v>
      </c>
      <c r="E17" s="65" t="str">
        <f t="shared" si="2"/>
        <v/>
      </c>
      <c r="F17" s="65" t="str">
        <f t="shared" si="3"/>
        <v/>
      </c>
      <c r="G17" s="65" t="str">
        <f t="shared" si="4"/>
        <v>{"key_code":"d"},{"key_code":"h"},{"key_code":"a"}</v>
      </c>
      <c r="H17" s="65" t="str">
        <f t="shared" si="5"/>
        <v/>
      </c>
      <c r="I17" s="66" t="str">
        <f t="shared" si="6"/>
        <v/>
      </c>
    </row>
    <row r="18" spans="1:9">
      <c r="A18" s="26" t="s">
        <v>462</v>
      </c>
      <c r="B18" s="28" t="s">
        <v>463</v>
      </c>
      <c r="C18" s="14" t="str">
        <f t="shared" si="0"/>
        <v>{"key_code":"d"},{"key_code":"h"},{"key_code":"e"}</v>
      </c>
      <c r="D18" s="64">
        <f t="shared" si="1"/>
        <v>3</v>
      </c>
      <c r="E18" s="65" t="str">
        <f t="shared" si="2"/>
        <v/>
      </c>
      <c r="F18" s="65" t="str">
        <f t="shared" si="3"/>
        <v/>
      </c>
      <c r="G18" s="65" t="str">
        <f t="shared" si="4"/>
        <v>{"key_code":"d"},{"key_code":"h"},{"key_code":"e"}</v>
      </c>
      <c r="H18" s="65" t="str">
        <f t="shared" si="5"/>
        <v/>
      </c>
      <c r="I18" s="66" t="str">
        <f t="shared" si="6"/>
        <v/>
      </c>
    </row>
    <row r="19" spans="1:9">
      <c r="A19" s="26" t="s">
        <v>111</v>
      </c>
      <c r="B19" s="28" t="s">
        <v>444</v>
      </c>
      <c r="C19" s="14" t="str">
        <f t="shared" si="0"/>
        <v>{"key_code":"d"},{"key_code":"h"},{"key_code":"i"}</v>
      </c>
      <c r="D19" s="64">
        <f t="shared" si="1"/>
        <v>3</v>
      </c>
      <c r="E19" s="65" t="str">
        <f t="shared" si="2"/>
        <v/>
      </c>
      <c r="F19" s="65" t="str">
        <f t="shared" si="3"/>
        <v/>
      </c>
      <c r="G19" s="65" t="str">
        <f t="shared" si="4"/>
        <v>{"key_code":"d"},{"key_code":"h"},{"key_code":"i"}</v>
      </c>
      <c r="H19" s="65" t="str">
        <f t="shared" si="5"/>
        <v/>
      </c>
      <c r="I19" s="66" t="str">
        <f t="shared" si="6"/>
        <v/>
      </c>
    </row>
    <row r="20" spans="1:9">
      <c r="A20" s="26" t="s">
        <v>475</v>
      </c>
      <c r="B20" s="28" t="s">
        <v>476</v>
      </c>
      <c r="C20" s="14" t="str">
        <f t="shared" si="0"/>
        <v>{"key_code":"d"},{"key_code":"h"},{"key_code":"o"}</v>
      </c>
      <c r="D20" s="64">
        <f t="shared" si="1"/>
        <v>3</v>
      </c>
      <c r="E20" s="65" t="str">
        <f t="shared" si="2"/>
        <v/>
      </c>
      <c r="F20" s="65" t="str">
        <f t="shared" si="3"/>
        <v/>
      </c>
      <c r="G20" s="65" t="str">
        <f t="shared" si="4"/>
        <v>{"key_code":"d"},{"key_code":"h"},{"key_code":"o"}</v>
      </c>
      <c r="H20" s="65" t="str">
        <f t="shared" si="5"/>
        <v/>
      </c>
      <c r="I20" s="66" t="str">
        <f t="shared" si="6"/>
        <v/>
      </c>
    </row>
    <row r="21" spans="1:9">
      <c r="A21" s="26" t="s">
        <v>112</v>
      </c>
      <c r="B21" s="28" t="s">
        <v>453</v>
      </c>
      <c r="C21" s="14" t="str">
        <f t="shared" si="0"/>
        <v>{"key_code":"d"},{"key_code":"h"},{"key_code":"u"}</v>
      </c>
      <c r="D21" s="64">
        <f t="shared" si="1"/>
        <v>3</v>
      </c>
      <c r="E21" s="65" t="str">
        <f t="shared" si="2"/>
        <v/>
      </c>
      <c r="F21" s="65" t="str">
        <f t="shared" si="3"/>
        <v/>
      </c>
      <c r="G21" s="65" t="str">
        <f t="shared" si="4"/>
        <v>{"key_code":"d"},{"key_code":"h"},{"key_code":"u"}</v>
      </c>
      <c r="H21" s="65" t="str">
        <f t="shared" si="5"/>
        <v/>
      </c>
      <c r="I21" s="66" t="str">
        <f t="shared" si="6"/>
        <v/>
      </c>
    </row>
    <row r="22" spans="1:9">
      <c r="A22" s="25" t="s">
        <v>283</v>
      </c>
      <c r="B22" s="28" t="s">
        <v>284</v>
      </c>
      <c r="C22" s="14" t="str">
        <f t="shared" si="0"/>
        <v>{"key_code":"d"},{"key_code":"i"}</v>
      </c>
      <c r="D22" s="64">
        <f t="shared" si="1"/>
        <v>2</v>
      </c>
      <c r="E22" s="65" t="str">
        <f t="shared" si="2"/>
        <v/>
      </c>
      <c r="F22" s="65" t="str">
        <f t="shared" si="3"/>
        <v>{"key_code":"d"},{"key_code":"i"}</v>
      </c>
      <c r="G22" s="65" t="str">
        <f t="shared" si="4"/>
        <v/>
      </c>
      <c r="H22" s="65" t="str">
        <f t="shared" si="5"/>
        <v/>
      </c>
      <c r="I22" s="66" t="str">
        <f t="shared" si="6"/>
        <v/>
      </c>
    </row>
    <row r="23" spans="1:9">
      <c r="A23" s="25" t="s">
        <v>67</v>
      </c>
      <c r="B23" s="28" t="s">
        <v>331</v>
      </c>
      <c r="C23" s="14" t="str">
        <f t="shared" si="0"/>
        <v>{"key_code":"d"},{"key_code":"o"}</v>
      </c>
      <c r="D23" s="64">
        <f t="shared" si="1"/>
        <v>2</v>
      </c>
      <c r="E23" s="65" t="str">
        <f t="shared" si="2"/>
        <v/>
      </c>
      <c r="F23" s="65" t="str">
        <f t="shared" si="3"/>
        <v>{"key_code":"d"},{"key_code":"o"}</v>
      </c>
      <c r="G23" s="65" t="str">
        <f t="shared" si="4"/>
        <v/>
      </c>
      <c r="H23" s="65" t="str">
        <f t="shared" si="5"/>
        <v/>
      </c>
      <c r="I23" s="66" t="str">
        <f t="shared" si="6"/>
        <v/>
      </c>
    </row>
    <row r="24" spans="1:9">
      <c r="A24" s="25" t="s">
        <v>63</v>
      </c>
      <c r="B24" s="28" t="s">
        <v>298</v>
      </c>
      <c r="C24" s="14" t="str">
        <f t="shared" si="0"/>
        <v>{"key_code":"d"},{"key_code":"u"}</v>
      </c>
      <c r="D24" s="64">
        <f t="shared" si="1"/>
        <v>2</v>
      </c>
      <c r="E24" s="65" t="str">
        <f t="shared" si="2"/>
        <v/>
      </c>
      <c r="F24" s="65" t="str">
        <f t="shared" si="3"/>
        <v>{"key_code":"d"},{"key_code":"u"}</v>
      </c>
      <c r="G24" s="65" t="str">
        <f t="shared" si="4"/>
        <v/>
      </c>
      <c r="H24" s="65" t="str">
        <f t="shared" si="5"/>
        <v/>
      </c>
      <c r="I24" s="66" t="str">
        <f t="shared" si="6"/>
        <v/>
      </c>
    </row>
    <row r="25" spans="1:9">
      <c r="A25" s="26" t="s">
        <v>437</v>
      </c>
      <c r="B25" s="28" t="s">
        <v>1089</v>
      </c>
      <c r="C25" s="14" t="str">
        <f t="shared" si="0"/>
        <v>{"key_code":"d"},{"key_code":"w"},{"key_code":"a"}</v>
      </c>
      <c r="D25" s="64">
        <f t="shared" si="1"/>
        <v>3</v>
      </c>
      <c r="E25" s="65" t="str">
        <f t="shared" si="2"/>
        <v/>
      </c>
      <c r="F25" s="65" t="str">
        <f t="shared" si="3"/>
        <v/>
      </c>
      <c r="G25" s="65" t="str">
        <f t="shared" si="4"/>
        <v>{"key_code":"d"},{"key_code":"w"},{"key_code":"a"}</v>
      </c>
      <c r="H25" s="65" t="str">
        <f t="shared" si="5"/>
        <v/>
      </c>
      <c r="I25" s="66" t="str">
        <f t="shared" si="6"/>
        <v/>
      </c>
    </row>
    <row r="26" spans="1:9">
      <c r="A26" s="26" t="s">
        <v>464</v>
      </c>
      <c r="B26" s="28" t="s">
        <v>1090</v>
      </c>
      <c r="C26" s="14" t="str">
        <f t="shared" si="0"/>
        <v>{"key_code":"d"},{"key_code":"w"},{"key_code":"e"}</v>
      </c>
      <c r="D26" s="64">
        <f t="shared" si="1"/>
        <v>3</v>
      </c>
      <c r="E26" s="65" t="str">
        <f t="shared" si="2"/>
        <v/>
      </c>
      <c r="F26" s="65" t="str">
        <f t="shared" si="3"/>
        <v/>
      </c>
      <c r="G26" s="65" t="str">
        <f t="shared" si="4"/>
        <v>{"key_code":"d"},{"key_code":"w"},{"key_code":"e"}</v>
      </c>
      <c r="H26" s="65" t="str">
        <f t="shared" si="5"/>
        <v/>
      </c>
      <c r="I26" s="66" t="str">
        <f t="shared" si="6"/>
        <v/>
      </c>
    </row>
    <row r="27" spans="1:9">
      <c r="A27" s="26" t="s">
        <v>445</v>
      </c>
      <c r="B27" s="28" t="s">
        <v>1091</v>
      </c>
      <c r="C27" s="14" t="str">
        <f t="shared" si="0"/>
        <v>{"key_code":"d"},{"key_code":"w"},{"key_code":"i"}</v>
      </c>
      <c r="D27" s="64">
        <f t="shared" si="1"/>
        <v>3</v>
      </c>
      <c r="E27" s="65" t="str">
        <f t="shared" si="2"/>
        <v/>
      </c>
      <c r="F27" s="65" t="str">
        <f t="shared" si="3"/>
        <v/>
      </c>
      <c r="G27" s="65" t="str">
        <f t="shared" si="4"/>
        <v>{"key_code":"d"},{"key_code":"w"},{"key_code":"i"}</v>
      </c>
      <c r="H27" s="65" t="str">
        <f t="shared" si="5"/>
        <v/>
      </c>
      <c r="I27" s="66" t="str">
        <f t="shared" si="6"/>
        <v/>
      </c>
    </row>
    <row r="28" spans="1:9">
      <c r="A28" s="26" t="s">
        <v>477</v>
      </c>
      <c r="B28" s="28" t="s">
        <v>1092</v>
      </c>
      <c r="C28" s="14" t="str">
        <f t="shared" si="0"/>
        <v>{"key_code":"d"},{"key_code":"w"},{"key_code":"o"}</v>
      </c>
      <c r="D28" s="64">
        <f t="shared" si="1"/>
        <v>3</v>
      </c>
      <c r="E28" s="65" t="str">
        <f t="shared" si="2"/>
        <v/>
      </c>
      <c r="F28" s="65" t="str">
        <f t="shared" si="3"/>
        <v/>
      </c>
      <c r="G28" s="65" t="str">
        <f t="shared" si="4"/>
        <v>{"key_code":"d"},{"key_code":"w"},{"key_code":"o"}</v>
      </c>
      <c r="H28" s="65" t="str">
        <f t="shared" si="5"/>
        <v/>
      </c>
      <c r="I28" s="66" t="str">
        <f t="shared" si="6"/>
        <v/>
      </c>
    </row>
    <row r="29" spans="1:9">
      <c r="A29" s="26" t="s">
        <v>114</v>
      </c>
      <c r="B29" s="28" t="s">
        <v>454</v>
      </c>
      <c r="C29" s="14" t="str">
        <f t="shared" si="0"/>
        <v>{"key_code":"d"},{"key_code":"w"},{"key_code":"u"}</v>
      </c>
      <c r="D29" s="64">
        <f t="shared" si="1"/>
        <v>3</v>
      </c>
      <c r="E29" s="65" t="str">
        <f t="shared" si="2"/>
        <v/>
      </c>
      <c r="F29" s="65" t="str">
        <f t="shared" si="3"/>
        <v/>
      </c>
      <c r="G29" s="65" t="str">
        <f t="shared" si="4"/>
        <v>{"key_code":"d"},{"key_code":"w"},{"key_code":"u"}</v>
      </c>
      <c r="H29" s="65" t="str">
        <f t="shared" si="5"/>
        <v/>
      </c>
      <c r="I29" s="66" t="str">
        <f t="shared" si="6"/>
        <v/>
      </c>
    </row>
    <row r="30" spans="1:9">
      <c r="A30" s="25" t="s">
        <v>100</v>
      </c>
      <c r="B30" s="28" t="s">
        <v>360</v>
      </c>
      <c r="C30" s="14" t="str">
        <f t="shared" si="0"/>
        <v>{"key_code":"d"},{"key_code":"y"},{"key_code":"a"}</v>
      </c>
      <c r="D30" s="64">
        <f t="shared" si="1"/>
        <v>3</v>
      </c>
      <c r="E30" s="65" t="str">
        <f t="shared" si="2"/>
        <v/>
      </c>
      <c r="F30" s="65" t="str">
        <f t="shared" si="3"/>
        <v/>
      </c>
      <c r="G30" s="65" t="str">
        <f t="shared" si="4"/>
        <v>{"key_code":"d"},{"key_code":"y"},{"key_code":"a"}</v>
      </c>
      <c r="H30" s="65" t="str">
        <f t="shared" si="5"/>
        <v/>
      </c>
      <c r="I30" s="66" t="str">
        <f t="shared" si="6"/>
        <v/>
      </c>
    </row>
    <row r="31" spans="1:9">
      <c r="A31" s="25" t="s">
        <v>118</v>
      </c>
      <c r="B31" s="28" t="s">
        <v>410</v>
      </c>
      <c r="C31" s="14" t="str">
        <f t="shared" si="0"/>
        <v>{"key_code":"d"},{"key_code":"y"},{"key_code":"e"}</v>
      </c>
      <c r="D31" s="64">
        <f t="shared" si="1"/>
        <v>3</v>
      </c>
      <c r="E31" s="65" t="str">
        <f t="shared" si="2"/>
        <v/>
      </c>
      <c r="F31" s="65" t="str">
        <f t="shared" si="3"/>
        <v/>
      </c>
      <c r="G31" s="65" t="str">
        <f t="shared" si="4"/>
        <v>{"key_code":"d"},{"key_code":"y"},{"key_code":"e"}</v>
      </c>
      <c r="H31" s="65" t="str">
        <f t="shared" si="5"/>
        <v/>
      </c>
      <c r="I31" s="66" t="str">
        <f t="shared" si="6"/>
        <v/>
      </c>
    </row>
    <row r="32" spans="1:9">
      <c r="A32" s="25" t="s">
        <v>381</v>
      </c>
      <c r="B32" s="28" t="s">
        <v>382</v>
      </c>
      <c r="C32" s="14" t="str">
        <f t="shared" si="0"/>
        <v>{"key_code":"d"},{"key_code":"y"},{"key_code":"i"}</v>
      </c>
      <c r="D32" s="64">
        <f t="shared" si="1"/>
        <v>3</v>
      </c>
      <c r="E32" s="65" t="str">
        <f t="shared" si="2"/>
        <v/>
      </c>
      <c r="F32" s="65" t="str">
        <f t="shared" si="3"/>
        <v/>
      </c>
      <c r="G32" s="65" t="str">
        <f t="shared" si="4"/>
        <v>{"key_code":"d"},{"key_code":"y"},{"key_code":"i"}</v>
      </c>
      <c r="H32" s="65" t="str">
        <f t="shared" si="5"/>
        <v/>
      </c>
      <c r="I32" s="66" t="str">
        <f t="shared" si="6"/>
        <v/>
      </c>
    </row>
    <row r="33" spans="1:9">
      <c r="A33" s="25" t="s">
        <v>101</v>
      </c>
      <c r="B33" s="28" t="s">
        <v>422</v>
      </c>
      <c r="C33" s="14" t="str">
        <f t="shared" si="0"/>
        <v>{"key_code":"d"},{"key_code":"y"},{"key_code":"o"}</v>
      </c>
      <c r="D33" s="64">
        <f t="shared" si="1"/>
        <v>3</v>
      </c>
      <c r="E33" s="65" t="str">
        <f t="shared" si="2"/>
        <v/>
      </c>
      <c r="F33" s="65" t="str">
        <f t="shared" si="3"/>
        <v/>
      </c>
      <c r="G33" s="65" t="str">
        <f t="shared" si="4"/>
        <v>{"key_code":"d"},{"key_code":"y"},{"key_code":"o"}</v>
      </c>
      <c r="H33" s="65" t="str">
        <f t="shared" si="5"/>
        <v/>
      </c>
      <c r="I33" s="66" t="str">
        <f t="shared" si="6"/>
        <v/>
      </c>
    </row>
    <row r="34" spans="1:9">
      <c r="A34" s="25" t="s">
        <v>102</v>
      </c>
      <c r="B34" s="28" t="s">
        <v>394</v>
      </c>
      <c r="C34" s="14" t="str">
        <f t="shared" si="0"/>
        <v>{"key_code":"d"},{"key_code":"y"},{"key_code":"u"}</v>
      </c>
      <c r="D34" s="64">
        <f t="shared" si="1"/>
        <v>3</v>
      </c>
      <c r="E34" s="65" t="str">
        <f t="shared" si="2"/>
        <v/>
      </c>
      <c r="F34" s="65" t="str">
        <f t="shared" si="3"/>
        <v/>
      </c>
      <c r="G34" s="65" t="str">
        <f t="shared" si="4"/>
        <v>{"key_code":"d"},{"key_code":"y"},{"key_code":"u"}</v>
      </c>
      <c r="H34" s="65" t="str">
        <f t="shared" si="5"/>
        <v/>
      </c>
      <c r="I34" s="66" t="str">
        <f t="shared" si="6"/>
        <v/>
      </c>
    </row>
    <row r="35" spans="1:9">
      <c r="A35" s="25" t="s">
        <v>247</v>
      </c>
      <c r="B35" s="28" t="s">
        <v>142</v>
      </c>
      <c r="C35" s="14" t="str">
        <f t="shared" si="0"/>
        <v>{"key_code":"e"}</v>
      </c>
      <c r="D35" s="64">
        <f t="shared" si="1"/>
        <v>1</v>
      </c>
      <c r="E35" s="65" t="str">
        <f t="shared" si="2"/>
        <v>{"key_code":"e"}</v>
      </c>
      <c r="F35" s="65" t="str">
        <f t="shared" si="3"/>
        <v/>
      </c>
      <c r="G35" s="65" t="str">
        <f t="shared" si="4"/>
        <v/>
      </c>
      <c r="H35" s="65" t="str">
        <f t="shared" si="5"/>
        <v/>
      </c>
      <c r="I35" s="66" t="str">
        <f t="shared" si="6"/>
        <v/>
      </c>
    </row>
    <row r="36" spans="1:9">
      <c r="A36" s="26" t="s">
        <v>119</v>
      </c>
      <c r="B36" s="28" t="s">
        <v>432</v>
      </c>
      <c r="C36" s="14" t="str">
        <f t="shared" si="0"/>
        <v>{"key_code":"f"},{"key_code":"a"}</v>
      </c>
      <c r="D36" s="64">
        <f t="shared" si="1"/>
        <v>2</v>
      </c>
      <c r="E36" s="65" t="str">
        <f t="shared" si="2"/>
        <v/>
      </c>
      <c r="F36" s="65" t="str">
        <f t="shared" si="3"/>
        <v>{"key_code":"f"},{"key_code":"a"}</v>
      </c>
      <c r="G36" s="65" t="str">
        <f t="shared" si="4"/>
        <v/>
      </c>
      <c r="H36" s="65" t="str">
        <f t="shared" si="5"/>
        <v/>
      </c>
      <c r="I36" s="66" t="str">
        <f t="shared" si="6"/>
        <v/>
      </c>
    </row>
    <row r="37" spans="1:9">
      <c r="A37" s="26" t="s">
        <v>121</v>
      </c>
      <c r="B37" s="28" t="s">
        <v>461</v>
      </c>
      <c r="C37" s="14" t="str">
        <f t="shared" si="0"/>
        <v>{"key_code":"f"},{"key_code":"e"}</v>
      </c>
      <c r="D37" s="64">
        <f t="shared" si="1"/>
        <v>2</v>
      </c>
      <c r="E37" s="65" t="str">
        <f t="shared" si="2"/>
        <v/>
      </c>
      <c r="F37" s="65" t="str">
        <f t="shared" si="3"/>
        <v>{"key_code":"f"},{"key_code":"e"}</v>
      </c>
      <c r="G37" s="65" t="str">
        <f t="shared" si="4"/>
        <v/>
      </c>
      <c r="H37" s="65" t="str">
        <f t="shared" si="5"/>
        <v/>
      </c>
      <c r="I37" s="66" t="str">
        <f t="shared" si="6"/>
        <v/>
      </c>
    </row>
    <row r="38" spans="1:9">
      <c r="A38" s="26" t="s">
        <v>120</v>
      </c>
      <c r="B38" s="28" t="s">
        <v>443</v>
      </c>
      <c r="C38" s="14" t="str">
        <f t="shared" si="0"/>
        <v>{"key_code":"f"},{"key_code":"i"}</v>
      </c>
      <c r="D38" s="64">
        <f t="shared" si="1"/>
        <v>2</v>
      </c>
      <c r="E38" s="65" t="str">
        <f t="shared" si="2"/>
        <v/>
      </c>
      <c r="F38" s="65" t="str">
        <f t="shared" si="3"/>
        <v>{"key_code":"f"},{"key_code":"i"}</v>
      </c>
      <c r="G38" s="65" t="str">
        <f t="shared" si="4"/>
        <v/>
      </c>
      <c r="H38" s="65" t="str">
        <f t="shared" si="5"/>
        <v/>
      </c>
      <c r="I38" s="66" t="str">
        <f t="shared" si="6"/>
        <v/>
      </c>
    </row>
    <row r="39" spans="1:9">
      <c r="A39" s="26" t="s">
        <v>122</v>
      </c>
      <c r="B39" s="28" t="s">
        <v>472</v>
      </c>
      <c r="C39" s="14" t="str">
        <f t="shared" si="0"/>
        <v>{"key_code":"f"},{"key_code":"o"}</v>
      </c>
      <c r="D39" s="64">
        <f t="shared" si="1"/>
        <v>2</v>
      </c>
      <c r="E39" s="65" t="str">
        <f t="shared" si="2"/>
        <v/>
      </c>
      <c r="F39" s="65" t="str">
        <f t="shared" si="3"/>
        <v>{"key_code":"f"},{"key_code":"o"}</v>
      </c>
      <c r="G39" s="65" t="str">
        <f t="shared" si="4"/>
        <v/>
      </c>
      <c r="H39" s="65" t="str">
        <f t="shared" si="5"/>
        <v/>
      </c>
      <c r="I39" s="66" t="str">
        <f t="shared" si="6"/>
        <v/>
      </c>
    </row>
    <row r="40" spans="1:9">
      <c r="A40" s="26" t="s">
        <v>433</v>
      </c>
      <c r="B40" s="28" t="s">
        <v>434</v>
      </c>
      <c r="C40" s="14" t="str">
        <f t="shared" si="0"/>
        <v>{"key_code":"f"},{"key_code":"y"},{"key_code":"a"}</v>
      </c>
      <c r="D40" s="64">
        <f t="shared" si="1"/>
        <v>3</v>
      </c>
      <c r="E40" s="65" t="str">
        <f t="shared" si="2"/>
        <v/>
      </c>
      <c r="F40" s="65" t="str">
        <f t="shared" si="3"/>
        <v/>
      </c>
      <c r="G40" s="65" t="str">
        <f t="shared" si="4"/>
        <v>{"key_code":"f"},{"key_code":"y"},{"key_code":"a"}</v>
      </c>
      <c r="H40" s="65" t="str">
        <f t="shared" si="5"/>
        <v/>
      </c>
      <c r="I40" s="66" t="str">
        <f t="shared" si="6"/>
        <v/>
      </c>
    </row>
    <row r="41" spans="1:9">
      <c r="A41" s="26" t="s">
        <v>473</v>
      </c>
      <c r="B41" s="28" t="s">
        <v>474</v>
      </c>
      <c r="C41" s="14" t="str">
        <f t="shared" si="0"/>
        <v>{"key_code":"f"},{"key_code":"y"},{"key_code":"o"}</v>
      </c>
      <c r="D41" s="64">
        <f t="shared" si="1"/>
        <v>3</v>
      </c>
      <c r="E41" s="65" t="str">
        <f t="shared" si="2"/>
        <v/>
      </c>
      <c r="F41" s="65" t="str">
        <f t="shared" si="3"/>
        <v/>
      </c>
      <c r="G41" s="65" t="str">
        <f t="shared" si="4"/>
        <v>{"key_code":"f"},{"key_code":"y"},{"key_code":"o"}</v>
      </c>
      <c r="H41" s="65" t="str">
        <f t="shared" si="5"/>
        <v/>
      </c>
      <c r="I41" s="66" t="str">
        <f t="shared" si="6"/>
        <v/>
      </c>
    </row>
    <row r="42" spans="1:9">
      <c r="A42" s="26" t="s">
        <v>123</v>
      </c>
      <c r="B42" s="28" t="s">
        <v>452</v>
      </c>
      <c r="C42" s="14" t="str">
        <f t="shared" si="0"/>
        <v>{"key_code":"f"},{"key_code":"y"},{"key_code":"u"}</v>
      </c>
      <c r="D42" s="64">
        <f t="shared" si="1"/>
        <v>3</v>
      </c>
      <c r="E42" s="65" t="str">
        <f t="shared" si="2"/>
        <v/>
      </c>
      <c r="F42" s="65" t="str">
        <f t="shared" si="3"/>
        <v/>
      </c>
      <c r="G42" s="65" t="str">
        <f t="shared" si="4"/>
        <v>{"key_code":"f"},{"key_code":"y"},{"key_code":"u"}</v>
      </c>
      <c r="H42" s="65" t="str">
        <f t="shared" si="5"/>
        <v/>
      </c>
      <c r="I42" s="66" t="str">
        <f t="shared" si="6"/>
        <v/>
      </c>
    </row>
    <row r="43" spans="1:9">
      <c r="A43" s="25" t="s">
        <v>262</v>
      </c>
      <c r="B43" s="28" t="s">
        <v>263</v>
      </c>
      <c r="C43" s="14" t="str">
        <f t="shared" si="0"/>
        <v>{"key_code":"g"},{"key_code":"a"}</v>
      </c>
      <c r="D43" s="64">
        <f t="shared" si="1"/>
        <v>2</v>
      </c>
      <c r="E43" s="65" t="str">
        <f t="shared" si="2"/>
        <v/>
      </c>
      <c r="F43" s="65" t="str">
        <f t="shared" si="3"/>
        <v>{"key_code":"g"},{"key_code":"a"}</v>
      </c>
      <c r="G43" s="65" t="str">
        <f t="shared" si="4"/>
        <v/>
      </c>
      <c r="H43" s="65" t="str">
        <f t="shared" si="5"/>
        <v/>
      </c>
      <c r="I43" s="66" t="str">
        <f t="shared" si="6"/>
        <v/>
      </c>
    </row>
    <row r="44" spans="1:9">
      <c r="A44" s="25" t="s">
        <v>310</v>
      </c>
      <c r="B44" s="28" t="s">
        <v>311</v>
      </c>
      <c r="C44" s="14" t="str">
        <f t="shared" si="0"/>
        <v>{"key_code":"g"},{"key_code":"e"}</v>
      </c>
      <c r="D44" s="64">
        <f t="shared" si="1"/>
        <v>2</v>
      </c>
      <c r="E44" s="65" t="str">
        <f t="shared" si="2"/>
        <v/>
      </c>
      <c r="F44" s="65" t="str">
        <f t="shared" si="3"/>
        <v>{"key_code":"g"},{"key_code":"e"}</v>
      </c>
      <c r="G44" s="65" t="str">
        <f t="shared" si="4"/>
        <v/>
      </c>
      <c r="H44" s="65" t="str">
        <f t="shared" si="5"/>
        <v/>
      </c>
      <c r="I44" s="66" t="str">
        <f t="shared" si="6"/>
        <v/>
      </c>
    </row>
    <row r="45" spans="1:9">
      <c r="A45" s="25" t="s">
        <v>279</v>
      </c>
      <c r="B45" s="28" t="s">
        <v>280</v>
      </c>
      <c r="C45" s="14" t="str">
        <f t="shared" si="0"/>
        <v>{"key_code":"g"},{"key_code":"i"}</v>
      </c>
      <c r="D45" s="64">
        <f t="shared" si="1"/>
        <v>2</v>
      </c>
      <c r="E45" s="65" t="str">
        <f t="shared" si="2"/>
        <v/>
      </c>
      <c r="F45" s="65" t="str">
        <f t="shared" si="3"/>
        <v>{"key_code":"g"},{"key_code":"i"}</v>
      </c>
      <c r="G45" s="65" t="str">
        <f t="shared" si="4"/>
        <v/>
      </c>
      <c r="H45" s="65" t="str">
        <f t="shared" si="5"/>
        <v/>
      </c>
      <c r="I45" s="66" t="str">
        <f t="shared" si="6"/>
        <v/>
      </c>
    </row>
    <row r="46" spans="1:9">
      <c r="A46" s="25" t="s">
        <v>327</v>
      </c>
      <c r="B46" s="28" t="s">
        <v>328</v>
      </c>
      <c r="C46" s="14" t="str">
        <f t="shared" si="0"/>
        <v>{"key_code":"g"},{"key_code":"o"}</v>
      </c>
      <c r="D46" s="64">
        <f t="shared" si="1"/>
        <v>2</v>
      </c>
      <c r="E46" s="65" t="str">
        <f t="shared" si="2"/>
        <v/>
      </c>
      <c r="F46" s="65" t="str">
        <f t="shared" si="3"/>
        <v>{"key_code":"g"},{"key_code":"o"}</v>
      </c>
      <c r="G46" s="65" t="str">
        <f t="shared" si="4"/>
        <v/>
      </c>
      <c r="H46" s="65" t="str">
        <f t="shared" si="5"/>
        <v/>
      </c>
      <c r="I46" s="66" t="str">
        <f t="shared" si="6"/>
        <v/>
      </c>
    </row>
    <row r="47" spans="1:9">
      <c r="A47" s="25" t="s">
        <v>294</v>
      </c>
      <c r="B47" s="28" t="s">
        <v>295</v>
      </c>
      <c r="C47" s="14" t="str">
        <f t="shared" si="0"/>
        <v>{"key_code":"g"},{"key_code":"u"}</v>
      </c>
      <c r="D47" s="64">
        <f t="shared" si="1"/>
        <v>2</v>
      </c>
      <c r="E47" s="65" t="str">
        <f t="shared" si="2"/>
        <v/>
      </c>
      <c r="F47" s="65" t="str">
        <f t="shared" si="3"/>
        <v>{"key_code":"g"},{"key_code":"u"}</v>
      </c>
      <c r="G47" s="65" t="str">
        <f t="shared" si="4"/>
        <v/>
      </c>
      <c r="H47" s="65" t="str">
        <f t="shared" si="5"/>
        <v/>
      </c>
      <c r="I47" s="66" t="str">
        <f t="shared" si="6"/>
        <v/>
      </c>
    </row>
    <row r="48" spans="1:9">
      <c r="A48" s="26" t="s">
        <v>503</v>
      </c>
      <c r="B48" s="28" t="s">
        <v>504</v>
      </c>
      <c r="C48" s="14" t="str">
        <f t="shared" si="0"/>
        <v>{"key_code":"g"},{"key_code":"u"},{"key_code":"x"},{"key_code":"w"},{"key_code":"a"}</v>
      </c>
      <c r="D48" s="64">
        <f t="shared" si="1"/>
        <v>5</v>
      </c>
      <c r="E48" s="65" t="str">
        <f t="shared" si="2"/>
        <v/>
      </c>
      <c r="F48" s="65" t="str">
        <f t="shared" si="3"/>
        <v/>
      </c>
      <c r="G48" s="65" t="str">
        <f t="shared" si="4"/>
        <v/>
      </c>
      <c r="H48" s="65" t="str">
        <f t="shared" si="5"/>
        <v/>
      </c>
      <c r="I48" s="66" t="str">
        <f t="shared" si="6"/>
        <v>{"key_code":"g"},{"key_code":"u"},{"key_code":"x"},{"key_code":"w"},{"key_code":"a"}</v>
      </c>
    </row>
    <row r="49" spans="1:9">
      <c r="A49" s="26" t="s">
        <v>334</v>
      </c>
      <c r="B49" s="28" t="s">
        <v>335</v>
      </c>
      <c r="C49" s="14" t="str">
        <f t="shared" si="0"/>
        <v>{"key_code":"g"},{"key_code":"w"},{"key_code":"a"}</v>
      </c>
      <c r="D49" s="64">
        <f t="shared" si="1"/>
        <v>3</v>
      </c>
      <c r="E49" s="65" t="str">
        <f t="shared" si="2"/>
        <v/>
      </c>
      <c r="F49" s="65" t="str">
        <f t="shared" si="3"/>
        <v/>
      </c>
      <c r="G49" s="65" t="str">
        <f t="shared" si="4"/>
        <v>{"key_code":"g"},{"key_code":"w"},{"key_code":"a"}</v>
      </c>
      <c r="H49" s="65" t="str">
        <f t="shared" si="5"/>
        <v/>
      </c>
      <c r="I49" s="66" t="str">
        <f t="shared" si="6"/>
        <v/>
      </c>
    </row>
    <row r="50" spans="1:9">
      <c r="A50" s="26" t="s">
        <v>338</v>
      </c>
      <c r="B50" s="28" t="s">
        <v>1093</v>
      </c>
      <c r="C50" s="14" t="str">
        <f t="shared" si="0"/>
        <v>{"key_code":"g"},{"key_code":"w"},{"key_code":"e"}</v>
      </c>
      <c r="D50" s="64">
        <f t="shared" si="1"/>
        <v>3</v>
      </c>
      <c r="E50" s="65" t="str">
        <f t="shared" si="2"/>
        <v/>
      </c>
      <c r="F50" s="65" t="str">
        <f t="shared" si="3"/>
        <v/>
      </c>
      <c r="G50" s="65" t="str">
        <f t="shared" si="4"/>
        <v>{"key_code":"g"},{"key_code":"w"},{"key_code":"e"}</v>
      </c>
      <c r="H50" s="65" t="str">
        <f t="shared" si="5"/>
        <v/>
      </c>
      <c r="I50" s="66" t="str">
        <f t="shared" si="6"/>
        <v/>
      </c>
    </row>
    <row r="51" spans="1:9">
      <c r="A51" s="26" t="s">
        <v>336</v>
      </c>
      <c r="B51" s="28" t="s">
        <v>1094</v>
      </c>
      <c r="C51" s="14" t="str">
        <f t="shared" si="0"/>
        <v>{"key_code":"g"},{"key_code":"w"},{"key_code":"i"}</v>
      </c>
      <c r="D51" s="64">
        <f t="shared" si="1"/>
        <v>3</v>
      </c>
      <c r="E51" s="65" t="str">
        <f t="shared" si="2"/>
        <v/>
      </c>
      <c r="F51" s="65" t="str">
        <f t="shared" si="3"/>
        <v/>
      </c>
      <c r="G51" s="65" t="str">
        <f t="shared" si="4"/>
        <v>{"key_code":"g"},{"key_code":"w"},{"key_code":"i"}</v>
      </c>
      <c r="H51" s="65" t="str">
        <f t="shared" si="5"/>
        <v/>
      </c>
      <c r="I51" s="66" t="str">
        <f t="shared" si="6"/>
        <v/>
      </c>
    </row>
    <row r="52" spans="1:9">
      <c r="A52" s="26" t="s">
        <v>339</v>
      </c>
      <c r="B52" s="28" t="s">
        <v>1095</v>
      </c>
      <c r="C52" s="14" t="str">
        <f t="shared" si="0"/>
        <v>{"key_code":"g"},{"key_code":"w"},{"key_code":"o"}</v>
      </c>
      <c r="D52" s="64">
        <f t="shared" si="1"/>
        <v>3</v>
      </c>
      <c r="E52" s="65" t="str">
        <f t="shared" si="2"/>
        <v/>
      </c>
      <c r="F52" s="65" t="str">
        <f t="shared" si="3"/>
        <v/>
      </c>
      <c r="G52" s="65" t="str">
        <f t="shared" si="4"/>
        <v>{"key_code":"g"},{"key_code":"w"},{"key_code":"o"}</v>
      </c>
      <c r="H52" s="65" t="str">
        <f t="shared" si="5"/>
        <v/>
      </c>
      <c r="I52" s="66" t="str">
        <f t="shared" si="6"/>
        <v/>
      </c>
    </row>
    <row r="53" spans="1:9">
      <c r="A53" s="26" t="s">
        <v>337</v>
      </c>
      <c r="B53" s="28" t="s">
        <v>1096</v>
      </c>
      <c r="C53" s="14" t="str">
        <f t="shared" si="0"/>
        <v>{"key_code":"g"},{"key_code":"w"},{"key_code":"u"}</v>
      </c>
      <c r="D53" s="64">
        <f t="shared" si="1"/>
        <v>3</v>
      </c>
      <c r="E53" s="65" t="str">
        <f t="shared" si="2"/>
        <v/>
      </c>
      <c r="F53" s="65" t="str">
        <f t="shared" si="3"/>
        <v/>
      </c>
      <c r="G53" s="65" t="str">
        <f t="shared" si="4"/>
        <v>{"key_code":"g"},{"key_code":"w"},{"key_code":"u"}</v>
      </c>
      <c r="H53" s="65" t="str">
        <f t="shared" si="5"/>
        <v/>
      </c>
      <c r="I53" s="66" t="str">
        <f t="shared" si="6"/>
        <v/>
      </c>
    </row>
    <row r="54" spans="1:9">
      <c r="A54" s="25" t="s">
        <v>97</v>
      </c>
      <c r="B54" s="28" t="s">
        <v>358</v>
      </c>
      <c r="C54" s="14" t="str">
        <f t="shared" si="0"/>
        <v>{"key_code":"g"},{"key_code":"y"},{"key_code":"a"}</v>
      </c>
      <c r="D54" s="64">
        <f t="shared" si="1"/>
        <v>3</v>
      </c>
      <c r="E54" s="65" t="str">
        <f t="shared" si="2"/>
        <v/>
      </c>
      <c r="F54" s="65" t="str">
        <f t="shared" si="3"/>
        <v/>
      </c>
      <c r="G54" s="65" t="str">
        <f t="shared" si="4"/>
        <v>{"key_code":"g"},{"key_code":"y"},{"key_code":"a"}</v>
      </c>
      <c r="H54" s="65" t="str">
        <f t="shared" si="5"/>
        <v/>
      </c>
      <c r="I54" s="66" t="str">
        <f t="shared" si="6"/>
        <v/>
      </c>
    </row>
    <row r="55" spans="1:9">
      <c r="A55" s="25" t="s">
        <v>407</v>
      </c>
      <c r="B55" s="28" t="s">
        <v>408</v>
      </c>
      <c r="C55" s="14" t="str">
        <f t="shared" si="0"/>
        <v>{"key_code":"g"},{"key_code":"y"},{"key_code":"e"}</v>
      </c>
      <c r="D55" s="64">
        <f t="shared" si="1"/>
        <v>3</v>
      </c>
      <c r="E55" s="65" t="str">
        <f t="shared" si="2"/>
        <v/>
      </c>
      <c r="F55" s="65" t="str">
        <f t="shared" si="3"/>
        <v/>
      </c>
      <c r="G55" s="65" t="str">
        <f t="shared" si="4"/>
        <v>{"key_code":"g"},{"key_code":"y"},{"key_code":"e"}</v>
      </c>
      <c r="H55" s="65" t="str">
        <f t="shared" si="5"/>
        <v/>
      </c>
      <c r="I55" s="66" t="str">
        <f t="shared" si="6"/>
        <v/>
      </c>
    </row>
    <row r="56" spans="1:9">
      <c r="A56" s="25" t="s">
        <v>377</v>
      </c>
      <c r="B56" s="28" t="s">
        <v>378</v>
      </c>
      <c r="C56" s="14" t="str">
        <f t="shared" si="0"/>
        <v>{"key_code":"g"},{"key_code":"y"},{"key_code":"i"}</v>
      </c>
      <c r="D56" s="64">
        <f t="shared" si="1"/>
        <v>3</v>
      </c>
      <c r="E56" s="65" t="str">
        <f t="shared" si="2"/>
        <v/>
      </c>
      <c r="F56" s="65" t="str">
        <f t="shared" si="3"/>
        <v/>
      </c>
      <c r="G56" s="65" t="str">
        <f t="shared" si="4"/>
        <v>{"key_code":"g"},{"key_code":"y"},{"key_code":"i"}</v>
      </c>
      <c r="H56" s="65" t="str">
        <f t="shared" si="5"/>
        <v/>
      </c>
      <c r="I56" s="66" t="str">
        <f t="shared" si="6"/>
        <v/>
      </c>
    </row>
    <row r="57" spans="1:9">
      <c r="A57" s="25" t="s">
        <v>98</v>
      </c>
      <c r="B57" s="28" t="s">
        <v>420</v>
      </c>
      <c r="C57" s="14" t="str">
        <f t="shared" si="0"/>
        <v>{"key_code":"g"},{"key_code":"y"},{"key_code":"o"}</v>
      </c>
      <c r="D57" s="64">
        <f t="shared" si="1"/>
        <v>3</v>
      </c>
      <c r="E57" s="65" t="str">
        <f t="shared" si="2"/>
        <v/>
      </c>
      <c r="F57" s="65" t="str">
        <f t="shared" si="3"/>
        <v/>
      </c>
      <c r="G57" s="65" t="str">
        <f t="shared" si="4"/>
        <v>{"key_code":"g"},{"key_code":"y"},{"key_code":"o"}</v>
      </c>
      <c r="H57" s="65" t="str">
        <f t="shared" si="5"/>
        <v/>
      </c>
      <c r="I57" s="66" t="str">
        <f t="shared" si="6"/>
        <v/>
      </c>
    </row>
    <row r="58" spans="1:9">
      <c r="A58" s="25" t="s">
        <v>99</v>
      </c>
      <c r="B58" s="28" t="s">
        <v>392</v>
      </c>
      <c r="C58" s="14" t="str">
        <f t="shared" si="0"/>
        <v>{"key_code":"g"},{"key_code":"y"},{"key_code":"u"}</v>
      </c>
      <c r="D58" s="64">
        <f t="shared" si="1"/>
        <v>3</v>
      </c>
      <c r="E58" s="65" t="str">
        <f t="shared" si="2"/>
        <v/>
      </c>
      <c r="F58" s="65" t="str">
        <f t="shared" si="3"/>
        <v/>
      </c>
      <c r="G58" s="65" t="str">
        <f t="shared" si="4"/>
        <v>{"key_code":"g"},{"key_code":"y"},{"key_code":"u"}</v>
      </c>
      <c r="H58" s="65" t="str">
        <f t="shared" si="5"/>
        <v/>
      </c>
      <c r="I58" s="66" t="str">
        <f t="shared" si="6"/>
        <v/>
      </c>
    </row>
    <row r="59" spans="1:9">
      <c r="A59" s="25" t="s">
        <v>188</v>
      </c>
      <c r="B59" s="28" t="s">
        <v>254</v>
      </c>
      <c r="C59" s="14" t="str">
        <f t="shared" si="0"/>
        <v>{"key_code":"h"},{"key_code":"a"}</v>
      </c>
      <c r="D59" s="64">
        <f t="shared" si="1"/>
        <v>2</v>
      </c>
      <c r="E59" s="65" t="str">
        <f t="shared" si="2"/>
        <v/>
      </c>
      <c r="F59" s="65" t="str">
        <f t="shared" si="3"/>
        <v>{"key_code":"h"},{"key_code":"a"}</v>
      </c>
      <c r="G59" s="65" t="str">
        <f t="shared" si="4"/>
        <v/>
      </c>
      <c r="H59" s="65" t="str">
        <f t="shared" si="5"/>
        <v/>
      </c>
      <c r="I59" s="66" t="str">
        <f t="shared" si="6"/>
        <v/>
      </c>
    </row>
    <row r="60" spans="1:9">
      <c r="A60" s="25" t="s">
        <v>26</v>
      </c>
      <c r="B60" s="28" t="s">
        <v>307</v>
      </c>
      <c r="C60" s="14" t="str">
        <f t="shared" si="0"/>
        <v>{"key_code":"h"},{"key_code":"e"}</v>
      </c>
      <c r="D60" s="64">
        <f t="shared" si="1"/>
        <v>2</v>
      </c>
      <c r="E60" s="65" t="str">
        <f t="shared" si="2"/>
        <v/>
      </c>
      <c r="F60" s="65" t="str">
        <f t="shared" si="3"/>
        <v>{"key_code":"h"},{"key_code":"e"}</v>
      </c>
      <c r="G60" s="65" t="str">
        <f t="shared" si="4"/>
        <v/>
      </c>
      <c r="H60" s="65" t="str">
        <f t="shared" si="5"/>
        <v/>
      </c>
      <c r="I60" s="66" t="str">
        <f t="shared" si="6"/>
        <v/>
      </c>
    </row>
    <row r="61" spans="1:9">
      <c r="A61" s="25" t="s">
        <v>28</v>
      </c>
      <c r="B61" s="28" t="s">
        <v>276</v>
      </c>
      <c r="C61" s="14" t="str">
        <f t="shared" si="0"/>
        <v>{"key_code":"h"},{"key_code":"i"}</v>
      </c>
      <c r="D61" s="64">
        <f t="shared" si="1"/>
        <v>2</v>
      </c>
      <c r="E61" s="65" t="str">
        <f t="shared" si="2"/>
        <v/>
      </c>
      <c r="F61" s="65" t="str">
        <f t="shared" si="3"/>
        <v>{"key_code":"h"},{"key_code":"i"}</v>
      </c>
      <c r="G61" s="65" t="str">
        <f t="shared" si="4"/>
        <v/>
      </c>
      <c r="H61" s="65" t="str">
        <f t="shared" si="5"/>
        <v/>
      </c>
      <c r="I61" s="66" t="str">
        <f t="shared" si="6"/>
        <v/>
      </c>
    </row>
    <row r="62" spans="1:9">
      <c r="A62" s="25" t="s">
        <v>35</v>
      </c>
      <c r="B62" s="28" t="s">
        <v>322</v>
      </c>
      <c r="C62" s="14" t="str">
        <f t="shared" si="0"/>
        <v>{"key_code":"h"},{"key_code":"o"}</v>
      </c>
      <c r="D62" s="64">
        <f t="shared" si="1"/>
        <v>2</v>
      </c>
      <c r="E62" s="65" t="str">
        <f t="shared" si="2"/>
        <v/>
      </c>
      <c r="F62" s="65" t="str">
        <f t="shared" si="3"/>
        <v>{"key_code":"h"},{"key_code":"o"}</v>
      </c>
      <c r="G62" s="65" t="str">
        <f t="shared" si="4"/>
        <v/>
      </c>
      <c r="H62" s="65" t="str">
        <f t="shared" si="5"/>
        <v/>
      </c>
      <c r="I62" s="66" t="str">
        <f t="shared" si="6"/>
        <v/>
      </c>
    </row>
    <row r="63" spans="1:9">
      <c r="A63" s="25" t="s">
        <v>62</v>
      </c>
      <c r="B63" s="28" t="s">
        <v>482</v>
      </c>
      <c r="C63" s="14" t="str">
        <f t="shared" si="0"/>
        <v>{"key_code":"h"},{"key_code":"u"}</v>
      </c>
      <c r="D63" s="64">
        <f t="shared" si="1"/>
        <v>2</v>
      </c>
      <c r="E63" s="65" t="str">
        <f t="shared" si="2"/>
        <v/>
      </c>
      <c r="F63" s="65" t="str">
        <f t="shared" si="3"/>
        <v>{"key_code":"h"},{"key_code":"u"}</v>
      </c>
      <c r="G63" s="65" t="str">
        <f t="shared" si="4"/>
        <v/>
      </c>
      <c r="H63" s="65" t="str">
        <f t="shared" si="5"/>
        <v/>
      </c>
      <c r="I63" s="66" t="str">
        <f t="shared" si="6"/>
        <v/>
      </c>
    </row>
    <row r="64" spans="1:9">
      <c r="A64" s="25" t="s">
        <v>354</v>
      </c>
      <c r="B64" s="28" t="s">
        <v>355</v>
      </c>
      <c r="C64" s="14" t="str">
        <f t="shared" si="0"/>
        <v>{"key_code":"h"},{"key_code":"y"},{"key_code":"a"}</v>
      </c>
      <c r="D64" s="64">
        <f t="shared" si="1"/>
        <v>3</v>
      </c>
      <c r="E64" s="65" t="str">
        <f t="shared" si="2"/>
        <v/>
      </c>
      <c r="F64" s="65" t="str">
        <f t="shared" si="3"/>
        <v/>
      </c>
      <c r="G64" s="65" t="str">
        <f t="shared" si="4"/>
        <v>{"key_code":"h"},{"key_code":"y"},{"key_code":"a"}</v>
      </c>
      <c r="H64" s="65" t="str">
        <f t="shared" si="5"/>
        <v/>
      </c>
      <c r="I64" s="66" t="str">
        <f t="shared" si="6"/>
        <v/>
      </c>
    </row>
    <row r="65" spans="1:9">
      <c r="A65" s="25" t="s">
        <v>401</v>
      </c>
      <c r="B65" s="28" t="s">
        <v>402</v>
      </c>
      <c r="C65" s="14" t="str">
        <f t="shared" si="0"/>
        <v>{"key_code":"h"},{"key_code":"y"},{"key_code":"e"}</v>
      </c>
      <c r="D65" s="64">
        <f t="shared" si="1"/>
        <v>3</v>
      </c>
      <c r="E65" s="65" t="str">
        <f t="shared" si="2"/>
        <v/>
      </c>
      <c r="F65" s="65" t="str">
        <f t="shared" si="3"/>
        <v/>
      </c>
      <c r="G65" s="65" t="str">
        <f t="shared" si="4"/>
        <v>{"key_code":"h"},{"key_code":"y"},{"key_code":"e"}</v>
      </c>
      <c r="H65" s="65" t="str">
        <f t="shared" si="5"/>
        <v/>
      </c>
      <c r="I65" s="66" t="str">
        <f t="shared" si="6"/>
        <v/>
      </c>
    </row>
    <row r="66" spans="1:9">
      <c r="A66" s="25" t="s">
        <v>371</v>
      </c>
      <c r="B66" s="28" t="s">
        <v>372</v>
      </c>
      <c r="C66" s="14" t="str">
        <f t="shared" si="0"/>
        <v>{"key_code":"h"},{"key_code":"y"},{"key_code":"i"}</v>
      </c>
      <c r="D66" s="64">
        <f t="shared" si="1"/>
        <v>3</v>
      </c>
      <c r="E66" s="65" t="str">
        <f t="shared" si="2"/>
        <v/>
      </c>
      <c r="F66" s="65" t="str">
        <f t="shared" si="3"/>
        <v/>
      </c>
      <c r="G66" s="65" t="str">
        <f t="shared" si="4"/>
        <v>{"key_code":"h"},{"key_code":"y"},{"key_code":"i"}</v>
      </c>
      <c r="H66" s="65" t="str">
        <f t="shared" si="5"/>
        <v/>
      </c>
      <c r="I66" s="66" t="str">
        <f t="shared" si="6"/>
        <v/>
      </c>
    </row>
    <row r="67" spans="1:9">
      <c r="A67" s="25" t="s">
        <v>92</v>
      </c>
      <c r="B67" s="28" t="s">
        <v>417</v>
      </c>
      <c r="C67" s="14" t="str">
        <f t="shared" si="0"/>
        <v>{"key_code":"h"},{"key_code":"y"},{"key_code":"o"}</v>
      </c>
      <c r="D67" s="64">
        <f t="shared" si="1"/>
        <v>3</v>
      </c>
      <c r="E67" s="65" t="str">
        <f t="shared" si="2"/>
        <v/>
      </c>
      <c r="F67" s="65" t="str">
        <f t="shared" si="3"/>
        <v/>
      </c>
      <c r="G67" s="65" t="str">
        <f t="shared" si="4"/>
        <v>{"key_code":"h"},{"key_code":"y"},{"key_code":"o"}</v>
      </c>
      <c r="H67" s="65" t="str">
        <f t="shared" si="5"/>
        <v/>
      </c>
      <c r="I67" s="66" t="str">
        <f t="shared" si="6"/>
        <v/>
      </c>
    </row>
    <row r="68" spans="1:9">
      <c r="A68" s="25" t="s">
        <v>93</v>
      </c>
      <c r="B68" s="28" t="s">
        <v>389</v>
      </c>
      <c r="C68" s="14" t="str">
        <f t="shared" ref="C68:C131" si="7">_xlfn.CONCAT(E68:I68)</f>
        <v>{"key_code":"h"},{"key_code":"y"},{"key_code":"u"}</v>
      </c>
      <c r="D68" s="64">
        <f t="shared" ref="D68:D131" si="8">LEN(B68)</f>
        <v>3</v>
      </c>
      <c r="E68" s="65" t="str">
        <f t="shared" ref="E68:E131" si="9">IF($D68=E$3,_xlfn.CONCAT($E$1,_xlfn.XLOOKUP($B68,字面,QWERTY),$G$1),"")</f>
        <v/>
      </c>
      <c r="F68" s="65" t="str">
        <f t="shared" ref="F68:F131" si="10">IF($D68=F$3,_xlfn.CONCAT($E$1,_xlfn.XLOOKUP(LEFT($B68),字面,QWERTY),$F$1,_xlfn.XLOOKUP(RIGHT($B68),字面,QWERTY),$G$1),"")</f>
        <v/>
      </c>
      <c r="G68" s="65" t="str">
        <f t="shared" ref="G68:G131" si="11">IF($D68=G$3,_xlfn.CONCAT($E$1,_xlfn.XLOOKUP(LEFT($B68),字面,QWERTY),$F$1,_xlfn.XLOOKUP(MID($B68,2,1),字面,QWERTY),$F$1,_xlfn.XLOOKUP(RIGHT($B68),字面,QWERTY),$G$1),"")</f>
        <v>{"key_code":"h"},{"key_code":"y"},{"key_code":"u"}</v>
      </c>
      <c r="H68" s="65" t="str">
        <f t="shared" ref="H68:H131" si="12">IF($D68=H$3,_xlfn.CONCAT($E$1,_xlfn.XLOOKUP(LEFT($B68),字面,QWERTY),$F$1,_xlfn.XLOOKUP(MID($B68,2,1),字面,QWERTY),$F$1,_xlfn.XLOOKUP(MID($B68,3,1),字面,QWERTY),$F$1,_xlfn.XLOOKUP(RIGHT($B68),字面,QWERTY),$G$1),"")</f>
        <v/>
      </c>
      <c r="I68" s="66" t="str">
        <f t="shared" ref="I68:I131" si="13">IF($D68=I$3,_xlfn.CONCAT($E$1,_xlfn.XLOOKUP(LEFT($B68),字面,QWERTY),$F$1,_xlfn.XLOOKUP(MID($B68,2,1),字面,QWERTY),$F$1,_xlfn.XLOOKUP(MID($B68,3,1),字面,QWERTY),$F$1,_xlfn.XLOOKUP(MID($B68,4,1),字面,QWERTY),$F$1,_xlfn.XLOOKUP(RIGHT($B68),字面,QWERTY),$G$1),"")</f>
        <v/>
      </c>
    </row>
    <row r="69" spans="1:9">
      <c r="A69" s="25" t="s">
        <v>183</v>
      </c>
      <c r="B69" s="28" t="s">
        <v>147</v>
      </c>
      <c r="C69" s="14" t="str">
        <f t="shared" si="7"/>
        <v>{"key_code":"i"}</v>
      </c>
      <c r="D69" s="64">
        <f t="shared" si="8"/>
        <v>1</v>
      </c>
      <c r="E69" s="65" t="str">
        <f t="shared" si="9"/>
        <v>{"key_code":"i"}</v>
      </c>
      <c r="F69" s="65" t="str">
        <f t="shared" si="10"/>
        <v/>
      </c>
      <c r="G69" s="65" t="str">
        <f t="shared" si="11"/>
        <v/>
      </c>
      <c r="H69" s="65" t="str">
        <f t="shared" si="12"/>
        <v/>
      </c>
      <c r="I69" s="66" t="str">
        <f t="shared" si="13"/>
        <v/>
      </c>
    </row>
    <row r="70" spans="1:9">
      <c r="A70" s="25" t="s">
        <v>94</v>
      </c>
      <c r="B70" s="28" t="s">
        <v>359</v>
      </c>
      <c r="C70" s="14" t="str">
        <f t="shared" si="7"/>
        <v>{"key_code":"j"},{"key_code":"a"}</v>
      </c>
      <c r="D70" s="64">
        <f t="shared" si="8"/>
        <v>2</v>
      </c>
      <c r="E70" s="65" t="str">
        <f t="shared" si="9"/>
        <v/>
      </c>
      <c r="F70" s="65" t="str">
        <f t="shared" si="10"/>
        <v>{"key_code":"j"},{"key_code":"a"}</v>
      </c>
      <c r="G70" s="65" t="str">
        <f t="shared" si="11"/>
        <v/>
      </c>
      <c r="H70" s="65" t="str">
        <f t="shared" si="12"/>
        <v/>
      </c>
      <c r="I70" s="66" t="str">
        <f t="shared" si="13"/>
        <v/>
      </c>
    </row>
    <row r="71" spans="1:9">
      <c r="A71" s="25" t="s">
        <v>117</v>
      </c>
      <c r="B71" s="28" t="s">
        <v>409</v>
      </c>
      <c r="C71" s="14" t="str">
        <f t="shared" si="7"/>
        <v>{"key_code":"j"},{"key_code":"e"}</v>
      </c>
      <c r="D71" s="64">
        <f t="shared" si="8"/>
        <v>2</v>
      </c>
      <c r="E71" s="65" t="str">
        <f t="shared" si="9"/>
        <v/>
      </c>
      <c r="F71" s="65" t="str">
        <f t="shared" si="10"/>
        <v>{"key_code":"j"},{"key_code":"e"}</v>
      </c>
      <c r="G71" s="65" t="str">
        <f t="shared" si="11"/>
        <v/>
      </c>
      <c r="H71" s="65" t="str">
        <f t="shared" si="12"/>
        <v/>
      </c>
      <c r="I71" s="66" t="str">
        <f t="shared" si="13"/>
        <v/>
      </c>
    </row>
    <row r="72" spans="1:9">
      <c r="A72" s="25" t="s">
        <v>95</v>
      </c>
      <c r="B72" s="28" t="s">
        <v>421</v>
      </c>
      <c r="C72" s="14" t="str">
        <f t="shared" si="7"/>
        <v>{"key_code":"j"},{"key_code":"o"}</v>
      </c>
      <c r="D72" s="64">
        <f t="shared" si="8"/>
        <v>2</v>
      </c>
      <c r="E72" s="65" t="str">
        <f t="shared" si="9"/>
        <v/>
      </c>
      <c r="F72" s="65" t="str">
        <f t="shared" si="10"/>
        <v>{"key_code":"j"},{"key_code":"o"}</v>
      </c>
      <c r="G72" s="65" t="str">
        <f t="shared" si="11"/>
        <v/>
      </c>
      <c r="H72" s="65" t="str">
        <f t="shared" si="12"/>
        <v/>
      </c>
      <c r="I72" s="66" t="str">
        <f t="shared" si="13"/>
        <v/>
      </c>
    </row>
    <row r="73" spans="1:9">
      <c r="A73" s="25" t="s">
        <v>96</v>
      </c>
      <c r="B73" s="28" t="s">
        <v>393</v>
      </c>
      <c r="C73" s="14" t="str">
        <f t="shared" si="7"/>
        <v>{"key_code":"j"},{"key_code":"u"}</v>
      </c>
      <c r="D73" s="64">
        <f t="shared" si="8"/>
        <v>2</v>
      </c>
      <c r="E73" s="65" t="str">
        <f t="shared" si="9"/>
        <v/>
      </c>
      <c r="F73" s="65" t="str">
        <f t="shared" si="10"/>
        <v>{"key_code":"j"},{"key_code":"u"}</v>
      </c>
      <c r="G73" s="65" t="str">
        <f t="shared" si="11"/>
        <v/>
      </c>
      <c r="H73" s="65" t="str">
        <f t="shared" si="12"/>
        <v/>
      </c>
      <c r="I73" s="66" t="str">
        <f t="shared" si="13"/>
        <v/>
      </c>
    </row>
    <row r="74" spans="1:9">
      <c r="A74" s="25" t="s">
        <v>179</v>
      </c>
      <c r="B74" s="28" t="s">
        <v>250</v>
      </c>
      <c r="C74" s="14" t="str">
        <f t="shared" si="7"/>
        <v>{"key_code":"k"},{"key_code":"a"}</v>
      </c>
      <c r="D74" s="64">
        <f t="shared" si="8"/>
        <v>2</v>
      </c>
      <c r="E74" s="65" t="str">
        <f t="shared" si="9"/>
        <v/>
      </c>
      <c r="F74" s="65" t="str">
        <f t="shared" si="10"/>
        <v>{"key_code":"k"},{"key_code":"a"}</v>
      </c>
      <c r="G74" s="65" t="str">
        <f t="shared" si="11"/>
        <v/>
      </c>
      <c r="H74" s="65" t="str">
        <f t="shared" si="12"/>
        <v/>
      </c>
      <c r="I74" s="66" t="str">
        <f t="shared" si="13"/>
        <v/>
      </c>
    </row>
    <row r="75" spans="1:9">
      <c r="A75" s="25" t="s">
        <v>187</v>
      </c>
      <c r="B75" s="28" t="s">
        <v>303</v>
      </c>
      <c r="C75" s="14" t="str">
        <f t="shared" si="7"/>
        <v>{"key_code":"k"},{"key_code":"e"}</v>
      </c>
      <c r="D75" s="64">
        <f t="shared" si="8"/>
        <v>2</v>
      </c>
      <c r="E75" s="65" t="str">
        <f t="shared" si="9"/>
        <v/>
      </c>
      <c r="F75" s="65" t="str">
        <f t="shared" si="10"/>
        <v>{"key_code":"k"},{"key_code":"e"}</v>
      </c>
      <c r="G75" s="65" t="str">
        <f t="shared" si="11"/>
        <v/>
      </c>
      <c r="H75" s="65" t="str">
        <f t="shared" si="12"/>
        <v/>
      </c>
      <c r="I75" s="66" t="str">
        <f t="shared" si="13"/>
        <v/>
      </c>
    </row>
    <row r="76" spans="1:9">
      <c r="A76" s="25" t="s">
        <v>170</v>
      </c>
      <c r="B76" s="28" t="s">
        <v>272</v>
      </c>
      <c r="C76" s="14" t="str">
        <f t="shared" si="7"/>
        <v>{"key_code":"k"},{"key_code":"i"}</v>
      </c>
      <c r="D76" s="64">
        <f t="shared" si="8"/>
        <v>2</v>
      </c>
      <c r="E76" s="65" t="str">
        <f t="shared" si="9"/>
        <v/>
      </c>
      <c r="F76" s="65" t="str">
        <f t="shared" si="10"/>
        <v>{"key_code":"k"},{"key_code":"i"}</v>
      </c>
      <c r="G76" s="65" t="str">
        <f t="shared" si="11"/>
        <v/>
      </c>
      <c r="H76" s="65" t="str">
        <f t="shared" si="12"/>
        <v/>
      </c>
      <c r="I76" s="66" t="str">
        <f t="shared" si="13"/>
        <v/>
      </c>
    </row>
    <row r="77" spans="1:9">
      <c r="A77" s="25" t="s">
        <v>189</v>
      </c>
      <c r="B77" s="28" t="s">
        <v>318</v>
      </c>
      <c r="C77" s="14" t="str">
        <f t="shared" si="7"/>
        <v>{"key_code":"k"},{"key_code":"o"}</v>
      </c>
      <c r="D77" s="64">
        <f t="shared" si="8"/>
        <v>2</v>
      </c>
      <c r="E77" s="65" t="str">
        <f t="shared" si="9"/>
        <v/>
      </c>
      <c r="F77" s="65" t="str">
        <f t="shared" si="10"/>
        <v>{"key_code":"k"},{"key_code":"o"}</v>
      </c>
      <c r="G77" s="65" t="str">
        <f t="shared" si="11"/>
        <v/>
      </c>
      <c r="H77" s="65" t="str">
        <f t="shared" si="12"/>
        <v/>
      </c>
      <c r="I77" s="66" t="str">
        <f t="shared" si="13"/>
        <v/>
      </c>
    </row>
    <row r="78" spans="1:9">
      <c r="A78" s="25" t="s">
        <v>181</v>
      </c>
      <c r="B78" s="28" t="s">
        <v>287</v>
      </c>
      <c r="C78" s="14" t="str">
        <f t="shared" si="7"/>
        <v>{"key_code":"k"},{"key_code":"u"}</v>
      </c>
      <c r="D78" s="64">
        <f t="shared" si="8"/>
        <v>2</v>
      </c>
      <c r="E78" s="65" t="str">
        <f t="shared" si="9"/>
        <v/>
      </c>
      <c r="F78" s="65" t="str">
        <f t="shared" si="10"/>
        <v>{"key_code":"k"},{"key_code":"u"}</v>
      </c>
      <c r="G78" s="65" t="str">
        <f t="shared" si="11"/>
        <v/>
      </c>
      <c r="H78" s="65" t="str">
        <f t="shared" si="12"/>
        <v/>
      </c>
      <c r="I78" s="66" t="str">
        <f t="shared" si="13"/>
        <v/>
      </c>
    </row>
    <row r="79" spans="1:9">
      <c r="A79" s="26" t="s">
        <v>131</v>
      </c>
      <c r="B79" s="28" t="s">
        <v>481</v>
      </c>
      <c r="C79" s="14" t="str">
        <f t="shared" si="7"/>
        <v>{"key_code":"k"},{"key_code":"u"},{"key_code":"x"},{"key_code":"w"},{"key_code":"a"}</v>
      </c>
      <c r="D79" s="64">
        <f t="shared" si="8"/>
        <v>5</v>
      </c>
      <c r="E79" s="65" t="str">
        <f t="shared" si="9"/>
        <v/>
      </c>
      <c r="F79" s="65" t="str">
        <f t="shared" si="10"/>
        <v/>
      </c>
      <c r="G79" s="65" t="str">
        <f t="shared" si="11"/>
        <v/>
      </c>
      <c r="H79" s="65" t="str">
        <f t="shared" si="12"/>
        <v/>
      </c>
      <c r="I79" s="66" t="str">
        <f t="shared" si="13"/>
        <v>{"key_code":"k"},{"key_code":"u"},{"key_code":"x"},{"key_code":"w"},{"key_code":"a"}</v>
      </c>
    </row>
    <row r="80" spans="1:9">
      <c r="A80" s="26" t="s">
        <v>426</v>
      </c>
      <c r="B80" s="28" t="s">
        <v>478</v>
      </c>
      <c r="C80" s="14" t="str">
        <f t="shared" si="7"/>
        <v>{"key_code":"k"},{"key_code":"u"},{"key_code":"x"},{"key_code":"y"},{"key_code":"a"}</v>
      </c>
      <c r="D80" s="64">
        <f t="shared" si="8"/>
        <v>5</v>
      </c>
      <c r="E80" s="65" t="str">
        <f t="shared" si="9"/>
        <v/>
      </c>
      <c r="F80" s="65" t="str">
        <f t="shared" si="10"/>
        <v/>
      </c>
      <c r="G80" s="65" t="str">
        <f t="shared" si="11"/>
        <v/>
      </c>
      <c r="H80" s="65" t="str">
        <f t="shared" si="12"/>
        <v/>
      </c>
      <c r="I80" s="66" t="str">
        <f t="shared" si="13"/>
        <v>{"key_code":"k"},{"key_code":"u"},{"key_code":"x"},{"key_code":"y"},{"key_code":"a"}</v>
      </c>
    </row>
    <row r="81" spans="1:9">
      <c r="A81" s="26" t="s">
        <v>466</v>
      </c>
      <c r="B81" s="28" t="s">
        <v>480</v>
      </c>
      <c r="C81" s="14" t="str">
        <f t="shared" si="7"/>
        <v>{"key_code":"k"},{"key_code":"u"},{"key_code":"x"},{"key_code":"y"},{"key_code":"o"}</v>
      </c>
      <c r="D81" s="64">
        <f t="shared" si="8"/>
        <v>5</v>
      </c>
      <c r="E81" s="65" t="str">
        <f t="shared" si="9"/>
        <v/>
      </c>
      <c r="F81" s="65" t="str">
        <f t="shared" si="10"/>
        <v/>
      </c>
      <c r="G81" s="65" t="str">
        <f t="shared" si="11"/>
        <v/>
      </c>
      <c r="H81" s="65" t="str">
        <f t="shared" si="12"/>
        <v/>
      </c>
      <c r="I81" s="66" t="str">
        <f t="shared" si="13"/>
        <v>{"key_code":"k"},{"key_code":"u"},{"key_code":"x"},{"key_code":"y"},{"key_code":"o"}</v>
      </c>
    </row>
    <row r="82" spans="1:9">
      <c r="A82" s="26" t="s">
        <v>448</v>
      </c>
      <c r="B82" s="28" t="s">
        <v>479</v>
      </c>
      <c r="C82" s="14" t="str">
        <f t="shared" si="7"/>
        <v>{"key_code":"k"},{"key_code":"u"},{"key_code":"x"},{"key_code":"y"},{"key_code":"u"}</v>
      </c>
      <c r="D82" s="64">
        <f t="shared" si="8"/>
        <v>5</v>
      </c>
      <c r="E82" s="65" t="str">
        <f t="shared" si="9"/>
        <v/>
      </c>
      <c r="F82" s="65" t="str">
        <f t="shared" si="10"/>
        <v/>
      </c>
      <c r="G82" s="65" t="str">
        <f t="shared" si="11"/>
        <v/>
      </c>
      <c r="H82" s="65" t="str">
        <f t="shared" si="12"/>
        <v/>
      </c>
      <c r="I82" s="66" t="str">
        <f t="shared" si="13"/>
        <v>{"key_code":"k"},{"key_code":"u"},{"key_code":"x"},{"key_code":"y"},{"key_code":"u"}</v>
      </c>
    </row>
    <row r="83" spans="1:9">
      <c r="A83" s="25" t="s">
        <v>83</v>
      </c>
      <c r="B83" s="28" t="s">
        <v>352</v>
      </c>
      <c r="C83" s="14" t="str">
        <f t="shared" si="7"/>
        <v>{"key_code":"k"},{"key_code":"y"},{"key_code":"a"}</v>
      </c>
      <c r="D83" s="64">
        <f t="shared" si="8"/>
        <v>3</v>
      </c>
      <c r="E83" s="65" t="str">
        <f t="shared" si="9"/>
        <v/>
      </c>
      <c r="F83" s="65" t="str">
        <f t="shared" si="10"/>
        <v/>
      </c>
      <c r="G83" s="65" t="str">
        <f t="shared" si="11"/>
        <v>{"key_code":"k"},{"key_code":"y"},{"key_code":"a"}</v>
      </c>
      <c r="H83" s="65" t="str">
        <f t="shared" si="12"/>
        <v/>
      </c>
      <c r="I83" s="66" t="str">
        <f t="shared" si="13"/>
        <v/>
      </c>
    </row>
    <row r="84" spans="1:9">
      <c r="A84" s="25" t="s">
        <v>397</v>
      </c>
      <c r="B84" s="28" t="s">
        <v>398</v>
      </c>
      <c r="C84" s="14" t="str">
        <f t="shared" si="7"/>
        <v>{"key_code":"k"},{"key_code":"y"},{"key_code":"e"}</v>
      </c>
      <c r="D84" s="64">
        <f t="shared" si="8"/>
        <v>3</v>
      </c>
      <c r="E84" s="65" t="str">
        <f t="shared" si="9"/>
        <v/>
      </c>
      <c r="F84" s="65" t="str">
        <f t="shared" si="10"/>
        <v/>
      </c>
      <c r="G84" s="65" t="str">
        <f t="shared" si="11"/>
        <v>{"key_code":"k"},{"key_code":"y"},{"key_code":"e"}</v>
      </c>
      <c r="H84" s="65" t="str">
        <f t="shared" si="12"/>
        <v/>
      </c>
      <c r="I84" s="66" t="str">
        <f t="shared" si="13"/>
        <v/>
      </c>
    </row>
    <row r="85" spans="1:9">
      <c r="A85" s="25" t="s">
        <v>363</v>
      </c>
      <c r="B85" s="28" t="s">
        <v>364</v>
      </c>
      <c r="C85" s="14" t="str">
        <f t="shared" si="7"/>
        <v>{"key_code":"k"},{"key_code":"y"},{"key_code":"i"}</v>
      </c>
      <c r="D85" s="64">
        <f t="shared" si="8"/>
        <v>3</v>
      </c>
      <c r="E85" s="65" t="str">
        <f t="shared" si="9"/>
        <v/>
      </c>
      <c r="F85" s="65" t="str">
        <f t="shared" si="10"/>
        <v/>
      </c>
      <c r="G85" s="65" t="str">
        <f t="shared" si="11"/>
        <v>{"key_code":"k"},{"key_code":"y"},{"key_code":"i"}</v>
      </c>
      <c r="H85" s="65" t="str">
        <f t="shared" si="12"/>
        <v/>
      </c>
      <c r="I85" s="66" t="str">
        <f t="shared" si="13"/>
        <v/>
      </c>
    </row>
    <row r="86" spans="1:9">
      <c r="A86" s="25" t="s">
        <v>84</v>
      </c>
      <c r="B86" s="28" t="s">
        <v>415</v>
      </c>
      <c r="C86" s="14" t="str">
        <f t="shared" si="7"/>
        <v>{"key_code":"k"},{"key_code":"y"},{"key_code":"o"}</v>
      </c>
      <c r="D86" s="64">
        <f t="shared" si="8"/>
        <v>3</v>
      </c>
      <c r="E86" s="65" t="str">
        <f t="shared" si="9"/>
        <v/>
      </c>
      <c r="F86" s="65" t="str">
        <f t="shared" si="10"/>
        <v/>
      </c>
      <c r="G86" s="65" t="str">
        <f t="shared" si="11"/>
        <v>{"key_code":"k"},{"key_code":"y"},{"key_code":"o"}</v>
      </c>
      <c r="H86" s="65" t="str">
        <f t="shared" si="12"/>
        <v/>
      </c>
      <c r="I86" s="66" t="str">
        <f t="shared" si="13"/>
        <v/>
      </c>
    </row>
    <row r="87" spans="1:9">
      <c r="A87" s="25" t="s">
        <v>85</v>
      </c>
      <c r="B87" s="28" t="s">
        <v>387</v>
      </c>
      <c r="C87" s="14" t="str">
        <f t="shared" si="7"/>
        <v>{"key_code":"k"},{"key_code":"y"},{"key_code":"u"}</v>
      </c>
      <c r="D87" s="64">
        <f t="shared" si="8"/>
        <v>3</v>
      </c>
      <c r="E87" s="65" t="str">
        <f t="shared" si="9"/>
        <v/>
      </c>
      <c r="F87" s="65" t="str">
        <f t="shared" si="10"/>
        <v/>
      </c>
      <c r="G87" s="65" t="str">
        <f t="shared" si="11"/>
        <v>{"key_code":"k"},{"key_code":"y"},{"key_code":"u"}</v>
      </c>
      <c r="H87" s="65" t="str">
        <f t="shared" si="12"/>
        <v/>
      </c>
      <c r="I87" s="66" t="str">
        <f t="shared" si="13"/>
        <v/>
      </c>
    </row>
    <row r="88" spans="1:9">
      <c r="A88" s="25" t="s">
        <v>255</v>
      </c>
      <c r="B88" s="28" t="s">
        <v>256</v>
      </c>
      <c r="C88" s="14" t="str">
        <f t="shared" si="7"/>
        <v>{"key_code":"m"},{"key_code":"a"}</v>
      </c>
      <c r="D88" s="64">
        <f t="shared" si="8"/>
        <v>2</v>
      </c>
      <c r="E88" s="65" t="str">
        <f t="shared" si="9"/>
        <v/>
      </c>
      <c r="F88" s="65" t="str">
        <f t="shared" si="10"/>
        <v>{"key_code":"m"},{"key_code":"a"}</v>
      </c>
      <c r="G88" s="65" t="str">
        <f t="shared" si="11"/>
        <v/>
      </c>
      <c r="H88" s="65" t="str">
        <f t="shared" si="12"/>
        <v/>
      </c>
      <c r="I88" s="66" t="str">
        <f t="shared" si="13"/>
        <v/>
      </c>
    </row>
    <row r="89" spans="1:9">
      <c r="A89" s="25" t="s">
        <v>44</v>
      </c>
      <c r="B89" s="28" t="s">
        <v>308</v>
      </c>
      <c r="C89" s="14" t="str">
        <f t="shared" si="7"/>
        <v>{"key_code":"m"},{"key_code":"e"}</v>
      </c>
      <c r="D89" s="64">
        <f t="shared" si="8"/>
        <v>2</v>
      </c>
      <c r="E89" s="65" t="str">
        <f t="shared" si="9"/>
        <v/>
      </c>
      <c r="F89" s="65" t="str">
        <f t="shared" si="10"/>
        <v>{"key_code":"m"},{"key_code":"e"}</v>
      </c>
      <c r="G89" s="65" t="str">
        <f t="shared" si="11"/>
        <v/>
      </c>
      <c r="H89" s="65" t="str">
        <f t="shared" si="12"/>
        <v/>
      </c>
      <c r="I89" s="66" t="str">
        <f t="shared" si="13"/>
        <v/>
      </c>
    </row>
    <row r="90" spans="1:9">
      <c r="A90" s="25" t="s">
        <v>58</v>
      </c>
      <c r="B90" s="28" t="s">
        <v>277</v>
      </c>
      <c r="C90" s="14" t="str">
        <f t="shared" si="7"/>
        <v>{"key_code":"m"},{"key_code":"i"}</v>
      </c>
      <c r="D90" s="64">
        <f t="shared" si="8"/>
        <v>2</v>
      </c>
      <c r="E90" s="65" t="str">
        <f t="shared" si="9"/>
        <v/>
      </c>
      <c r="F90" s="65" t="str">
        <f t="shared" si="10"/>
        <v>{"key_code":"m"},{"key_code":"i"}</v>
      </c>
      <c r="G90" s="65" t="str">
        <f t="shared" si="11"/>
        <v/>
      </c>
      <c r="H90" s="65" t="str">
        <f t="shared" si="12"/>
        <v/>
      </c>
      <c r="I90" s="66" t="str">
        <f t="shared" si="13"/>
        <v/>
      </c>
    </row>
    <row r="91" spans="1:9">
      <c r="A91" s="25" t="s">
        <v>53</v>
      </c>
      <c r="B91" s="28" t="s">
        <v>323</v>
      </c>
      <c r="C91" s="14" t="str">
        <f t="shared" si="7"/>
        <v>{"key_code":"m"},{"key_code":"o"}</v>
      </c>
      <c r="D91" s="64">
        <f t="shared" si="8"/>
        <v>2</v>
      </c>
      <c r="E91" s="65" t="str">
        <f t="shared" si="9"/>
        <v/>
      </c>
      <c r="F91" s="65" t="str">
        <f t="shared" si="10"/>
        <v>{"key_code":"m"},{"key_code":"o"}</v>
      </c>
      <c r="G91" s="65" t="str">
        <f t="shared" si="11"/>
        <v/>
      </c>
      <c r="H91" s="65" t="str">
        <f t="shared" si="12"/>
        <v/>
      </c>
      <c r="I91" s="66" t="str">
        <f t="shared" si="13"/>
        <v/>
      </c>
    </row>
    <row r="92" spans="1:9">
      <c r="A92" s="25" t="s">
        <v>61</v>
      </c>
      <c r="B92" s="28" t="s">
        <v>291</v>
      </c>
      <c r="C92" s="14" t="str">
        <f t="shared" si="7"/>
        <v>{"key_code":"m"},{"key_code":"u"}</v>
      </c>
      <c r="D92" s="64">
        <f t="shared" si="8"/>
        <v>2</v>
      </c>
      <c r="E92" s="65" t="str">
        <f t="shared" si="9"/>
        <v/>
      </c>
      <c r="F92" s="65" t="str">
        <f t="shared" si="10"/>
        <v>{"key_code":"m"},{"key_code":"u"}</v>
      </c>
      <c r="G92" s="65" t="str">
        <f t="shared" si="11"/>
        <v/>
      </c>
      <c r="H92" s="65" t="str">
        <f t="shared" si="12"/>
        <v/>
      </c>
      <c r="I92" s="66" t="str">
        <f t="shared" si="13"/>
        <v/>
      </c>
    </row>
    <row r="93" spans="1:9">
      <c r="A93" s="25" t="s">
        <v>74</v>
      </c>
      <c r="B93" s="28" t="s">
        <v>356</v>
      </c>
      <c r="C93" s="14" t="str">
        <f t="shared" si="7"/>
        <v>{"key_code":"m"},{"key_code":"y"},{"key_code":"a"}</v>
      </c>
      <c r="D93" s="64">
        <f t="shared" si="8"/>
        <v>3</v>
      </c>
      <c r="E93" s="65" t="str">
        <f t="shared" si="9"/>
        <v/>
      </c>
      <c r="F93" s="65" t="str">
        <f t="shared" si="10"/>
        <v/>
      </c>
      <c r="G93" s="65" t="str">
        <f t="shared" si="11"/>
        <v>{"key_code":"m"},{"key_code":"y"},{"key_code":"a"}</v>
      </c>
      <c r="H93" s="65" t="str">
        <f t="shared" si="12"/>
        <v/>
      </c>
      <c r="I93" s="66" t="str">
        <f t="shared" si="13"/>
        <v/>
      </c>
    </row>
    <row r="94" spans="1:9">
      <c r="A94" s="25" t="s">
        <v>403</v>
      </c>
      <c r="B94" s="28" t="s">
        <v>404</v>
      </c>
      <c r="C94" s="14" t="str">
        <f t="shared" si="7"/>
        <v>{"key_code":"m"},{"key_code":"y"},{"key_code":"e"}</v>
      </c>
      <c r="D94" s="64">
        <f t="shared" si="8"/>
        <v>3</v>
      </c>
      <c r="E94" s="65" t="str">
        <f t="shared" si="9"/>
        <v/>
      </c>
      <c r="F94" s="65" t="str">
        <f t="shared" si="10"/>
        <v/>
      </c>
      <c r="G94" s="65" t="str">
        <f t="shared" si="11"/>
        <v>{"key_code":"m"},{"key_code":"y"},{"key_code":"e"}</v>
      </c>
      <c r="H94" s="65" t="str">
        <f t="shared" si="12"/>
        <v/>
      </c>
      <c r="I94" s="66" t="str">
        <f t="shared" si="13"/>
        <v/>
      </c>
    </row>
    <row r="95" spans="1:9">
      <c r="A95" s="25" t="s">
        <v>373</v>
      </c>
      <c r="B95" s="28" t="s">
        <v>374</v>
      </c>
      <c r="C95" s="14" t="str">
        <f t="shared" si="7"/>
        <v>{"key_code":"m"},{"key_code":"y"},{"key_code":"i"}</v>
      </c>
      <c r="D95" s="64">
        <f t="shared" si="8"/>
        <v>3</v>
      </c>
      <c r="E95" s="65" t="str">
        <f t="shared" si="9"/>
        <v/>
      </c>
      <c r="F95" s="65" t="str">
        <f t="shared" si="10"/>
        <v/>
      </c>
      <c r="G95" s="65" t="str">
        <f t="shared" si="11"/>
        <v>{"key_code":"m"},{"key_code":"y"},{"key_code":"i"}</v>
      </c>
      <c r="H95" s="65" t="str">
        <f t="shared" si="12"/>
        <v/>
      </c>
      <c r="I95" s="66" t="str">
        <f t="shared" si="13"/>
        <v/>
      </c>
    </row>
    <row r="96" spans="1:9">
      <c r="A96" s="25" t="s">
        <v>75</v>
      </c>
      <c r="B96" s="28" t="s">
        <v>418</v>
      </c>
      <c r="C96" s="14" t="str">
        <f t="shared" si="7"/>
        <v>{"key_code":"m"},{"key_code":"y"},{"key_code":"o"}</v>
      </c>
      <c r="D96" s="64">
        <f t="shared" si="8"/>
        <v>3</v>
      </c>
      <c r="E96" s="65" t="str">
        <f t="shared" si="9"/>
        <v/>
      </c>
      <c r="F96" s="65" t="str">
        <f t="shared" si="10"/>
        <v/>
      </c>
      <c r="G96" s="65" t="str">
        <f t="shared" si="11"/>
        <v>{"key_code":"m"},{"key_code":"y"},{"key_code":"o"}</v>
      </c>
      <c r="H96" s="65" t="str">
        <f t="shared" si="12"/>
        <v/>
      </c>
      <c r="I96" s="66" t="str">
        <f t="shared" si="13"/>
        <v/>
      </c>
    </row>
    <row r="97" spans="1:9">
      <c r="A97" s="25" t="s">
        <v>76</v>
      </c>
      <c r="B97" s="28" t="s">
        <v>390</v>
      </c>
      <c r="C97" s="14" t="str">
        <f t="shared" si="7"/>
        <v>{"key_code":"m"},{"key_code":"y"},{"key_code":"u"}</v>
      </c>
      <c r="D97" s="64">
        <f t="shared" si="8"/>
        <v>3</v>
      </c>
      <c r="E97" s="65" t="str">
        <f t="shared" si="9"/>
        <v/>
      </c>
      <c r="F97" s="65" t="str">
        <f t="shared" si="10"/>
        <v/>
      </c>
      <c r="G97" s="65" t="str">
        <f t="shared" si="11"/>
        <v>{"key_code":"m"},{"key_code":"y"},{"key_code":"u"}</v>
      </c>
      <c r="H97" s="65" t="str">
        <f t="shared" si="12"/>
        <v/>
      </c>
      <c r="I97" s="66" t="str">
        <f t="shared" si="13"/>
        <v/>
      </c>
    </row>
    <row r="98" spans="1:9">
      <c r="A98" s="25" t="s">
        <v>192</v>
      </c>
      <c r="B98" s="28" t="s">
        <v>253</v>
      </c>
      <c r="C98" s="14" t="str">
        <f t="shared" si="7"/>
        <v>{"key_code":"n"},{"key_code":"a"}</v>
      </c>
      <c r="D98" s="64">
        <f t="shared" si="8"/>
        <v>2</v>
      </c>
      <c r="E98" s="65" t="str">
        <f t="shared" si="9"/>
        <v/>
      </c>
      <c r="F98" s="65" t="str">
        <f t="shared" si="10"/>
        <v>{"key_code":"n"},{"key_code":"a"}</v>
      </c>
      <c r="G98" s="65" t="str">
        <f t="shared" si="11"/>
        <v/>
      </c>
      <c r="H98" s="65" t="str">
        <f t="shared" si="12"/>
        <v/>
      </c>
      <c r="I98" s="66" t="str">
        <f t="shared" si="13"/>
        <v/>
      </c>
    </row>
    <row r="99" spans="1:9">
      <c r="A99" s="25" t="s">
        <v>42</v>
      </c>
      <c r="B99" s="28" t="s">
        <v>306</v>
      </c>
      <c r="C99" s="14" t="str">
        <f t="shared" si="7"/>
        <v>{"key_code":"n"},{"key_code":"e"}</v>
      </c>
      <c r="D99" s="64">
        <f t="shared" si="8"/>
        <v>2</v>
      </c>
      <c r="E99" s="65" t="str">
        <f t="shared" si="9"/>
        <v/>
      </c>
      <c r="F99" s="65" t="str">
        <f t="shared" si="10"/>
        <v>{"key_code":"n"},{"key_code":"e"}</v>
      </c>
      <c r="G99" s="65" t="str">
        <f t="shared" si="11"/>
        <v/>
      </c>
      <c r="H99" s="65" t="str">
        <f t="shared" si="12"/>
        <v/>
      </c>
      <c r="I99" s="66" t="str">
        <f t="shared" si="13"/>
        <v/>
      </c>
    </row>
    <row r="100" spans="1:9">
      <c r="A100" s="25" t="s">
        <v>49</v>
      </c>
      <c r="B100" s="28" t="s">
        <v>275</v>
      </c>
      <c r="C100" s="14" t="str">
        <f t="shared" si="7"/>
        <v>{"key_code":"n"},{"key_code":"i"}</v>
      </c>
      <c r="D100" s="64">
        <f t="shared" si="8"/>
        <v>2</v>
      </c>
      <c r="E100" s="65" t="str">
        <f t="shared" si="9"/>
        <v/>
      </c>
      <c r="F100" s="65" t="str">
        <f t="shared" si="10"/>
        <v>{"key_code":"n"},{"key_code":"i"}</v>
      </c>
      <c r="G100" s="65" t="str">
        <f t="shared" si="11"/>
        <v/>
      </c>
      <c r="H100" s="65" t="str">
        <f t="shared" si="12"/>
        <v/>
      </c>
      <c r="I100" s="66" t="str">
        <f t="shared" si="13"/>
        <v/>
      </c>
    </row>
    <row r="101" spans="1:9">
      <c r="A101" s="25" t="s">
        <v>193</v>
      </c>
      <c r="B101" s="28" t="s">
        <v>343</v>
      </c>
      <c r="C101" s="14" t="str">
        <f t="shared" si="7"/>
        <v>{"key_code":"n"},{"key_code":"n"}</v>
      </c>
      <c r="D101" s="64">
        <f t="shared" si="8"/>
        <v>2</v>
      </c>
      <c r="E101" s="65" t="str">
        <f t="shared" si="9"/>
        <v/>
      </c>
      <c r="F101" s="65" t="str">
        <f t="shared" si="10"/>
        <v>{"key_code":"n"},{"key_code":"n"}</v>
      </c>
      <c r="G101" s="65" t="str">
        <f t="shared" si="11"/>
        <v/>
      </c>
      <c r="H101" s="65" t="str">
        <f t="shared" si="12"/>
        <v/>
      </c>
      <c r="I101" s="66" t="str">
        <f t="shared" si="13"/>
        <v/>
      </c>
    </row>
    <row r="102" spans="1:9">
      <c r="A102" s="25" t="s">
        <v>52</v>
      </c>
      <c r="B102" s="28" t="s">
        <v>321</v>
      </c>
      <c r="C102" s="14" t="str">
        <f t="shared" si="7"/>
        <v>{"key_code":"n"},{"key_code":"o"}</v>
      </c>
      <c r="D102" s="64">
        <f t="shared" si="8"/>
        <v>2</v>
      </c>
      <c r="E102" s="65" t="str">
        <f t="shared" si="9"/>
        <v/>
      </c>
      <c r="F102" s="65" t="str">
        <f t="shared" si="10"/>
        <v>{"key_code":"n"},{"key_code":"o"}</v>
      </c>
      <c r="G102" s="65" t="str">
        <f t="shared" si="11"/>
        <v/>
      </c>
      <c r="H102" s="65" t="str">
        <f t="shared" si="12"/>
        <v/>
      </c>
      <c r="I102" s="66" t="str">
        <f t="shared" si="13"/>
        <v/>
      </c>
    </row>
    <row r="103" spans="1:9">
      <c r="A103" s="25" t="s">
        <v>48</v>
      </c>
      <c r="B103" s="28" t="s">
        <v>290</v>
      </c>
      <c r="C103" s="14" t="str">
        <f t="shared" si="7"/>
        <v>{"key_code":"n"},{"key_code":"u"}</v>
      </c>
      <c r="D103" s="64">
        <f t="shared" si="8"/>
        <v>2</v>
      </c>
      <c r="E103" s="65" t="str">
        <f t="shared" si="9"/>
        <v/>
      </c>
      <c r="F103" s="65" t="str">
        <f t="shared" si="10"/>
        <v>{"key_code":"n"},{"key_code":"u"}</v>
      </c>
      <c r="G103" s="65" t="str">
        <f t="shared" si="11"/>
        <v/>
      </c>
      <c r="H103" s="65" t="str">
        <f t="shared" si="12"/>
        <v/>
      </c>
      <c r="I103" s="66" t="str">
        <f t="shared" si="13"/>
        <v/>
      </c>
    </row>
    <row r="104" spans="1:9">
      <c r="A104" s="25" t="s">
        <v>86</v>
      </c>
      <c r="B104" s="28" t="s">
        <v>353</v>
      </c>
      <c r="C104" s="14" t="str">
        <f t="shared" si="7"/>
        <v>{"key_code":"n"},{"key_code":"y"},{"key_code":"a"}</v>
      </c>
      <c r="D104" s="64">
        <f t="shared" si="8"/>
        <v>3</v>
      </c>
      <c r="E104" s="65" t="str">
        <f t="shared" si="9"/>
        <v/>
      </c>
      <c r="F104" s="65" t="str">
        <f t="shared" si="10"/>
        <v/>
      </c>
      <c r="G104" s="65" t="str">
        <f t="shared" si="11"/>
        <v>{"key_code":"n"},{"key_code":"y"},{"key_code":"a"}</v>
      </c>
      <c r="H104" s="65" t="str">
        <f t="shared" si="12"/>
        <v/>
      </c>
      <c r="I104" s="66" t="str">
        <f t="shared" si="13"/>
        <v/>
      </c>
    </row>
    <row r="105" spans="1:9">
      <c r="A105" s="25" t="s">
        <v>399</v>
      </c>
      <c r="B105" s="28" t="s">
        <v>400</v>
      </c>
      <c r="C105" s="14" t="str">
        <f t="shared" si="7"/>
        <v>{"key_code":"n"},{"key_code":"y"},{"key_code":"e"}</v>
      </c>
      <c r="D105" s="64">
        <f t="shared" si="8"/>
        <v>3</v>
      </c>
      <c r="E105" s="65" t="str">
        <f t="shared" si="9"/>
        <v/>
      </c>
      <c r="F105" s="65" t="str">
        <f t="shared" si="10"/>
        <v/>
      </c>
      <c r="G105" s="65" t="str">
        <f t="shared" si="11"/>
        <v>{"key_code":"n"},{"key_code":"y"},{"key_code":"e"}</v>
      </c>
      <c r="H105" s="65" t="str">
        <f t="shared" si="12"/>
        <v/>
      </c>
      <c r="I105" s="66" t="str">
        <f t="shared" si="13"/>
        <v/>
      </c>
    </row>
    <row r="106" spans="1:9">
      <c r="A106" s="25" t="s">
        <v>369</v>
      </c>
      <c r="B106" s="28" t="s">
        <v>370</v>
      </c>
      <c r="C106" s="14" t="str">
        <f t="shared" si="7"/>
        <v>{"key_code":"n"},{"key_code":"y"},{"key_code":"i"}</v>
      </c>
      <c r="D106" s="64">
        <f t="shared" si="8"/>
        <v>3</v>
      </c>
      <c r="E106" s="65" t="str">
        <f t="shared" si="9"/>
        <v/>
      </c>
      <c r="F106" s="65" t="str">
        <f t="shared" si="10"/>
        <v/>
      </c>
      <c r="G106" s="65" t="str">
        <f t="shared" si="11"/>
        <v>{"key_code":"n"},{"key_code":"y"},{"key_code":"i"}</v>
      </c>
      <c r="H106" s="65" t="str">
        <f t="shared" si="12"/>
        <v/>
      </c>
      <c r="I106" s="66" t="str">
        <f t="shared" si="13"/>
        <v/>
      </c>
    </row>
    <row r="107" spans="1:9">
      <c r="A107" s="25" t="s">
        <v>87</v>
      </c>
      <c r="B107" s="28" t="s">
        <v>416</v>
      </c>
      <c r="C107" s="14" t="str">
        <f t="shared" si="7"/>
        <v>{"key_code":"n"},{"key_code":"y"},{"key_code":"o"}</v>
      </c>
      <c r="D107" s="64">
        <f t="shared" si="8"/>
        <v>3</v>
      </c>
      <c r="E107" s="65" t="str">
        <f t="shared" si="9"/>
        <v/>
      </c>
      <c r="F107" s="65" t="str">
        <f t="shared" si="10"/>
        <v/>
      </c>
      <c r="G107" s="65" t="str">
        <f t="shared" si="11"/>
        <v>{"key_code":"n"},{"key_code":"y"},{"key_code":"o"}</v>
      </c>
      <c r="H107" s="65" t="str">
        <f t="shared" si="12"/>
        <v/>
      </c>
      <c r="I107" s="66" t="str">
        <f t="shared" si="13"/>
        <v/>
      </c>
    </row>
    <row r="108" spans="1:9">
      <c r="A108" s="25" t="s">
        <v>88</v>
      </c>
      <c r="B108" s="28" t="s">
        <v>388</v>
      </c>
      <c r="C108" s="14" t="str">
        <f t="shared" si="7"/>
        <v>{"key_code":"n"},{"key_code":"y"},{"key_code":"u"}</v>
      </c>
      <c r="D108" s="64">
        <f t="shared" si="8"/>
        <v>3</v>
      </c>
      <c r="E108" s="65" t="str">
        <f t="shared" si="9"/>
        <v/>
      </c>
      <c r="F108" s="65" t="str">
        <f t="shared" si="10"/>
        <v/>
      </c>
      <c r="G108" s="65" t="str">
        <f t="shared" si="11"/>
        <v>{"key_code":"n"},{"key_code":"y"},{"key_code":"u"}</v>
      </c>
      <c r="H108" s="65" t="str">
        <f t="shared" si="12"/>
        <v/>
      </c>
      <c r="I108" s="66" t="str">
        <f t="shared" si="13"/>
        <v/>
      </c>
    </row>
    <row r="109" spans="1:9">
      <c r="A109" s="25" t="s">
        <v>248</v>
      </c>
      <c r="B109" s="28" t="s">
        <v>148</v>
      </c>
      <c r="C109" s="14" t="str">
        <f t="shared" si="7"/>
        <v>{"key_code":"o"}</v>
      </c>
      <c r="D109" s="64">
        <f t="shared" si="8"/>
        <v>1</v>
      </c>
      <c r="E109" s="65" t="str">
        <f t="shared" si="9"/>
        <v>{"key_code":"o"}</v>
      </c>
      <c r="F109" s="65" t="str">
        <f t="shared" si="10"/>
        <v/>
      </c>
      <c r="G109" s="65" t="str">
        <f t="shared" si="11"/>
        <v/>
      </c>
      <c r="H109" s="65" t="str">
        <f t="shared" si="12"/>
        <v/>
      </c>
      <c r="I109" s="66" t="str">
        <f t="shared" si="13"/>
        <v/>
      </c>
    </row>
    <row r="110" spans="1:9">
      <c r="A110" s="25" t="s">
        <v>270</v>
      </c>
      <c r="B110" s="28" t="s">
        <v>271</v>
      </c>
      <c r="C110" s="14" t="str">
        <f t="shared" si="7"/>
        <v>{"key_code":"p"},{"key_code":"a"}</v>
      </c>
      <c r="D110" s="64">
        <f t="shared" si="8"/>
        <v>2</v>
      </c>
      <c r="E110" s="65" t="str">
        <f t="shared" si="9"/>
        <v/>
      </c>
      <c r="F110" s="65" t="str">
        <f t="shared" si="10"/>
        <v>{"key_code":"p"},{"key_code":"a"}</v>
      </c>
      <c r="G110" s="65" t="str">
        <f t="shared" si="11"/>
        <v/>
      </c>
      <c r="H110" s="65" t="str">
        <f t="shared" si="12"/>
        <v/>
      </c>
      <c r="I110" s="66" t="str">
        <f t="shared" si="13"/>
        <v/>
      </c>
    </row>
    <row r="111" spans="1:9">
      <c r="A111" s="25" t="s">
        <v>71</v>
      </c>
      <c r="B111" s="28" t="s">
        <v>316</v>
      </c>
      <c r="C111" s="14" t="str">
        <f t="shared" si="7"/>
        <v>{"key_code":"p"},{"key_code":"e"}</v>
      </c>
      <c r="D111" s="64">
        <f t="shared" si="8"/>
        <v>2</v>
      </c>
      <c r="E111" s="65" t="str">
        <f t="shared" si="9"/>
        <v/>
      </c>
      <c r="F111" s="65" t="str">
        <f t="shared" si="10"/>
        <v>{"key_code":"p"},{"key_code":"e"}</v>
      </c>
      <c r="G111" s="65" t="str">
        <f t="shared" si="11"/>
        <v/>
      </c>
      <c r="H111" s="65" t="str">
        <f t="shared" si="12"/>
        <v/>
      </c>
      <c r="I111" s="66" t="str">
        <f t="shared" si="13"/>
        <v/>
      </c>
    </row>
    <row r="112" spans="1:9">
      <c r="A112" s="25" t="s">
        <v>73</v>
      </c>
      <c r="B112" s="28" t="s">
        <v>286</v>
      </c>
      <c r="C112" s="14" t="str">
        <f t="shared" si="7"/>
        <v>{"key_code":"p"},{"key_code":"i"}</v>
      </c>
      <c r="D112" s="64">
        <f t="shared" si="8"/>
        <v>2</v>
      </c>
      <c r="E112" s="65" t="str">
        <f t="shared" si="9"/>
        <v/>
      </c>
      <c r="F112" s="65" t="str">
        <f t="shared" si="10"/>
        <v>{"key_code":"p"},{"key_code":"i"}</v>
      </c>
      <c r="G112" s="65" t="str">
        <f t="shared" si="11"/>
        <v/>
      </c>
      <c r="H112" s="65" t="str">
        <f t="shared" si="12"/>
        <v/>
      </c>
      <c r="I112" s="66" t="str">
        <f t="shared" si="13"/>
        <v/>
      </c>
    </row>
    <row r="113" spans="1:9">
      <c r="A113" s="25" t="s">
        <v>72</v>
      </c>
      <c r="B113" s="28" t="s">
        <v>333</v>
      </c>
      <c r="C113" s="14" t="str">
        <f t="shared" si="7"/>
        <v>{"key_code":"p"},{"key_code":"o"}</v>
      </c>
      <c r="D113" s="64">
        <f t="shared" si="8"/>
        <v>2</v>
      </c>
      <c r="E113" s="65" t="str">
        <f t="shared" si="9"/>
        <v/>
      </c>
      <c r="F113" s="65" t="str">
        <f t="shared" si="10"/>
        <v>{"key_code":"p"},{"key_code":"o"}</v>
      </c>
      <c r="G113" s="65" t="str">
        <f t="shared" si="11"/>
        <v/>
      </c>
      <c r="H113" s="65" t="str">
        <f t="shared" si="12"/>
        <v/>
      </c>
      <c r="I113" s="66" t="str">
        <f t="shared" si="13"/>
        <v/>
      </c>
    </row>
    <row r="114" spans="1:9">
      <c r="A114" s="25" t="s">
        <v>70</v>
      </c>
      <c r="B114" s="28" t="s">
        <v>300</v>
      </c>
      <c r="C114" s="14" t="str">
        <f t="shared" si="7"/>
        <v>{"key_code":"p"},{"key_code":"u"}</v>
      </c>
      <c r="D114" s="64">
        <f t="shared" si="8"/>
        <v>2</v>
      </c>
      <c r="E114" s="65" t="str">
        <f t="shared" si="9"/>
        <v/>
      </c>
      <c r="F114" s="65" t="str">
        <f t="shared" si="10"/>
        <v>{"key_code":"p"},{"key_code":"u"}</v>
      </c>
      <c r="G114" s="65" t="str">
        <f t="shared" si="11"/>
        <v/>
      </c>
      <c r="H114" s="65" t="str">
        <f t="shared" si="12"/>
        <v/>
      </c>
      <c r="I114" s="66" t="str">
        <f t="shared" si="13"/>
        <v/>
      </c>
    </row>
    <row r="115" spans="1:9">
      <c r="A115" s="25" t="s">
        <v>106</v>
      </c>
      <c r="B115" s="28" t="s">
        <v>362</v>
      </c>
      <c r="C115" s="14" t="str">
        <f t="shared" si="7"/>
        <v>{"key_code":"p"},{"key_code":"y"},{"key_code":"a"}</v>
      </c>
      <c r="D115" s="64">
        <f t="shared" si="8"/>
        <v>3</v>
      </c>
      <c r="E115" s="65" t="str">
        <f t="shared" si="9"/>
        <v/>
      </c>
      <c r="F115" s="65" t="str">
        <f t="shared" si="10"/>
        <v/>
      </c>
      <c r="G115" s="65" t="str">
        <f t="shared" si="11"/>
        <v>{"key_code":"p"},{"key_code":"y"},{"key_code":"a"}</v>
      </c>
      <c r="H115" s="65" t="str">
        <f t="shared" si="12"/>
        <v/>
      </c>
      <c r="I115" s="66" t="str">
        <f t="shared" si="13"/>
        <v/>
      </c>
    </row>
    <row r="116" spans="1:9">
      <c r="A116" s="25" t="s">
        <v>413</v>
      </c>
      <c r="B116" s="28" t="s">
        <v>414</v>
      </c>
      <c r="C116" s="14" t="str">
        <f t="shared" si="7"/>
        <v>{"key_code":"p"},{"key_code":"y"},{"key_code":"e"}</v>
      </c>
      <c r="D116" s="64">
        <f t="shared" si="8"/>
        <v>3</v>
      </c>
      <c r="E116" s="65" t="str">
        <f t="shared" si="9"/>
        <v/>
      </c>
      <c r="F116" s="65" t="str">
        <f t="shared" si="10"/>
        <v/>
      </c>
      <c r="G116" s="65" t="str">
        <f t="shared" si="11"/>
        <v>{"key_code":"p"},{"key_code":"y"},{"key_code":"e"}</v>
      </c>
      <c r="H116" s="65" t="str">
        <f t="shared" si="12"/>
        <v/>
      </c>
      <c r="I116" s="66" t="str">
        <f t="shared" si="13"/>
        <v/>
      </c>
    </row>
    <row r="117" spans="1:9">
      <c r="A117" s="25" t="s">
        <v>385</v>
      </c>
      <c r="B117" s="28" t="s">
        <v>386</v>
      </c>
      <c r="C117" s="14" t="str">
        <f t="shared" si="7"/>
        <v>{"key_code":"p"},{"key_code":"y"},{"key_code":"i"}</v>
      </c>
      <c r="D117" s="64">
        <f t="shared" si="8"/>
        <v>3</v>
      </c>
      <c r="E117" s="65" t="str">
        <f t="shared" si="9"/>
        <v/>
      </c>
      <c r="F117" s="65" t="str">
        <f t="shared" si="10"/>
        <v/>
      </c>
      <c r="G117" s="65" t="str">
        <f t="shared" si="11"/>
        <v>{"key_code":"p"},{"key_code":"y"},{"key_code":"i"}</v>
      </c>
      <c r="H117" s="65" t="str">
        <f t="shared" si="12"/>
        <v/>
      </c>
      <c r="I117" s="66" t="str">
        <f t="shared" si="13"/>
        <v/>
      </c>
    </row>
    <row r="118" spans="1:9">
      <c r="A118" s="25" t="s">
        <v>108</v>
      </c>
      <c r="B118" s="28" t="s">
        <v>424</v>
      </c>
      <c r="C118" s="14" t="str">
        <f t="shared" si="7"/>
        <v>{"key_code":"p"},{"key_code":"y"},{"key_code":"o"}</v>
      </c>
      <c r="D118" s="64">
        <f t="shared" si="8"/>
        <v>3</v>
      </c>
      <c r="E118" s="65" t="str">
        <f t="shared" si="9"/>
        <v/>
      </c>
      <c r="F118" s="65" t="str">
        <f t="shared" si="10"/>
        <v/>
      </c>
      <c r="G118" s="65" t="str">
        <f t="shared" si="11"/>
        <v>{"key_code":"p"},{"key_code":"y"},{"key_code":"o"}</v>
      </c>
      <c r="H118" s="65" t="str">
        <f t="shared" si="12"/>
        <v/>
      </c>
      <c r="I118" s="66" t="str">
        <f t="shared" si="13"/>
        <v/>
      </c>
    </row>
    <row r="119" spans="1:9">
      <c r="A119" s="25" t="s">
        <v>107</v>
      </c>
      <c r="B119" s="28" t="s">
        <v>396</v>
      </c>
      <c r="C119" s="14" t="str">
        <f t="shared" si="7"/>
        <v>{"key_code":"p"},{"key_code":"y"},{"key_code":"u"}</v>
      </c>
      <c r="D119" s="64">
        <f t="shared" si="8"/>
        <v>3</v>
      </c>
      <c r="E119" s="65" t="str">
        <f t="shared" si="9"/>
        <v/>
      </c>
      <c r="F119" s="65" t="str">
        <f t="shared" si="10"/>
        <v/>
      </c>
      <c r="G119" s="65" t="str">
        <f t="shared" si="11"/>
        <v>{"key_code":"p"},{"key_code":"y"},{"key_code":"u"}</v>
      </c>
      <c r="H119" s="65" t="str">
        <f t="shared" si="12"/>
        <v/>
      </c>
      <c r="I119" s="66" t="str">
        <f t="shared" si="13"/>
        <v/>
      </c>
    </row>
    <row r="120" spans="1:9">
      <c r="A120" s="26" t="s">
        <v>127</v>
      </c>
      <c r="B120" s="28" t="s">
        <v>1097</v>
      </c>
      <c r="C120" s="14" t="str">
        <f t="shared" si="7"/>
        <v>{"key_code":"q"},{"key_code":"a"}</v>
      </c>
      <c r="D120" s="64">
        <f t="shared" si="8"/>
        <v>2</v>
      </c>
      <c r="E120" s="65" t="str">
        <f t="shared" si="9"/>
        <v/>
      </c>
      <c r="F120" s="65" t="str">
        <f t="shared" si="10"/>
        <v>{"key_code":"q"},{"key_code":"a"}</v>
      </c>
      <c r="G120" s="65" t="str">
        <f t="shared" si="11"/>
        <v/>
      </c>
      <c r="H120" s="65" t="str">
        <f t="shared" si="12"/>
        <v/>
      </c>
      <c r="I120" s="66" t="str">
        <f t="shared" si="13"/>
        <v/>
      </c>
    </row>
    <row r="121" spans="1:9">
      <c r="A121" s="26" t="s">
        <v>129</v>
      </c>
      <c r="B121" s="28" t="s">
        <v>1098</v>
      </c>
      <c r="C121" s="14" t="str">
        <f t="shared" si="7"/>
        <v>{"key_code":"q"},{"key_code":"e"}</v>
      </c>
      <c r="D121" s="64">
        <f t="shared" si="8"/>
        <v>2</v>
      </c>
      <c r="E121" s="65" t="str">
        <f t="shared" si="9"/>
        <v/>
      </c>
      <c r="F121" s="65" t="str">
        <f t="shared" si="10"/>
        <v>{"key_code":"q"},{"key_code":"e"}</v>
      </c>
      <c r="G121" s="65" t="str">
        <f t="shared" si="11"/>
        <v/>
      </c>
      <c r="H121" s="65" t="str">
        <f t="shared" si="12"/>
        <v/>
      </c>
      <c r="I121" s="66" t="str">
        <f t="shared" si="13"/>
        <v/>
      </c>
    </row>
    <row r="122" spans="1:9">
      <c r="A122" s="26" t="s">
        <v>128</v>
      </c>
      <c r="B122" s="28" t="s">
        <v>1099</v>
      </c>
      <c r="C122" s="14" t="str">
        <f t="shared" si="7"/>
        <v>{"key_code":"q"},{"key_code":"i"}</v>
      </c>
      <c r="D122" s="64">
        <f t="shared" si="8"/>
        <v>2</v>
      </c>
      <c r="E122" s="65" t="str">
        <f t="shared" si="9"/>
        <v/>
      </c>
      <c r="F122" s="65" t="str">
        <f t="shared" si="10"/>
        <v>{"key_code":"q"},{"key_code":"i"}</v>
      </c>
      <c r="G122" s="65" t="str">
        <f t="shared" si="11"/>
        <v/>
      </c>
      <c r="H122" s="65" t="str">
        <f t="shared" si="12"/>
        <v/>
      </c>
      <c r="I122" s="66" t="str">
        <f t="shared" si="13"/>
        <v/>
      </c>
    </row>
    <row r="123" spans="1:9">
      <c r="A123" s="26" t="s">
        <v>130</v>
      </c>
      <c r="B123" s="28" t="s">
        <v>1100</v>
      </c>
      <c r="C123" s="14" t="str">
        <f t="shared" si="7"/>
        <v>{"key_code":"q"},{"key_code":"o"}</v>
      </c>
      <c r="D123" s="64">
        <f t="shared" si="8"/>
        <v>2</v>
      </c>
      <c r="E123" s="65" t="str">
        <f t="shared" si="9"/>
        <v/>
      </c>
      <c r="F123" s="65" t="str">
        <f t="shared" si="10"/>
        <v>{"key_code":"q"},{"key_code":"o"}</v>
      </c>
      <c r="G123" s="65" t="str">
        <f t="shared" si="11"/>
        <v/>
      </c>
      <c r="H123" s="65" t="str">
        <f t="shared" si="12"/>
        <v/>
      </c>
      <c r="I123" s="66" t="str">
        <f t="shared" si="13"/>
        <v/>
      </c>
    </row>
    <row r="124" spans="1:9">
      <c r="A124" s="26" t="s">
        <v>447</v>
      </c>
      <c r="B124" s="28" t="s">
        <v>1101</v>
      </c>
      <c r="C124" s="14" t="str">
        <f t="shared" si="7"/>
        <v>{"key_code":"q"},{"key_code":"u"}</v>
      </c>
      <c r="D124" s="64">
        <f t="shared" si="8"/>
        <v>2</v>
      </c>
      <c r="E124" s="65" t="str">
        <f t="shared" si="9"/>
        <v/>
      </c>
      <c r="F124" s="65" t="str">
        <f t="shared" si="10"/>
        <v>{"key_code":"q"},{"key_code":"u"}</v>
      </c>
      <c r="G124" s="65" t="str">
        <f t="shared" si="11"/>
        <v/>
      </c>
      <c r="H124" s="65" t="str">
        <f t="shared" si="12"/>
        <v/>
      </c>
      <c r="I124" s="66" t="str">
        <f t="shared" si="13"/>
        <v/>
      </c>
    </row>
    <row r="125" spans="1:9">
      <c r="A125" s="25" t="s">
        <v>194</v>
      </c>
      <c r="B125" s="28" t="s">
        <v>259</v>
      </c>
      <c r="C125" s="14" t="str">
        <f t="shared" si="7"/>
        <v>{"key_code":"r"},{"key_code":"a"}</v>
      </c>
      <c r="D125" s="64">
        <f t="shared" si="8"/>
        <v>2</v>
      </c>
      <c r="E125" s="65" t="str">
        <f t="shared" si="9"/>
        <v/>
      </c>
      <c r="F125" s="65" t="str">
        <f t="shared" si="10"/>
        <v>{"key_code":"r"},{"key_code":"a"}</v>
      </c>
      <c r="G125" s="65" t="str">
        <f t="shared" si="11"/>
        <v/>
      </c>
      <c r="H125" s="65" t="str">
        <f t="shared" si="12"/>
        <v/>
      </c>
      <c r="I125" s="66" t="str">
        <f t="shared" si="13"/>
        <v/>
      </c>
    </row>
    <row r="126" spans="1:9">
      <c r="A126" s="25" t="s">
        <v>39</v>
      </c>
      <c r="B126" s="28" t="s">
        <v>309</v>
      </c>
      <c r="C126" s="14" t="str">
        <f t="shared" si="7"/>
        <v>{"key_code":"r"},{"key_code":"e"}</v>
      </c>
      <c r="D126" s="64">
        <f t="shared" si="8"/>
        <v>2</v>
      </c>
      <c r="E126" s="65" t="str">
        <f t="shared" si="9"/>
        <v/>
      </c>
      <c r="F126" s="65" t="str">
        <f t="shared" si="10"/>
        <v>{"key_code":"r"},{"key_code":"e"}</v>
      </c>
      <c r="G126" s="65" t="str">
        <f t="shared" si="11"/>
        <v/>
      </c>
      <c r="H126" s="65" t="str">
        <f t="shared" si="12"/>
        <v/>
      </c>
      <c r="I126" s="66" t="str">
        <f t="shared" si="13"/>
        <v/>
      </c>
    </row>
    <row r="127" spans="1:9">
      <c r="A127" s="25" t="s">
        <v>43</v>
      </c>
      <c r="B127" s="28" t="s">
        <v>278</v>
      </c>
      <c r="C127" s="14" t="str">
        <f t="shared" si="7"/>
        <v>{"key_code":"r"},{"key_code":"i"}</v>
      </c>
      <c r="D127" s="64">
        <f t="shared" si="8"/>
        <v>2</v>
      </c>
      <c r="E127" s="65" t="str">
        <f t="shared" si="9"/>
        <v/>
      </c>
      <c r="F127" s="65" t="str">
        <f t="shared" si="10"/>
        <v>{"key_code":"r"},{"key_code":"i"}</v>
      </c>
      <c r="G127" s="65" t="str">
        <f t="shared" si="11"/>
        <v/>
      </c>
      <c r="H127" s="65" t="str">
        <f t="shared" si="12"/>
        <v/>
      </c>
      <c r="I127" s="66" t="str">
        <f t="shared" si="13"/>
        <v/>
      </c>
    </row>
    <row r="128" spans="1:9">
      <c r="A128" s="25" t="s">
        <v>27</v>
      </c>
      <c r="B128" s="28" t="s">
        <v>325</v>
      </c>
      <c r="C128" s="14" t="str">
        <f t="shared" si="7"/>
        <v>{"key_code":"r"},{"key_code":"o"}</v>
      </c>
      <c r="D128" s="64">
        <f t="shared" si="8"/>
        <v>2</v>
      </c>
      <c r="E128" s="65" t="str">
        <f t="shared" si="9"/>
        <v/>
      </c>
      <c r="F128" s="65" t="str">
        <f t="shared" si="10"/>
        <v>{"key_code":"r"},{"key_code":"o"}</v>
      </c>
      <c r="G128" s="65" t="str">
        <f t="shared" si="11"/>
        <v/>
      </c>
      <c r="H128" s="65" t="str">
        <f t="shared" si="12"/>
        <v/>
      </c>
      <c r="I128" s="66" t="str">
        <f t="shared" si="13"/>
        <v/>
      </c>
    </row>
    <row r="129" spans="1:9">
      <c r="A129" s="25" t="s">
        <v>25</v>
      </c>
      <c r="B129" s="28" t="s">
        <v>293</v>
      </c>
      <c r="C129" s="14" t="str">
        <f t="shared" si="7"/>
        <v>{"key_code":"r"},{"key_code":"u"}</v>
      </c>
      <c r="D129" s="64">
        <f t="shared" si="8"/>
        <v>2</v>
      </c>
      <c r="E129" s="65" t="str">
        <f t="shared" si="9"/>
        <v/>
      </c>
      <c r="F129" s="65" t="str">
        <f t="shared" si="10"/>
        <v>{"key_code":"r"},{"key_code":"u"}</v>
      </c>
      <c r="G129" s="65" t="str">
        <f t="shared" si="11"/>
        <v/>
      </c>
      <c r="H129" s="65" t="str">
        <f t="shared" si="12"/>
        <v/>
      </c>
      <c r="I129" s="66" t="str">
        <f t="shared" si="13"/>
        <v/>
      </c>
    </row>
    <row r="130" spans="1:9">
      <c r="A130" s="25" t="s">
        <v>77</v>
      </c>
      <c r="B130" s="28" t="s">
        <v>357</v>
      </c>
      <c r="C130" s="14" t="str">
        <f t="shared" si="7"/>
        <v>{"key_code":"r"},{"key_code":"y"},{"key_code":"a"}</v>
      </c>
      <c r="D130" s="64">
        <f t="shared" si="8"/>
        <v>3</v>
      </c>
      <c r="E130" s="65" t="str">
        <f t="shared" si="9"/>
        <v/>
      </c>
      <c r="F130" s="65" t="str">
        <f t="shared" si="10"/>
        <v/>
      </c>
      <c r="G130" s="65" t="str">
        <f t="shared" si="11"/>
        <v>{"key_code":"r"},{"key_code":"y"},{"key_code":"a"}</v>
      </c>
      <c r="H130" s="65" t="str">
        <f t="shared" si="12"/>
        <v/>
      </c>
      <c r="I130" s="66" t="str">
        <f t="shared" si="13"/>
        <v/>
      </c>
    </row>
    <row r="131" spans="1:9">
      <c r="A131" s="25" t="s">
        <v>405</v>
      </c>
      <c r="B131" s="28" t="s">
        <v>406</v>
      </c>
      <c r="C131" s="14" t="str">
        <f t="shared" si="7"/>
        <v>{"key_code":"r"},{"key_code":"y"},{"key_code":"e"}</v>
      </c>
      <c r="D131" s="64">
        <f t="shared" si="8"/>
        <v>3</v>
      </c>
      <c r="E131" s="65" t="str">
        <f t="shared" si="9"/>
        <v/>
      </c>
      <c r="F131" s="65" t="str">
        <f t="shared" si="10"/>
        <v/>
      </c>
      <c r="G131" s="65" t="str">
        <f t="shared" si="11"/>
        <v>{"key_code":"r"},{"key_code":"y"},{"key_code":"e"}</v>
      </c>
      <c r="H131" s="65" t="str">
        <f t="shared" si="12"/>
        <v/>
      </c>
      <c r="I131" s="66" t="str">
        <f t="shared" si="13"/>
        <v/>
      </c>
    </row>
    <row r="132" spans="1:9">
      <c r="A132" s="25" t="s">
        <v>375</v>
      </c>
      <c r="B132" s="28" t="s">
        <v>376</v>
      </c>
      <c r="C132" s="14" t="str">
        <f t="shared" ref="C132:C195" si="14">_xlfn.CONCAT(E132:I132)</f>
        <v>{"key_code":"r"},{"key_code":"y"},{"key_code":"i"}</v>
      </c>
      <c r="D132" s="64">
        <f t="shared" ref="D132:D195" si="15">LEN(B132)</f>
        <v>3</v>
      </c>
      <c r="E132" s="65" t="str">
        <f t="shared" ref="E132:E195" si="16">IF($D132=E$3,_xlfn.CONCAT($E$1,_xlfn.XLOOKUP($B132,字面,QWERTY),$G$1),"")</f>
        <v/>
      </c>
      <c r="F132" s="65" t="str">
        <f t="shared" ref="F132:F195" si="17">IF($D132=F$3,_xlfn.CONCAT($E$1,_xlfn.XLOOKUP(LEFT($B132),字面,QWERTY),$F$1,_xlfn.XLOOKUP(RIGHT($B132),字面,QWERTY),$G$1),"")</f>
        <v/>
      </c>
      <c r="G132" s="65" t="str">
        <f t="shared" ref="G132:G195" si="18">IF($D132=G$3,_xlfn.CONCAT($E$1,_xlfn.XLOOKUP(LEFT($B132),字面,QWERTY),$F$1,_xlfn.XLOOKUP(MID($B132,2,1),字面,QWERTY),$F$1,_xlfn.XLOOKUP(RIGHT($B132),字面,QWERTY),$G$1),"")</f>
        <v>{"key_code":"r"},{"key_code":"y"},{"key_code":"i"}</v>
      </c>
      <c r="H132" s="65" t="str">
        <f t="shared" ref="H132:H195" si="19">IF($D132=H$3,_xlfn.CONCAT($E$1,_xlfn.XLOOKUP(LEFT($B132),字面,QWERTY),$F$1,_xlfn.XLOOKUP(MID($B132,2,1),字面,QWERTY),$F$1,_xlfn.XLOOKUP(MID($B132,3,1),字面,QWERTY),$F$1,_xlfn.XLOOKUP(RIGHT($B132),字面,QWERTY),$G$1),"")</f>
        <v/>
      </c>
      <c r="I132" s="66" t="str">
        <f t="shared" ref="I132:I195" si="20">IF($D132=I$3,_xlfn.CONCAT($E$1,_xlfn.XLOOKUP(LEFT($B132),字面,QWERTY),$F$1,_xlfn.XLOOKUP(MID($B132,2,1),字面,QWERTY),$F$1,_xlfn.XLOOKUP(MID($B132,3,1),字面,QWERTY),$F$1,_xlfn.XLOOKUP(MID($B132,4,1),字面,QWERTY),$F$1,_xlfn.XLOOKUP(RIGHT($B132),字面,QWERTY),$G$1),"")</f>
        <v/>
      </c>
    </row>
    <row r="133" spans="1:9">
      <c r="A133" s="25" t="s">
        <v>78</v>
      </c>
      <c r="B133" s="28" t="s">
        <v>419</v>
      </c>
      <c r="C133" s="14" t="str">
        <f t="shared" si="14"/>
        <v>{"key_code":"r"},{"key_code":"y"},{"key_code":"o"}</v>
      </c>
      <c r="D133" s="64">
        <f t="shared" si="15"/>
        <v>3</v>
      </c>
      <c r="E133" s="65" t="str">
        <f t="shared" si="16"/>
        <v/>
      </c>
      <c r="F133" s="65" t="str">
        <f t="shared" si="17"/>
        <v/>
      </c>
      <c r="G133" s="65" t="str">
        <f t="shared" si="18"/>
        <v>{"key_code":"r"},{"key_code":"y"},{"key_code":"o"}</v>
      </c>
      <c r="H133" s="65" t="str">
        <f t="shared" si="19"/>
        <v/>
      </c>
      <c r="I133" s="66" t="str">
        <f t="shared" si="20"/>
        <v/>
      </c>
    </row>
    <row r="134" spans="1:9">
      <c r="A134" s="25" t="s">
        <v>79</v>
      </c>
      <c r="B134" s="28" t="s">
        <v>391</v>
      </c>
      <c r="C134" s="14" t="str">
        <f t="shared" si="14"/>
        <v>{"key_code":"r"},{"key_code":"y"},{"key_code":"u"}</v>
      </c>
      <c r="D134" s="64">
        <f t="shared" si="15"/>
        <v>3</v>
      </c>
      <c r="E134" s="65" t="str">
        <f t="shared" si="16"/>
        <v/>
      </c>
      <c r="F134" s="65" t="str">
        <f t="shared" si="17"/>
        <v/>
      </c>
      <c r="G134" s="65" t="str">
        <f t="shared" si="18"/>
        <v>{"key_code":"r"},{"key_code":"y"},{"key_code":"u"}</v>
      </c>
      <c r="H134" s="65" t="str">
        <f t="shared" si="19"/>
        <v/>
      </c>
      <c r="I134" s="66" t="str">
        <f t="shared" si="20"/>
        <v/>
      </c>
    </row>
    <row r="135" spans="1:9">
      <c r="A135" s="25" t="s">
        <v>237</v>
      </c>
      <c r="B135" s="28" t="s">
        <v>251</v>
      </c>
      <c r="C135" s="14" t="str">
        <f t="shared" si="14"/>
        <v>{"key_code":"s"},{"key_code":"a"}</v>
      </c>
      <c r="D135" s="64">
        <f t="shared" si="15"/>
        <v>2</v>
      </c>
      <c r="E135" s="65" t="str">
        <f t="shared" si="16"/>
        <v/>
      </c>
      <c r="F135" s="65" t="str">
        <f t="shared" si="17"/>
        <v>{"key_code":"s"},{"key_code":"a"}</v>
      </c>
      <c r="G135" s="65" t="str">
        <f t="shared" si="18"/>
        <v/>
      </c>
      <c r="H135" s="65" t="str">
        <f t="shared" si="19"/>
        <v/>
      </c>
      <c r="I135" s="66" t="str">
        <f t="shared" si="20"/>
        <v/>
      </c>
    </row>
    <row r="136" spans="1:9">
      <c r="A136" s="25" t="s">
        <v>239</v>
      </c>
      <c r="B136" s="28" t="s">
        <v>304</v>
      </c>
      <c r="C136" s="14" t="str">
        <f t="shared" si="14"/>
        <v>{"key_code":"s"},{"key_code":"e"}</v>
      </c>
      <c r="D136" s="64">
        <f t="shared" si="15"/>
        <v>2</v>
      </c>
      <c r="E136" s="65" t="str">
        <f t="shared" si="16"/>
        <v/>
      </c>
      <c r="F136" s="65" t="str">
        <f t="shared" si="17"/>
        <v>{"key_code":"s"},{"key_code":"e"}</v>
      </c>
      <c r="G136" s="65" t="str">
        <f t="shared" si="18"/>
        <v/>
      </c>
      <c r="H136" s="65" t="str">
        <f t="shared" si="19"/>
        <v/>
      </c>
      <c r="I136" s="66" t="str">
        <f t="shared" si="20"/>
        <v/>
      </c>
    </row>
    <row r="137" spans="1:9">
      <c r="A137" s="25" t="s">
        <v>172</v>
      </c>
      <c r="B137" s="28" t="s">
        <v>273</v>
      </c>
      <c r="C137" s="14" t="str">
        <f t="shared" si="14"/>
        <v>{"key_code":"s"},{"key_code":"i"}</v>
      </c>
      <c r="D137" s="64">
        <f t="shared" si="15"/>
        <v>2</v>
      </c>
      <c r="E137" s="65" t="str">
        <f t="shared" si="16"/>
        <v/>
      </c>
      <c r="F137" s="65" t="str">
        <f t="shared" si="17"/>
        <v>{"key_code":"s"},{"key_code":"i"}</v>
      </c>
      <c r="G137" s="65" t="str">
        <f t="shared" si="18"/>
        <v/>
      </c>
      <c r="H137" s="65" t="str">
        <f t="shared" si="19"/>
        <v/>
      </c>
      <c r="I137" s="66" t="str">
        <f t="shared" si="20"/>
        <v/>
      </c>
    </row>
    <row r="138" spans="1:9">
      <c r="A138" s="25" t="s">
        <v>190</v>
      </c>
      <c r="B138" s="28" t="s">
        <v>319</v>
      </c>
      <c r="C138" s="14" t="str">
        <f t="shared" si="14"/>
        <v>{"key_code":"s"},{"key_code":"o"}</v>
      </c>
      <c r="D138" s="64">
        <f t="shared" si="15"/>
        <v>2</v>
      </c>
      <c r="E138" s="65" t="str">
        <f t="shared" si="16"/>
        <v/>
      </c>
      <c r="F138" s="65" t="str">
        <f t="shared" si="17"/>
        <v>{"key_code":"s"},{"key_code":"o"}</v>
      </c>
      <c r="G138" s="65" t="str">
        <f t="shared" si="18"/>
        <v/>
      </c>
      <c r="H138" s="65" t="str">
        <f t="shared" si="19"/>
        <v/>
      </c>
      <c r="I138" s="66" t="str">
        <f t="shared" si="20"/>
        <v/>
      </c>
    </row>
    <row r="139" spans="1:9">
      <c r="A139" s="25" t="s">
        <v>174</v>
      </c>
      <c r="B139" s="28" t="s">
        <v>288</v>
      </c>
      <c r="C139" s="14" t="str">
        <f t="shared" si="14"/>
        <v>{"key_code":"s"},{"key_code":"u"}</v>
      </c>
      <c r="D139" s="64">
        <f t="shared" si="15"/>
        <v>2</v>
      </c>
      <c r="E139" s="65" t="str">
        <f t="shared" si="16"/>
        <v/>
      </c>
      <c r="F139" s="65" t="str">
        <f t="shared" si="17"/>
        <v>{"key_code":"s"},{"key_code":"u"}</v>
      </c>
      <c r="G139" s="65" t="str">
        <f t="shared" si="18"/>
        <v/>
      </c>
      <c r="H139" s="65" t="str">
        <f t="shared" si="19"/>
        <v/>
      </c>
      <c r="I139" s="66" t="str">
        <f t="shared" si="20"/>
        <v/>
      </c>
    </row>
    <row r="140" spans="1:9">
      <c r="A140" s="26" t="s">
        <v>427</v>
      </c>
      <c r="B140" s="28" t="s">
        <v>493</v>
      </c>
      <c r="C140" s="14" t="str">
        <f t="shared" si="14"/>
        <v>{"key_code":"s"},{"key_code":"u"},{"key_code":"x"},{"key_code":"a"}</v>
      </c>
      <c r="D140" s="64">
        <f t="shared" si="15"/>
        <v>4</v>
      </c>
      <c r="E140" s="65" t="str">
        <f t="shared" si="16"/>
        <v/>
      </c>
      <c r="F140" s="65" t="str">
        <f t="shared" si="17"/>
        <v/>
      </c>
      <c r="G140" s="65" t="str">
        <f t="shared" si="18"/>
        <v/>
      </c>
      <c r="H140" s="65" t="str">
        <f t="shared" si="19"/>
        <v>{"key_code":"s"},{"key_code":"u"},{"key_code":"x"},{"key_code":"a"}</v>
      </c>
      <c r="I140" s="66" t="str">
        <f t="shared" si="20"/>
        <v/>
      </c>
    </row>
    <row r="141" spans="1:9">
      <c r="A141" s="26" t="s">
        <v>456</v>
      </c>
      <c r="B141" s="28" t="s">
        <v>495</v>
      </c>
      <c r="C141" s="14" t="str">
        <f t="shared" si="14"/>
        <v>{"key_code":"s"},{"key_code":"u"},{"key_code":"x"},{"key_code":"e"}</v>
      </c>
      <c r="D141" s="64">
        <f t="shared" si="15"/>
        <v>4</v>
      </c>
      <c r="E141" s="65" t="str">
        <f t="shared" si="16"/>
        <v/>
      </c>
      <c r="F141" s="65" t="str">
        <f t="shared" si="17"/>
        <v/>
      </c>
      <c r="G141" s="65" t="str">
        <f t="shared" si="18"/>
        <v/>
      </c>
      <c r="H141" s="65" t="str">
        <f t="shared" si="19"/>
        <v>{"key_code":"s"},{"key_code":"u"},{"key_code":"x"},{"key_code":"e"}</v>
      </c>
      <c r="I141" s="66" t="str">
        <f t="shared" si="20"/>
        <v/>
      </c>
    </row>
    <row r="142" spans="1:9">
      <c r="A142" s="26" t="s">
        <v>439</v>
      </c>
      <c r="B142" s="28" t="s">
        <v>494</v>
      </c>
      <c r="C142" s="14" t="str">
        <f t="shared" si="14"/>
        <v>{"key_code":"s"},{"key_code":"u"},{"key_code":"x"},{"key_code":"i"}</v>
      </c>
      <c r="D142" s="64">
        <f t="shared" si="15"/>
        <v>4</v>
      </c>
      <c r="E142" s="65" t="str">
        <f t="shared" si="16"/>
        <v/>
      </c>
      <c r="F142" s="65" t="str">
        <f t="shared" si="17"/>
        <v/>
      </c>
      <c r="G142" s="65" t="str">
        <f t="shared" si="18"/>
        <v/>
      </c>
      <c r="H142" s="65" t="str">
        <f t="shared" si="19"/>
        <v>{"key_code":"s"},{"key_code":"u"},{"key_code":"x"},{"key_code":"i"}</v>
      </c>
      <c r="I142" s="66" t="str">
        <f t="shared" si="20"/>
        <v/>
      </c>
    </row>
    <row r="143" spans="1:9">
      <c r="A143" s="26" t="s">
        <v>467</v>
      </c>
      <c r="B143" s="28" t="s">
        <v>496</v>
      </c>
      <c r="C143" s="14" t="str">
        <f t="shared" si="14"/>
        <v>{"key_code":"s"},{"key_code":"u"},{"key_code":"x"},{"key_code":"o"}</v>
      </c>
      <c r="D143" s="64">
        <f t="shared" si="15"/>
        <v>4</v>
      </c>
      <c r="E143" s="65" t="str">
        <f t="shared" si="16"/>
        <v/>
      </c>
      <c r="F143" s="65" t="str">
        <f t="shared" si="17"/>
        <v/>
      </c>
      <c r="G143" s="65" t="str">
        <f t="shared" si="18"/>
        <v/>
      </c>
      <c r="H143" s="65" t="str">
        <f t="shared" si="19"/>
        <v>{"key_code":"s"},{"key_code":"u"},{"key_code":"x"},{"key_code":"o"}</v>
      </c>
      <c r="I143" s="66" t="str">
        <f t="shared" si="20"/>
        <v/>
      </c>
    </row>
    <row r="144" spans="1:9">
      <c r="A144" s="26" t="s">
        <v>449</v>
      </c>
      <c r="B144" s="28" t="s">
        <v>497</v>
      </c>
      <c r="C144" s="14" t="str">
        <f t="shared" si="14"/>
        <v>{"key_code":"s"},{"key_code":"u"},{"key_code":"x"},{"key_code":"u"}</v>
      </c>
      <c r="D144" s="64">
        <f t="shared" si="15"/>
        <v>4</v>
      </c>
      <c r="E144" s="65" t="str">
        <f t="shared" si="16"/>
        <v/>
      </c>
      <c r="F144" s="65" t="str">
        <f t="shared" si="17"/>
        <v/>
      </c>
      <c r="G144" s="65" t="str">
        <f t="shared" si="18"/>
        <v/>
      </c>
      <c r="H144" s="65" t="str">
        <f t="shared" si="19"/>
        <v>{"key_code":"s"},{"key_code":"u"},{"key_code":"x"},{"key_code":"u"}</v>
      </c>
      <c r="I144" s="66" t="str">
        <f t="shared" si="20"/>
        <v/>
      </c>
    </row>
    <row r="145" spans="1:9">
      <c r="A145" s="25" t="s">
        <v>80</v>
      </c>
      <c r="B145" s="28" t="s">
        <v>483</v>
      </c>
      <c r="C145" s="14" t="str">
        <f t="shared" si="14"/>
        <v>{"key_code":"s"},{"key_code":"y"},{"key_code":"a"}</v>
      </c>
      <c r="D145" s="64">
        <f t="shared" si="15"/>
        <v>3</v>
      </c>
      <c r="E145" s="65" t="str">
        <f t="shared" si="16"/>
        <v/>
      </c>
      <c r="F145" s="65" t="str">
        <f t="shared" si="17"/>
        <v/>
      </c>
      <c r="G145" s="65" t="str">
        <f t="shared" si="18"/>
        <v>{"key_code":"s"},{"key_code":"y"},{"key_code":"a"}</v>
      </c>
      <c r="H145" s="65" t="str">
        <f t="shared" si="19"/>
        <v/>
      </c>
      <c r="I145" s="66" t="str">
        <f t="shared" si="20"/>
        <v/>
      </c>
    </row>
    <row r="146" spans="1:9">
      <c r="A146" s="25" t="s">
        <v>115</v>
      </c>
      <c r="B146" s="28" t="s">
        <v>485</v>
      </c>
      <c r="C146" s="14" t="str">
        <f t="shared" si="14"/>
        <v>{"key_code":"s"},{"key_code":"y"},{"key_code":"e"}</v>
      </c>
      <c r="D146" s="64">
        <f t="shared" si="15"/>
        <v>3</v>
      </c>
      <c r="E146" s="65" t="str">
        <f t="shared" si="16"/>
        <v/>
      </c>
      <c r="F146" s="65" t="str">
        <f t="shared" si="17"/>
        <v/>
      </c>
      <c r="G146" s="65" t="str">
        <f t="shared" si="18"/>
        <v>{"key_code":"s"},{"key_code":"y"},{"key_code":"e"}</v>
      </c>
      <c r="H146" s="65" t="str">
        <f t="shared" si="19"/>
        <v/>
      </c>
      <c r="I146" s="66" t="str">
        <f t="shared" si="20"/>
        <v/>
      </c>
    </row>
    <row r="147" spans="1:9">
      <c r="A147" s="25" t="s">
        <v>365</v>
      </c>
      <c r="B147" s="28" t="s">
        <v>366</v>
      </c>
      <c r="C147" s="14" t="str">
        <f t="shared" si="14"/>
        <v>{"key_code":"s"},{"key_code":"y"},{"key_code":"i"}</v>
      </c>
      <c r="D147" s="64">
        <f t="shared" si="15"/>
        <v>3</v>
      </c>
      <c r="E147" s="65" t="str">
        <f t="shared" si="16"/>
        <v/>
      </c>
      <c r="F147" s="65" t="str">
        <f t="shared" si="17"/>
        <v/>
      </c>
      <c r="G147" s="65" t="str">
        <f t="shared" si="18"/>
        <v>{"key_code":"s"},{"key_code":"y"},{"key_code":"i"}</v>
      </c>
      <c r="H147" s="65" t="str">
        <f t="shared" si="19"/>
        <v/>
      </c>
      <c r="I147" s="66" t="str">
        <f t="shared" si="20"/>
        <v/>
      </c>
    </row>
    <row r="148" spans="1:9">
      <c r="A148" s="25" t="s">
        <v>81</v>
      </c>
      <c r="B148" s="28" t="s">
        <v>486</v>
      </c>
      <c r="C148" s="14" t="str">
        <f t="shared" si="14"/>
        <v>{"key_code":"s"},{"key_code":"y"},{"key_code":"o"}</v>
      </c>
      <c r="D148" s="64">
        <f t="shared" si="15"/>
        <v>3</v>
      </c>
      <c r="E148" s="65" t="str">
        <f t="shared" si="16"/>
        <v/>
      </c>
      <c r="F148" s="65" t="str">
        <f t="shared" si="17"/>
        <v/>
      </c>
      <c r="G148" s="65" t="str">
        <f t="shared" si="18"/>
        <v>{"key_code":"s"},{"key_code":"y"},{"key_code":"o"}</v>
      </c>
      <c r="H148" s="65" t="str">
        <f t="shared" si="19"/>
        <v/>
      </c>
      <c r="I148" s="66" t="str">
        <f t="shared" si="20"/>
        <v/>
      </c>
    </row>
    <row r="149" spans="1:9">
      <c r="A149" s="25" t="s">
        <v>82</v>
      </c>
      <c r="B149" s="28" t="s">
        <v>484</v>
      </c>
      <c r="C149" s="14" t="str">
        <f t="shared" si="14"/>
        <v>{"key_code":"s"},{"key_code":"y"},{"key_code":"u"}</v>
      </c>
      <c r="D149" s="64">
        <f t="shared" si="15"/>
        <v>3</v>
      </c>
      <c r="E149" s="65" t="str">
        <f t="shared" si="16"/>
        <v/>
      </c>
      <c r="F149" s="65" t="str">
        <f t="shared" si="17"/>
        <v/>
      </c>
      <c r="G149" s="65" t="str">
        <f t="shared" si="18"/>
        <v>{"key_code":"s"},{"key_code":"y"},{"key_code":"u"}</v>
      </c>
      <c r="H149" s="65" t="str">
        <f t="shared" si="19"/>
        <v/>
      </c>
      <c r="I149" s="66" t="str">
        <f t="shared" si="20"/>
        <v/>
      </c>
    </row>
    <row r="150" spans="1:9">
      <c r="A150" s="25" t="s">
        <v>191</v>
      </c>
      <c r="B150" s="28" t="s">
        <v>252</v>
      </c>
      <c r="C150" s="14" t="str">
        <f t="shared" si="14"/>
        <v>{"key_code":"t"},{"key_code":"a"}</v>
      </c>
      <c r="D150" s="64">
        <f t="shared" si="15"/>
        <v>2</v>
      </c>
      <c r="E150" s="65" t="str">
        <f t="shared" si="16"/>
        <v/>
      </c>
      <c r="F150" s="65" t="str">
        <f t="shared" si="17"/>
        <v>{"key_code":"t"},{"key_code":"a"}</v>
      </c>
      <c r="G150" s="65" t="str">
        <f t="shared" si="18"/>
        <v/>
      </c>
      <c r="H150" s="65" t="str">
        <f t="shared" si="19"/>
        <v/>
      </c>
      <c r="I150" s="66" t="str">
        <f t="shared" si="20"/>
        <v/>
      </c>
    </row>
    <row r="151" spans="1:9">
      <c r="A151" s="25" t="s">
        <v>24</v>
      </c>
      <c r="B151" s="28" t="s">
        <v>305</v>
      </c>
      <c r="C151" s="14" t="str">
        <f t="shared" si="14"/>
        <v>{"key_code":"t"},{"key_code":"e"}</v>
      </c>
      <c r="D151" s="64">
        <f t="shared" si="15"/>
        <v>2</v>
      </c>
      <c r="E151" s="65" t="str">
        <f t="shared" si="16"/>
        <v/>
      </c>
      <c r="F151" s="65" t="str">
        <f t="shared" si="17"/>
        <v>{"key_code":"t"},{"key_code":"e"}</v>
      </c>
      <c r="G151" s="65" t="str">
        <f t="shared" si="18"/>
        <v/>
      </c>
      <c r="H151" s="65" t="str">
        <f t="shared" si="19"/>
        <v/>
      </c>
      <c r="I151" s="66" t="str">
        <f t="shared" si="20"/>
        <v/>
      </c>
    </row>
    <row r="152" spans="1:9">
      <c r="A152" s="26" t="s">
        <v>429</v>
      </c>
      <c r="B152" s="28" t="s">
        <v>430</v>
      </c>
      <c r="C152" s="14" t="str">
        <f t="shared" si="14"/>
        <v>{"key_code":"t"},{"key_code":"h"},{"key_code":"a"}</v>
      </c>
      <c r="D152" s="64">
        <f t="shared" si="15"/>
        <v>3</v>
      </c>
      <c r="E152" s="65" t="str">
        <f t="shared" si="16"/>
        <v/>
      </c>
      <c r="F152" s="65" t="str">
        <f t="shared" si="17"/>
        <v/>
      </c>
      <c r="G152" s="65" t="str">
        <f t="shared" si="18"/>
        <v>{"key_code":"t"},{"key_code":"h"},{"key_code":"a"}</v>
      </c>
      <c r="H152" s="65" t="str">
        <f t="shared" si="19"/>
        <v/>
      </c>
      <c r="I152" s="66" t="str">
        <f t="shared" si="20"/>
        <v/>
      </c>
    </row>
    <row r="153" spans="1:9">
      <c r="A153" s="26" t="s">
        <v>458</v>
      </c>
      <c r="B153" s="28" t="s">
        <v>459</v>
      </c>
      <c r="C153" s="14" t="str">
        <f t="shared" si="14"/>
        <v>{"key_code":"t"},{"key_code":"h"},{"key_code":"e"}</v>
      </c>
      <c r="D153" s="64">
        <f t="shared" si="15"/>
        <v>3</v>
      </c>
      <c r="E153" s="65" t="str">
        <f t="shared" si="16"/>
        <v/>
      </c>
      <c r="F153" s="65" t="str">
        <f t="shared" si="17"/>
        <v/>
      </c>
      <c r="G153" s="65" t="str">
        <f t="shared" si="18"/>
        <v>{"key_code":"t"},{"key_code":"h"},{"key_code":"e"}</v>
      </c>
      <c r="H153" s="65" t="str">
        <f t="shared" si="19"/>
        <v/>
      </c>
      <c r="I153" s="66" t="str">
        <f t="shared" si="20"/>
        <v/>
      </c>
    </row>
    <row r="154" spans="1:9">
      <c r="A154" s="26" t="s">
        <v>109</v>
      </c>
      <c r="B154" s="28" t="s">
        <v>441</v>
      </c>
      <c r="C154" s="14" t="str">
        <f t="shared" si="14"/>
        <v>{"key_code":"t"},{"key_code":"h"},{"key_code":"i"}</v>
      </c>
      <c r="D154" s="64">
        <f t="shared" si="15"/>
        <v>3</v>
      </c>
      <c r="E154" s="65" t="str">
        <f t="shared" si="16"/>
        <v/>
      </c>
      <c r="F154" s="65" t="str">
        <f t="shared" si="17"/>
        <v/>
      </c>
      <c r="G154" s="65" t="str">
        <f t="shared" si="18"/>
        <v>{"key_code":"t"},{"key_code":"h"},{"key_code":"i"}</v>
      </c>
      <c r="H154" s="65" t="str">
        <f t="shared" si="19"/>
        <v/>
      </c>
      <c r="I154" s="66" t="str">
        <f t="shared" si="20"/>
        <v/>
      </c>
    </row>
    <row r="155" spans="1:9">
      <c r="A155" s="26" t="s">
        <v>469</v>
      </c>
      <c r="B155" s="28" t="s">
        <v>470</v>
      </c>
      <c r="C155" s="14" t="str">
        <f t="shared" si="14"/>
        <v>{"key_code":"t"},{"key_code":"h"},{"key_code":"o"}</v>
      </c>
      <c r="D155" s="64">
        <f t="shared" si="15"/>
        <v>3</v>
      </c>
      <c r="E155" s="65" t="str">
        <f t="shared" si="16"/>
        <v/>
      </c>
      <c r="F155" s="65" t="str">
        <f t="shared" si="17"/>
        <v/>
      </c>
      <c r="G155" s="65" t="str">
        <f t="shared" si="18"/>
        <v>{"key_code":"t"},{"key_code":"h"},{"key_code":"o"}</v>
      </c>
      <c r="H155" s="65" t="str">
        <f t="shared" si="19"/>
        <v/>
      </c>
      <c r="I155" s="66" t="str">
        <f t="shared" si="20"/>
        <v/>
      </c>
    </row>
    <row r="156" spans="1:9">
      <c r="A156" s="26" t="s">
        <v>110</v>
      </c>
      <c r="B156" s="28" t="s">
        <v>450</v>
      </c>
      <c r="C156" s="14" t="str">
        <f t="shared" si="14"/>
        <v>{"key_code":"t"},{"key_code":"h"},{"key_code":"u"}</v>
      </c>
      <c r="D156" s="64">
        <f t="shared" si="15"/>
        <v>3</v>
      </c>
      <c r="E156" s="65" t="str">
        <f t="shared" si="16"/>
        <v/>
      </c>
      <c r="F156" s="65" t="str">
        <f t="shared" si="17"/>
        <v/>
      </c>
      <c r="G156" s="65" t="str">
        <f t="shared" si="18"/>
        <v>{"key_code":"t"},{"key_code":"h"},{"key_code":"u"}</v>
      </c>
      <c r="H156" s="65" t="str">
        <f t="shared" si="19"/>
        <v/>
      </c>
      <c r="I156" s="66" t="str">
        <f t="shared" si="20"/>
        <v/>
      </c>
    </row>
    <row r="157" spans="1:9">
      <c r="A157" s="25" t="s">
        <v>240</v>
      </c>
      <c r="B157" s="28" t="s">
        <v>274</v>
      </c>
      <c r="C157" s="14" t="str">
        <f t="shared" si="14"/>
        <v>{"key_code":"t"},{"key_code":"i"}</v>
      </c>
      <c r="D157" s="64">
        <f t="shared" si="15"/>
        <v>2</v>
      </c>
      <c r="E157" s="65" t="str">
        <f t="shared" si="16"/>
        <v/>
      </c>
      <c r="F157" s="65" t="str">
        <f t="shared" si="17"/>
        <v>{"key_code":"t"},{"key_code":"i"}</v>
      </c>
      <c r="G157" s="65" t="str">
        <f t="shared" si="18"/>
        <v/>
      </c>
      <c r="H157" s="65" t="str">
        <f t="shared" si="19"/>
        <v/>
      </c>
      <c r="I157" s="66" t="str">
        <f t="shared" si="20"/>
        <v/>
      </c>
    </row>
    <row r="158" spans="1:9">
      <c r="A158" s="25" t="s">
        <v>29</v>
      </c>
      <c r="B158" s="28" t="s">
        <v>320</v>
      </c>
      <c r="C158" s="14" t="str">
        <f t="shared" si="14"/>
        <v>{"key_code":"t"},{"key_code":"o"}</v>
      </c>
      <c r="D158" s="64">
        <f t="shared" si="15"/>
        <v>2</v>
      </c>
      <c r="E158" s="65" t="str">
        <f t="shared" si="16"/>
        <v/>
      </c>
      <c r="F158" s="65" t="str">
        <f t="shared" si="17"/>
        <v>{"key_code":"t"},{"key_code":"o"}</v>
      </c>
      <c r="G158" s="65" t="str">
        <f t="shared" si="18"/>
        <v/>
      </c>
      <c r="H158" s="65" t="str">
        <f t="shared" si="19"/>
        <v/>
      </c>
      <c r="I158" s="66" t="str">
        <f t="shared" si="20"/>
        <v/>
      </c>
    </row>
    <row r="159" spans="1:9">
      <c r="A159" s="26" t="s">
        <v>132</v>
      </c>
      <c r="B159" s="28" t="s">
        <v>428</v>
      </c>
      <c r="C159" s="14" t="str">
        <f t="shared" si="14"/>
        <v>{"key_code":"t"},{"key_code":"s"},{"key_code":"a"}</v>
      </c>
      <c r="D159" s="64">
        <f t="shared" si="15"/>
        <v>3</v>
      </c>
      <c r="E159" s="65" t="str">
        <f t="shared" si="16"/>
        <v/>
      </c>
      <c r="F159" s="65" t="str">
        <f t="shared" si="17"/>
        <v/>
      </c>
      <c r="G159" s="65" t="str">
        <f t="shared" si="18"/>
        <v>{"key_code":"t"},{"key_code":"s"},{"key_code":"a"}</v>
      </c>
      <c r="H159" s="65" t="str">
        <f t="shared" si="19"/>
        <v/>
      </c>
      <c r="I159" s="66" t="str">
        <f t="shared" si="20"/>
        <v/>
      </c>
    </row>
    <row r="160" spans="1:9">
      <c r="A160" s="26" t="s">
        <v>134</v>
      </c>
      <c r="B160" s="28" t="s">
        <v>457</v>
      </c>
      <c r="C160" s="14" t="str">
        <f t="shared" si="14"/>
        <v>{"key_code":"t"},{"key_code":"s"},{"key_code":"e"}</v>
      </c>
      <c r="D160" s="64">
        <f t="shared" si="15"/>
        <v>3</v>
      </c>
      <c r="E160" s="65" t="str">
        <f t="shared" si="16"/>
        <v/>
      </c>
      <c r="F160" s="65" t="str">
        <f t="shared" si="17"/>
        <v/>
      </c>
      <c r="G160" s="65" t="str">
        <f t="shared" si="18"/>
        <v>{"key_code":"t"},{"key_code":"s"},{"key_code":"e"}</v>
      </c>
      <c r="H160" s="65" t="str">
        <f t="shared" si="19"/>
        <v/>
      </c>
      <c r="I160" s="66" t="str">
        <f t="shared" si="20"/>
        <v/>
      </c>
    </row>
    <row r="161" spans="1:9">
      <c r="A161" s="26" t="s">
        <v>133</v>
      </c>
      <c r="B161" s="28" t="s">
        <v>440</v>
      </c>
      <c r="C161" s="14" t="str">
        <f t="shared" si="14"/>
        <v>{"key_code":"t"},{"key_code":"s"},{"key_code":"i"}</v>
      </c>
      <c r="D161" s="64">
        <f t="shared" si="15"/>
        <v>3</v>
      </c>
      <c r="E161" s="65" t="str">
        <f t="shared" si="16"/>
        <v/>
      </c>
      <c r="F161" s="65" t="str">
        <f t="shared" si="17"/>
        <v/>
      </c>
      <c r="G161" s="65" t="str">
        <f t="shared" si="18"/>
        <v>{"key_code":"t"},{"key_code":"s"},{"key_code":"i"}</v>
      </c>
      <c r="H161" s="65" t="str">
        <f t="shared" si="19"/>
        <v/>
      </c>
      <c r="I161" s="66" t="str">
        <f t="shared" si="20"/>
        <v/>
      </c>
    </row>
    <row r="162" spans="1:9">
      <c r="A162" s="26" t="s">
        <v>135</v>
      </c>
      <c r="B162" s="28" t="s">
        <v>468</v>
      </c>
      <c r="C162" s="14" t="str">
        <f t="shared" si="14"/>
        <v>{"key_code":"t"},{"key_code":"s"},{"key_code":"o"}</v>
      </c>
      <c r="D162" s="64">
        <f t="shared" si="15"/>
        <v>3</v>
      </c>
      <c r="E162" s="65" t="str">
        <f t="shared" si="16"/>
        <v/>
      </c>
      <c r="F162" s="65" t="str">
        <f t="shared" si="17"/>
        <v/>
      </c>
      <c r="G162" s="65" t="str">
        <f t="shared" si="18"/>
        <v>{"key_code":"t"},{"key_code":"s"},{"key_code":"o"}</v>
      </c>
      <c r="H162" s="65" t="str">
        <f t="shared" si="19"/>
        <v/>
      </c>
      <c r="I162" s="66" t="str">
        <f t="shared" si="20"/>
        <v/>
      </c>
    </row>
    <row r="163" spans="1:9">
      <c r="A163" s="25" t="s">
        <v>1117</v>
      </c>
      <c r="B163" s="28" t="s">
        <v>289</v>
      </c>
      <c r="C163" s="14" t="str">
        <f t="shared" si="14"/>
        <v>{"key_code":"t"},{"key_code":"u"}</v>
      </c>
      <c r="D163" s="64">
        <f t="shared" si="15"/>
        <v>2</v>
      </c>
      <c r="E163" s="65" t="str">
        <f t="shared" si="16"/>
        <v/>
      </c>
      <c r="F163" s="65" t="str">
        <f t="shared" si="17"/>
        <v>{"key_code":"t"},{"key_code":"u"}</v>
      </c>
      <c r="G163" s="65" t="str">
        <f t="shared" si="18"/>
        <v/>
      </c>
      <c r="H163" s="65" t="str">
        <f t="shared" si="19"/>
        <v/>
      </c>
      <c r="I163" s="66" t="str">
        <f t="shared" si="20"/>
        <v/>
      </c>
    </row>
    <row r="164" spans="1:9">
      <c r="A164" s="26" t="s">
        <v>431</v>
      </c>
      <c r="B164" s="28" t="s">
        <v>1102</v>
      </c>
      <c r="C164" s="14" t="str">
        <f t="shared" si="14"/>
        <v>{"key_code":"t"},{"key_code":"w"},{"key_code":"a"}</v>
      </c>
      <c r="D164" s="64">
        <f t="shared" si="15"/>
        <v>3</v>
      </c>
      <c r="E164" s="65" t="str">
        <f t="shared" si="16"/>
        <v/>
      </c>
      <c r="F164" s="65" t="str">
        <f t="shared" si="17"/>
        <v/>
      </c>
      <c r="G164" s="65" t="str">
        <f t="shared" si="18"/>
        <v>{"key_code":"t"},{"key_code":"w"},{"key_code":"a"}</v>
      </c>
      <c r="H164" s="65" t="str">
        <f t="shared" si="19"/>
        <v/>
      </c>
      <c r="I164" s="66" t="str">
        <f t="shared" si="20"/>
        <v/>
      </c>
    </row>
    <row r="165" spans="1:9">
      <c r="A165" s="26" t="s">
        <v>460</v>
      </c>
      <c r="B165" s="28" t="s">
        <v>1103</v>
      </c>
      <c r="C165" s="14" t="str">
        <f t="shared" si="14"/>
        <v>{"key_code":"t"},{"key_code":"w"},{"key_code":"e"}</v>
      </c>
      <c r="D165" s="64">
        <f t="shared" si="15"/>
        <v>3</v>
      </c>
      <c r="E165" s="65" t="str">
        <f t="shared" si="16"/>
        <v/>
      </c>
      <c r="F165" s="65" t="str">
        <f t="shared" si="17"/>
        <v/>
      </c>
      <c r="G165" s="65" t="str">
        <f t="shared" si="18"/>
        <v>{"key_code":"t"},{"key_code":"w"},{"key_code":"e"}</v>
      </c>
      <c r="H165" s="65" t="str">
        <f t="shared" si="19"/>
        <v/>
      </c>
      <c r="I165" s="66" t="str">
        <f t="shared" si="20"/>
        <v/>
      </c>
    </row>
    <row r="166" spans="1:9">
      <c r="A166" s="26" t="s">
        <v>442</v>
      </c>
      <c r="B166" s="28" t="s">
        <v>1104</v>
      </c>
      <c r="C166" s="14" t="str">
        <f t="shared" si="14"/>
        <v>{"key_code":"t"},{"key_code":"w"},{"key_code":"i"}</v>
      </c>
      <c r="D166" s="64">
        <f t="shared" si="15"/>
        <v>3</v>
      </c>
      <c r="E166" s="65" t="str">
        <f t="shared" si="16"/>
        <v/>
      </c>
      <c r="F166" s="65" t="str">
        <f t="shared" si="17"/>
        <v/>
      </c>
      <c r="G166" s="65" t="str">
        <f t="shared" si="18"/>
        <v>{"key_code":"t"},{"key_code":"w"},{"key_code":"i"}</v>
      </c>
      <c r="H166" s="65" t="str">
        <f t="shared" si="19"/>
        <v/>
      </c>
      <c r="I166" s="66" t="str">
        <f t="shared" si="20"/>
        <v/>
      </c>
    </row>
    <row r="167" spans="1:9">
      <c r="A167" s="26" t="s">
        <v>471</v>
      </c>
      <c r="B167" s="28" t="s">
        <v>1105</v>
      </c>
      <c r="C167" s="14" t="str">
        <f t="shared" si="14"/>
        <v>{"key_code":"t"},{"key_code":"w"},{"key_code":"o"}</v>
      </c>
      <c r="D167" s="64">
        <f t="shared" si="15"/>
        <v>3</v>
      </c>
      <c r="E167" s="65" t="str">
        <f t="shared" si="16"/>
        <v/>
      </c>
      <c r="F167" s="65" t="str">
        <f t="shared" si="17"/>
        <v/>
      </c>
      <c r="G167" s="65" t="str">
        <f t="shared" si="18"/>
        <v>{"key_code":"t"},{"key_code":"w"},{"key_code":"o"}</v>
      </c>
      <c r="H167" s="65" t="str">
        <f t="shared" si="19"/>
        <v/>
      </c>
      <c r="I167" s="66" t="str">
        <f t="shared" si="20"/>
        <v/>
      </c>
    </row>
    <row r="168" spans="1:9">
      <c r="A168" s="26" t="s">
        <v>113</v>
      </c>
      <c r="B168" s="28" t="s">
        <v>451</v>
      </c>
      <c r="C168" s="14" t="str">
        <f t="shared" si="14"/>
        <v>{"key_code":"t"},{"key_code":"w"},{"key_code":"u"}</v>
      </c>
      <c r="D168" s="64">
        <f t="shared" si="15"/>
        <v>3</v>
      </c>
      <c r="E168" s="65" t="str">
        <f t="shared" si="16"/>
        <v/>
      </c>
      <c r="F168" s="65" t="str">
        <f t="shared" si="17"/>
        <v/>
      </c>
      <c r="G168" s="65" t="str">
        <f t="shared" si="18"/>
        <v>{"key_code":"t"},{"key_code":"w"},{"key_code":"u"}</v>
      </c>
      <c r="H168" s="65" t="str">
        <f t="shared" si="19"/>
        <v/>
      </c>
      <c r="I168" s="66" t="str">
        <f t="shared" si="20"/>
        <v/>
      </c>
    </row>
    <row r="169" spans="1:9">
      <c r="A169" s="25" t="s">
        <v>89</v>
      </c>
      <c r="B169" s="28" t="s">
        <v>487</v>
      </c>
      <c r="C169" s="14" t="str">
        <f t="shared" si="14"/>
        <v>{"key_code":"t"},{"key_code":"y"},{"key_code":"a"}</v>
      </c>
      <c r="D169" s="64">
        <f t="shared" si="15"/>
        <v>3</v>
      </c>
      <c r="E169" s="65" t="str">
        <f t="shared" si="16"/>
        <v/>
      </c>
      <c r="F169" s="65" t="str">
        <f t="shared" si="17"/>
        <v/>
      </c>
      <c r="G169" s="65" t="str">
        <f t="shared" si="18"/>
        <v>{"key_code":"t"},{"key_code":"y"},{"key_code":"a"}</v>
      </c>
      <c r="H169" s="65" t="str">
        <f t="shared" si="19"/>
        <v/>
      </c>
      <c r="I169" s="66" t="str">
        <f t="shared" si="20"/>
        <v/>
      </c>
    </row>
    <row r="170" spans="1:9">
      <c r="A170" s="25" t="s">
        <v>116</v>
      </c>
      <c r="B170" s="28" t="s">
        <v>489</v>
      </c>
      <c r="C170" s="14" t="str">
        <f t="shared" si="14"/>
        <v>{"key_code":"t"},{"key_code":"y"},{"key_code":"e"}</v>
      </c>
      <c r="D170" s="64">
        <f t="shared" si="15"/>
        <v>3</v>
      </c>
      <c r="E170" s="65" t="str">
        <f t="shared" si="16"/>
        <v/>
      </c>
      <c r="F170" s="65" t="str">
        <f t="shared" si="17"/>
        <v/>
      </c>
      <c r="G170" s="65" t="str">
        <f t="shared" si="18"/>
        <v>{"key_code":"t"},{"key_code":"y"},{"key_code":"e"}</v>
      </c>
      <c r="H170" s="65" t="str">
        <f t="shared" si="19"/>
        <v/>
      </c>
      <c r="I170" s="66" t="str">
        <f t="shared" si="20"/>
        <v/>
      </c>
    </row>
    <row r="171" spans="1:9">
      <c r="A171" s="25" t="s">
        <v>367</v>
      </c>
      <c r="B171" s="28" t="s">
        <v>368</v>
      </c>
      <c r="C171" s="14" t="str">
        <f t="shared" si="14"/>
        <v>{"key_code":"t"},{"key_code":"y"},{"key_code":"i"}</v>
      </c>
      <c r="D171" s="64">
        <f t="shared" si="15"/>
        <v>3</v>
      </c>
      <c r="E171" s="65" t="str">
        <f t="shared" si="16"/>
        <v/>
      </c>
      <c r="F171" s="65" t="str">
        <f t="shared" si="17"/>
        <v/>
      </c>
      <c r="G171" s="65" t="str">
        <f t="shared" si="18"/>
        <v>{"key_code":"t"},{"key_code":"y"},{"key_code":"i"}</v>
      </c>
      <c r="H171" s="65" t="str">
        <f t="shared" si="19"/>
        <v/>
      </c>
      <c r="I171" s="66" t="str">
        <f t="shared" si="20"/>
        <v/>
      </c>
    </row>
    <row r="172" spans="1:9">
      <c r="A172" s="25" t="s">
        <v>90</v>
      </c>
      <c r="B172" s="28" t="s">
        <v>490</v>
      </c>
      <c r="C172" s="14" t="str">
        <f t="shared" si="14"/>
        <v>{"key_code":"t"},{"key_code":"y"},{"key_code":"o"}</v>
      </c>
      <c r="D172" s="64">
        <f t="shared" si="15"/>
        <v>3</v>
      </c>
      <c r="E172" s="65" t="str">
        <f t="shared" si="16"/>
        <v/>
      </c>
      <c r="F172" s="65" t="str">
        <f t="shared" si="17"/>
        <v/>
      </c>
      <c r="G172" s="65" t="str">
        <f t="shared" si="18"/>
        <v>{"key_code":"t"},{"key_code":"y"},{"key_code":"o"}</v>
      </c>
      <c r="H172" s="65" t="str">
        <f t="shared" si="19"/>
        <v/>
      </c>
      <c r="I172" s="66" t="str">
        <f t="shared" si="20"/>
        <v/>
      </c>
    </row>
    <row r="173" spans="1:9">
      <c r="A173" s="25" t="s">
        <v>91</v>
      </c>
      <c r="B173" s="28" t="s">
        <v>488</v>
      </c>
      <c r="C173" s="14" t="str">
        <f t="shared" si="14"/>
        <v>{"key_code":"t"},{"key_code":"y"},{"key_code":"u"}</v>
      </c>
      <c r="D173" s="64">
        <f t="shared" si="15"/>
        <v>3</v>
      </c>
      <c r="E173" s="65" t="str">
        <f t="shared" si="16"/>
        <v/>
      </c>
      <c r="F173" s="65" t="str">
        <f t="shared" si="17"/>
        <v/>
      </c>
      <c r="G173" s="65" t="str">
        <f t="shared" si="18"/>
        <v>{"key_code":"t"},{"key_code":"y"},{"key_code":"u"}</v>
      </c>
      <c r="H173" s="65" t="str">
        <f t="shared" si="19"/>
        <v/>
      </c>
      <c r="I173" s="66" t="str">
        <f t="shared" si="20"/>
        <v/>
      </c>
    </row>
    <row r="174" spans="1:9">
      <c r="A174" s="25" t="s">
        <v>184</v>
      </c>
      <c r="B174" s="28" t="s">
        <v>146</v>
      </c>
      <c r="C174" s="14" t="str">
        <f t="shared" si="14"/>
        <v>{"key_code":"u"}</v>
      </c>
      <c r="D174" s="64">
        <f t="shared" si="15"/>
        <v>1</v>
      </c>
      <c r="E174" s="65" t="str">
        <f t="shared" si="16"/>
        <v>{"key_code":"u"}</v>
      </c>
      <c r="F174" s="65" t="str">
        <f t="shared" si="17"/>
        <v/>
      </c>
      <c r="G174" s="65" t="str">
        <f t="shared" si="18"/>
        <v/>
      </c>
      <c r="H174" s="65" t="str">
        <f t="shared" si="19"/>
        <v/>
      </c>
      <c r="I174" s="66" t="str">
        <f t="shared" si="20"/>
        <v/>
      </c>
    </row>
    <row r="175" spans="1:9">
      <c r="A175" s="25" t="s">
        <v>249</v>
      </c>
      <c r="B175" s="28" t="s">
        <v>624</v>
      </c>
      <c r="C175" s="14" t="str">
        <f t="shared" si="14"/>
        <v>{"key_code":"u"},{"key_code":"x"},{"key_code":"a"}</v>
      </c>
      <c r="D175" s="64">
        <f t="shared" si="15"/>
        <v>3</v>
      </c>
      <c r="E175" s="65" t="str">
        <f t="shared" si="16"/>
        <v/>
      </c>
      <c r="F175" s="65" t="str">
        <f t="shared" si="17"/>
        <v/>
      </c>
      <c r="G175" s="65" t="str">
        <f t="shared" si="18"/>
        <v>{"key_code":"u"},{"key_code":"x"},{"key_code":"a"}</v>
      </c>
      <c r="H175" s="65" t="str">
        <f t="shared" si="19"/>
        <v/>
      </c>
      <c r="I175" s="66" t="str">
        <f t="shared" si="20"/>
        <v/>
      </c>
    </row>
    <row r="176" spans="1:9">
      <c r="A176" s="25" t="s">
        <v>125</v>
      </c>
      <c r="B176" s="28" t="s">
        <v>627</v>
      </c>
      <c r="C176" s="14" t="str">
        <f t="shared" si="14"/>
        <v>{"key_code":"u"},{"key_code":"x"},{"key_code":"e"}</v>
      </c>
      <c r="D176" s="64">
        <f t="shared" si="15"/>
        <v>3</v>
      </c>
      <c r="E176" s="65" t="str">
        <f t="shared" si="16"/>
        <v/>
      </c>
      <c r="F176" s="65" t="str">
        <f t="shared" si="17"/>
        <v/>
      </c>
      <c r="G176" s="65" t="str">
        <f t="shared" si="18"/>
        <v>{"key_code":"u"},{"key_code":"x"},{"key_code":"e"}</v>
      </c>
      <c r="H176" s="65" t="str">
        <f t="shared" si="19"/>
        <v/>
      </c>
      <c r="I176" s="66" t="str">
        <f t="shared" si="20"/>
        <v/>
      </c>
    </row>
    <row r="177" spans="1:9">
      <c r="A177" s="25" t="s">
        <v>124</v>
      </c>
      <c r="B177" s="28" t="s">
        <v>626</v>
      </c>
      <c r="C177" s="14" t="str">
        <f t="shared" si="14"/>
        <v>{"key_code":"u"},{"key_code":"x"},{"key_code":"i"}</v>
      </c>
      <c r="D177" s="64">
        <f t="shared" si="15"/>
        <v>3</v>
      </c>
      <c r="E177" s="65" t="str">
        <f t="shared" si="16"/>
        <v/>
      </c>
      <c r="F177" s="65" t="str">
        <f t="shared" si="17"/>
        <v/>
      </c>
      <c r="G177" s="65" t="str">
        <f t="shared" si="18"/>
        <v>{"key_code":"u"},{"key_code":"x"},{"key_code":"i"}</v>
      </c>
      <c r="H177" s="65" t="str">
        <f t="shared" si="19"/>
        <v/>
      </c>
      <c r="I177" s="66" t="str">
        <f t="shared" si="20"/>
        <v/>
      </c>
    </row>
    <row r="178" spans="1:9">
      <c r="A178" s="25" t="s">
        <v>126</v>
      </c>
      <c r="B178" s="28" t="s">
        <v>625</v>
      </c>
      <c r="C178" s="14" t="str">
        <f t="shared" si="14"/>
        <v>{"key_code":"u"},{"key_code":"x"},{"key_code":"o"}</v>
      </c>
      <c r="D178" s="64">
        <f t="shared" si="15"/>
        <v>3</v>
      </c>
      <c r="E178" s="65" t="str">
        <f t="shared" si="16"/>
        <v/>
      </c>
      <c r="F178" s="65" t="str">
        <f t="shared" si="17"/>
        <v/>
      </c>
      <c r="G178" s="65" t="str">
        <f t="shared" si="18"/>
        <v>{"key_code":"u"},{"key_code":"x"},{"key_code":"o"}</v>
      </c>
      <c r="H178" s="65" t="str">
        <f t="shared" si="19"/>
        <v/>
      </c>
      <c r="I178" s="66" t="str">
        <f t="shared" si="20"/>
        <v/>
      </c>
    </row>
    <row r="179" spans="1:9">
      <c r="A179" s="25" t="s">
        <v>639</v>
      </c>
      <c r="B179" s="28" t="s">
        <v>425</v>
      </c>
      <c r="C179" s="14" t="str">
        <f t="shared" si="14"/>
        <v>{"key_code":"v"},{"key_code":"a"}</v>
      </c>
      <c r="D179" s="64">
        <f t="shared" si="15"/>
        <v>2</v>
      </c>
      <c r="E179" s="65" t="str">
        <f t="shared" si="16"/>
        <v/>
      </c>
      <c r="F179" s="65" t="str">
        <f t="shared" si="17"/>
        <v>{"key_code":"v"},{"key_code":"a"}</v>
      </c>
      <c r="G179" s="65" t="str">
        <f t="shared" si="18"/>
        <v/>
      </c>
      <c r="H179" s="65" t="str">
        <f t="shared" si="19"/>
        <v/>
      </c>
      <c r="I179" s="66" t="str">
        <f t="shared" si="20"/>
        <v/>
      </c>
    </row>
    <row r="180" spans="1:9">
      <c r="A180" s="25" t="s">
        <v>641</v>
      </c>
      <c r="B180" s="28" t="s">
        <v>455</v>
      </c>
      <c r="C180" s="14" t="str">
        <f t="shared" si="14"/>
        <v>{"key_code":"v"},{"key_code":"e"}</v>
      </c>
      <c r="D180" s="64">
        <f t="shared" si="15"/>
        <v>2</v>
      </c>
      <c r="E180" s="65" t="str">
        <f t="shared" si="16"/>
        <v/>
      </c>
      <c r="F180" s="65" t="str">
        <f t="shared" si="17"/>
        <v>{"key_code":"v"},{"key_code":"e"}</v>
      </c>
      <c r="G180" s="65" t="str">
        <f t="shared" si="18"/>
        <v/>
      </c>
      <c r="H180" s="65" t="str">
        <f t="shared" si="19"/>
        <v/>
      </c>
      <c r="I180" s="66" t="str">
        <f t="shared" si="20"/>
        <v/>
      </c>
    </row>
    <row r="181" spans="1:9">
      <c r="A181" s="25" t="s">
        <v>643</v>
      </c>
      <c r="B181" s="28" t="s">
        <v>438</v>
      </c>
      <c r="C181" s="14" t="str">
        <f t="shared" si="14"/>
        <v>{"key_code":"v"},{"key_code":"i"}</v>
      </c>
      <c r="D181" s="64">
        <f t="shared" si="15"/>
        <v>2</v>
      </c>
      <c r="E181" s="65" t="str">
        <f t="shared" si="16"/>
        <v/>
      </c>
      <c r="F181" s="65" t="str">
        <f t="shared" si="17"/>
        <v>{"key_code":"v"},{"key_code":"i"}</v>
      </c>
      <c r="G181" s="65" t="str">
        <f t="shared" si="18"/>
        <v/>
      </c>
      <c r="H181" s="65" t="str">
        <f t="shared" si="19"/>
        <v/>
      </c>
      <c r="I181" s="66" t="str">
        <f t="shared" si="20"/>
        <v/>
      </c>
    </row>
    <row r="182" spans="1:9">
      <c r="A182" s="25" t="s">
        <v>645</v>
      </c>
      <c r="B182" s="28" t="s">
        <v>465</v>
      </c>
      <c r="C182" s="14" t="str">
        <f t="shared" si="14"/>
        <v>{"key_code":"v"},{"key_code":"o"}</v>
      </c>
      <c r="D182" s="64">
        <f t="shared" si="15"/>
        <v>2</v>
      </c>
      <c r="E182" s="65" t="str">
        <f t="shared" si="16"/>
        <v/>
      </c>
      <c r="F182" s="65" t="str">
        <f t="shared" si="17"/>
        <v>{"key_code":"v"},{"key_code":"o"}</v>
      </c>
      <c r="G182" s="65" t="str">
        <f t="shared" si="18"/>
        <v/>
      </c>
      <c r="H182" s="65" t="str">
        <f t="shared" si="19"/>
        <v/>
      </c>
      <c r="I182" s="66" t="str">
        <f t="shared" si="20"/>
        <v/>
      </c>
    </row>
    <row r="183" spans="1:9">
      <c r="A183" s="25" t="s">
        <v>647</v>
      </c>
      <c r="B183" s="28" t="s">
        <v>446</v>
      </c>
      <c r="C183" s="14" t="str">
        <f t="shared" si="14"/>
        <v>{"key_code":"v"},{"key_code":"u"}</v>
      </c>
      <c r="D183" s="64">
        <f t="shared" si="15"/>
        <v>2</v>
      </c>
      <c r="E183" s="65" t="str">
        <f t="shared" si="16"/>
        <v/>
      </c>
      <c r="F183" s="65" t="str">
        <f t="shared" si="17"/>
        <v>{"key_code":"v"},{"key_code":"u"}</v>
      </c>
      <c r="G183" s="65" t="str">
        <f t="shared" si="18"/>
        <v/>
      </c>
      <c r="H183" s="65" t="str">
        <f t="shared" si="19"/>
        <v/>
      </c>
      <c r="I183" s="66" t="str">
        <f t="shared" si="20"/>
        <v/>
      </c>
    </row>
    <row r="184" spans="1:9">
      <c r="A184" s="25" t="s">
        <v>648</v>
      </c>
      <c r="B184" s="28" t="s">
        <v>1106</v>
      </c>
      <c r="C184" s="14" t="str">
        <f t="shared" si="14"/>
        <v>{"key_code":"v"},{"key_code":"y"},{"key_code":"a"}</v>
      </c>
      <c r="D184" s="64">
        <f t="shared" si="15"/>
        <v>3</v>
      </c>
      <c r="E184" s="65" t="str">
        <f t="shared" si="16"/>
        <v/>
      </c>
      <c r="F184" s="65" t="str">
        <f t="shared" si="17"/>
        <v/>
      </c>
      <c r="G184" s="65" t="str">
        <f t="shared" si="18"/>
        <v>{"key_code":"v"},{"key_code":"y"},{"key_code":"a"}</v>
      </c>
      <c r="H184" s="65" t="str">
        <f t="shared" si="19"/>
        <v/>
      </c>
      <c r="I184" s="66" t="str">
        <f t="shared" si="20"/>
        <v/>
      </c>
    </row>
    <row r="185" spans="1:9">
      <c r="A185" s="25" t="s">
        <v>649</v>
      </c>
      <c r="B185" s="28" t="s">
        <v>1107</v>
      </c>
      <c r="C185" s="14" t="str">
        <f t="shared" si="14"/>
        <v>{"key_code":"v"},{"key_code":"y"},{"key_code":"o"}</v>
      </c>
      <c r="D185" s="64">
        <f t="shared" si="15"/>
        <v>3</v>
      </c>
      <c r="E185" s="65" t="str">
        <f t="shared" si="16"/>
        <v/>
      </c>
      <c r="F185" s="65" t="str">
        <f t="shared" si="17"/>
        <v/>
      </c>
      <c r="G185" s="65" t="str">
        <f t="shared" si="18"/>
        <v>{"key_code":"v"},{"key_code":"y"},{"key_code":"o"}</v>
      </c>
      <c r="H185" s="65" t="str">
        <f t="shared" si="19"/>
        <v/>
      </c>
      <c r="I185" s="66" t="str">
        <f t="shared" si="20"/>
        <v/>
      </c>
    </row>
    <row r="186" spans="1:9">
      <c r="A186" s="25" t="s">
        <v>651</v>
      </c>
      <c r="B186" s="28" t="s">
        <v>1108</v>
      </c>
      <c r="C186" s="14" t="str">
        <f t="shared" si="14"/>
        <v>{"key_code":"v"},{"key_code":"y"},{"key_code":"u"}</v>
      </c>
      <c r="D186" s="64">
        <f t="shared" si="15"/>
        <v>3</v>
      </c>
      <c r="E186" s="65" t="str">
        <f t="shared" si="16"/>
        <v/>
      </c>
      <c r="F186" s="65" t="str">
        <f t="shared" si="17"/>
        <v/>
      </c>
      <c r="G186" s="65" t="str">
        <f t="shared" si="18"/>
        <v>{"key_code":"v"},{"key_code":"y"},{"key_code":"u"}</v>
      </c>
      <c r="H186" s="65" t="str">
        <f t="shared" si="19"/>
        <v/>
      </c>
      <c r="I186" s="66" t="str">
        <f t="shared" si="20"/>
        <v/>
      </c>
    </row>
    <row r="187" spans="1:9">
      <c r="A187" s="25" t="s">
        <v>260</v>
      </c>
      <c r="B187" s="28" t="s">
        <v>261</v>
      </c>
      <c r="C187" s="14" t="str">
        <f t="shared" si="14"/>
        <v>{"key_code":"w"},{"key_code":"a"}</v>
      </c>
      <c r="D187" s="64">
        <f t="shared" si="15"/>
        <v>2</v>
      </c>
      <c r="E187" s="65" t="str">
        <f t="shared" si="16"/>
        <v/>
      </c>
      <c r="F187" s="65" t="str">
        <f t="shared" si="17"/>
        <v>{"key_code":"w"},{"key_code":"a"}</v>
      </c>
      <c r="G187" s="65" t="str">
        <f t="shared" si="18"/>
        <v/>
      </c>
      <c r="H187" s="65" t="str">
        <f t="shared" si="19"/>
        <v/>
      </c>
      <c r="I187" s="66" t="str">
        <f t="shared" si="20"/>
        <v/>
      </c>
    </row>
    <row r="188" spans="1:9">
      <c r="A188" s="25" t="s">
        <v>57</v>
      </c>
      <c r="B188" s="28" t="s">
        <v>326</v>
      </c>
      <c r="C188" s="14" t="str">
        <f t="shared" si="14"/>
        <v>{"key_code":"w"},{"key_code":"o"}</v>
      </c>
      <c r="D188" s="64">
        <f t="shared" si="15"/>
        <v>2</v>
      </c>
      <c r="E188" s="65" t="str">
        <f t="shared" si="16"/>
        <v/>
      </c>
      <c r="F188" s="65" t="str">
        <f t="shared" si="17"/>
        <v>{"key_code":"w"},{"key_code":"o"}</v>
      </c>
      <c r="G188" s="65" t="str">
        <f t="shared" si="18"/>
        <v/>
      </c>
      <c r="H188" s="65" t="str">
        <f t="shared" si="19"/>
        <v/>
      </c>
      <c r="I188" s="66" t="str">
        <f t="shared" si="20"/>
        <v/>
      </c>
    </row>
    <row r="189" spans="1:9">
      <c r="A189" s="25" t="s">
        <v>1118</v>
      </c>
      <c r="B189" s="28" t="s">
        <v>340</v>
      </c>
      <c r="C189" s="14" t="str">
        <f t="shared" si="14"/>
        <v>{"key_code":"x"},{"key_code":"a"}</v>
      </c>
      <c r="D189" s="64">
        <f t="shared" si="15"/>
        <v>2</v>
      </c>
      <c r="E189" s="65" t="str">
        <f t="shared" si="16"/>
        <v/>
      </c>
      <c r="F189" s="65" t="str">
        <f t="shared" si="17"/>
        <v>{"key_code":"x"},{"key_code":"a"}</v>
      </c>
      <c r="G189" s="65" t="str">
        <f t="shared" si="18"/>
        <v/>
      </c>
      <c r="H189" s="65" t="str">
        <f t="shared" si="19"/>
        <v/>
      </c>
      <c r="I189" s="66" t="str">
        <f t="shared" si="20"/>
        <v/>
      </c>
    </row>
    <row r="190" spans="1:9">
      <c r="A190" s="25" t="s">
        <v>885</v>
      </c>
      <c r="B190" s="28" t="s">
        <v>349</v>
      </c>
      <c r="C190" s="14" t="str">
        <f t="shared" si="14"/>
        <v>{"key_code":"x"},{"key_code":"e"}</v>
      </c>
      <c r="D190" s="64">
        <f t="shared" si="15"/>
        <v>2</v>
      </c>
      <c r="E190" s="65" t="str">
        <f t="shared" si="16"/>
        <v/>
      </c>
      <c r="F190" s="65" t="str">
        <f t="shared" si="17"/>
        <v>{"key_code":"x"},{"key_code":"e"}</v>
      </c>
      <c r="G190" s="65" t="str">
        <f t="shared" si="18"/>
        <v/>
      </c>
      <c r="H190" s="65" t="str">
        <f t="shared" si="19"/>
        <v/>
      </c>
      <c r="I190" s="66" t="str">
        <f t="shared" si="20"/>
        <v/>
      </c>
    </row>
    <row r="191" spans="1:9">
      <c r="A191" s="25" t="s">
        <v>884</v>
      </c>
      <c r="B191" s="28" t="s">
        <v>344</v>
      </c>
      <c r="C191" s="14" t="str">
        <f t="shared" si="14"/>
        <v>{"key_code":"x"},{"key_code":"i"}</v>
      </c>
      <c r="D191" s="64">
        <f t="shared" si="15"/>
        <v>2</v>
      </c>
      <c r="E191" s="65" t="str">
        <f t="shared" si="16"/>
        <v/>
      </c>
      <c r="F191" s="65" t="str">
        <f t="shared" si="17"/>
        <v>{"key_code":"x"},{"key_code":"i"}</v>
      </c>
      <c r="G191" s="65" t="str">
        <f t="shared" si="18"/>
        <v/>
      </c>
      <c r="H191" s="65" t="str">
        <f t="shared" si="19"/>
        <v/>
      </c>
      <c r="I191" s="66" t="str">
        <f t="shared" si="20"/>
        <v/>
      </c>
    </row>
    <row r="192" spans="1:9">
      <c r="A192" s="25" t="s">
        <v>886</v>
      </c>
      <c r="B192" s="28" t="s">
        <v>317</v>
      </c>
      <c r="C192" s="14" t="str">
        <f t="shared" si="14"/>
        <v>{"key_code":"x"},{"key_code":"o"}</v>
      </c>
      <c r="D192" s="64">
        <f t="shared" si="15"/>
        <v>2</v>
      </c>
      <c r="E192" s="65" t="str">
        <f t="shared" si="16"/>
        <v/>
      </c>
      <c r="F192" s="65" t="str">
        <f t="shared" si="17"/>
        <v>{"key_code":"x"},{"key_code":"o"}</v>
      </c>
      <c r="G192" s="65" t="str">
        <f t="shared" si="18"/>
        <v/>
      </c>
      <c r="H192" s="65" t="str">
        <f t="shared" si="19"/>
        <v/>
      </c>
      <c r="I192" s="66" t="str">
        <f t="shared" si="20"/>
        <v/>
      </c>
    </row>
    <row r="193" spans="1:9">
      <c r="A193" s="25" t="s">
        <v>30</v>
      </c>
      <c r="B193" s="28" t="s">
        <v>347</v>
      </c>
      <c r="C193" s="14" t="str">
        <f t="shared" si="14"/>
        <v>{"key_code":"x"},{"key_code":"t"},{"key_code":"u"}</v>
      </c>
      <c r="D193" s="64">
        <f t="shared" si="15"/>
        <v>3</v>
      </c>
      <c r="E193" s="65" t="str">
        <f t="shared" si="16"/>
        <v/>
      </c>
      <c r="F193" s="65" t="str">
        <f t="shared" si="17"/>
        <v/>
      </c>
      <c r="G193" s="65" t="str">
        <f t="shared" si="18"/>
        <v>{"key_code":"x"},{"key_code":"t"},{"key_code":"u"}</v>
      </c>
      <c r="H193" s="65" t="str">
        <f t="shared" si="19"/>
        <v/>
      </c>
      <c r="I193" s="66" t="str">
        <f t="shared" si="20"/>
        <v/>
      </c>
    </row>
    <row r="194" spans="1:9">
      <c r="A194" s="25" t="s">
        <v>936</v>
      </c>
      <c r="B194" s="28" t="s">
        <v>346</v>
      </c>
      <c r="C194" s="14" t="str">
        <f t="shared" si="14"/>
        <v>{"key_code":"x"},{"key_code":"u"}</v>
      </c>
      <c r="D194" s="64">
        <f t="shared" si="15"/>
        <v>2</v>
      </c>
      <c r="E194" s="65" t="str">
        <f t="shared" si="16"/>
        <v/>
      </c>
      <c r="F194" s="65" t="str">
        <f t="shared" si="17"/>
        <v>{"key_code":"x"},{"key_code":"u"}</v>
      </c>
      <c r="G194" s="65" t="str">
        <f t="shared" si="18"/>
        <v/>
      </c>
      <c r="H194" s="65" t="str">
        <f t="shared" si="19"/>
        <v/>
      </c>
      <c r="I194" s="66" t="str">
        <f t="shared" si="20"/>
        <v/>
      </c>
    </row>
    <row r="195" spans="1:9">
      <c r="A195" s="25" t="s">
        <v>879</v>
      </c>
      <c r="B195" s="28" t="s">
        <v>342</v>
      </c>
      <c r="C195" s="14" t="str">
        <f t="shared" si="14"/>
        <v>{"key_code":"x"},{"key_code":"w"},{"key_code":"a"}</v>
      </c>
      <c r="D195" s="64">
        <f t="shared" si="15"/>
        <v>3</v>
      </c>
      <c r="E195" s="65" t="str">
        <f t="shared" si="16"/>
        <v/>
      </c>
      <c r="F195" s="65" t="str">
        <f t="shared" si="17"/>
        <v/>
      </c>
      <c r="G195" s="65" t="str">
        <f t="shared" si="18"/>
        <v>{"key_code":"x"},{"key_code":"w"},{"key_code":"a"}</v>
      </c>
      <c r="H195" s="65" t="str">
        <f t="shared" si="19"/>
        <v/>
      </c>
      <c r="I195" s="66" t="str">
        <f t="shared" si="20"/>
        <v/>
      </c>
    </row>
    <row r="196" spans="1:9">
      <c r="A196" s="25" t="s">
        <v>880</v>
      </c>
      <c r="B196" s="28" t="s">
        <v>341</v>
      </c>
      <c r="C196" s="14" t="str">
        <f t="shared" ref="C196:C208" si="21">_xlfn.CONCAT(E196:I196)</f>
        <v>{"key_code":"x"},{"key_code":"y"},{"key_code":"a"}</v>
      </c>
      <c r="D196" s="64">
        <f t="shared" ref="D196:D208" si="22">LEN(B196)</f>
        <v>3</v>
      </c>
      <c r="E196" s="65" t="str">
        <f t="shared" ref="E196:E227" si="23">IF($D196=E$3,_xlfn.CONCAT($E$1,_xlfn.XLOOKUP($B196,字面,QWERTY),$G$1),"")</f>
        <v/>
      </c>
      <c r="F196" s="65" t="str">
        <f t="shared" ref="F196:F227" si="24">IF($D196=F$3,_xlfn.CONCAT($E$1,_xlfn.XLOOKUP(LEFT($B196),字面,QWERTY),$F$1,_xlfn.XLOOKUP(RIGHT($B196),字面,QWERTY),$G$1),"")</f>
        <v/>
      </c>
      <c r="G196" s="65" t="str">
        <f t="shared" ref="G196:G227" si="25">IF($D196=G$3,_xlfn.CONCAT($E$1,_xlfn.XLOOKUP(LEFT($B196),字面,QWERTY),$F$1,_xlfn.XLOOKUP(MID($B196,2,1),字面,QWERTY),$F$1,_xlfn.XLOOKUP(RIGHT($B196),字面,QWERTY),$G$1),"")</f>
        <v>{"key_code":"x"},{"key_code":"y"},{"key_code":"a"}</v>
      </c>
      <c r="H196" s="65" t="str">
        <f t="shared" ref="H196:H227" si="26">IF($D196=H$3,_xlfn.CONCAT($E$1,_xlfn.XLOOKUP(LEFT($B196),字面,QWERTY),$F$1,_xlfn.XLOOKUP(MID($B196,2,1),字面,QWERTY),$F$1,_xlfn.XLOOKUP(MID($B196,3,1),字面,QWERTY),$F$1,_xlfn.XLOOKUP(RIGHT($B196),字面,QWERTY),$G$1),"")</f>
        <v/>
      </c>
      <c r="I196" s="66" t="str">
        <f t="shared" ref="I196:I227" si="27">IF($D196=I$3,_xlfn.CONCAT($E$1,_xlfn.XLOOKUP(LEFT($B196),字面,QWERTY),$F$1,_xlfn.XLOOKUP(MID($B196,2,1),字面,QWERTY),$F$1,_xlfn.XLOOKUP(MID($B196,3,1),字面,QWERTY),$F$1,_xlfn.XLOOKUP(MID($B196,4,1),字面,QWERTY),$F$1,_xlfn.XLOOKUP(RIGHT($B196),字面,QWERTY),$G$1),"")</f>
        <v/>
      </c>
    </row>
    <row r="197" spans="1:9">
      <c r="A197" s="25" t="s">
        <v>882</v>
      </c>
      <c r="B197" s="28" t="s">
        <v>351</v>
      </c>
      <c r="C197" s="14" t="str">
        <f t="shared" si="21"/>
        <v>{"key_code":"x"},{"key_code":"y"},{"key_code":"o"}</v>
      </c>
      <c r="D197" s="64">
        <f t="shared" si="22"/>
        <v>3</v>
      </c>
      <c r="E197" s="65" t="str">
        <f t="shared" si="23"/>
        <v/>
      </c>
      <c r="F197" s="65" t="str">
        <f t="shared" si="24"/>
        <v/>
      </c>
      <c r="G197" s="65" t="str">
        <f t="shared" si="25"/>
        <v>{"key_code":"x"},{"key_code":"y"},{"key_code":"o"}</v>
      </c>
      <c r="H197" s="65" t="str">
        <f t="shared" si="26"/>
        <v/>
      </c>
      <c r="I197" s="66" t="str">
        <f t="shared" si="27"/>
        <v/>
      </c>
    </row>
    <row r="198" spans="1:9">
      <c r="A198" s="25" t="s">
        <v>881</v>
      </c>
      <c r="B198" s="28" t="s">
        <v>348</v>
      </c>
      <c r="C198" s="14" t="str">
        <f t="shared" si="21"/>
        <v>{"key_code":"x"},{"key_code":"y"},{"key_code":"u"}</v>
      </c>
      <c r="D198" s="64">
        <f t="shared" si="22"/>
        <v>3</v>
      </c>
      <c r="E198" s="65" t="str">
        <f t="shared" si="23"/>
        <v/>
      </c>
      <c r="F198" s="65" t="str">
        <f t="shared" si="24"/>
        <v/>
      </c>
      <c r="G198" s="65" t="str">
        <f t="shared" si="25"/>
        <v>{"key_code":"x"},{"key_code":"y"},{"key_code":"u"}</v>
      </c>
      <c r="H198" s="65" t="str">
        <f t="shared" si="26"/>
        <v/>
      </c>
      <c r="I198" s="66" t="str">
        <f t="shared" si="27"/>
        <v/>
      </c>
    </row>
    <row r="199" spans="1:9">
      <c r="A199" s="25" t="s">
        <v>257</v>
      </c>
      <c r="B199" s="28" t="s">
        <v>258</v>
      </c>
      <c r="C199" s="14" t="str">
        <f t="shared" si="21"/>
        <v>{"key_code":"y"},{"key_code":"a"}</v>
      </c>
      <c r="D199" s="64">
        <f t="shared" si="22"/>
        <v>2</v>
      </c>
      <c r="E199" s="65" t="str">
        <f t="shared" si="23"/>
        <v/>
      </c>
      <c r="F199" s="65" t="str">
        <f t="shared" si="24"/>
        <v>{"key_code":"y"},{"key_code":"a"}</v>
      </c>
      <c r="G199" s="65" t="str">
        <f t="shared" si="25"/>
        <v/>
      </c>
      <c r="H199" s="65" t="str">
        <f t="shared" si="26"/>
        <v/>
      </c>
      <c r="I199" s="66" t="str">
        <f t="shared" si="27"/>
        <v/>
      </c>
    </row>
    <row r="200" spans="1:9">
      <c r="A200" s="25" t="s">
        <v>301</v>
      </c>
      <c r="B200" s="28" t="s">
        <v>302</v>
      </c>
      <c r="C200" s="14" t="str">
        <f t="shared" si="21"/>
        <v>{"key_code":"y"},{"key_code":"e"}</v>
      </c>
      <c r="D200" s="64">
        <f t="shared" si="22"/>
        <v>2</v>
      </c>
      <c r="E200" s="65" t="str">
        <f t="shared" si="23"/>
        <v/>
      </c>
      <c r="F200" s="65" t="str">
        <f t="shared" si="24"/>
        <v>{"key_code":"y"},{"key_code":"e"}</v>
      </c>
      <c r="G200" s="65" t="str">
        <f t="shared" si="25"/>
        <v/>
      </c>
      <c r="H200" s="65" t="str">
        <f t="shared" si="26"/>
        <v/>
      </c>
      <c r="I200" s="66" t="str">
        <f t="shared" si="27"/>
        <v/>
      </c>
    </row>
    <row r="201" spans="1:9">
      <c r="A201" s="25" t="s">
        <v>324</v>
      </c>
      <c r="B201" s="28" t="s">
        <v>895</v>
      </c>
      <c r="C201" s="14" t="str">
        <f t="shared" si="21"/>
        <v>{"key_code":"y"},{"key_code":"o"}</v>
      </c>
      <c r="D201" s="64">
        <f t="shared" si="22"/>
        <v>2</v>
      </c>
      <c r="E201" s="65" t="str">
        <f t="shared" si="23"/>
        <v/>
      </c>
      <c r="F201" s="65" t="str">
        <f t="shared" si="24"/>
        <v>{"key_code":"y"},{"key_code":"o"}</v>
      </c>
      <c r="G201" s="65" t="str">
        <f t="shared" si="25"/>
        <v/>
      </c>
      <c r="H201" s="65" t="str">
        <f t="shared" si="26"/>
        <v/>
      </c>
      <c r="I201" s="66" t="str">
        <f t="shared" si="27"/>
        <v/>
      </c>
    </row>
    <row r="202" spans="1:9">
      <c r="A202" s="25" t="s">
        <v>292</v>
      </c>
      <c r="B202" s="28" t="s">
        <v>896</v>
      </c>
      <c r="C202" s="14" t="str">
        <f t="shared" si="21"/>
        <v>{"key_code":"y"},{"key_code":"u"}</v>
      </c>
      <c r="D202" s="64">
        <f t="shared" si="22"/>
        <v>2</v>
      </c>
      <c r="E202" s="65" t="str">
        <f t="shared" si="23"/>
        <v/>
      </c>
      <c r="F202" s="65" t="str">
        <f t="shared" si="24"/>
        <v>{"key_code":"y"},{"key_code":"u"}</v>
      </c>
      <c r="G202" s="65" t="str">
        <f t="shared" si="25"/>
        <v/>
      </c>
      <c r="H202" s="65" t="str">
        <f t="shared" si="26"/>
        <v/>
      </c>
      <c r="I202" s="66" t="str">
        <f t="shared" si="27"/>
        <v/>
      </c>
    </row>
    <row r="203" spans="1:9">
      <c r="A203" s="25" t="s">
        <v>264</v>
      </c>
      <c r="B203" s="28" t="s">
        <v>265</v>
      </c>
      <c r="C203" s="14" t="str">
        <f t="shared" si="21"/>
        <v>{"key_code":"z"},{"key_code":"a"}</v>
      </c>
      <c r="D203" s="64">
        <f t="shared" si="22"/>
        <v>2</v>
      </c>
      <c r="E203" s="65" t="str">
        <f t="shared" si="23"/>
        <v/>
      </c>
      <c r="F203" s="65" t="str">
        <f t="shared" si="24"/>
        <v>{"key_code":"z"},{"key_code":"a"}</v>
      </c>
      <c r="G203" s="65" t="str">
        <f t="shared" si="25"/>
        <v/>
      </c>
      <c r="H203" s="65" t="str">
        <f t="shared" si="26"/>
        <v/>
      </c>
      <c r="I203" s="66" t="str">
        <f t="shared" si="27"/>
        <v/>
      </c>
    </row>
    <row r="204" spans="1:9">
      <c r="A204" s="25" t="s">
        <v>312</v>
      </c>
      <c r="B204" s="28" t="s">
        <v>313</v>
      </c>
      <c r="C204" s="14" t="str">
        <f t="shared" si="21"/>
        <v>{"key_code":"z"},{"key_code":"e"}</v>
      </c>
      <c r="D204" s="64">
        <f t="shared" si="22"/>
        <v>2</v>
      </c>
      <c r="E204" s="65" t="str">
        <f t="shared" si="23"/>
        <v/>
      </c>
      <c r="F204" s="65" t="str">
        <f t="shared" si="24"/>
        <v>{"key_code":"z"},{"key_code":"e"}</v>
      </c>
      <c r="G204" s="65" t="str">
        <f t="shared" si="25"/>
        <v/>
      </c>
      <c r="H204" s="65" t="str">
        <f t="shared" si="26"/>
        <v/>
      </c>
      <c r="I204" s="66" t="str">
        <f t="shared" si="27"/>
        <v/>
      </c>
    </row>
    <row r="205" spans="1:9">
      <c r="A205" s="25" t="s">
        <v>281</v>
      </c>
      <c r="B205" s="28" t="s">
        <v>282</v>
      </c>
      <c r="C205" s="14" t="str">
        <f t="shared" si="21"/>
        <v>{"key_code":"z"},{"key_code":"i"}</v>
      </c>
      <c r="D205" s="64">
        <f t="shared" si="22"/>
        <v>2</v>
      </c>
      <c r="E205" s="65" t="str">
        <f t="shared" si="23"/>
        <v/>
      </c>
      <c r="F205" s="65" t="str">
        <f t="shared" si="24"/>
        <v>{"key_code":"z"},{"key_code":"i"}</v>
      </c>
      <c r="G205" s="65" t="str">
        <f t="shared" si="25"/>
        <v/>
      </c>
      <c r="H205" s="65" t="str">
        <f t="shared" si="26"/>
        <v/>
      </c>
      <c r="I205" s="66" t="str">
        <f t="shared" si="27"/>
        <v/>
      </c>
    </row>
    <row r="206" spans="1:9">
      <c r="A206" s="25" t="s">
        <v>329</v>
      </c>
      <c r="B206" s="28" t="s">
        <v>330</v>
      </c>
      <c r="C206" s="14" t="str">
        <f t="shared" si="21"/>
        <v>{"key_code":"z"},{"key_code":"o"}</v>
      </c>
      <c r="D206" s="64">
        <f t="shared" si="22"/>
        <v>2</v>
      </c>
      <c r="E206" s="65" t="str">
        <f t="shared" si="23"/>
        <v/>
      </c>
      <c r="F206" s="65" t="str">
        <f t="shared" si="24"/>
        <v>{"key_code":"z"},{"key_code":"o"}</v>
      </c>
      <c r="G206" s="65" t="str">
        <f t="shared" si="25"/>
        <v/>
      </c>
      <c r="H206" s="65" t="str">
        <f t="shared" si="26"/>
        <v/>
      </c>
      <c r="I206" s="66" t="str">
        <f t="shared" si="27"/>
        <v/>
      </c>
    </row>
    <row r="207" spans="1:9">
      <c r="A207" s="25" t="s">
        <v>296</v>
      </c>
      <c r="B207" s="28" t="s">
        <v>297</v>
      </c>
      <c r="C207" s="14" t="str">
        <f t="shared" si="21"/>
        <v>{"key_code":"z"},{"key_code":"u"}</v>
      </c>
      <c r="D207" s="64">
        <f t="shared" si="22"/>
        <v>2</v>
      </c>
      <c r="E207" s="65" t="str">
        <f t="shared" si="23"/>
        <v/>
      </c>
      <c r="F207" s="65" t="str">
        <f t="shared" si="24"/>
        <v>{"key_code":"z"},{"key_code":"u"}</v>
      </c>
      <c r="G207" s="65" t="str">
        <f t="shared" si="25"/>
        <v/>
      </c>
      <c r="H207" s="65" t="str">
        <f t="shared" si="26"/>
        <v/>
      </c>
      <c r="I207" s="66" t="str">
        <f t="shared" si="27"/>
        <v/>
      </c>
    </row>
    <row r="208" spans="1:9">
      <c r="A208" s="25" t="s">
        <v>379</v>
      </c>
      <c r="B208" s="28" t="s">
        <v>380</v>
      </c>
      <c r="C208" s="14" t="str">
        <f t="shared" si="21"/>
        <v>{"key_code":"z"},{"key_code":"y"},{"key_code":"i"}</v>
      </c>
      <c r="D208" s="64">
        <f t="shared" si="22"/>
        <v>3</v>
      </c>
      <c r="E208" s="65" t="str">
        <f t="shared" si="23"/>
        <v/>
      </c>
      <c r="F208" s="65" t="str">
        <f t="shared" si="24"/>
        <v/>
      </c>
      <c r="G208" s="65" t="str">
        <f t="shared" si="25"/>
        <v>{"key_code":"z"},{"key_code":"y"},{"key_code":"i"}</v>
      </c>
      <c r="H208" s="65" t="str">
        <f t="shared" si="26"/>
        <v/>
      </c>
      <c r="I208" s="66" t="str">
        <f t="shared" si="27"/>
        <v/>
      </c>
    </row>
    <row r="209" spans="1:9">
      <c r="A209" s="25" t="s">
        <v>938</v>
      </c>
      <c r="B209" s="28" t="s">
        <v>937</v>
      </c>
      <c r="C209" s="14" t="str">
        <f t="shared" ref="C209:C227" si="28">_xlfn.CONCAT(E209:I209)</f>
        <v>{"key_code":"1"}</v>
      </c>
      <c r="D209" s="64">
        <f t="shared" ref="D209:D227" si="29">LEN(B209)</f>
        <v>1</v>
      </c>
      <c r="E209" s="65" t="str">
        <f t="shared" si="23"/>
        <v>{"key_code":"1"}</v>
      </c>
      <c r="F209" s="65" t="str">
        <f t="shared" si="24"/>
        <v/>
      </c>
      <c r="G209" s="65" t="str">
        <f t="shared" si="25"/>
        <v/>
      </c>
      <c r="H209" s="65" t="str">
        <f t="shared" si="26"/>
        <v/>
      </c>
      <c r="I209" s="66" t="str">
        <f t="shared" si="27"/>
        <v/>
      </c>
    </row>
    <row r="210" spans="1:9">
      <c r="A210" s="25" t="s">
        <v>940</v>
      </c>
      <c r="B210" s="28" t="s">
        <v>939</v>
      </c>
      <c r="C210" s="14" t="str">
        <f t="shared" si="28"/>
        <v>{"key_code":"2"}</v>
      </c>
      <c r="D210" s="64">
        <f t="shared" si="29"/>
        <v>1</v>
      </c>
      <c r="E210" s="65" t="str">
        <f t="shared" si="23"/>
        <v>{"key_code":"2"}</v>
      </c>
      <c r="F210" s="65" t="str">
        <f t="shared" si="24"/>
        <v/>
      </c>
      <c r="G210" s="65" t="str">
        <f t="shared" si="25"/>
        <v/>
      </c>
      <c r="H210" s="65" t="str">
        <f t="shared" si="26"/>
        <v/>
      </c>
      <c r="I210" s="66" t="str">
        <f t="shared" si="27"/>
        <v/>
      </c>
    </row>
    <row r="211" spans="1:9">
      <c r="A211" s="25" t="s">
        <v>942</v>
      </c>
      <c r="B211" s="28" t="s">
        <v>941</v>
      </c>
      <c r="C211" s="14" t="str">
        <f t="shared" si="28"/>
        <v>{"key_code":"3"}</v>
      </c>
      <c r="D211" s="64">
        <f t="shared" si="29"/>
        <v>1</v>
      </c>
      <c r="E211" s="65" t="str">
        <f t="shared" si="23"/>
        <v>{"key_code":"3"}</v>
      </c>
      <c r="F211" s="65" t="str">
        <f t="shared" si="24"/>
        <v/>
      </c>
      <c r="G211" s="65" t="str">
        <f t="shared" si="25"/>
        <v/>
      </c>
      <c r="H211" s="65" t="str">
        <f t="shared" si="26"/>
        <v/>
      </c>
      <c r="I211" s="66" t="str">
        <f t="shared" si="27"/>
        <v/>
      </c>
    </row>
    <row r="212" spans="1:9">
      <c r="A212" s="25" t="s">
        <v>944</v>
      </c>
      <c r="B212" s="28" t="s">
        <v>943</v>
      </c>
      <c r="C212" s="14" t="str">
        <f t="shared" si="28"/>
        <v>{"key_code":"4"}</v>
      </c>
      <c r="D212" s="64">
        <f t="shared" si="29"/>
        <v>1</v>
      </c>
      <c r="E212" s="65" t="str">
        <f t="shared" si="23"/>
        <v>{"key_code":"4"}</v>
      </c>
      <c r="F212" s="65" t="str">
        <f t="shared" si="24"/>
        <v/>
      </c>
      <c r="G212" s="65" t="str">
        <f t="shared" si="25"/>
        <v/>
      </c>
      <c r="H212" s="65" t="str">
        <f t="shared" si="26"/>
        <v/>
      </c>
      <c r="I212" s="66" t="str">
        <f t="shared" si="27"/>
        <v/>
      </c>
    </row>
    <row r="213" spans="1:9">
      <c r="A213" s="25" t="s">
        <v>946</v>
      </c>
      <c r="B213" s="28" t="s">
        <v>945</v>
      </c>
      <c r="C213" s="14" t="str">
        <f t="shared" si="28"/>
        <v>{"key_code":"5"}</v>
      </c>
      <c r="D213" s="64">
        <f t="shared" si="29"/>
        <v>1</v>
      </c>
      <c r="E213" s="65" t="str">
        <f t="shared" si="23"/>
        <v>{"key_code":"5"}</v>
      </c>
      <c r="F213" s="65" t="str">
        <f t="shared" si="24"/>
        <v/>
      </c>
      <c r="G213" s="65" t="str">
        <f t="shared" si="25"/>
        <v/>
      </c>
      <c r="H213" s="65" t="str">
        <f t="shared" si="26"/>
        <v/>
      </c>
      <c r="I213" s="66" t="str">
        <f t="shared" si="27"/>
        <v/>
      </c>
    </row>
    <row r="214" spans="1:9">
      <c r="A214" s="25" t="s">
        <v>948</v>
      </c>
      <c r="B214" s="28" t="s">
        <v>947</v>
      </c>
      <c r="C214" s="14" t="str">
        <f t="shared" si="28"/>
        <v>{"key_code":"6"}</v>
      </c>
      <c r="D214" s="64">
        <f t="shared" si="29"/>
        <v>1</v>
      </c>
      <c r="E214" s="65" t="str">
        <f t="shared" si="23"/>
        <v>{"key_code":"6"}</v>
      </c>
      <c r="F214" s="65" t="str">
        <f t="shared" si="24"/>
        <v/>
      </c>
      <c r="G214" s="65" t="str">
        <f t="shared" si="25"/>
        <v/>
      </c>
      <c r="H214" s="65" t="str">
        <f t="shared" si="26"/>
        <v/>
      </c>
      <c r="I214" s="66" t="str">
        <f t="shared" si="27"/>
        <v/>
      </c>
    </row>
    <row r="215" spans="1:9">
      <c r="A215" s="25" t="s">
        <v>950</v>
      </c>
      <c r="B215" s="28" t="s">
        <v>949</v>
      </c>
      <c r="C215" s="14" t="str">
        <f t="shared" si="28"/>
        <v>{"key_code":"7"}</v>
      </c>
      <c r="D215" s="64">
        <f t="shared" si="29"/>
        <v>1</v>
      </c>
      <c r="E215" s="65" t="str">
        <f t="shared" si="23"/>
        <v>{"key_code":"7"}</v>
      </c>
      <c r="F215" s="65" t="str">
        <f t="shared" si="24"/>
        <v/>
      </c>
      <c r="G215" s="65" t="str">
        <f t="shared" si="25"/>
        <v/>
      </c>
      <c r="H215" s="65" t="str">
        <f t="shared" si="26"/>
        <v/>
      </c>
      <c r="I215" s="66" t="str">
        <f t="shared" si="27"/>
        <v/>
      </c>
    </row>
    <row r="216" spans="1:9">
      <c r="A216" s="25" t="s">
        <v>952</v>
      </c>
      <c r="B216" s="28" t="s">
        <v>951</v>
      </c>
      <c r="C216" s="14" t="str">
        <f t="shared" si="28"/>
        <v>{"key_code":"8"}</v>
      </c>
      <c r="D216" s="64">
        <f t="shared" si="29"/>
        <v>1</v>
      </c>
      <c r="E216" s="65" t="str">
        <f t="shared" si="23"/>
        <v>{"key_code":"8"}</v>
      </c>
      <c r="F216" s="65" t="str">
        <f t="shared" si="24"/>
        <v/>
      </c>
      <c r="G216" s="65" t="str">
        <f t="shared" si="25"/>
        <v/>
      </c>
      <c r="H216" s="65" t="str">
        <f t="shared" si="26"/>
        <v/>
      </c>
      <c r="I216" s="66" t="str">
        <f t="shared" si="27"/>
        <v/>
      </c>
    </row>
    <row r="217" spans="1:9">
      <c r="A217" s="25" t="s">
        <v>954</v>
      </c>
      <c r="B217" s="28" t="s">
        <v>953</v>
      </c>
      <c r="C217" s="14" t="str">
        <f t="shared" si="28"/>
        <v>{"key_code":"9"}</v>
      </c>
      <c r="D217" s="64">
        <f t="shared" si="29"/>
        <v>1</v>
      </c>
      <c r="E217" s="65" t="str">
        <f t="shared" si="23"/>
        <v>{"key_code":"9"}</v>
      </c>
      <c r="F217" s="65" t="str">
        <f t="shared" si="24"/>
        <v/>
      </c>
      <c r="G217" s="65" t="str">
        <f t="shared" si="25"/>
        <v/>
      </c>
      <c r="H217" s="65" t="str">
        <f t="shared" si="26"/>
        <v/>
      </c>
      <c r="I217" s="66" t="str">
        <f t="shared" si="27"/>
        <v/>
      </c>
    </row>
    <row r="218" spans="1:9">
      <c r="A218" s="25" t="s">
        <v>956</v>
      </c>
      <c r="B218" s="28" t="s">
        <v>955</v>
      </c>
      <c r="C218" s="14" t="str">
        <f t="shared" si="28"/>
        <v>{"key_code":"0"}</v>
      </c>
      <c r="D218" s="64">
        <f t="shared" si="29"/>
        <v>1</v>
      </c>
      <c r="E218" s="65" t="str">
        <f t="shared" si="23"/>
        <v>{"key_code":"0"}</v>
      </c>
      <c r="F218" s="65" t="str">
        <f t="shared" si="24"/>
        <v/>
      </c>
      <c r="G218" s="65" t="str">
        <f t="shared" si="25"/>
        <v/>
      </c>
      <c r="H218" s="65" t="str">
        <f t="shared" si="26"/>
        <v/>
      </c>
      <c r="I218" s="66" t="str">
        <f t="shared" si="27"/>
        <v/>
      </c>
    </row>
    <row r="219" spans="1:9">
      <c r="A219" s="25" t="s">
        <v>957</v>
      </c>
      <c r="B219" s="28" t="s">
        <v>1072</v>
      </c>
      <c r="C219" s="14" t="str">
        <f t="shared" si="28"/>
        <v>{"key_code":"hyphen"}</v>
      </c>
      <c r="D219" s="64">
        <f t="shared" si="29"/>
        <v>1</v>
      </c>
      <c r="E219" s="65" t="str">
        <f t="shared" si="23"/>
        <v>{"key_code":"hyphen"}</v>
      </c>
      <c r="F219" s="65" t="str">
        <f t="shared" si="24"/>
        <v/>
      </c>
      <c r="G219" s="65" t="str">
        <f t="shared" si="25"/>
        <v/>
      </c>
      <c r="H219" s="65" t="str">
        <f t="shared" si="26"/>
        <v/>
      </c>
      <c r="I219" s="66" t="str">
        <f t="shared" si="27"/>
        <v/>
      </c>
    </row>
    <row r="220" spans="1:9">
      <c r="A220" s="25" t="s">
        <v>958</v>
      </c>
      <c r="B220" s="28" t="s">
        <v>1073</v>
      </c>
      <c r="C220" s="14" t="str">
        <f t="shared" si="28"/>
        <v>{"key_code":"open_bracket"}</v>
      </c>
      <c r="D220" s="64">
        <f t="shared" si="29"/>
        <v>1</v>
      </c>
      <c r="E220" s="65" t="str">
        <f t="shared" si="23"/>
        <v>{"key_code":"open_bracket"}</v>
      </c>
      <c r="F220" s="65" t="str">
        <f t="shared" si="24"/>
        <v/>
      </c>
      <c r="G220" s="65" t="str">
        <f t="shared" si="25"/>
        <v/>
      </c>
      <c r="H220" s="65" t="str">
        <f t="shared" si="26"/>
        <v/>
      </c>
      <c r="I220" s="66" t="str">
        <f t="shared" si="27"/>
        <v/>
      </c>
    </row>
    <row r="221" spans="1:9">
      <c r="A221" s="25" t="s">
        <v>977</v>
      </c>
      <c r="B221" s="28" t="s">
        <v>1074</v>
      </c>
      <c r="C221" s="14" t="str">
        <f t="shared" si="28"/>
        <v>{"key_code":"quote"}</v>
      </c>
      <c r="D221" s="64">
        <f t="shared" si="29"/>
        <v>1</v>
      </c>
      <c r="E221" s="65" t="str">
        <f t="shared" si="23"/>
        <v>{"key_code":"quote"}</v>
      </c>
      <c r="F221" s="65" t="str">
        <f t="shared" si="24"/>
        <v/>
      </c>
      <c r="G221" s="65" t="str">
        <f t="shared" si="25"/>
        <v/>
      </c>
      <c r="H221" s="65" t="str">
        <f t="shared" si="26"/>
        <v/>
      </c>
      <c r="I221" s="66" t="str">
        <f t="shared" si="27"/>
        <v/>
      </c>
    </row>
    <row r="222" spans="1:9">
      <c r="A222" s="25" t="s">
        <v>1075</v>
      </c>
      <c r="B222" s="28" t="s">
        <v>972</v>
      </c>
      <c r="C222" s="14" t="str">
        <f t="shared" si="28"/>
        <v>{"key_code":"international1"}</v>
      </c>
      <c r="D222" s="64">
        <f t="shared" si="29"/>
        <v>1</v>
      </c>
      <c r="E222" s="65" t="str">
        <f t="shared" si="23"/>
        <v>{"key_code":"international1"}</v>
      </c>
      <c r="F222" s="65" t="str">
        <f t="shared" si="24"/>
        <v/>
      </c>
      <c r="G222" s="65" t="str">
        <f t="shared" si="25"/>
        <v/>
      </c>
      <c r="H222" s="65" t="str">
        <f t="shared" si="26"/>
        <v/>
      </c>
      <c r="I222" s="66" t="str">
        <f t="shared" si="27"/>
        <v/>
      </c>
    </row>
    <row r="223" spans="1:9">
      <c r="A223" s="25" t="s">
        <v>1076</v>
      </c>
      <c r="B223" s="28" t="s">
        <v>973</v>
      </c>
      <c r="C223" s="14" t="str">
        <f t="shared" si="28"/>
        <v>{"key_code":"equal"}</v>
      </c>
      <c r="D223" s="64">
        <f t="shared" si="29"/>
        <v>1</v>
      </c>
      <c r="E223" s="65" t="str">
        <f t="shared" si="23"/>
        <v>{"key_code":"equal"}</v>
      </c>
      <c r="F223" s="65" t="str">
        <f t="shared" si="24"/>
        <v/>
      </c>
      <c r="G223" s="65" t="str">
        <f t="shared" si="25"/>
        <v/>
      </c>
      <c r="H223" s="65" t="str">
        <f t="shared" si="26"/>
        <v/>
      </c>
      <c r="I223" s="66" t="str">
        <f t="shared" si="27"/>
        <v/>
      </c>
    </row>
    <row r="224" spans="1:9">
      <c r="A224" s="25" t="s">
        <v>1077</v>
      </c>
      <c r="B224" s="28" t="s">
        <v>975</v>
      </c>
      <c r="C224" s="14" t="str">
        <f t="shared" si="28"/>
        <v>{"key_code":"close_bracket"}</v>
      </c>
      <c r="D224" s="64">
        <f t="shared" si="29"/>
        <v>1</v>
      </c>
      <c r="E224" s="65" t="str">
        <f t="shared" si="23"/>
        <v>{"key_code":"close_bracket"}</v>
      </c>
      <c r="F224" s="65" t="str">
        <f t="shared" si="24"/>
        <v/>
      </c>
      <c r="G224" s="65" t="str">
        <f t="shared" si="25"/>
        <v/>
      </c>
      <c r="H224" s="65" t="str">
        <f t="shared" si="26"/>
        <v/>
      </c>
      <c r="I224" s="66" t="str">
        <f t="shared" si="27"/>
        <v/>
      </c>
    </row>
    <row r="225" spans="1:9">
      <c r="A225" s="25" t="s">
        <v>1078</v>
      </c>
      <c r="B225" s="28" t="s">
        <v>976</v>
      </c>
      <c r="C225" s="14" t="str">
        <f t="shared" si="28"/>
        <v>{"key_code":"non_us_pound"}</v>
      </c>
      <c r="D225" s="64">
        <f t="shared" si="29"/>
        <v>1</v>
      </c>
      <c r="E225" s="65" t="str">
        <f t="shared" si="23"/>
        <v>{"key_code":"non_us_pound"}</v>
      </c>
      <c r="F225" s="65" t="str">
        <f t="shared" si="24"/>
        <v/>
      </c>
      <c r="G225" s="65" t="str">
        <f t="shared" si="25"/>
        <v/>
      </c>
      <c r="H225" s="65" t="str">
        <f t="shared" si="26"/>
        <v/>
      </c>
      <c r="I225" s="66" t="str">
        <f t="shared" si="27"/>
        <v/>
      </c>
    </row>
    <row r="226" spans="1:9">
      <c r="A226" s="25" t="s">
        <v>350</v>
      </c>
      <c r="B226" s="28"/>
      <c r="C226" s="14" t="str">
        <f t="shared" si="28"/>
        <v/>
      </c>
      <c r="D226" s="64">
        <f t="shared" si="29"/>
        <v>0</v>
      </c>
      <c r="E226" s="65" t="str">
        <f t="shared" si="23"/>
        <v/>
      </c>
      <c r="F226" s="65" t="str">
        <f t="shared" si="24"/>
        <v/>
      </c>
      <c r="G226" s="65" t="str">
        <f t="shared" si="25"/>
        <v/>
      </c>
      <c r="H226" s="65" t="str">
        <f t="shared" si="26"/>
        <v/>
      </c>
      <c r="I226" s="66" t="str">
        <f t="shared" si="27"/>
        <v/>
      </c>
    </row>
    <row r="227" spans="1:9">
      <c r="A227" s="27" t="s">
        <v>345</v>
      </c>
      <c r="B227" s="29"/>
      <c r="C227" s="15" t="str">
        <f t="shared" si="28"/>
        <v/>
      </c>
      <c r="D227" s="67">
        <f t="shared" si="29"/>
        <v>0</v>
      </c>
      <c r="E227" s="68" t="str">
        <f t="shared" si="23"/>
        <v/>
      </c>
      <c r="F227" s="68" t="str">
        <f t="shared" si="24"/>
        <v/>
      </c>
      <c r="G227" s="68" t="str">
        <f t="shared" si="25"/>
        <v/>
      </c>
      <c r="H227" s="68" t="str">
        <f t="shared" si="26"/>
        <v/>
      </c>
      <c r="I227" s="69" t="str">
        <f t="shared" si="27"/>
        <v/>
      </c>
    </row>
  </sheetData>
  <sheetProtection sheet="1" objects="1" scenarios="1"/>
  <sortState xmlns:xlrd2="http://schemas.microsoft.com/office/spreadsheetml/2017/richdata2" ref="A4:B208">
    <sortCondition ref="B4:B208"/>
  </sortState>
  <phoneticPr fontId="1"/>
  <conditionalFormatting sqref="A4:A227">
    <cfRule type="expression" dxfId="0" priority="1">
      <formula>COUNTIF(ひらがな,A4)&gt;1</formula>
    </cfRule>
  </conditionalFormatting>
  <dataValidations count="2">
    <dataValidation imeMode="off" allowBlank="1" showInputMessage="1" showErrorMessage="1" sqref="B4:B227" xr:uid="{D6BDBCA7-218C-0643-9591-6DF3B89179C8}"/>
    <dataValidation imeMode="on" allowBlank="1" showInputMessage="1" showErrorMessage="1" sqref="A4:A227" xr:uid="{64FB47FE-48AD-AA40-8271-F77F5B8D7DED}"/>
  </dataValidations>
  <pageMargins left="0.78740157480314965" right="0.78740157480314965" top="0.23622047244094491" bottom="0.51181102362204722" header="0.31496062992125984" footer="0.23622047244094491"/>
  <pageSetup paperSize="9" scale="77" fitToHeight="0" orientation="portrait" verticalDpi="0" r:id="rId1"/>
  <headerFooter>
    <oddFooter>&amp;L&amp;P/&amp;N&amp;R&amp;D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29</vt:i4>
      </vt:variant>
    </vt:vector>
  </HeadingPairs>
  <TitlesOfParts>
    <vt:vector size="33" baseType="lpstr">
      <vt:lpstr>キー定義</vt:lpstr>
      <vt:lpstr>配列定義</vt:lpstr>
      <vt:lpstr>固有名詞定義</vt:lpstr>
      <vt:lpstr>ローマ字定義</vt:lpstr>
      <vt:lpstr>bit</vt:lpstr>
      <vt:lpstr>Karabiner定義</vt:lpstr>
      <vt:lpstr>ローマ字定義!Print_Area</vt:lpstr>
      <vt:lpstr>配列定義!Print_Area</vt:lpstr>
      <vt:lpstr>キー定義!Print_Titles</vt:lpstr>
      <vt:lpstr>ローマ字定義!Print_Titles</vt:lpstr>
      <vt:lpstr>配列定義!Print_Titles</vt:lpstr>
      <vt:lpstr>QWERTY</vt:lpstr>
      <vt:lpstr>シフト種別</vt:lpstr>
      <vt:lpstr>スクリプトA</vt:lpstr>
      <vt:lpstr>スクリプトB</vt:lpstr>
      <vt:lpstr>ビット</vt:lpstr>
      <vt:lpstr>ビットパターン</vt:lpstr>
      <vt:lpstr>ビットパターンA</vt:lpstr>
      <vt:lpstr>ビットパターンB</vt:lpstr>
      <vt:lpstr>ビットパターンC</vt:lpstr>
      <vt:lpstr>ひらがな</vt:lpstr>
      <vt:lpstr>ローマ字</vt:lpstr>
      <vt:lpstr>押下時</vt:lpstr>
      <vt:lpstr>固定名詞ビットパターン</vt:lpstr>
      <vt:lpstr>固有名詞文字列</vt:lpstr>
      <vt:lpstr>固有名詞変換済</vt:lpstr>
      <vt:lpstr>字面</vt:lpstr>
      <vt:lpstr>出力文字</vt:lpstr>
      <vt:lpstr>薙刀式_v13完成版_仮_縦書き用__かわせみ2</vt:lpstr>
      <vt:lpstr>非押下時</vt:lpstr>
      <vt:lpstr>並び替え用</vt:lpstr>
      <vt:lpstr>変数名</vt:lpstr>
      <vt:lpstr>編集モード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 Satoru</dc:creator>
  <cp:lastModifiedBy>NAKAYA Satoru</cp:lastModifiedBy>
  <cp:lastPrinted>2020-10-18T07:50:53Z</cp:lastPrinted>
  <dcterms:created xsi:type="dcterms:W3CDTF">2020-06-26T12:13:56Z</dcterms:created>
  <dcterms:modified xsi:type="dcterms:W3CDTF">2020-10-27T11:13:05Z</dcterms:modified>
</cp:coreProperties>
</file>