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d76f6674d90f9/ドキュメント/"/>
    </mc:Choice>
  </mc:AlternateContent>
  <xr:revisionPtr revIDLastSave="639" documentId="13_ncr:1_{6F054A61-8CBB-6141-811F-24C4BD59E35C}" xr6:coauthVersionLast="47" xr6:coauthVersionMax="47" xr10:uidLastSave="{00B81B9E-91D9-1E4B-B6B4-12FB34AD15A9}"/>
  <bookViews>
    <workbookView xWindow="0" yWindow="500" windowWidth="28800" windowHeight="16120" activeTab="2" xr2:uid="{9939B06F-E4C1-7E40-9667-0FC991A5FA91}"/>
  </bookViews>
  <sheets>
    <sheet name="キー設定" sheetId="2" r:id="rId1"/>
    <sheet name="固有名詞設定" sheetId="4" r:id="rId2"/>
    <sheet name="詳細設定" sheetId="1" r:id="rId3"/>
    <sheet name="ローマ字定義" sheetId="3" r:id="rId4"/>
    <sheet name="スクリプト" sheetId="5" r:id="rId5"/>
  </sheets>
  <definedNames>
    <definedName name="_xlnm.Print_Area" localSheetId="0">キー設定!$A$1:$BB$37</definedName>
    <definedName name="_xlnm.Print_Area" localSheetId="3">ローマ字定義!$A$1:$D$258</definedName>
    <definedName name="_xlnm.Print_Area" localSheetId="1">固有名詞設定!$A$1:$L$10</definedName>
    <definedName name="_xlnm.Print_Area" localSheetId="2">詳細設定!$AQ$21:$AZ$299</definedName>
    <definedName name="_xlnm.Print_Titles" localSheetId="0">キー設定!$19:$19</definedName>
    <definedName name="_xlnm.Print_Titles" localSheetId="3">ローマ字定義!$3:$3</definedName>
    <definedName name="_xlnm.Print_Titles" localSheetId="2">詳細設定!$AQ:$AU,詳細設定!$22:$23</definedName>
    <definedName name="UNICODEHEX" comment="文字列の最初の文字に対応する番号 (コード ポイント) を十六進数で返します。拡張文字はサロゲートペアにします。" localSheetId="1">_xlfn.LAMBDA(_xlpm.c,IF(_xlfn.UNICODE(_xlpm.c)&lt;65536,DEC2HEX(_xlfn.UNICODE(_xlpm.c),4),_xlfn.CONCAT(DEC2HEX(INT((_xlfn.UNICODE(_xlpm.c)-65536)/1024)+55296,4),DEC2HEX(MOD(_xlfn.UNICODE(_xlpm.c)-65536,1024)+56320,4))))</definedName>
    <definedName name="キー位置">キー設定!$BD$41:$BD$237</definedName>
    <definedName name="シフト押下時">詳細設定!$X$24:$X$299</definedName>
    <definedName name="シフト種類">詳細設定!$V$24:$V$299</definedName>
    <definedName name="シフト非押下時">詳細設定!$W$24:$W$299</definedName>
    <definedName name="スクリプト">スクリプト!$A$1:$A$326</definedName>
    <definedName name="ビット">キー設定!$BC$41:$BC$237</definedName>
    <definedName name="ビットパターン">詳細設定!$Y$24:$Y$299</definedName>
    <definedName name="ビットパターンA">詳細設定!$AB$24:$AB$299</definedName>
    <definedName name="ビットパターンB">詳細設定!$AE$24:$AE$299</definedName>
    <definedName name="ビットパターンC">詳細設定!$AH$24:$AH$299</definedName>
    <definedName name="ひらがな">ローマ字定義!$A$4:$A$258</definedName>
    <definedName name="ローマ字">ローマ字定義!$B$4:$B$258</definedName>
    <definedName name="ローマ字コード">ローマ字定義!$D$4:$D$258</definedName>
    <definedName name="移動単位">ローマ字定義!$C$4:$C$258</definedName>
    <definedName name="仮想キートップ">キー設定!$BE$41:$BE$237</definedName>
    <definedName name="記号JIS">キー設定!$BK$41:$BK$47</definedName>
    <definedName name="記号US">キー設定!$BL$41:$BL$47</definedName>
    <definedName name="固有名詞ビットパターン">固有名詞設定!$BI$17:$BI$64</definedName>
    <definedName name="固有名詞文字列">固有名詞設定!$Q$17:$Q$64</definedName>
    <definedName name="固有名詞変換済">固有名詞設定!$BH$17:$BH$64</definedName>
    <definedName name="十六進数文字">キー設定!$BH$41:$BH$237</definedName>
    <definedName name="十六進数文字リスト">キー設定!$BN$41:$BN$56</definedName>
    <definedName name="出力かな">詳細設定!$AV$24:$AV$299</definedName>
    <definedName name="入力かな">詳細設定!$AS$24:$AU$299</definedName>
    <definedName name="入力キー">キー設定!$BF$41:$BF$237</definedName>
    <definedName name="入力キー数">詳細設定!$U$24:$U$299</definedName>
    <definedName name="入力コード">キー設定!$BG$41:$BG$237</definedName>
    <definedName name="並び替え用">詳細設定!$U$74:$BD$294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6" i="5" l="1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AE291" i="1"/>
  <c r="AF291" i="1" s="1"/>
  <c r="AG291" i="1" s="1"/>
  <c r="Y291" i="1"/>
  <c r="X291" i="1"/>
  <c r="W291" i="1"/>
  <c r="V291" i="1"/>
  <c r="U291" i="1"/>
  <c r="AB291" i="1" s="1"/>
  <c r="AC291" i="1" s="1"/>
  <c r="AD291" i="1" s="1"/>
  <c r="BB292" i="1"/>
  <c r="AZ292" i="1"/>
  <c r="AZ291" i="1"/>
  <c r="AL64" i="4" a="1"/>
  <c r="AL64" i="4" s="1"/>
  <c r="AL63" i="4" a="1"/>
  <c r="AL63" i="4" s="1"/>
  <c r="AL62" i="4" a="1"/>
  <c r="AL62" i="4" s="1"/>
  <c r="AL61" i="4" a="1"/>
  <c r="AL61" i="4" s="1"/>
  <c r="AL60" i="4" a="1"/>
  <c r="AL60" i="4" s="1"/>
  <c r="AL59" i="4" a="1"/>
  <c r="AL59" i="4" s="1"/>
  <c r="AL58" i="4" a="1"/>
  <c r="AL58" i="4" s="1"/>
  <c r="AL57" i="4" a="1"/>
  <c r="AL57" i="4" s="1"/>
  <c r="AL56" i="4"/>
  <c r="AL56" i="4" a="1"/>
  <c r="AL55" i="4"/>
  <c r="AL55" i="4" a="1"/>
  <c r="AL54" i="4" a="1"/>
  <c r="AL54" i="4" s="1"/>
  <c r="AL53" i="4"/>
  <c r="AL53" i="4" a="1"/>
  <c r="AL52" i="4" a="1"/>
  <c r="AL52" i="4" s="1"/>
  <c r="AL51" i="4" a="1"/>
  <c r="AL51" i="4" s="1"/>
  <c r="AL50" i="4" a="1"/>
  <c r="AL50" i="4" s="1"/>
  <c r="AL49" i="4"/>
  <c r="AL49" i="4" a="1"/>
  <c r="AL48" i="4"/>
  <c r="AL48" i="4" a="1"/>
  <c r="AL47" i="4" a="1"/>
  <c r="AL47" i="4" s="1"/>
  <c r="AL46" i="4" a="1"/>
  <c r="AL46" i="4" s="1"/>
  <c r="AL45" i="4" a="1"/>
  <c r="AL45" i="4" s="1"/>
  <c r="AL44" i="4" a="1"/>
  <c r="AL44" i="4" s="1"/>
  <c r="AL43" i="4" a="1"/>
  <c r="AL43" i="4" s="1"/>
  <c r="AL42" i="4" a="1"/>
  <c r="AL42" i="4" s="1"/>
  <c r="AL41" i="4" a="1"/>
  <c r="AL41" i="4" s="1"/>
  <c r="AL40" i="4" a="1"/>
  <c r="AL40" i="4" s="1"/>
  <c r="AL39" i="4" a="1"/>
  <c r="AL39" i="4" s="1"/>
  <c r="AL38" i="4" a="1"/>
  <c r="AL38" i="4" s="1"/>
  <c r="AL37" i="4"/>
  <c r="AL37" i="4" a="1"/>
  <c r="AL36" i="4" a="1"/>
  <c r="AL36" i="4" s="1"/>
  <c r="AL35" i="4" a="1"/>
  <c r="AL35" i="4" s="1"/>
  <c r="AL34" i="4" a="1"/>
  <c r="AL34" i="4" s="1"/>
  <c r="AL33" i="4" a="1"/>
  <c r="AL33" i="4" s="1"/>
  <c r="AL32" i="4" a="1"/>
  <c r="AL32" i="4" s="1"/>
  <c r="AL31" i="4"/>
  <c r="AL31" i="4" a="1"/>
  <c r="AL30" i="4" a="1"/>
  <c r="AL30" i="4" s="1"/>
  <c r="AL29" i="4" a="1"/>
  <c r="AL29" i="4" s="1"/>
  <c r="AL28" i="4" a="1"/>
  <c r="AL28" i="4" s="1"/>
  <c r="AL27" i="4" a="1"/>
  <c r="AL27" i="4" s="1"/>
  <c r="AL26" i="4" a="1"/>
  <c r="AL26" i="4" s="1"/>
  <c r="AL25" i="4" a="1"/>
  <c r="AL25" i="4" s="1"/>
  <c r="AL24" i="4" a="1"/>
  <c r="AL24" i="4" s="1"/>
  <c r="AL23" i="4" a="1"/>
  <c r="AL23" i="4" s="1"/>
  <c r="AL22" i="4"/>
  <c r="AL22" i="4" a="1"/>
  <c r="AL21" i="4" a="1"/>
  <c r="AL21" i="4" s="1"/>
  <c r="AL20" i="4" a="1"/>
  <c r="AL20" i="4" s="1"/>
  <c r="AL19" i="4" a="1"/>
  <c r="AL19" i="4" s="1"/>
  <c r="AL18" i="4" a="1"/>
  <c r="AL18" i="4" s="1"/>
  <c r="B1" i="5"/>
  <c r="Y171" i="1"/>
  <c r="X171" i="1"/>
  <c r="W171" i="1"/>
  <c r="U171" i="1"/>
  <c r="J291" i="1" l="1"/>
  <c r="K291" i="1"/>
  <c r="I291" i="1"/>
  <c r="R291" i="1"/>
  <c r="L291" i="1"/>
  <c r="AH291" i="1"/>
  <c r="AI291" i="1" s="1"/>
  <c r="AJ291" i="1" s="1"/>
  <c r="BB291" i="1"/>
  <c r="Q291" i="1" s="1"/>
  <c r="F291" i="1"/>
  <c r="G291" i="1"/>
  <c r="Z291" i="1"/>
  <c r="M291" i="1" s="1"/>
  <c r="H291" i="1"/>
  <c r="R171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52" i="1"/>
  <c r="BB151" i="1"/>
  <c r="BB150" i="1"/>
  <c r="BB149" i="1"/>
  <c r="BB148" i="1"/>
  <c r="BB146" i="1"/>
  <c r="BB145" i="1"/>
  <c r="BB144" i="1"/>
  <c r="BB143" i="1"/>
  <c r="BB142" i="1"/>
  <c r="BB141" i="1"/>
  <c r="BB140" i="1"/>
  <c r="BB125" i="1"/>
  <c r="AZ294" i="1"/>
  <c r="AZ293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B171" i="1" s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Y299" i="1"/>
  <c r="X299" i="1"/>
  <c r="W299" i="1"/>
  <c r="U299" i="1"/>
  <c r="Y298" i="1"/>
  <c r="X298" i="1"/>
  <c r="W298" i="1"/>
  <c r="U298" i="1"/>
  <c r="Y297" i="1"/>
  <c r="X297" i="1"/>
  <c r="W297" i="1"/>
  <c r="U297" i="1"/>
  <c r="R297" i="1" s="1"/>
  <c r="Y296" i="1"/>
  <c r="X296" i="1"/>
  <c r="W296" i="1"/>
  <c r="U296" i="1"/>
  <c r="Y295" i="1"/>
  <c r="X295" i="1"/>
  <c r="W295" i="1"/>
  <c r="U295" i="1"/>
  <c r="Y294" i="1"/>
  <c r="X294" i="1"/>
  <c r="W294" i="1"/>
  <c r="U294" i="1"/>
  <c r="R294" i="1" s="1"/>
  <c r="Y293" i="1"/>
  <c r="X293" i="1"/>
  <c r="W293" i="1"/>
  <c r="U293" i="1"/>
  <c r="BB293" i="1" s="1"/>
  <c r="Y292" i="1"/>
  <c r="X292" i="1"/>
  <c r="W292" i="1"/>
  <c r="U292" i="1"/>
  <c r="Y290" i="1"/>
  <c r="X290" i="1"/>
  <c r="W290" i="1"/>
  <c r="U290" i="1"/>
  <c r="BB290" i="1" s="1"/>
  <c r="Y289" i="1"/>
  <c r="X289" i="1"/>
  <c r="W289" i="1"/>
  <c r="U289" i="1"/>
  <c r="BB289" i="1" s="1"/>
  <c r="Y288" i="1"/>
  <c r="X288" i="1"/>
  <c r="W288" i="1"/>
  <c r="U288" i="1"/>
  <c r="BB288" i="1" s="1"/>
  <c r="Y287" i="1"/>
  <c r="X287" i="1"/>
  <c r="W287" i="1"/>
  <c r="U287" i="1"/>
  <c r="BB287" i="1" s="1"/>
  <c r="Y286" i="1"/>
  <c r="X286" i="1"/>
  <c r="W286" i="1"/>
  <c r="U286" i="1"/>
  <c r="BB286" i="1" s="1"/>
  <c r="Y285" i="1"/>
  <c r="X285" i="1"/>
  <c r="W285" i="1"/>
  <c r="U285" i="1"/>
  <c r="BB285" i="1" s="1"/>
  <c r="Y284" i="1"/>
  <c r="X284" i="1"/>
  <c r="W284" i="1"/>
  <c r="U284" i="1"/>
  <c r="BB284" i="1" s="1"/>
  <c r="Y283" i="1"/>
  <c r="X283" i="1"/>
  <c r="W283" i="1"/>
  <c r="U283" i="1"/>
  <c r="R283" i="1" s="1"/>
  <c r="Y282" i="1"/>
  <c r="X282" i="1"/>
  <c r="W282" i="1"/>
  <c r="U282" i="1"/>
  <c r="BB282" i="1" s="1"/>
  <c r="Y281" i="1"/>
  <c r="X281" i="1"/>
  <c r="W281" i="1"/>
  <c r="U281" i="1"/>
  <c r="BB281" i="1" s="1"/>
  <c r="Y280" i="1"/>
  <c r="X280" i="1"/>
  <c r="W280" i="1"/>
  <c r="U280" i="1"/>
  <c r="R280" i="1" s="1"/>
  <c r="Y279" i="1"/>
  <c r="X279" i="1"/>
  <c r="W279" i="1"/>
  <c r="U279" i="1"/>
  <c r="BB279" i="1" s="1"/>
  <c r="Y278" i="1"/>
  <c r="X278" i="1"/>
  <c r="W278" i="1"/>
  <c r="U278" i="1"/>
  <c r="BB278" i="1" s="1"/>
  <c r="Y277" i="1"/>
  <c r="X277" i="1"/>
  <c r="W277" i="1"/>
  <c r="U277" i="1"/>
  <c r="BB277" i="1" s="1"/>
  <c r="Y276" i="1"/>
  <c r="X276" i="1"/>
  <c r="W276" i="1"/>
  <c r="U276" i="1"/>
  <c r="R276" i="1" s="1"/>
  <c r="Y275" i="1"/>
  <c r="X275" i="1"/>
  <c r="W275" i="1"/>
  <c r="U275" i="1"/>
  <c r="BB275" i="1" s="1"/>
  <c r="Y274" i="1"/>
  <c r="X274" i="1"/>
  <c r="W274" i="1"/>
  <c r="U274" i="1"/>
  <c r="R274" i="1" s="1"/>
  <c r="Y273" i="1"/>
  <c r="X273" i="1"/>
  <c r="W273" i="1"/>
  <c r="U273" i="1"/>
  <c r="BB273" i="1" s="1"/>
  <c r="Y272" i="1"/>
  <c r="X272" i="1"/>
  <c r="W272" i="1"/>
  <c r="U272" i="1"/>
  <c r="BB272" i="1" s="1"/>
  <c r="Y271" i="1"/>
  <c r="X271" i="1"/>
  <c r="W271" i="1"/>
  <c r="U271" i="1"/>
  <c r="BB271" i="1" s="1"/>
  <c r="Y270" i="1"/>
  <c r="X270" i="1"/>
  <c r="W270" i="1"/>
  <c r="U270" i="1"/>
  <c r="BB270" i="1" s="1"/>
  <c r="Y269" i="1"/>
  <c r="X269" i="1"/>
  <c r="W269" i="1"/>
  <c r="U269" i="1"/>
  <c r="BB269" i="1" s="1"/>
  <c r="Y268" i="1"/>
  <c r="X268" i="1"/>
  <c r="W268" i="1"/>
  <c r="U268" i="1"/>
  <c r="BB268" i="1" s="1"/>
  <c r="Y267" i="1"/>
  <c r="X267" i="1"/>
  <c r="W267" i="1"/>
  <c r="U267" i="1"/>
  <c r="BB267" i="1" s="1"/>
  <c r="Y266" i="1"/>
  <c r="X266" i="1"/>
  <c r="W266" i="1"/>
  <c r="U266" i="1"/>
  <c r="BB266" i="1" s="1"/>
  <c r="Y265" i="1"/>
  <c r="X265" i="1"/>
  <c r="W265" i="1"/>
  <c r="U265" i="1"/>
  <c r="BB265" i="1" s="1"/>
  <c r="Y264" i="1"/>
  <c r="X264" i="1"/>
  <c r="W264" i="1"/>
  <c r="U264" i="1"/>
  <c r="BB264" i="1" s="1"/>
  <c r="Y263" i="1"/>
  <c r="X263" i="1"/>
  <c r="W263" i="1"/>
  <c r="U263" i="1"/>
  <c r="BB263" i="1" s="1"/>
  <c r="Y262" i="1"/>
  <c r="X262" i="1"/>
  <c r="W262" i="1"/>
  <c r="U262" i="1"/>
  <c r="BB262" i="1" s="1"/>
  <c r="Y261" i="1"/>
  <c r="X261" i="1"/>
  <c r="W261" i="1"/>
  <c r="U261" i="1"/>
  <c r="BB261" i="1" s="1"/>
  <c r="Y260" i="1"/>
  <c r="X260" i="1"/>
  <c r="W260" i="1"/>
  <c r="U260" i="1"/>
  <c r="BB260" i="1" s="1"/>
  <c r="Y259" i="1"/>
  <c r="X259" i="1"/>
  <c r="W259" i="1"/>
  <c r="U259" i="1"/>
  <c r="BB259" i="1" s="1"/>
  <c r="Y258" i="1"/>
  <c r="X258" i="1"/>
  <c r="W258" i="1"/>
  <c r="U258" i="1"/>
  <c r="BB258" i="1" s="1"/>
  <c r="Y257" i="1"/>
  <c r="X257" i="1"/>
  <c r="W257" i="1"/>
  <c r="U257" i="1"/>
  <c r="BB257" i="1" s="1"/>
  <c r="Y256" i="1"/>
  <c r="X256" i="1"/>
  <c r="W256" i="1"/>
  <c r="U256" i="1"/>
  <c r="BB256" i="1" s="1"/>
  <c r="Y255" i="1"/>
  <c r="X255" i="1"/>
  <c r="W255" i="1"/>
  <c r="U255" i="1"/>
  <c r="BB255" i="1" s="1"/>
  <c r="Y254" i="1"/>
  <c r="X254" i="1"/>
  <c r="W254" i="1"/>
  <c r="U254" i="1"/>
  <c r="BB254" i="1" s="1"/>
  <c r="Y253" i="1"/>
  <c r="X253" i="1"/>
  <c r="W253" i="1"/>
  <c r="U253" i="1"/>
  <c r="BB253" i="1" s="1"/>
  <c r="Y252" i="1"/>
  <c r="X252" i="1"/>
  <c r="W252" i="1"/>
  <c r="U252" i="1"/>
  <c r="BB252" i="1" s="1"/>
  <c r="Y251" i="1"/>
  <c r="X251" i="1"/>
  <c r="W251" i="1"/>
  <c r="U251" i="1"/>
  <c r="BB251" i="1" s="1"/>
  <c r="Y250" i="1"/>
  <c r="X250" i="1"/>
  <c r="W250" i="1"/>
  <c r="U250" i="1"/>
  <c r="BB250" i="1" s="1"/>
  <c r="Y249" i="1"/>
  <c r="X249" i="1"/>
  <c r="W249" i="1"/>
  <c r="U249" i="1"/>
  <c r="BB249" i="1" s="1"/>
  <c r="Y248" i="1"/>
  <c r="X248" i="1"/>
  <c r="W248" i="1"/>
  <c r="U248" i="1"/>
  <c r="BB248" i="1" s="1"/>
  <c r="Y247" i="1"/>
  <c r="X247" i="1"/>
  <c r="W247" i="1"/>
  <c r="U247" i="1"/>
  <c r="BB247" i="1" s="1"/>
  <c r="Y246" i="1"/>
  <c r="X246" i="1"/>
  <c r="W246" i="1"/>
  <c r="U246" i="1"/>
  <c r="BB246" i="1" s="1"/>
  <c r="Y245" i="1"/>
  <c r="X245" i="1"/>
  <c r="W245" i="1"/>
  <c r="U245" i="1"/>
  <c r="BB245" i="1" s="1"/>
  <c r="Y244" i="1"/>
  <c r="X244" i="1"/>
  <c r="W244" i="1"/>
  <c r="U244" i="1"/>
  <c r="BB244" i="1" s="1"/>
  <c r="Y243" i="1"/>
  <c r="X243" i="1"/>
  <c r="W243" i="1"/>
  <c r="U243" i="1"/>
  <c r="BB243" i="1" s="1"/>
  <c r="Y242" i="1"/>
  <c r="X242" i="1"/>
  <c r="W242" i="1"/>
  <c r="U242" i="1"/>
  <c r="BB242" i="1" s="1"/>
  <c r="Y241" i="1"/>
  <c r="X241" i="1"/>
  <c r="W241" i="1"/>
  <c r="U241" i="1"/>
  <c r="BB241" i="1" s="1"/>
  <c r="Y240" i="1"/>
  <c r="X240" i="1"/>
  <c r="W240" i="1"/>
  <c r="U240" i="1"/>
  <c r="BB240" i="1" s="1"/>
  <c r="Y239" i="1"/>
  <c r="X239" i="1"/>
  <c r="W239" i="1"/>
  <c r="U239" i="1"/>
  <c r="BB239" i="1" s="1"/>
  <c r="Y238" i="1"/>
  <c r="X238" i="1"/>
  <c r="W238" i="1"/>
  <c r="U238" i="1"/>
  <c r="BB238" i="1" s="1"/>
  <c r="Y237" i="1"/>
  <c r="X237" i="1"/>
  <c r="W237" i="1"/>
  <c r="U237" i="1"/>
  <c r="AE237" i="1" s="1"/>
  <c r="Y236" i="1"/>
  <c r="X236" i="1"/>
  <c r="W236" i="1"/>
  <c r="U236" i="1"/>
  <c r="BB236" i="1" s="1"/>
  <c r="Y235" i="1"/>
  <c r="X235" i="1"/>
  <c r="W235" i="1"/>
  <c r="U235" i="1"/>
  <c r="AB235" i="1" s="1"/>
  <c r="Y234" i="1"/>
  <c r="X234" i="1"/>
  <c r="W234" i="1"/>
  <c r="U234" i="1"/>
  <c r="AB234" i="1" s="1"/>
  <c r="Y233" i="1"/>
  <c r="X233" i="1"/>
  <c r="W233" i="1"/>
  <c r="U233" i="1"/>
  <c r="AE233" i="1" s="1"/>
  <c r="Y232" i="1"/>
  <c r="X232" i="1"/>
  <c r="W232" i="1"/>
  <c r="U232" i="1"/>
  <c r="BB232" i="1" s="1"/>
  <c r="Y231" i="1"/>
  <c r="X231" i="1"/>
  <c r="W231" i="1"/>
  <c r="U231" i="1"/>
  <c r="BB231" i="1" s="1"/>
  <c r="Y230" i="1"/>
  <c r="X230" i="1"/>
  <c r="W230" i="1"/>
  <c r="U230" i="1"/>
  <c r="BB230" i="1" s="1"/>
  <c r="Y229" i="1"/>
  <c r="X229" i="1"/>
  <c r="W229" i="1"/>
  <c r="U229" i="1"/>
  <c r="AE229" i="1" s="1"/>
  <c r="Y228" i="1"/>
  <c r="X228" i="1"/>
  <c r="W228" i="1"/>
  <c r="U228" i="1"/>
  <c r="BB228" i="1" s="1"/>
  <c r="Y227" i="1"/>
  <c r="X227" i="1"/>
  <c r="W227" i="1"/>
  <c r="U227" i="1"/>
  <c r="BB227" i="1" s="1"/>
  <c r="Y226" i="1"/>
  <c r="X226" i="1"/>
  <c r="W226" i="1"/>
  <c r="U226" i="1"/>
  <c r="AB226" i="1" s="1"/>
  <c r="Y225" i="1"/>
  <c r="X225" i="1"/>
  <c r="W225" i="1"/>
  <c r="U225" i="1"/>
  <c r="AE225" i="1" s="1"/>
  <c r="Y224" i="1"/>
  <c r="X224" i="1"/>
  <c r="W224" i="1"/>
  <c r="U224" i="1"/>
  <c r="BB224" i="1" s="1"/>
  <c r="Y223" i="1"/>
  <c r="X223" i="1"/>
  <c r="W223" i="1"/>
  <c r="U223" i="1"/>
  <c r="AE223" i="1" s="1"/>
  <c r="Y222" i="1"/>
  <c r="X222" i="1"/>
  <c r="W222" i="1"/>
  <c r="U222" i="1"/>
  <c r="BB222" i="1" s="1"/>
  <c r="Y221" i="1"/>
  <c r="X221" i="1"/>
  <c r="W221" i="1"/>
  <c r="U221" i="1"/>
  <c r="AE221" i="1" s="1"/>
  <c r="Y220" i="1"/>
  <c r="X220" i="1"/>
  <c r="W220" i="1"/>
  <c r="U220" i="1"/>
  <c r="BB220" i="1" s="1"/>
  <c r="Y219" i="1"/>
  <c r="X219" i="1"/>
  <c r="W219" i="1"/>
  <c r="U219" i="1"/>
  <c r="BB219" i="1" s="1"/>
  <c r="Y218" i="1"/>
  <c r="X218" i="1"/>
  <c r="W218" i="1"/>
  <c r="U218" i="1"/>
  <c r="AB218" i="1" s="1"/>
  <c r="Y217" i="1"/>
  <c r="X217" i="1"/>
  <c r="W217" i="1"/>
  <c r="U217" i="1"/>
  <c r="AE217" i="1" s="1"/>
  <c r="Y216" i="1"/>
  <c r="X216" i="1"/>
  <c r="W216" i="1"/>
  <c r="U216" i="1"/>
  <c r="BB216" i="1" s="1"/>
  <c r="Y215" i="1"/>
  <c r="X215" i="1"/>
  <c r="W215" i="1"/>
  <c r="U215" i="1"/>
  <c r="BB215" i="1" s="1"/>
  <c r="Y214" i="1"/>
  <c r="X214" i="1"/>
  <c r="W214" i="1"/>
  <c r="U214" i="1"/>
  <c r="BB214" i="1" s="1"/>
  <c r="Y213" i="1"/>
  <c r="X213" i="1"/>
  <c r="W213" i="1"/>
  <c r="U213" i="1"/>
  <c r="AH213" i="1" s="1"/>
  <c r="Y212" i="1"/>
  <c r="X212" i="1"/>
  <c r="W212" i="1"/>
  <c r="U212" i="1"/>
  <c r="BB212" i="1" s="1"/>
  <c r="Y211" i="1"/>
  <c r="X211" i="1"/>
  <c r="W211" i="1"/>
  <c r="U211" i="1"/>
  <c r="BB211" i="1" s="1"/>
  <c r="Y210" i="1"/>
  <c r="X210" i="1"/>
  <c r="W210" i="1"/>
  <c r="U210" i="1"/>
  <c r="BB210" i="1" s="1"/>
  <c r="Y209" i="1"/>
  <c r="X209" i="1"/>
  <c r="W209" i="1"/>
  <c r="U209" i="1"/>
  <c r="BB209" i="1" s="1"/>
  <c r="Y208" i="1"/>
  <c r="X208" i="1"/>
  <c r="W208" i="1"/>
  <c r="U208" i="1"/>
  <c r="AH208" i="1" s="1"/>
  <c r="Y207" i="1"/>
  <c r="X207" i="1"/>
  <c r="W207" i="1"/>
  <c r="U207" i="1"/>
  <c r="AE207" i="1" s="1"/>
  <c r="Y206" i="1"/>
  <c r="X206" i="1"/>
  <c r="W206" i="1"/>
  <c r="U206" i="1"/>
  <c r="AE206" i="1" s="1"/>
  <c r="Y205" i="1"/>
  <c r="X205" i="1"/>
  <c r="W205" i="1"/>
  <c r="U205" i="1"/>
  <c r="AE205" i="1" s="1"/>
  <c r="Y204" i="1"/>
  <c r="X204" i="1"/>
  <c r="W204" i="1"/>
  <c r="U204" i="1"/>
  <c r="BB204" i="1" s="1"/>
  <c r="Y203" i="1"/>
  <c r="X203" i="1"/>
  <c r="W203" i="1"/>
  <c r="U203" i="1"/>
  <c r="AE203" i="1" s="1"/>
  <c r="Y202" i="1"/>
  <c r="X202" i="1"/>
  <c r="W202" i="1"/>
  <c r="U202" i="1"/>
  <c r="BB202" i="1" s="1"/>
  <c r="Y201" i="1"/>
  <c r="X201" i="1"/>
  <c r="W201" i="1"/>
  <c r="U201" i="1"/>
  <c r="BB201" i="1" s="1"/>
  <c r="Y200" i="1"/>
  <c r="X200" i="1"/>
  <c r="W200" i="1"/>
  <c r="U200" i="1"/>
  <c r="AH200" i="1" s="1"/>
  <c r="Y199" i="1"/>
  <c r="X199" i="1"/>
  <c r="W199" i="1"/>
  <c r="U199" i="1"/>
  <c r="AB199" i="1" s="1"/>
  <c r="Y198" i="1"/>
  <c r="X198" i="1"/>
  <c r="W198" i="1"/>
  <c r="U198" i="1"/>
  <c r="AE198" i="1" s="1"/>
  <c r="Y197" i="1"/>
  <c r="X197" i="1"/>
  <c r="W197" i="1"/>
  <c r="U197" i="1"/>
  <c r="AB197" i="1" s="1"/>
  <c r="Y196" i="1"/>
  <c r="X196" i="1"/>
  <c r="W196" i="1"/>
  <c r="U196" i="1"/>
  <c r="BB196" i="1" s="1"/>
  <c r="Y195" i="1"/>
  <c r="X195" i="1"/>
  <c r="W195" i="1"/>
  <c r="U195" i="1"/>
  <c r="BB195" i="1" s="1"/>
  <c r="Y194" i="1"/>
  <c r="X194" i="1"/>
  <c r="W194" i="1"/>
  <c r="U194" i="1"/>
  <c r="AB194" i="1" s="1"/>
  <c r="Y193" i="1"/>
  <c r="X193" i="1"/>
  <c r="W193" i="1"/>
  <c r="U193" i="1"/>
  <c r="AH193" i="1" s="1"/>
  <c r="Y192" i="1"/>
  <c r="X192" i="1"/>
  <c r="W192" i="1"/>
  <c r="U192" i="1"/>
  <c r="AE192" i="1" s="1"/>
  <c r="Y191" i="1"/>
  <c r="X191" i="1"/>
  <c r="W191" i="1"/>
  <c r="U191" i="1"/>
  <c r="BB191" i="1" s="1"/>
  <c r="Y190" i="1"/>
  <c r="X190" i="1"/>
  <c r="W190" i="1"/>
  <c r="U190" i="1"/>
  <c r="AE190" i="1" s="1"/>
  <c r="Y189" i="1"/>
  <c r="X189" i="1"/>
  <c r="W189" i="1"/>
  <c r="U189" i="1"/>
  <c r="AB189" i="1" s="1"/>
  <c r="Y188" i="1"/>
  <c r="X188" i="1"/>
  <c r="W188" i="1"/>
  <c r="U188" i="1"/>
  <c r="BB188" i="1" s="1"/>
  <c r="Y187" i="1"/>
  <c r="X187" i="1"/>
  <c r="W187" i="1"/>
  <c r="U187" i="1"/>
  <c r="BB187" i="1" s="1"/>
  <c r="Y186" i="1"/>
  <c r="X186" i="1"/>
  <c r="W186" i="1"/>
  <c r="U186" i="1"/>
  <c r="AB186" i="1" s="1"/>
  <c r="Y185" i="1"/>
  <c r="X185" i="1"/>
  <c r="W185" i="1"/>
  <c r="U185" i="1"/>
  <c r="BB185" i="1" s="1"/>
  <c r="Y184" i="1"/>
  <c r="X184" i="1"/>
  <c r="W184" i="1"/>
  <c r="U184" i="1"/>
  <c r="AE184" i="1" s="1"/>
  <c r="Y183" i="1"/>
  <c r="X183" i="1"/>
  <c r="W183" i="1"/>
  <c r="U183" i="1"/>
  <c r="AB183" i="1" s="1"/>
  <c r="Y182" i="1"/>
  <c r="X182" i="1"/>
  <c r="W182" i="1"/>
  <c r="U182" i="1"/>
  <c r="AE182" i="1" s="1"/>
  <c r="Y181" i="1"/>
  <c r="X181" i="1"/>
  <c r="W181" i="1"/>
  <c r="U181" i="1"/>
  <c r="AB181" i="1" s="1"/>
  <c r="Y180" i="1"/>
  <c r="X180" i="1"/>
  <c r="W180" i="1"/>
  <c r="U180" i="1"/>
  <c r="Y179" i="1"/>
  <c r="X179" i="1"/>
  <c r="W179" i="1"/>
  <c r="U179" i="1"/>
  <c r="Y178" i="1"/>
  <c r="X178" i="1"/>
  <c r="W178" i="1"/>
  <c r="U178" i="1"/>
  <c r="Y177" i="1"/>
  <c r="X177" i="1"/>
  <c r="W177" i="1"/>
  <c r="U177" i="1"/>
  <c r="AB177" i="1" s="1"/>
  <c r="Y176" i="1"/>
  <c r="X176" i="1"/>
  <c r="W176" i="1"/>
  <c r="U176" i="1"/>
  <c r="AH176" i="1" s="1"/>
  <c r="Y175" i="1"/>
  <c r="X175" i="1"/>
  <c r="W175" i="1"/>
  <c r="U175" i="1"/>
  <c r="AH175" i="1" s="1"/>
  <c r="Y174" i="1"/>
  <c r="X174" i="1"/>
  <c r="W174" i="1"/>
  <c r="U174" i="1"/>
  <c r="AH174" i="1" s="1"/>
  <c r="Y173" i="1"/>
  <c r="X173" i="1"/>
  <c r="W173" i="1"/>
  <c r="U173" i="1"/>
  <c r="AB173" i="1" s="1"/>
  <c r="Y172" i="1"/>
  <c r="X172" i="1"/>
  <c r="W172" i="1"/>
  <c r="U172" i="1"/>
  <c r="Y170" i="1"/>
  <c r="X170" i="1"/>
  <c r="W170" i="1"/>
  <c r="U170" i="1"/>
  <c r="BB170" i="1" s="1"/>
  <c r="Y169" i="1"/>
  <c r="X169" i="1"/>
  <c r="W169" i="1"/>
  <c r="U169" i="1"/>
  <c r="AH169" i="1" s="1"/>
  <c r="Y168" i="1"/>
  <c r="X168" i="1"/>
  <c r="W168" i="1"/>
  <c r="U168" i="1"/>
  <c r="AH168" i="1" s="1"/>
  <c r="Y167" i="1"/>
  <c r="X167" i="1"/>
  <c r="W167" i="1"/>
  <c r="U167" i="1"/>
  <c r="AE167" i="1" s="1"/>
  <c r="Y166" i="1"/>
  <c r="X166" i="1"/>
  <c r="W166" i="1"/>
  <c r="U166" i="1"/>
  <c r="AE166" i="1" s="1"/>
  <c r="Y165" i="1"/>
  <c r="X165" i="1"/>
  <c r="W165" i="1"/>
  <c r="U165" i="1"/>
  <c r="BB165" i="1" s="1"/>
  <c r="Y164" i="1"/>
  <c r="X164" i="1"/>
  <c r="W164" i="1"/>
  <c r="U164" i="1"/>
  <c r="BB164" i="1" s="1"/>
  <c r="Y163" i="1"/>
  <c r="X163" i="1"/>
  <c r="W163" i="1"/>
  <c r="U163" i="1"/>
  <c r="BB163" i="1" s="1"/>
  <c r="Y162" i="1"/>
  <c r="X162" i="1"/>
  <c r="W162" i="1"/>
  <c r="U162" i="1"/>
  <c r="BB162" i="1" s="1"/>
  <c r="Y161" i="1"/>
  <c r="X161" i="1"/>
  <c r="W161" i="1"/>
  <c r="U161" i="1"/>
  <c r="BB161" i="1" s="1"/>
  <c r="Y160" i="1"/>
  <c r="X160" i="1"/>
  <c r="W160" i="1"/>
  <c r="U160" i="1"/>
  <c r="Y159" i="1"/>
  <c r="X159" i="1"/>
  <c r="W159" i="1"/>
  <c r="U159" i="1"/>
  <c r="AE159" i="1" s="1"/>
  <c r="Y158" i="1"/>
  <c r="X158" i="1"/>
  <c r="W158" i="1"/>
  <c r="U158" i="1"/>
  <c r="BB158" i="1" s="1"/>
  <c r="Y157" i="1"/>
  <c r="X157" i="1"/>
  <c r="W157" i="1"/>
  <c r="U157" i="1"/>
  <c r="Y156" i="1"/>
  <c r="X156" i="1"/>
  <c r="W156" i="1"/>
  <c r="U156" i="1"/>
  <c r="Y155" i="1"/>
  <c r="X155" i="1"/>
  <c r="W155" i="1"/>
  <c r="U155" i="1"/>
  <c r="BB155" i="1" s="1"/>
  <c r="Y154" i="1"/>
  <c r="X154" i="1"/>
  <c r="W154" i="1"/>
  <c r="U154" i="1"/>
  <c r="BB154" i="1" s="1"/>
  <c r="Y153" i="1"/>
  <c r="X153" i="1"/>
  <c r="W153" i="1"/>
  <c r="U153" i="1"/>
  <c r="BB153" i="1" s="1"/>
  <c r="Y152" i="1"/>
  <c r="X152" i="1"/>
  <c r="W152" i="1"/>
  <c r="U152" i="1"/>
  <c r="AH152" i="1" s="1"/>
  <c r="Y151" i="1"/>
  <c r="X151" i="1"/>
  <c r="W151" i="1"/>
  <c r="U151" i="1"/>
  <c r="AE151" i="1" s="1"/>
  <c r="Y150" i="1"/>
  <c r="X150" i="1"/>
  <c r="W150" i="1"/>
  <c r="U150" i="1"/>
  <c r="AH150" i="1" s="1"/>
  <c r="Y149" i="1"/>
  <c r="X149" i="1"/>
  <c r="W149" i="1"/>
  <c r="U149" i="1"/>
  <c r="Y148" i="1"/>
  <c r="X148" i="1"/>
  <c r="W148" i="1"/>
  <c r="U148" i="1"/>
  <c r="AB148" i="1" s="1"/>
  <c r="Y147" i="1"/>
  <c r="X147" i="1"/>
  <c r="W147" i="1"/>
  <c r="U147" i="1"/>
  <c r="BB147" i="1" s="1"/>
  <c r="Y146" i="1"/>
  <c r="X146" i="1"/>
  <c r="W146" i="1"/>
  <c r="U146" i="1"/>
  <c r="Y145" i="1"/>
  <c r="X145" i="1"/>
  <c r="W145" i="1"/>
  <c r="U145" i="1"/>
  <c r="AH145" i="1" s="1"/>
  <c r="Y144" i="1"/>
  <c r="X144" i="1"/>
  <c r="W144" i="1"/>
  <c r="U144" i="1"/>
  <c r="AH144" i="1" s="1"/>
  <c r="Y143" i="1"/>
  <c r="X143" i="1"/>
  <c r="W143" i="1"/>
  <c r="U143" i="1"/>
  <c r="Y142" i="1"/>
  <c r="X142" i="1"/>
  <c r="W142" i="1"/>
  <c r="U142" i="1"/>
  <c r="AB142" i="1" s="1"/>
  <c r="Y141" i="1"/>
  <c r="X141" i="1"/>
  <c r="W141" i="1"/>
  <c r="U141" i="1"/>
  <c r="AE141" i="1" s="1"/>
  <c r="Y140" i="1"/>
  <c r="X140" i="1"/>
  <c r="W140" i="1"/>
  <c r="U140" i="1"/>
  <c r="Y139" i="1"/>
  <c r="X139" i="1"/>
  <c r="W139" i="1"/>
  <c r="U139" i="1"/>
  <c r="Y138" i="1"/>
  <c r="X138" i="1"/>
  <c r="W138" i="1"/>
  <c r="U138" i="1"/>
  <c r="BB138" i="1" s="1"/>
  <c r="Y137" i="1"/>
  <c r="X137" i="1"/>
  <c r="W137" i="1"/>
  <c r="U137" i="1"/>
  <c r="BB137" i="1" s="1"/>
  <c r="Y136" i="1"/>
  <c r="X136" i="1"/>
  <c r="W136" i="1"/>
  <c r="U136" i="1"/>
  <c r="AH136" i="1" s="1"/>
  <c r="Y135" i="1"/>
  <c r="X135" i="1"/>
  <c r="W135" i="1"/>
  <c r="U135" i="1"/>
  <c r="AE135" i="1" s="1"/>
  <c r="Y134" i="1"/>
  <c r="X134" i="1"/>
  <c r="W134" i="1"/>
  <c r="U134" i="1"/>
  <c r="AH134" i="1" s="1"/>
  <c r="Y133" i="1"/>
  <c r="X133" i="1"/>
  <c r="W133" i="1"/>
  <c r="U133" i="1"/>
  <c r="Y132" i="1"/>
  <c r="X132" i="1"/>
  <c r="W132" i="1"/>
  <c r="U132" i="1"/>
  <c r="Y131" i="1"/>
  <c r="X131" i="1"/>
  <c r="W131" i="1"/>
  <c r="U131" i="1"/>
  <c r="AE131" i="1" s="1"/>
  <c r="Y130" i="1"/>
  <c r="X130" i="1"/>
  <c r="W130" i="1"/>
  <c r="U130" i="1"/>
  <c r="BB130" i="1" s="1"/>
  <c r="Y129" i="1"/>
  <c r="X129" i="1"/>
  <c r="W129" i="1"/>
  <c r="U129" i="1"/>
  <c r="Y128" i="1"/>
  <c r="X128" i="1"/>
  <c r="W128" i="1"/>
  <c r="U128" i="1"/>
  <c r="Y127" i="1"/>
  <c r="X127" i="1"/>
  <c r="W127" i="1"/>
  <c r="U127" i="1"/>
  <c r="AH127" i="1" s="1"/>
  <c r="Y126" i="1"/>
  <c r="X126" i="1"/>
  <c r="W126" i="1"/>
  <c r="U126" i="1"/>
  <c r="BB126" i="1" s="1"/>
  <c r="Y125" i="1"/>
  <c r="X125" i="1"/>
  <c r="W125" i="1"/>
  <c r="U125" i="1"/>
  <c r="AE125" i="1" s="1"/>
  <c r="Y124" i="1"/>
  <c r="X124" i="1"/>
  <c r="W124" i="1"/>
  <c r="U124" i="1"/>
  <c r="Y123" i="1"/>
  <c r="X123" i="1"/>
  <c r="W123" i="1"/>
  <c r="U123" i="1"/>
  <c r="Y122" i="1"/>
  <c r="X122" i="1"/>
  <c r="W122" i="1"/>
  <c r="U122" i="1"/>
  <c r="AH122" i="1" s="1"/>
  <c r="Y121" i="1"/>
  <c r="X121" i="1"/>
  <c r="W121" i="1"/>
  <c r="U121" i="1"/>
  <c r="Y120" i="1"/>
  <c r="X120" i="1"/>
  <c r="W120" i="1"/>
  <c r="U120" i="1"/>
  <c r="BB120" i="1" s="1"/>
  <c r="Y119" i="1"/>
  <c r="X119" i="1"/>
  <c r="W119" i="1"/>
  <c r="U119" i="1"/>
  <c r="Y118" i="1"/>
  <c r="X118" i="1"/>
  <c r="W118" i="1"/>
  <c r="U118" i="1"/>
  <c r="AE118" i="1" s="1"/>
  <c r="Y117" i="1"/>
  <c r="X117" i="1"/>
  <c r="W117" i="1"/>
  <c r="U117" i="1"/>
  <c r="BB117" i="1" s="1"/>
  <c r="Y116" i="1"/>
  <c r="X116" i="1"/>
  <c r="W116" i="1"/>
  <c r="U116" i="1"/>
  <c r="Y115" i="1"/>
  <c r="X115" i="1"/>
  <c r="W115" i="1"/>
  <c r="U115" i="1"/>
  <c r="AB115" i="1" s="1"/>
  <c r="Y114" i="1"/>
  <c r="X114" i="1"/>
  <c r="W114" i="1"/>
  <c r="U114" i="1"/>
  <c r="Y113" i="1"/>
  <c r="X113" i="1"/>
  <c r="W113" i="1"/>
  <c r="U113" i="1"/>
  <c r="Y112" i="1"/>
  <c r="X112" i="1"/>
  <c r="W112" i="1"/>
  <c r="U112" i="1"/>
  <c r="AB112" i="1" s="1"/>
  <c r="Y111" i="1"/>
  <c r="X111" i="1"/>
  <c r="W111" i="1"/>
  <c r="U111" i="1"/>
  <c r="BB111" i="1" s="1"/>
  <c r="Y110" i="1"/>
  <c r="X110" i="1"/>
  <c r="W110" i="1"/>
  <c r="U110" i="1"/>
  <c r="Y109" i="1"/>
  <c r="X109" i="1"/>
  <c r="W109" i="1"/>
  <c r="U109" i="1"/>
  <c r="Y108" i="1"/>
  <c r="X108" i="1"/>
  <c r="W108" i="1"/>
  <c r="U108" i="1"/>
  <c r="BB108" i="1" s="1"/>
  <c r="Y107" i="1"/>
  <c r="X107" i="1"/>
  <c r="W107" i="1"/>
  <c r="U107" i="1"/>
  <c r="Y106" i="1"/>
  <c r="X106" i="1"/>
  <c r="W106" i="1"/>
  <c r="U106" i="1"/>
  <c r="BB106" i="1" s="1"/>
  <c r="Y105" i="1"/>
  <c r="X105" i="1"/>
  <c r="W105" i="1"/>
  <c r="U105" i="1"/>
  <c r="Y104" i="1"/>
  <c r="X104" i="1"/>
  <c r="W104" i="1"/>
  <c r="U104" i="1"/>
  <c r="Y103" i="1"/>
  <c r="X103" i="1"/>
  <c r="W103" i="1"/>
  <c r="U103" i="1"/>
  <c r="AH103" i="1" s="1"/>
  <c r="Y102" i="1"/>
  <c r="X102" i="1"/>
  <c r="W102" i="1"/>
  <c r="U102" i="1"/>
  <c r="AH102" i="1" s="1"/>
  <c r="Y101" i="1"/>
  <c r="X101" i="1"/>
  <c r="W101" i="1"/>
  <c r="U101" i="1"/>
  <c r="AH101" i="1" s="1"/>
  <c r="Y100" i="1"/>
  <c r="X100" i="1"/>
  <c r="W100" i="1"/>
  <c r="U100" i="1"/>
  <c r="BB100" i="1" s="1"/>
  <c r="Y99" i="1"/>
  <c r="X99" i="1"/>
  <c r="W99" i="1"/>
  <c r="U99" i="1"/>
  <c r="AE99" i="1" s="1"/>
  <c r="Y98" i="1"/>
  <c r="X98" i="1"/>
  <c r="W98" i="1"/>
  <c r="U98" i="1"/>
  <c r="BB98" i="1" s="1"/>
  <c r="Y97" i="1"/>
  <c r="X97" i="1"/>
  <c r="W97" i="1"/>
  <c r="U97" i="1"/>
  <c r="Y96" i="1"/>
  <c r="X96" i="1"/>
  <c r="W96" i="1"/>
  <c r="U96" i="1"/>
  <c r="AE96" i="1" s="1"/>
  <c r="Y95" i="1"/>
  <c r="X95" i="1"/>
  <c r="W95" i="1"/>
  <c r="U95" i="1"/>
  <c r="Y94" i="1"/>
  <c r="X94" i="1"/>
  <c r="W94" i="1"/>
  <c r="U94" i="1"/>
  <c r="AH94" i="1" s="1"/>
  <c r="Y93" i="1"/>
  <c r="X93" i="1"/>
  <c r="W93" i="1"/>
  <c r="U93" i="1"/>
  <c r="BB93" i="1" s="1"/>
  <c r="Y92" i="1"/>
  <c r="X92" i="1"/>
  <c r="W92" i="1"/>
  <c r="U92" i="1"/>
  <c r="Y91" i="1"/>
  <c r="X91" i="1"/>
  <c r="W91" i="1"/>
  <c r="U91" i="1"/>
  <c r="AH91" i="1" s="1"/>
  <c r="Y90" i="1"/>
  <c r="X90" i="1"/>
  <c r="W90" i="1"/>
  <c r="U90" i="1"/>
  <c r="BB90" i="1" s="1"/>
  <c r="Y89" i="1"/>
  <c r="X89" i="1"/>
  <c r="W89" i="1"/>
  <c r="U89" i="1"/>
  <c r="BB89" i="1" s="1"/>
  <c r="Y88" i="1"/>
  <c r="X88" i="1"/>
  <c r="W88" i="1"/>
  <c r="U88" i="1"/>
  <c r="AB88" i="1" s="1"/>
  <c r="Y87" i="1"/>
  <c r="X87" i="1"/>
  <c r="W87" i="1"/>
  <c r="U87" i="1"/>
  <c r="AB87" i="1" s="1"/>
  <c r="Y86" i="1"/>
  <c r="X86" i="1"/>
  <c r="W86" i="1"/>
  <c r="U86" i="1"/>
  <c r="AB86" i="1" s="1"/>
  <c r="Y85" i="1"/>
  <c r="X85" i="1"/>
  <c r="W85" i="1"/>
  <c r="U85" i="1"/>
  <c r="AB85" i="1" s="1"/>
  <c r="Y84" i="1"/>
  <c r="X84" i="1"/>
  <c r="W84" i="1"/>
  <c r="U84" i="1"/>
  <c r="Y83" i="1"/>
  <c r="X83" i="1"/>
  <c r="W83" i="1"/>
  <c r="U83" i="1"/>
  <c r="Y82" i="1"/>
  <c r="X82" i="1"/>
  <c r="W82" i="1"/>
  <c r="U82" i="1"/>
  <c r="BB82" i="1" s="1"/>
  <c r="Y81" i="1"/>
  <c r="X81" i="1"/>
  <c r="W81" i="1"/>
  <c r="U81" i="1"/>
  <c r="BB81" i="1" s="1"/>
  <c r="Y80" i="1"/>
  <c r="X80" i="1"/>
  <c r="W80" i="1"/>
  <c r="U80" i="1"/>
  <c r="AB80" i="1" s="1"/>
  <c r="Y79" i="1"/>
  <c r="X79" i="1"/>
  <c r="W79" i="1"/>
  <c r="U79" i="1"/>
  <c r="Y78" i="1"/>
  <c r="X78" i="1"/>
  <c r="W78" i="1"/>
  <c r="U78" i="1"/>
  <c r="AB78" i="1" s="1"/>
  <c r="Y77" i="1"/>
  <c r="X77" i="1"/>
  <c r="W77" i="1"/>
  <c r="U77" i="1"/>
  <c r="AE77" i="1" s="1"/>
  <c r="Y76" i="1"/>
  <c r="X76" i="1"/>
  <c r="W76" i="1"/>
  <c r="U76" i="1"/>
  <c r="BB76" i="1" s="1"/>
  <c r="Y75" i="1"/>
  <c r="X75" i="1"/>
  <c r="W75" i="1"/>
  <c r="U75" i="1"/>
  <c r="R299" i="1"/>
  <c r="R298" i="1"/>
  <c r="R296" i="1"/>
  <c r="R293" i="1"/>
  <c r="R289" i="1"/>
  <c r="R288" i="1"/>
  <c r="R287" i="1"/>
  <c r="R284" i="1"/>
  <c r="R282" i="1"/>
  <c r="R281" i="1"/>
  <c r="R279" i="1"/>
  <c r="R277" i="1"/>
  <c r="R275" i="1"/>
  <c r="R273" i="1"/>
  <c r="R272" i="1"/>
  <c r="R271" i="1"/>
  <c r="R270" i="1"/>
  <c r="R269" i="1"/>
  <c r="R266" i="1"/>
  <c r="R265" i="1"/>
  <c r="R262" i="1"/>
  <c r="R260" i="1"/>
  <c r="R258" i="1"/>
  <c r="R257" i="1"/>
  <c r="R252" i="1"/>
  <c r="R250" i="1"/>
  <c r="R249" i="1"/>
  <c r="R244" i="1"/>
  <c r="R243" i="1"/>
  <c r="P291" i="1" l="1"/>
  <c r="O291" i="1"/>
  <c r="R255" i="1"/>
  <c r="R267" i="1"/>
  <c r="R278" i="1"/>
  <c r="R292" i="1"/>
  <c r="R246" i="1"/>
  <c r="R261" i="1"/>
  <c r="AB191" i="1"/>
  <c r="R248" i="1"/>
  <c r="R259" i="1"/>
  <c r="R290" i="1"/>
  <c r="BB75" i="1"/>
  <c r="R220" i="1"/>
  <c r="R254" i="1"/>
  <c r="R263" i="1"/>
  <c r="R286" i="1"/>
  <c r="R251" i="1"/>
  <c r="AH215" i="1"/>
  <c r="AB134" i="1"/>
  <c r="R247" i="1"/>
  <c r="R256" i="1"/>
  <c r="R264" i="1"/>
  <c r="AH142" i="1"/>
  <c r="AB208" i="1"/>
  <c r="AH93" i="1"/>
  <c r="AE144" i="1"/>
  <c r="AH181" i="1"/>
  <c r="AH220" i="1"/>
  <c r="AE85" i="1"/>
  <c r="AH108" i="1"/>
  <c r="AH147" i="1"/>
  <c r="AH164" i="1"/>
  <c r="AH192" i="1"/>
  <c r="AH77" i="1"/>
  <c r="AH158" i="1"/>
  <c r="AE165" i="1"/>
  <c r="AE228" i="1"/>
  <c r="AE162" i="1"/>
  <c r="AE215" i="1"/>
  <c r="AH234" i="1"/>
  <c r="AB164" i="1"/>
  <c r="AE126" i="1"/>
  <c r="AB152" i="1"/>
  <c r="AE175" i="1"/>
  <c r="AH207" i="1"/>
  <c r="R245" i="1"/>
  <c r="R253" i="1"/>
  <c r="AB93" i="1"/>
  <c r="AE115" i="1"/>
  <c r="AE130" i="1"/>
  <c r="AE152" i="1"/>
  <c r="AB180" i="1"/>
  <c r="AE181" i="1"/>
  <c r="AE220" i="1"/>
  <c r="AE231" i="1"/>
  <c r="AH135" i="1"/>
  <c r="AE191" i="1"/>
  <c r="R242" i="1"/>
  <c r="AB120" i="1"/>
  <c r="AB155" i="1"/>
  <c r="AE208" i="1"/>
  <c r="AE234" i="1"/>
  <c r="AB98" i="1"/>
  <c r="AB122" i="1"/>
  <c r="AE150" i="1"/>
  <c r="AB188" i="1"/>
  <c r="AB201" i="1"/>
  <c r="AH98" i="1"/>
  <c r="AH229" i="1"/>
  <c r="AB102" i="1"/>
  <c r="AB111" i="1"/>
  <c r="AB94" i="1"/>
  <c r="AB99" i="1"/>
  <c r="AB118" i="1"/>
  <c r="AB125" i="1"/>
  <c r="AH126" i="1"/>
  <c r="AE138" i="1"/>
  <c r="AH148" i="1"/>
  <c r="AH151" i="1"/>
  <c r="AB158" i="1"/>
  <c r="AE197" i="1"/>
  <c r="AH204" i="1"/>
  <c r="AB213" i="1"/>
  <c r="AH218" i="1"/>
  <c r="AB221" i="1"/>
  <c r="AH228" i="1"/>
  <c r="AH231" i="1"/>
  <c r="AB136" i="1"/>
  <c r="AB176" i="1"/>
  <c r="AE195" i="1"/>
  <c r="AE75" i="1"/>
  <c r="AE111" i="1"/>
  <c r="AB108" i="1"/>
  <c r="AH111" i="1"/>
  <c r="AH118" i="1"/>
  <c r="AH125" i="1"/>
  <c r="AB130" i="1"/>
  <c r="AB135" i="1"/>
  <c r="AE142" i="1"/>
  <c r="AE147" i="1"/>
  <c r="AB150" i="1"/>
  <c r="AE158" i="1"/>
  <c r="AB175" i="1"/>
  <c r="AH189" i="1"/>
  <c r="AB192" i="1"/>
  <c r="AH197" i="1"/>
  <c r="AE213" i="1"/>
  <c r="AB220" i="1"/>
  <c r="AH221" i="1"/>
  <c r="O171" i="1"/>
  <c r="P171" i="1"/>
  <c r="AH139" i="1"/>
  <c r="AH165" i="1"/>
  <c r="AE188" i="1"/>
  <c r="AH191" i="1"/>
  <c r="AH171" i="1"/>
  <c r="AB126" i="1"/>
  <c r="AB185" i="1"/>
  <c r="AB228" i="1"/>
  <c r="AB231" i="1"/>
  <c r="AE171" i="1"/>
  <c r="AE148" i="1"/>
  <c r="AB151" i="1"/>
  <c r="AH159" i="1"/>
  <c r="AE204" i="1"/>
  <c r="Q171" i="1"/>
  <c r="AB139" i="1"/>
  <c r="AE104" i="1"/>
  <c r="BB104" i="1"/>
  <c r="AH104" i="1"/>
  <c r="AB104" i="1"/>
  <c r="AE79" i="1"/>
  <c r="BB79" i="1"/>
  <c r="AB79" i="1"/>
  <c r="BB88" i="1"/>
  <c r="AH88" i="1"/>
  <c r="AB92" i="1"/>
  <c r="BB92" i="1"/>
  <c r="AE88" i="1"/>
  <c r="AB84" i="1"/>
  <c r="BB84" i="1"/>
  <c r="AH85" i="1"/>
  <c r="BB85" i="1"/>
  <c r="BB103" i="1"/>
  <c r="AE103" i="1"/>
  <c r="AB103" i="1"/>
  <c r="AB114" i="1"/>
  <c r="BB114" i="1"/>
  <c r="AB109" i="1"/>
  <c r="BB109" i="1"/>
  <c r="AE121" i="1"/>
  <c r="BB121" i="1"/>
  <c r="AE86" i="1"/>
  <c r="BB86" i="1"/>
  <c r="AH86" i="1"/>
  <c r="BB119" i="1"/>
  <c r="AE119" i="1"/>
  <c r="AH124" i="1"/>
  <c r="BB124" i="1"/>
  <c r="AB156" i="1"/>
  <c r="BB156" i="1"/>
  <c r="AE156" i="1"/>
  <c r="AH156" i="1"/>
  <c r="AB77" i="1"/>
  <c r="BB77" i="1"/>
  <c r="AE80" i="1"/>
  <c r="BB80" i="1"/>
  <c r="AH80" i="1"/>
  <c r="AB83" i="1"/>
  <c r="BB83" i="1"/>
  <c r="AH83" i="1"/>
  <c r="AE93" i="1"/>
  <c r="AH95" i="1"/>
  <c r="AB95" i="1"/>
  <c r="BB95" i="1"/>
  <c r="AB97" i="1"/>
  <c r="BB97" i="1"/>
  <c r="AB91" i="1"/>
  <c r="BB91" i="1"/>
  <c r="AB110" i="1"/>
  <c r="BB110" i="1"/>
  <c r="AH115" i="1"/>
  <c r="BB115" i="1"/>
  <c r="AB119" i="1"/>
  <c r="BB123" i="1"/>
  <c r="AE123" i="1"/>
  <c r="BB131" i="1"/>
  <c r="AH131" i="1"/>
  <c r="AH157" i="1"/>
  <c r="BB157" i="1"/>
  <c r="AH160" i="1"/>
  <c r="AE160" i="1"/>
  <c r="AB160" i="1"/>
  <c r="BB160" i="1"/>
  <c r="AH119" i="1"/>
  <c r="AE149" i="1"/>
  <c r="AB149" i="1"/>
  <c r="AE83" i="1"/>
  <c r="AE87" i="1"/>
  <c r="BB87" i="1"/>
  <c r="AE116" i="1"/>
  <c r="BB116" i="1"/>
  <c r="AB116" i="1"/>
  <c r="AE128" i="1"/>
  <c r="AB128" i="1"/>
  <c r="BB128" i="1"/>
  <c r="AH128" i="1"/>
  <c r="AE78" i="1"/>
  <c r="AH78" i="1"/>
  <c r="BB78" i="1"/>
  <c r="AE94" i="1"/>
  <c r="BB94" i="1"/>
  <c r="AH99" i="1"/>
  <c r="BB99" i="1"/>
  <c r="AE113" i="1"/>
  <c r="BB113" i="1"/>
  <c r="AH113" i="1"/>
  <c r="AE133" i="1"/>
  <c r="AH133" i="1"/>
  <c r="AB133" i="1"/>
  <c r="BB133" i="1"/>
  <c r="AB101" i="1"/>
  <c r="BB101" i="1"/>
  <c r="AH105" i="1"/>
  <c r="BB105" i="1"/>
  <c r="AH107" i="1"/>
  <c r="AE107" i="1"/>
  <c r="BB107" i="1"/>
  <c r="AH116" i="1"/>
  <c r="AH129" i="1"/>
  <c r="BB129" i="1"/>
  <c r="AE143" i="1"/>
  <c r="AB143" i="1"/>
  <c r="AB132" i="1"/>
  <c r="BB132" i="1"/>
  <c r="AH132" i="1"/>
  <c r="AB140" i="1"/>
  <c r="AH140" i="1"/>
  <c r="AH153" i="1"/>
  <c r="AB159" i="1"/>
  <c r="AB165" i="1"/>
  <c r="AB168" i="1"/>
  <c r="AE173" i="1"/>
  <c r="AH183" i="1"/>
  <c r="AE189" i="1"/>
  <c r="AE199" i="1"/>
  <c r="AB205" i="1"/>
  <c r="AB215" i="1"/>
  <c r="AB222" i="1"/>
  <c r="AH223" i="1"/>
  <c r="AB229" i="1"/>
  <c r="AH236" i="1"/>
  <c r="BB189" i="1"/>
  <c r="BB197" i="1"/>
  <c r="BB205" i="1"/>
  <c r="BB213" i="1"/>
  <c r="BB221" i="1"/>
  <c r="BB229" i="1"/>
  <c r="BB237" i="1"/>
  <c r="AH173" i="1"/>
  <c r="AH199" i="1"/>
  <c r="AH97" i="1"/>
  <c r="AB105" i="1"/>
  <c r="AB153" i="1"/>
  <c r="AB169" i="1"/>
  <c r="AB193" i="1"/>
  <c r="BB102" i="1"/>
  <c r="BB118" i="1"/>
  <c r="BB134" i="1"/>
  <c r="BB166" i="1"/>
  <c r="BB190" i="1"/>
  <c r="BB198" i="1"/>
  <c r="BB206" i="1"/>
  <c r="AE218" i="1"/>
  <c r="BB127" i="1"/>
  <c r="BB135" i="1"/>
  <c r="BB159" i="1"/>
  <c r="BB167" i="1"/>
  <c r="BB183" i="1"/>
  <c r="BB199" i="1"/>
  <c r="BB207" i="1"/>
  <c r="BB223" i="1"/>
  <c r="AE91" i="1"/>
  <c r="AE179" i="1"/>
  <c r="AE187" i="1"/>
  <c r="AH203" i="1"/>
  <c r="BB96" i="1"/>
  <c r="BB112" i="1"/>
  <c r="BB136" i="1"/>
  <c r="BB168" i="1"/>
  <c r="BB184" i="1"/>
  <c r="BB192" i="1"/>
  <c r="BB200" i="1"/>
  <c r="BB208" i="1"/>
  <c r="BB280" i="1"/>
  <c r="AE172" i="1"/>
  <c r="AE180" i="1"/>
  <c r="AB196" i="1"/>
  <c r="AB204" i="1"/>
  <c r="BB169" i="1"/>
  <c r="BB193" i="1"/>
  <c r="BB217" i="1"/>
  <c r="BB225" i="1"/>
  <c r="BB233" i="1"/>
  <c r="AB184" i="1"/>
  <c r="AB212" i="1"/>
  <c r="AB237" i="1"/>
  <c r="BB122" i="1"/>
  <c r="BB186" i="1"/>
  <c r="BB194" i="1"/>
  <c r="BB218" i="1"/>
  <c r="BB226" i="1"/>
  <c r="BB234" i="1"/>
  <c r="BB274" i="1"/>
  <c r="AE134" i="1"/>
  <c r="AH184" i="1"/>
  <c r="AB200" i="1"/>
  <c r="AB206" i="1"/>
  <c r="AE212" i="1"/>
  <c r="AB223" i="1"/>
  <c r="AE226" i="1"/>
  <c r="AB236" i="1"/>
  <c r="AH237" i="1"/>
  <c r="BB139" i="1"/>
  <c r="BB203" i="1"/>
  <c r="BB235" i="1"/>
  <c r="BB283" i="1"/>
  <c r="AB166" i="1"/>
  <c r="AE196" i="1"/>
  <c r="AH212" i="1"/>
  <c r="AH226" i="1"/>
  <c r="AE236" i="1"/>
  <c r="AE183" i="1"/>
  <c r="BB276" i="1"/>
  <c r="BB294" i="1"/>
  <c r="AB162" i="1"/>
  <c r="AB172" i="1"/>
  <c r="AE178" i="1"/>
  <c r="AE210" i="1"/>
  <c r="AB75" i="1"/>
  <c r="AE82" i="1"/>
  <c r="AH130" i="1"/>
  <c r="AB145" i="1"/>
  <c r="AB195" i="1"/>
  <c r="AB202" i="1"/>
  <c r="AE98" i="1"/>
  <c r="AB147" i="1"/>
  <c r="AE155" i="1"/>
  <c r="AE164" i="1"/>
  <c r="AB170" i="1"/>
  <c r="AB203" i="1"/>
  <c r="AH138" i="1"/>
  <c r="AB187" i="1"/>
  <c r="R285" i="1"/>
  <c r="R268" i="1"/>
  <c r="AB90" i="1"/>
  <c r="AH90" i="1"/>
  <c r="AB76" i="1"/>
  <c r="AH76" i="1"/>
  <c r="AE76" i="1"/>
  <c r="AB82" i="1"/>
  <c r="AH82" i="1"/>
  <c r="AH89" i="1"/>
  <c r="AE89" i="1"/>
  <c r="AB89" i="1"/>
  <c r="AH81" i="1"/>
  <c r="AE81" i="1"/>
  <c r="AB81" i="1"/>
  <c r="AE90" i="1"/>
  <c r="AH79" i="1"/>
  <c r="AE84" i="1"/>
  <c r="AH87" i="1"/>
  <c r="AE92" i="1"/>
  <c r="AE97" i="1"/>
  <c r="AB106" i="1"/>
  <c r="AE110" i="1"/>
  <c r="AE100" i="1"/>
  <c r="AH114" i="1"/>
  <c r="AE117" i="1"/>
  <c r="AB117" i="1"/>
  <c r="AH117" i="1"/>
  <c r="AH123" i="1"/>
  <c r="AB124" i="1"/>
  <c r="AH84" i="1"/>
  <c r="AH92" i="1"/>
  <c r="AE102" i="1"/>
  <c r="AE106" i="1"/>
  <c r="AE109" i="1"/>
  <c r="AH110" i="1"/>
  <c r="AE127" i="1"/>
  <c r="AB127" i="1"/>
  <c r="AB137" i="1"/>
  <c r="AH137" i="1"/>
  <c r="AE137" i="1"/>
  <c r="AH112" i="1"/>
  <c r="AE112" i="1"/>
  <c r="AE120" i="1"/>
  <c r="AH120" i="1"/>
  <c r="AH75" i="1"/>
  <c r="AE95" i="1"/>
  <c r="AH96" i="1"/>
  <c r="AE105" i="1"/>
  <c r="AH106" i="1"/>
  <c r="AB121" i="1"/>
  <c r="AH121" i="1"/>
  <c r="AB131" i="1"/>
  <c r="AH100" i="1"/>
  <c r="AB100" i="1"/>
  <c r="AE101" i="1"/>
  <c r="AB107" i="1"/>
  <c r="AE108" i="1"/>
  <c r="AH109" i="1"/>
  <c r="AB113" i="1"/>
  <c r="AB123" i="1"/>
  <c r="AB96" i="1"/>
  <c r="AE114" i="1"/>
  <c r="AE124" i="1"/>
  <c r="AB146" i="1"/>
  <c r="AH146" i="1"/>
  <c r="AE146" i="1"/>
  <c r="AE161" i="1"/>
  <c r="AB129" i="1"/>
  <c r="AE140" i="1"/>
  <c r="AH141" i="1"/>
  <c r="AB163" i="1"/>
  <c r="AH163" i="1"/>
  <c r="AB154" i="1"/>
  <c r="AH154" i="1"/>
  <c r="AE154" i="1"/>
  <c r="AE136" i="1"/>
  <c r="AE157" i="1"/>
  <c r="AB157" i="1"/>
  <c r="AE129" i="1"/>
  <c r="AE132" i="1"/>
  <c r="AB138" i="1"/>
  <c r="AE139" i="1"/>
  <c r="AB141" i="1"/>
  <c r="AH143" i="1"/>
  <c r="AE145" i="1"/>
  <c r="AB161" i="1"/>
  <c r="AE122" i="1"/>
  <c r="AB144" i="1"/>
  <c r="AH149" i="1"/>
  <c r="AE153" i="1"/>
  <c r="AH155" i="1"/>
  <c r="AH161" i="1"/>
  <c r="AE163" i="1"/>
  <c r="AH167" i="1"/>
  <c r="AH172" i="1"/>
  <c r="AH166" i="1"/>
  <c r="AE169" i="1"/>
  <c r="AH170" i="1"/>
  <c r="AB167" i="1"/>
  <c r="AH162" i="1"/>
  <c r="AE168" i="1"/>
  <c r="AH177" i="1"/>
  <c r="AE177" i="1"/>
  <c r="AB178" i="1"/>
  <c r="AH178" i="1"/>
  <c r="AE174" i="1"/>
  <c r="AB174" i="1"/>
  <c r="AB179" i="1"/>
  <c r="AH179" i="1"/>
  <c r="AE170" i="1"/>
  <c r="AB211" i="1"/>
  <c r="AH211" i="1"/>
  <c r="AH182" i="1"/>
  <c r="AH190" i="1"/>
  <c r="AH198" i="1"/>
  <c r="AE202" i="1"/>
  <c r="AH209" i="1"/>
  <c r="AE209" i="1"/>
  <c r="AB225" i="1"/>
  <c r="AE186" i="1"/>
  <c r="AE194" i="1"/>
  <c r="AH206" i="1"/>
  <c r="AE214" i="1"/>
  <c r="AH214" i="1"/>
  <c r="AB219" i="1"/>
  <c r="AH219" i="1"/>
  <c r="AE219" i="1"/>
  <c r="AH180" i="1"/>
  <c r="AB182" i="1"/>
  <c r="AE185" i="1"/>
  <c r="AH188" i="1"/>
  <c r="AB190" i="1"/>
  <c r="AE193" i="1"/>
  <c r="AH196" i="1"/>
  <c r="AB198" i="1"/>
  <c r="AE201" i="1"/>
  <c r="AB207" i="1"/>
  <c r="AH224" i="1"/>
  <c r="AE224" i="1"/>
  <c r="AB224" i="1"/>
  <c r="AE230" i="1"/>
  <c r="AH230" i="1"/>
  <c r="AH232" i="1"/>
  <c r="AE232" i="1"/>
  <c r="AB232" i="1"/>
  <c r="AE176" i="1"/>
  <c r="AH187" i="1"/>
  <c r="AH195" i="1"/>
  <c r="AE200" i="1"/>
  <c r="AH202" i="1"/>
  <c r="AH205" i="1"/>
  <c r="AB217" i="1"/>
  <c r="AH225" i="1"/>
  <c r="AH186" i="1"/>
  <c r="AH194" i="1"/>
  <c r="AB210" i="1"/>
  <c r="AH185" i="1"/>
  <c r="AH201" i="1"/>
  <c r="AB209" i="1"/>
  <c r="AH216" i="1"/>
  <c r="AE216" i="1"/>
  <c r="AB216" i="1"/>
  <c r="AH210" i="1"/>
  <c r="AE211" i="1"/>
  <c r="AB214" i="1"/>
  <c r="AH217" i="1"/>
  <c r="AE222" i="1"/>
  <c r="AH222" i="1"/>
  <c r="AB227" i="1"/>
  <c r="AH227" i="1"/>
  <c r="AE227" i="1"/>
  <c r="AB230" i="1"/>
  <c r="AB233" i="1"/>
  <c r="AE235" i="1"/>
  <c r="AH235" i="1"/>
  <c r="AH233" i="1"/>
  <c r="AZ296" i="1"/>
  <c r="BB296" i="1" s="1"/>
  <c r="AE296" i="1" l="1"/>
  <c r="AH296" i="1"/>
  <c r="AB296" i="1"/>
  <c r="Q296" i="1"/>
  <c r="O296" i="1"/>
  <c r="P296" i="1"/>
  <c r="Q17" i="4" l="1"/>
  <c r="AL17" i="4" s="1" a="1"/>
  <c r="AL17" i="4" s="1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2" i="3"/>
  <c r="F242" i="3"/>
  <c r="E242" i="3"/>
  <c r="G241" i="3"/>
  <c r="F241" i="3"/>
  <c r="E241" i="3"/>
  <c r="G238" i="3"/>
  <c r="F238" i="3"/>
  <c r="E238" i="3"/>
  <c r="G236" i="3"/>
  <c r="F236" i="3"/>
  <c r="E236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9" i="3"/>
  <c r="F229" i="3"/>
  <c r="E229" i="3"/>
  <c r="G228" i="3"/>
  <c r="F228" i="3"/>
  <c r="E228" i="3"/>
  <c r="G227" i="3"/>
  <c r="F227" i="3"/>
  <c r="E227" i="3"/>
  <c r="G226" i="3"/>
  <c r="F226" i="3"/>
  <c r="E226" i="3"/>
  <c r="G225" i="3"/>
  <c r="F225" i="3"/>
  <c r="E225" i="3"/>
  <c r="G224" i="3"/>
  <c r="F224" i="3"/>
  <c r="E224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194" i="3"/>
  <c r="F194" i="3"/>
  <c r="E194" i="3"/>
  <c r="G193" i="3"/>
  <c r="F193" i="3"/>
  <c r="E193" i="3"/>
  <c r="G186" i="3"/>
  <c r="F186" i="3"/>
  <c r="E186" i="3"/>
  <c r="G182" i="3"/>
  <c r="F182" i="3"/>
  <c r="E182" i="3"/>
  <c r="G181" i="3"/>
  <c r="F181" i="3"/>
  <c r="E181" i="3"/>
  <c r="G172" i="3"/>
  <c r="F172" i="3"/>
  <c r="E172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56" i="3"/>
  <c r="F156" i="3"/>
  <c r="E156" i="3"/>
  <c r="G154" i="3"/>
  <c r="F154" i="3"/>
  <c r="E154" i="3"/>
  <c r="G153" i="3"/>
  <c r="F153" i="3"/>
  <c r="E153" i="3"/>
  <c r="G148" i="3"/>
  <c r="F148" i="3"/>
  <c r="E148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33" i="3"/>
  <c r="F133" i="3"/>
  <c r="E133" i="3"/>
  <c r="G132" i="3"/>
  <c r="F132" i="3"/>
  <c r="E132" i="3"/>
  <c r="G125" i="3"/>
  <c r="F125" i="3"/>
  <c r="E125" i="3"/>
  <c r="G124" i="3"/>
  <c r="F124" i="3"/>
  <c r="E124" i="3"/>
  <c r="G123" i="3"/>
  <c r="F123" i="3"/>
  <c r="E123" i="3"/>
  <c r="G121" i="3"/>
  <c r="F121" i="3"/>
  <c r="E121" i="3"/>
  <c r="G114" i="3"/>
  <c r="F114" i="3"/>
  <c r="E114" i="3"/>
  <c r="G113" i="3"/>
  <c r="F113" i="3"/>
  <c r="E113" i="3"/>
  <c r="G103" i="3"/>
  <c r="F103" i="3"/>
  <c r="E103" i="3"/>
  <c r="G102" i="3"/>
  <c r="F102" i="3"/>
  <c r="E102" i="3"/>
  <c r="G92" i="3"/>
  <c r="F92" i="3"/>
  <c r="E92" i="3"/>
  <c r="G91" i="3"/>
  <c r="F91" i="3"/>
  <c r="E91" i="3"/>
  <c r="G82" i="3"/>
  <c r="F82" i="3"/>
  <c r="E82" i="3"/>
  <c r="G81" i="3"/>
  <c r="F81" i="3"/>
  <c r="E81" i="3"/>
  <c r="G67" i="3"/>
  <c r="F67" i="3"/>
  <c r="E67" i="3"/>
  <c r="G66" i="3"/>
  <c r="F66" i="3"/>
  <c r="E66" i="3"/>
  <c r="G57" i="3"/>
  <c r="F57" i="3"/>
  <c r="E57" i="3"/>
  <c r="G56" i="3"/>
  <c r="F56" i="3"/>
  <c r="E56" i="3"/>
  <c r="G53" i="3"/>
  <c r="F53" i="3"/>
  <c r="E53" i="3"/>
  <c r="G42" i="3"/>
  <c r="F42" i="3"/>
  <c r="E42" i="3"/>
  <c r="G41" i="3"/>
  <c r="F41" i="3"/>
  <c r="E41" i="3"/>
  <c r="G40" i="3"/>
  <c r="F40" i="3"/>
  <c r="E40" i="3"/>
  <c r="G32" i="3"/>
  <c r="F32" i="3"/>
  <c r="E32" i="3"/>
  <c r="G28" i="3"/>
  <c r="F28" i="3"/>
  <c r="E28" i="3"/>
  <c r="G27" i="3"/>
  <c r="F27" i="3"/>
  <c r="E27" i="3"/>
  <c r="G26" i="3"/>
  <c r="F26" i="3"/>
  <c r="E26" i="3"/>
  <c r="G25" i="3"/>
  <c r="F25" i="3"/>
  <c r="E25" i="3"/>
  <c r="G20" i="3"/>
  <c r="F20" i="3"/>
  <c r="E20" i="3"/>
  <c r="G18" i="3"/>
  <c r="F18" i="3"/>
  <c r="E18" i="3"/>
  <c r="G17" i="3"/>
  <c r="F17" i="3"/>
  <c r="E17" i="3"/>
  <c r="G12" i="3"/>
  <c r="F12" i="3"/>
  <c r="E12" i="3"/>
  <c r="G11" i="3"/>
  <c r="F11" i="3"/>
  <c r="E11" i="3"/>
  <c r="G239" i="3"/>
  <c r="E235" i="3"/>
  <c r="E127" i="3"/>
  <c r="E62" i="3"/>
  <c r="BI237" i="2"/>
  <c r="BI236" i="2"/>
  <c r="BI235" i="2"/>
  <c r="BI234" i="2"/>
  <c r="BI233" i="2"/>
  <c r="BI232" i="2"/>
  <c r="BI231" i="2"/>
  <c r="BI230" i="2"/>
  <c r="BI229" i="2"/>
  <c r="BI228" i="2"/>
  <c r="BI226" i="2"/>
  <c r="BI225" i="2"/>
  <c r="BI224" i="2"/>
  <c r="BI222" i="2"/>
  <c r="BI221" i="2"/>
  <c r="BI220" i="2"/>
  <c r="BI219" i="2"/>
  <c r="BI218" i="2"/>
  <c r="BI217" i="2"/>
  <c r="BI216" i="2"/>
  <c r="BI215" i="2"/>
  <c r="BI214" i="2"/>
  <c r="BI213" i="2"/>
  <c r="BI212" i="2"/>
  <c r="BI211" i="2"/>
  <c r="BI210" i="2"/>
  <c r="BI209" i="2"/>
  <c r="BI208" i="2"/>
  <c r="BI207" i="2"/>
  <c r="BI206" i="2"/>
  <c r="BI205" i="2"/>
  <c r="BI204" i="2"/>
  <c r="BI203" i="2"/>
  <c r="BI202" i="2"/>
  <c r="BI201" i="2"/>
  <c r="BI200" i="2"/>
  <c r="BI199" i="2"/>
  <c r="BI198" i="2"/>
  <c r="BI197" i="2"/>
  <c r="BI196" i="2"/>
  <c r="BI195" i="2"/>
  <c r="BI194" i="2"/>
  <c r="BI193" i="2"/>
  <c r="BI192" i="2"/>
  <c r="BI191" i="2"/>
  <c r="BI190" i="2"/>
  <c r="BI189" i="2"/>
  <c r="BI188" i="2"/>
  <c r="BI187" i="2"/>
  <c r="BI186" i="2"/>
  <c r="BI185" i="2"/>
  <c r="BI184" i="2"/>
  <c r="BI183" i="2"/>
  <c r="BI182" i="2"/>
  <c r="BI181" i="2"/>
  <c r="BI180" i="2"/>
  <c r="BI178" i="2"/>
  <c r="BI177" i="2"/>
  <c r="BI176" i="2"/>
  <c r="BI174" i="2"/>
  <c r="BI173" i="2"/>
  <c r="BI172" i="2"/>
  <c r="BI171" i="2"/>
  <c r="BI170" i="2"/>
  <c r="BI169" i="2"/>
  <c r="BI168" i="2"/>
  <c r="BI167" i="2"/>
  <c r="BI166" i="2"/>
  <c r="BI165" i="2"/>
  <c r="BI164" i="2"/>
  <c r="BI163" i="2"/>
  <c r="BI162" i="2"/>
  <c r="BI161" i="2"/>
  <c r="BI160" i="2"/>
  <c r="BI159" i="2"/>
  <c r="BI158" i="2"/>
  <c r="BI157" i="2"/>
  <c r="BI156" i="2"/>
  <c r="BI155" i="2"/>
  <c r="BI154" i="2"/>
  <c r="BI153" i="2"/>
  <c r="BI152" i="2"/>
  <c r="BI151" i="2"/>
  <c r="BI150" i="2"/>
  <c r="BI149" i="2"/>
  <c r="BI148" i="2"/>
  <c r="BI146" i="2"/>
  <c r="BI145" i="2"/>
  <c r="BI144" i="2"/>
  <c r="BI143" i="2"/>
  <c r="BI142" i="2"/>
  <c r="BI141" i="2"/>
  <c r="BI140" i="2"/>
  <c r="BI139" i="2"/>
  <c r="BI138" i="2"/>
  <c r="BI137" i="2"/>
  <c r="BI136" i="2"/>
  <c r="BI135" i="2"/>
  <c r="BI134" i="2"/>
  <c r="BI133" i="2"/>
  <c r="BI132" i="2"/>
  <c r="BI131" i="2"/>
  <c r="BI130" i="2"/>
  <c r="BI129" i="2"/>
  <c r="BI128" i="2"/>
  <c r="BI127" i="2"/>
  <c r="BI126" i="2"/>
  <c r="BI125" i="2"/>
  <c r="BI124" i="2"/>
  <c r="BI123" i="2"/>
  <c r="BI122" i="2"/>
  <c r="BI121" i="2"/>
  <c r="BI120" i="2"/>
  <c r="BI119" i="2"/>
  <c r="BI118" i="2"/>
  <c r="BI117" i="2"/>
  <c r="BI116" i="2"/>
  <c r="BI115" i="2"/>
  <c r="BI114" i="2"/>
  <c r="BI113" i="2"/>
  <c r="BI112" i="2"/>
  <c r="BI111" i="2"/>
  <c r="BI110" i="2"/>
  <c r="BI109" i="2"/>
  <c r="BI108" i="2"/>
  <c r="BI106" i="2"/>
  <c r="BI105" i="2"/>
  <c r="BI104" i="2"/>
  <c r="BI103" i="2"/>
  <c r="BI102" i="2"/>
  <c r="BI101" i="2"/>
  <c r="BI100" i="2"/>
  <c r="BI98" i="2"/>
  <c r="BI95" i="2"/>
  <c r="BI94" i="2"/>
  <c r="BI93" i="2"/>
  <c r="BI92" i="2"/>
  <c r="BI91" i="2"/>
  <c r="BI90" i="2"/>
  <c r="BI89" i="2"/>
  <c r="BI88" i="2"/>
  <c r="BI87" i="2"/>
  <c r="BI86" i="2"/>
  <c r="BI85" i="2"/>
  <c r="BI84" i="2"/>
  <c r="BI83" i="2"/>
  <c r="BI82" i="2"/>
  <c r="BI81" i="2"/>
  <c r="BI80" i="2"/>
  <c r="BI79" i="2"/>
  <c r="BI78" i="2"/>
  <c r="BI77" i="2"/>
  <c r="BI76" i="2"/>
  <c r="BI75" i="2"/>
  <c r="BI74" i="2"/>
  <c r="BI73" i="2"/>
  <c r="BI72" i="2"/>
  <c r="BI71" i="2"/>
  <c r="BI70" i="2"/>
  <c r="BI69" i="2"/>
  <c r="BI68" i="2"/>
  <c r="BI67" i="2"/>
  <c r="BI66" i="2"/>
  <c r="BI65" i="2"/>
  <c r="BI64" i="2"/>
  <c r="BI63" i="2"/>
  <c r="BI62" i="2"/>
  <c r="BI61" i="2"/>
  <c r="BI60" i="2"/>
  <c r="BI59" i="2"/>
  <c r="BI58" i="2"/>
  <c r="BI57" i="2"/>
  <c r="BI56" i="2"/>
  <c r="BI55" i="2"/>
  <c r="BI54" i="2"/>
  <c r="BI53" i="2"/>
  <c r="BI52" i="2"/>
  <c r="BI51" i="2"/>
  <c r="BI50" i="2"/>
  <c r="BI49" i="2"/>
  <c r="BI48" i="2"/>
  <c r="BI47" i="2"/>
  <c r="BI46" i="2"/>
  <c r="BI45" i="2"/>
  <c r="BI44" i="2"/>
  <c r="BI42" i="2"/>
  <c r="BI43" i="2"/>
  <c r="K9" i="4"/>
  <c r="J9" i="4"/>
  <c r="I9" i="4"/>
  <c r="H9" i="4"/>
  <c r="G9" i="4"/>
  <c r="F9" i="4"/>
  <c r="E9" i="4"/>
  <c r="D9" i="4"/>
  <c r="C9" i="4"/>
  <c r="B9" i="4"/>
  <c r="A9" i="4"/>
  <c r="L7" i="4"/>
  <c r="K7" i="4"/>
  <c r="J7" i="4"/>
  <c r="I7" i="4"/>
  <c r="H7" i="4"/>
  <c r="G7" i="4"/>
  <c r="F7" i="4"/>
  <c r="E7" i="4"/>
  <c r="D7" i="4"/>
  <c r="C7" i="4"/>
  <c r="B7" i="4"/>
  <c r="A7" i="4"/>
  <c r="L5" i="4"/>
  <c r="K5" i="4"/>
  <c r="J5" i="4"/>
  <c r="I5" i="4"/>
  <c r="H5" i="4"/>
  <c r="G5" i="4"/>
  <c r="E5" i="4"/>
  <c r="M3" i="4"/>
  <c r="F5" i="4"/>
  <c r="D5" i="4"/>
  <c r="C5" i="4"/>
  <c r="B5" i="4"/>
  <c r="A5" i="4"/>
  <c r="L3" i="4"/>
  <c r="K3" i="4"/>
  <c r="J3" i="4"/>
  <c r="I3" i="4"/>
  <c r="H3" i="4"/>
  <c r="G3" i="4"/>
  <c r="F3" i="4"/>
  <c r="E3" i="4"/>
  <c r="D3" i="4"/>
  <c r="C3" i="4"/>
  <c r="B3" i="4"/>
  <c r="A3" i="4"/>
  <c r="BA28" i="2"/>
  <c r="BA26" i="2"/>
  <c r="AY26" i="2"/>
  <c r="AY28" i="2"/>
  <c r="BF47" i="2"/>
  <c r="X67" i="1"/>
  <c r="W67" i="1"/>
  <c r="U67" i="1"/>
  <c r="X66" i="1"/>
  <c r="W66" i="1"/>
  <c r="U66" i="1"/>
  <c r="X65" i="1"/>
  <c r="V65" i="1" s="1"/>
  <c r="W65" i="1"/>
  <c r="U65" i="1"/>
  <c r="X64" i="1"/>
  <c r="W64" i="1"/>
  <c r="U64" i="1"/>
  <c r="X63" i="1"/>
  <c r="W63" i="1"/>
  <c r="U63" i="1"/>
  <c r="X62" i="1"/>
  <c r="W62" i="1"/>
  <c r="U62" i="1"/>
  <c r="X61" i="1"/>
  <c r="W61" i="1"/>
  <c r="U61" i="1"/>
  <c r="X60" i="1"/>
  <c r="W60" i="1"/>
  <c r="U60" i="1"/>
  <c r="X59" i="1"/>
  <c r="W59" i="1"/>
  <c r="U59" i="1"/>
  <c r="X58" i="1"/>
  <c r="W58" i="1"/>
  <c r="U58" i="1"/>
  <c r="X57" i="1"/>
  <c r="V57" i="1" s="1"/>
  <c r="W57" i="1"/>
  <c r="U57" i="1"/>
  <c r="X56" i="1"/>
  <c r="W56" i="1"/>
  <c r="U56" i="1"/>
  <c r="X55" i="1"/>
  <c r="W55" i="1"/>
  <c r="U55" i="1"/>
  <c r="X54" i="1"/>
  <c r="W54" i="1"/>
  <c r="U54" i="1"/>
  <c r="X53" i="1"/>
  <c r="W53" i="1"/>
  <c r="U53" i="1"/>
  <c r="X337" i="1"/>
  <c r="W337" i="1"/>
  <c r="V337" i="1" s="1"/>
  <c r="U337" i="1"/>
  <c r="BE190" i="2"/>
  <c r="BE193" i="2"/>
  <c r="BE192" i="2"/>
  <c r="BE191" i="2"/>
  <c r="BG191" i="2"/>
  <c r="BH191" i="2"/>
  <c r="BF191" i="2"/>
  <c r="BF192" i="2"/>
  <c r="BF193" i="2"/>
  <c r="BC191" i="2"/>
  <c r="BC192" i="2"/>
  <c r="BC193" i="2"/>
  <c r="BH190" i="2"/>
  <c r="BD191" i="2"/>
  <c r="BD192" i="2"/>
  <c r="BD193" i="2"/>
  <c r="H242" i="3"/>
  <c r="M242" i="3"/>
  <c r="X312" i="1"/>
  <c r="W312" i="1"/>
  <c r="U312" i="1"/>
  <c r="AH312" i="1" s="1"/>
  <c r="J243" i="3"/>
  <c r="H243" i="3"/>
  <c r="M243" i="3"/>
  <c r="K241" i="3"/>
  <c r="H241" i="3"/>
  <c r="L241" i="3"/>
  <c r="H240" i="3"/>
  <c r="K240" i="3"/>
  <c r="X52" i="1"/>
  <c r="W52" i="1"/>
  <c r="U52" i="1"/>
  <c r="X51" i="1"/>
  <c r="W51" i="1"/>
  <c r="U51" i="1"/>
  <c r="X50" i="1"/>
  <c r="W50" i="1"/>
  <c r="U50" i="1"/>
  <c r="X49" i="1"/>
  <c r="W49" i="1"/>
  <c r="U49" i="1"/>
  <c r="Q44" i="4"/>
  <c r="Q43" i="4"/>
  <c r="Q45" i="4"/>
  <c r="BE93" i="2"/>
  <c r="BE92" i="2"/>
  <c r="BE91" i="2"/>
  <c r="BE90" i="2"/>
  <c r="BG91" i="2"/>
  <c r="BH91" i="2"/>
  <c r="BF91" i="2"/>
  <c r="BF92" i="2"/>
  <c r="BF93" i="2"/>
  <c r="BC91" i="2"/>
  <c r="BC92" i="2"/>
  <c r="BC93" i="2"/>
  <c r="BH90" i="2"/>
  <c r="BD91" i="2"/>
  <c r="BD92" i="2"/>
  <c r="BD93" i="2"/>
  <c r="F48" i="3"/>
  <c r="F106" i="3"/>
  <c r="E189" i="3"/>
  <c r="F164" i="3"/>
  <c r="F184" i="3"/>
  <c r="G99" i="3"/>
  <c r="G202" i="3"/>
  <c r="F158" i="3"/>
  <c r="E97" i="3"/>
  <c r="F100" i="3"/>
  <c r="G204" i="3"/>
  <c r="E96" i="3"/>
  <c r="G237" i="3"/>
  <c r="G126" i="3"/>
  <c r="G98" i="3"/>
  <c r="F126" i="3"/>
  <c r="G96" i="3"/>
  <c r="F204" i="3"/>
  <c r="E204" i="3"/>
  <c r="G100" i="3"/>
  <c r="E164" i="3"/>
  <c r="F136" i="3"/>
  <c r="E136" i="3"/>
  <c r="E137" i="3"/>
  <c r="G158" i="3"/>
  <c r="G184" i="3"/>
  <c r="E184" i="3"/>
  <c r="E48" i="3"/>
  <c r="BG192" i="2"/>
  <c r="BG193" i="2"/>
  <c r="BH193" i="2"/>
  <c r="J242" i="3"/>
  <c r="K242" i="3"/>
  <c r="L242" i="3"/>
  <c r="I242" i="3"/>
  <c r="M241" i="3"/>
  <c r="J241" i="3"/>
  <c r="L240" i="3"/>
  <c r="M240" i="3"/>
  <c r="K243" i="3"/>
  <c r="J240" i="3"/>
  <c r="L243" i="3"/>
  <c r="BG92" i="2"/>
  <c r="BG93" i="2"/>
  <c r="BH93" i="2"/>
  <c r="BH92" i="2"/>
  <c r="BH192" i="2"/>
  <c r="D242" i="3"/>
  <c r="K222" i="3"/>
  <c r="J222" i="3"/>
  <c r="H222" i="3"/>
  <c r="M222" i="3"/>
  <c r="M221" i="3"/>
  <c r="K221" i="3"/>
  <c r="J221" i="3"/>
  <c r="I221" i="3"/>
  <c r="H221" i="3"/>
  <c r="L221" i="3"/>
  <c r="H220" i="3"/>
  <c r="K220" i="3"/>
  <c r="K219" i="3"/>
  <c r="H219" i="3"/>
  <c r="J219" i="3"/>
  <c r="K218" i="3"/>
  <c r="J218" i="3"/>
  <c r="H218" i="3"/>
  <c r="M218" i="3"/>
  <c r="M217" i="3"/>
  <c r="K217" i="3"/>
  <c r="J217" i="3"/>
  <c r="I217" i="3"/>
  <c r="H217" i="3"/>
  <c r="L217" i="3"/>
  <c r="H216" i="3"/>
  <c r="K216" i="3"/>
  <c r="K215" i="3"/>
  <c r="H215" i="3"/>
  <c r="J215" i="3"/>
  <c r="K214" i="3"/>
  <c r="J214" i="3"/>
  <c r="H214" i="3"/>
  <c r="M214" i="3"/>
  <c r="M213" i="3"/>
  <c r="K213" i="3"/>
  <c r="J213" i="3"/>
  <c r="I213" i="3"/>
  <c r="H213" i="3"/>
  <c r="L213" i="3"/>
  <c r="H212" i="3"/>
  <c r="K212" i="3"/>
  <c r="H211" i="3"/>
  <c r="J211" i="3"/>
  <c r="D221" i="3"/>
  <c r="D217" i="3"/>
  <c r="D213" i="3"/>
  <c r="L212" i="3"/>
  <c r="L220" i="3"/>
  <c r="L216" i="3"/>
  <c r="L211" i="3"/>
  <c r="I212" i="3"/>
  <c r="M212" i="3"/>
  <c r="L215" i="3"/>
  <c r="I216" i="3"/>
  <c r="M216" i="3"/>
  <c r="L219" i="3"/>
  <c r="I220" i="3"/>
  <c r="M220" i="3"/>
  <c r="I211" i="3"/>
  <c r="M211" i="3"/>
  <c r="J212" i="3"/>
  <c r="L214" i="3"/>
  <c r="I215" i="3"/>
  <c r="M215" i="3"/>
  <c r="J216" i="3"/>
  <c r="L218" i="3"/>
  <c r="I219" i="3"/>
  <c r="M219" i="3"/>
  <c r="J220" i="3"/>
  <c r="L222" i="3"/>
  <c r="I214" i="3"/>
  <c r="I218" i="3"/>
  <c r="I222" i="3"/>
  <c r="K210" i="3"/>
  <c r="I210" i="3"/>
  <c r="H210" i="3"/>
  <c r="L210" i="3"/>
  <c r="H209" i="3"/>
  <c r="K209" i="3"/>
  <c r="H208" i="3"/>
  <c r="D214" i="3"/>
  <c r="D219" i="3"/>
  <c r="D215" i="3"/>
  <c r="D212" i="3"/>
  <c r="D216" i="3"/>
  <c r="D222" i="3"/>
  <c r="D220" i="3"/>
  <c r="D218" i="3"/>
  <c r="M210" i="3"/>
  <c r="K208" i="3"/>
  <c r="L209" i="3"/>
  <c r="L208" i="3"/>
  <c r="I209" i="3"/>
  <c r="M209" i="3"/>
  <c r="I208" i="3"/>
  <c r="M208" i="3"/>
  <c r="AZ297" i="1"/>
  <c r="BB297" i="1" s="1"/>
  <c r="H250" i="3"/>
  <c r="M250" i="3"/>
  <c r="H249" i="3"/>
  <c r="L249" i="3"/>
  <c r="H248" i="3"/>
  <c r="K248" i="3"/>
  <c r="H247" i="3"/>
  <c r="J247" i="3"/>
  <c r="H246" i="3"/>
  <c r="M246" i="3"/>
  <c r="H245" i="3"/>
  <c r="L245" i="3"/>
  <c r="H244" i="3"/>
  <c r="K244" i="3"/>
  <c r="H239" i="3"/>
  <c r="L239" i="3"/>
  <c r="H238" i="3"/>
  <c r="K238" i="3"/>
  <c r="H237" i="3"/>
  <c r="J237" i="3"/>
  <c r="H236" i="3"/>
  <c r="M236" i="3"/>
  <c r="K235" i="3"/>
  <c r="H235" i="3"/>
  <c r="L235" i="3"/>
  <c r="H234" i="3"/>
  <c r="K234" i="3"/>
  <c r="K233" i="3"/>
  <c r="H233" i="3"/>
  <c r="J233" i="3"/>
  <c r="H232" i="3"/>
  <c r="M232" i="3"/>
  <c r="K231" i="3"/>
  <c r="J231" i="3"/>
  <c r="H231" i="3"/>
  <c r="L231" i="3"/>
  <c r="H230" i="3"/>
  <c r="K230" i="3"/>
  <c r="H229" i="3"/>
  <c r="J229" i="3"/>
  <c r="H228" i="3"/>
  <c r="M228" i="3"/>
  <c r="H227" i="3"/>
  <c r="L227" i="3"/>
  <c r="H226" i="3"/>
  <c r="K226" i="3"/>
  <c r="H225" i="3"/>
  <c r="J225" i="3"/>
  <c r="H224" i="3"/>
  <c r="M224" i="3"/>
  <c r="H223" i="3"/>
  <c r="L223" i="3"/>
  <c r="H207" i="3"/>
  <c r="H206" i="3"/>
  <c r="M206" i="3"/>
  <c r="K223" i="3"/>
  <c r="K245" i="3"/>
  <c r="J236" i="3"/>
  <c r="K207" i="3"/>
  <c r="K224" i="3"/>
  <c r="J235" i="3"/>
  <c r="K236" i="3"/>
  <c r="K239" i="3"/>
  <c r="K246" i="3"/>
  <c r="M249" i="3"/>
  <c r="M223" i="3"/>
  <c r="J232" i="3"/>
  <c r="M245" i="3"/>
  <c r="M227" i="3"/>
  <c r="K229" i="3"/>
  <c r="M239" i="3"/>
  <c r="I249" i="3"/>
  <c r="K206" i="3"/>
  <c r="K225" i="3"/>
  <c r="J227" i="3"/>
  <c r="J228" i="3"/>
  <c r="K232" i="3"/>
  <c r="M235" i="3"/>
  <c r="K247" i="3"/>
  <c r="J249" i="3"/>
  <c r="J250" i="3"/>
  <c r="J223" i="3"/>
  <c r="J224" i="3"/>
  <c r="K227" i="3"/>
  <c r="K228" i="3"/>
  <c r="M231" i="3"/>
  <c r="K237" i="3"/>
  <c r="J239" i="3"/>
  <c r="J245" i="3"/>
  <c r="J246" i="3"/>
  <c r="K249" i="3"/>
  <c r="K250" i="3"/>
  <c r="L248" i="3"/>
  <c r="L238" i="3"/>
  <c r="L207" i="3"/>
  <c r="L229" i="3"/>
  <c r="M234" i="3"/>
  <c r="M244" i="3"/>
  <c r="L247" i="3"/>
  <c r="I248" i="3"/>
  <c r="M248" i="3"/>
  <c r="M230" i="3"/>
  <c r="L233" i="3"/>
  <c r="J226" i="3"/>
  <c r="L228" i="3"/>
  <c r="J238" i="3"/>
  <c r="J244" i="3"/>
  <c r="L246" i="3"/>
  <c r="I247" i="3"/>
  <c r="M247" i="3"/>
  <c r="L250" i="3"/>
  <c r="L226" i="3"/>
  <c r="L230" i="3"/>
  <c r="L234" i="3"/>
  <c r="L244" i="3"/>
  <c r="L225" i="3"/>
  <c r="M226" i="3"/>
  <c r="L237" i="3"/>
  <c r="M238" i="3"/>
  <c r="L206" i="3"/>
  <c r="I207" i="3"/>
  <c r="M207" i="3"/>
  <c r="L224" i="3"/>
  <c r="M225" i="3"/>
  <c r="M229" i="3"/>
  <c r="J230" i="3"/>
  <c r="L232" i="3"/>
  <c r="M233" i="3"/>
  <c r="J234" i="3"/>
  <c r="L236" i="3"/>
  <c r="M237" i="3"/>
  <c r="J248" i="3"/>
  <c r="I206" i="3"/>
  <c r="I246" i="3"/>
  <c r="D249" i="3"/>
  <c r="D247" i="3"/>
  <c r="D246" i="3"/>
  <c r="D248" i="3"/>
  <c r="X348" i="1"/>
  <c r="W348" i="1"/>
  <c r="X347" i="1"/>
  <c r="W347" i="1"/>
  <c r="X346" i="1"/>
  <c r="W346" i="1"/>
  <c r="X345" i="1"/>
  <c r="W345" i="1"/>
  <c r="X344" i="1"/>
  <c r="W344" i="1"/>
  <c r="X343" i="1"/>
  <c r="W343" i="1"/>
  <c r="X342" i="1"/>
  <c r="W342" i="1"/>
  <c r="X341" i="1"/>
  <c r="W341" i="1"/>
  <c r="X340" i="1"/>
  <c r="W340" i="1"/>
  <c r="X339" i="1"/>
  <c r="W339" i="1"/>
  <c r="X338" i="1"/>
  <c r="W338" i="1"/>
  <c r="X336" i="1"/>
  <c r="W336" i="1"/>
  <c r="X335" i="1"/>
  <c r="W335" i="1"/>
  <c r="X334" i="1"/>
  <c r="W334" i="1"/>
  <c r="X333" i="1"/>
  <c r="W333" i="1"/>
  <c r="X332" i="1"/>
  <c r="W332" i="1"/>
  <c r="X331" i="1"/>
  <c r="W331" i="1"/>
  <c r="X330" i="1"/>
  <c r="W330" i="1"/>
  <c r="X329" i="1"/>
  <c r="W329" i="1"/>
  <c r="X328" i="1"/>
  <c r="W328" i="1"/>
  <c r="X327" i="1"/>
  <c r="W327" i="1"/>
  <c r="X326" i="1"/>
  <c r="W326" i="1"/>
  <c r="X325" i="1"/>
  <c r="W325" i="1"/>
  <c r="X324" i="1"/>
  <c r="W324" i="1"/>
  <c r="X323" i="1"/>
  <c r="W323" i="1"/>
  <c r="X322" i="1"/>
  <c r="W322" i="1"/>
  <c r="X321" i="1"/>
  <c r="W321" i="1"/>
  <c r="X320" i="1"/>
  <c r="W320" i="1"/>
  <c r="X319" i="1"/>
  <c r="W319" i="1"/>
  <c r="X318" i="1"/>
  <c r="W318" i="1"/>
  <c r="X317" i="1"/>
  <c r="W317" i="1"/>
  <c r="X316" i="1"/>
  <c r="W316" i="1"/>
  <c r="X315" i="1"/>
  <c r="W315" i="1"/>
  <c r="X314" i="1"/>
  <c r="W314" i="1"/>
  <c r="X313" i="1"/>
  <c r="W313" i="1"/>
  <c r="X311" i="1"/>
  <c r="W311" i="1"/>
  <c r="X310" i="1"/>
  <c r="W310" i="1"/>
  <c r="X309" i="1"/>
  <c r="W309" i="1"/>
  <c r="X308" i="1"/>
  <c r="W308" i="1"/>
  <c r="X307" i="1"/>
  <c r="W307" i="1"/>
  <c r="X306" i="1"/>
  <c r="W306" i="1"/>
  <c r="X305" i="1"/>
  <c r="W305" i="1"/>
  <c r="X304" i="1"/>
  <c r="W304" i="1"/>
  <c r="X303" i="1"/>
  <c r="W303" i="1"/>
  <c r="X302" i="1"/>
  <c r="W302" i="1"/>
  <c r="X301" i="1"/>
  <c r="W301" i="1"/>
  <c r="X300" i="1"/>
  <c r="W300" i="1"/>
  <c r="X74" i="1"/>
  <c r="W74" i="1"/>
  <c r="X73" i="1"/>
  <c r="W73" i="1"/>
  <c r="X72" i="1"/>
  <c r="W72" i="1"/>
  <c r="X71" i="1"/>
  <c r="W71" i="1"/>
  <c r="X70" i="1"/>
  <c r="W70" i="1"/>
  <c r="X69" i="1"/>
  <c r="W69" i="1"/>
  <c r="X68" i="1"/>
  <c r="W68" i="1"/>
  <c r="X48" i="1"/>
  <c r="W48" i="1"/>
  <c r="X47" i="1"/>
  <c r="W47" i="1"/>
  <c r="X46" i="1"/>
  <c r="W46" i="1"/>
  <c r="X45" i="1"/>
  <c r="W45" i="1"/>
  <c r="X44" i="1"/>
  <c r="W44" i="1"/>
  <c r="X43" i="1"/>
  <c r="W43" i="1"/>
  <c r="X42" i="1"/>
  <c r="W42" i="1"/>
  <c r="X41" i="1"/>
  <c r="W41" i="1"/>
  <c r="X40" i="1"/>
  <c r="W40" i="1"/>
  <c r="X39" i="1"/>
  <c r="W39" i="1"/>
  <c r="X38" i="1"/>
  <c r="W38" i="1"/>
  <c r="X37" i="1"/>
  <c r="W37" i="1"/>
  <c r="X36" i="1"/>
  <c r="W36" i="1"/>
  <c r="X35" i="1"/>
  <c r="W35" i="1"/>
  <c r="X34" i="1"/>
  <c r="W34" i="1"/>
  <c r="X33" i="1"/>
  <c r="W33" i="1"/>
  <c r="X32" i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BD235" i="2"/>
  <c r="BD236" i="2"/>
  <c r="BD237" i="2"/>
  <c r="BD231" i="2"/>
  <c r="BD232" i="2"/>
  <c r="BD233" i="2"/>
  <c r="BD227" i="2"/>
  <c r="BD228" i="2"/>
  <c r="BD229" i="2"/>
  <c r="BD223" i="2"/>
  <c r="BD224" i="2"/>
  <c r="BD225" i="2"/>
  <c r="BD219" i="2"/>
  <c r="BD220" i="2"/>
  <c r="BD221" i="2"/>
  <c r="BD215" i="2"/>
  <c r="BD216" i="2"/>
  <c r="BD217" i="2"/>
  <c r="BD211" i="2"/>
  <c r="BD212" i="2"/>
  <c r="BD213" i="2"/>
  <c r="BD207" i="2"/>
  <c r="BD208" i="2"/>
  <c r="BD209" i="2"/>
  <c r="BD203" i="2"/>
  <c r="BD204" i="2"/>
  <c r="BD205" i="2"/>
  <c r="BD199" i="2"/>
  <c r="BD200" i="2"/>
  <c r="BD201" i="2"/>
  <c r="BD195" i="2"/>
  <c r="BD196" i="2"/>
  <c r="BD197" i="2"/>
  <c r="BD187" i="2"/>
  <c r="BD188" i="2"/>
  <c r="BD189" i="2"/>
  <c r="BD183" i="2"/>
  <c r="BD184" i="2"/>
  <c r="BD185" i="2"/>
  <c r="BD179" i="2"/>
  <c r="BD180" i="2"/>
  <c r="BD181" i="2"/>
  <c r="BD175" i="2"/>
  <c r="BD176" i="2"/>
  <c r="BD177" i="2"/>
  <c r="BD171" i="2"/>
  <c r="BD172" i="2"/>
  <c r="BD173" i="2"/>
  <c r="BD167" i="2"/>
  <c r="BD168" i="2"/>
  <c r="BD169" i="2"/>
  <c r="BD163" i="2"/>
  <c r="BD164" i="2"/>
  <c r="BD165" i="2"/>
  <c r="BD159" i="2"/>
  <c r="BD160" i="2"/>
  <c r="BD161" i="2"/>
  <c r="BD155" i="2"/>
  <c r="BD156" i="2"/>
  <c r="BD157" i="2"/>
  <c r="BD151" i="2"/>
  <c r="BD152" i="2"/>
  <c r="BD153" i="2"/>
  <c r="BD147" i="2"/>
  <c r="BD148" i="2"/>
  <c r="BD149" i="2"/>
  <c r="BD143" i="2"/>
  <c r="BD144" i="2"/>
  <c r="BD145" i="2"/>
  <c r="BD139" i="2"/>
  <c r="BD140" i="2"/>
  <c r="BD141" i="2"/>
  <c r="BD135" i="2"/>
  <c r="BD136" i="2"/>
  <c r="BD137" i="2"/>
  <c r="BD131" i="2"/>
  <c r="BD132" i="2"/>
  <c r="BD133" i="2"/>
  <c r="BD127" i="2"/>
  <c r="BD128" i="2"/>
  <c r="BD129" i="2"/>
  <c r="BD123" i="2"/>
  <c r="BD124" i="2"/>
  <c r="BD125" i="2"/>
  <c r="BD119" i="2"/>
  <c r="BD120" i="2"/>
  <c r="BD121" i="2"/>
  <c r="BD115" i="2"/>
  <c r="BD116" i="2"/>
  <c r="BD117" i="2"/>
  <c r="BD111" i="2"/>
  <c r="BD112" i="2"/>
  <c r="BD113" i="2"/>
  <c r="BD107" i="2"/>
  <c r="BD108" i="2"/>
  <c r="BD109" i="2"/>
  <c r="BD103" i="2"/>
  <c r="BD104" i="2"/>
  <c r="BD105" i="2"/>
  <c r="BD99" i="2"/>
  <c r="BD100" i="2"/>
  <c r="BD101" i="2"/>
  <c r="BD95" i="2"/>
  <c r="BD96" i="2"/>
  <c r="BD97" i="2"/>
  <c r="BD87" i="2"/>
  <c r="BD88" i="2"/>
  <c r="BD89" i="2"/>
  <c r="BD83" i="2"/>
  <c r="BD84" i="2"/>
  <c r="BD85" i="2"/>
  <c r="BD79" i="2"/>
  <c r="BD80" i="2"/>
  <c r="BD81" i="2"/>
  <c r="BD75" i="2"/>
  <c r="BD76" i="2"/>
  <c r="BD77" i="2"/>
  <c r="BD71" i="2"/>
  <c r="BD72" i="2"/>
  <c r="BD73" i="2"/>
  <c r="BD67" i="2"/>
  <c r="BD68" i="2"/>
  <c r="BD69" i="2"/>
  <c r="BD63" i="2"/>
  <c r="BD64" i="2"/>
  <c r="BD65" i="2"/>
  <c r="BD59" i="2"/>
  <c r="BD60" i="2"/>
  <c r="BD61" i="2"/>
  <c r="BD55" i="2"/>
  <c r="BD56" i="2"/>
  <c r="BD57" i="2"/>
  <c r="BD51" i="2"/>
  <c r="BD52" i="2"/>
  <c r="BD53" i="2"/>
  <c r="BD47" i="2"/>
  <c r="BD48" i="2"/>
  <c r="BD49" i="2"/>
  <c r="BD43" i="2"/>
  <c r="BD44" i="2"/>
  <c r="BD45" i="2"/>
  <c r="H258" i="3"/>
  <c r="H257" i="3"/>
  <c r="J257" i="3"/>
  <c r="H256" i="3"/>
  <c r="K256" i="3"/>
  <c r="H255" i="3"/>
  <c r="K255" i="3"/>
  <c r="J255" i="3"/>
  <c r="H254" i="3"/>
  <c r="K254" i="3"/>
  <c r="H253" i="3"/>
  <c r="M253" i="3"/>
  <c r="H252" i="3"/>
  <c r="K252" i="3"/>
  <c r="H251" i="3"/>
  <c r="J251" i="3"/>
  <c r="L255" i="3"/>
  <c r="L254" i="3"/>
  <c r="J256" i="3"/>
  <c r="L256" i="3"/>
  <c r="M252" i="3"/>
  <c r="I256" i="3"/>
  <c r="M256" i="3"/>
  <c r="I254" i="3"/>
  <c r="BH234" i="2"/>
  <c r="BH230" i="2"/>
  <c r="BH226" i="2"/>
  <c r="BH222" i="2"/>
  <c r="BH218" i="2"/>
  <c r="BH214" i="2"/>
  <c r="BH210" i="2"/>
  <c r="BH206" i="2"/>
  <c r="BH202" i="2"/>
  <c r="BH198" i="2"/>
  <c r="BH194" i="2"/>
  <c r="BH186" i="2"/>
  <c r="BH182" i="2"/>
  <c r="BH178" i="2"/>
  <c r="BH174" i="2"/>
  <c r="BH170" i="2"/>
  <c r="BH166" i="2"/>
  <c r="BH162" i="2"/>
  <c r="BH158" i="2"/>
  <c r="BH154" i="2"/>
  <c r="BH150" i="2"/>
  <c r="BH146" i="2"/>
  <c r="BH142" i="2"/>
  <c r="BH138" i="2"/>
  <c r="BH134" i="2"/>
  <c r="BH130" i="2"/>
  <c r="BH126" i="2"/>
  <c r="BH122" i="2"/>
  <c r="BH118" i="2"/>
  <c r="BH114" i="2"/>
  <c r="BH110" i="2"/>
  <c r="BH106" i="2"/>
  <c r="BH102" i="2"/>
  <c r="BH98" i="2"/>
  <c r="BH94" i="2"/>
  <c r="BH86" i="2"/>
  <c r="BH82" i="2"/>
  <c r="BH78" i="2"/>
  <c r="BH74" i="2"/>
  <c r="BH70" i="2"/>
  <c r="BH66" i="2"/>
  <c r="BH62" i="2"/>
  <c r="BH58" i="2"/>
  <c r="BH54" i="2"/>
  <c r="BH50" i="2"/>
  <c r="BH46" i="2"/>
  <c r="BH42" i="2"/>
  <c r="AZ295" i="1"/>
  <c r="BB295" i="1" s="1"/>
  <c r="AZ299" i="1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U348" i="1"/>
  <c r="AH348" i="1" s="1"/>
  <c r="U347" i="1"/>
  <c r="BB347" i="1" s="1"/>
  <c r="U346" i="1"/>
  <c r="AB346" i="1" s="1"/>
  <c r="U345" i="1"/>
  <c r="BB345" i="1" s="1"/>
  <c r="O345" i="1" s="1"/>
  <c r="U344" i="1"/>
  <c r="AE344" i="1" s="1"/>
  <c r="U343" i="1"/>
  <c r="U342" i="1"/>
  <c r="BB342" i="1" s="1"/>
  <c r="Q342" i="1" s="1"/>
  <c r="U341" i="1"/>
  <c r="BB341" i="1" s="1"/>
  <c r="P341" i="1" s="1"/>
  <c r="U340" i="1"/>
  <c r="AE340" i="1" s="1"/>
  <c r="U339" i="1"/>
  <c r="U338" i="1"/>
  <c r="BB338" i="1" s="1"/>
  <c r="U336" i="1"/>
  <c r="U335" i="1"/>
  <c r="AH335" i="1" s="1"/>
  <c r="U334" i="1"/>
  <c r="BB334" i="1" s="1"/>
  <c r="Q334" i="1" s="1"/>
  <c r="U333" i="1"/>
  <c r="U332" i="1"/>
  <c r="U331" i="1"/>
  <c r="BB331" i="1" s="1"/>
  <c r="Q331" i="1" s="1"/>
  <c r="U330" i="1"/>
  <c r="BB330" i="1" s="1"/>
  <c r="U329" i="1"/>
  <c r="AH329" i="1" s="1"/>
  <c r="U328" i="1"/>
  <c r="AE328" i="1" s="1"/>
  <c r="U327" i="1"/>
  <c r="AB327" i="1" s="1"/>
  <c r="U326" i="1"/>
  <c r="BB326" i="1" s="1"/>
  <c r="U325" i="1"/>
  <c r="U324" i="1"/>
  <c r="BB324" i="1" s="1"/>
  <c r="P324" i="1" s="1"/>
  <c r="U323" i="1"/>
  <c r="BB323" i="1" s="1"/>
  <c r="U322" i="1"/>
  <c r="BB322" i="1" s="1"/>
  <c r="P322" i="1" s="1"/>
  <c r="U321" i="1"/>
  <c r="AH321" i="1" s="1"/>
  <c r="U320" i="1"/>
  <c r="AH320" i="1" s="1"/>
  <c r="U319" i="1"/>
  <c r="AE319" i="1" s="1"/>
  <c r="U318" i="1"/>
  <c r="BB318" i="1" s="1"/>
  <c r="O318" i="1" s="1"/>
  <c r="U317" i="1"/>
  <c r="AB317" i="1" s="1"/>
  <c r="U316" i="1"/>
  <c r="AH316" i="1" s="1"/>
  <c r="U315" i="1"/>
  <c r="AH315" i="1" s="1"/>
  <c r="U314" i="1"/>
  <c r="BB314" i="1" s="1"/>
  <c r="U313" i="1"/>
  <c r="AH313" i="1" s="1"/>
  <c r="U311" i="1"/>
  <c r="AE311" i="1" s="1"/>
  <c r="U310" i="1"/>
  <c r="AH310" i="1" s="1"/>
  <c r="U309" i="1"/>
  <c r="BB309" i="1" s="1"/>
  <c r="Q309" i="1" s="1"/>
  <c r="U308" i="1"/>
  <c r="U307" i="1"/>
  <c r="U306" i="1"/>
  <c r="BB306" i="1" s="1"/>
  <c r="O306" i="1" s="1"/>
  <c r="U305" i="1"/>
  <c r="BB305" i="1" s="1"/>
  <c r="O305" i="1" s="1"/>
  <c r="U304" i="1"/>
  <c r="AE304" i="1" s="1"/>
  <c r="U303" i="1"/>
  <c r="AE303" i="1" s="1"/>
  <c r="U302" i="1"/>
  <c r="AH302" i="1" s="1"/>
  <c r="U301" i="1"/>
  <c r="U300" i="1"/>
  <c r="S348" i="1"/>
  <c r="BG235" i="2"/>
  <c r="BF235" i="2"/>
  <c r="BF236" i="2"/>
  <c r="BF237" i="2"/>
  <c r="BG231" i="2"/>
  <c r="BF231" i="2"/>
  <c r="BF232" i="2"/>
  <c r="BF233" i="2"/>
  <c r="BG227" i="2"/>
  <c r="BF227" i="2"/>
  <c r="BF228" i="2"/>
  <c r="BF229" i="2"/>
  <c r="BG223" i="2"/>
  <c r="BH223" i="2"/>
  <c r="BF223" i="2"/>
  <c r="BF224" i="2"/>
  <c r="BF225" i="2"/>
  <c r="BG219" i="2"/>
  <c r="BF219" i="2"/>
  <c r="BF220" i="2"/>
  <c r="BF221" i="2"/>
  <c r="BG215" i="2"/>
  <c r="BH215" i="2"/>
  <c r="BF215" i="2"/>
  <c r="BF216" i="2"/>
  <c r="BF217" i="2"/>
  <c r="BG211" i="2"/>
  <c r="BF211" i="2"/>
  <c r="BF212" i="2"/>
  <c r="BF213" i="2"/>
  <c r="BG207" i="2"/>
  <c r="BH207" i="2"/>
  <c r="BF207" i="2"/>
  <c r="BF208" i="2"/>
  <c r="BF209" i="2"/>
  <c r="BG203" i="2"/>
  <c r="BF203" i="2"/>
  <c r="BF204" i="2"/>
  <c r="BF205" i="2"/>
  <c r="BG199" i="2"/>
  <c r="BH199" i="2"/>
  <c r="BF199" i="2"/>
  <c r="BF200" i="2"/>
  <c r="BF201" i="2"/>
  <c r="BG195" i="2"/>
  <c r="BF195" i="2"/>
  <c r="BF196" i="2"/>
  <c r="BF197" i="2"/>
  <c r="BG187" i="2"/>
  <c r="BH187" i="2"/>
  <c r="BF187" i="2"/>
  <c r="BF188" i="2"/>
  <c r="BF189" i="2"/>
  <c r="BG183" i="2"/>
  <c r="BF183" i="2"/>
  <c r="BF184" i="2"/>
  <c r="BF185" i="2"/>
  <c r="BG179" i="2"/>
  <c r="BH179" i="2"/>
  <c r="BF179" i="2"/>
  <c r="BF180" i="2"/>
  <c r="BF181" i="2"/>
  <c r="BG175" i="2"/>
  <c r="BF175" i="2"/>
  <c r="BF176" i="2"/>
  <c r="BF177" i="2"/>
  <c r="BG171" i="2"/>
  <c r="BH171" i="2"/>
  <c r="BF171" i="2"/>
  <c r="BF172" i="2"/>
  <c r="BF173" i="2"/>
  <c r="BG167" i="2"/>
  <c r="BF167" i="2"/>
  <c r="BF168" i="2"/>
  <c r="BF169" i="2"/>
  <c r="BG163" i="2"/>
  <c r="BH163" i="2"/>
  <c r="BF163" i="2"/>
  <c r="BF164" i="2"/>
  <c r="BF165" i="2"/>
  <c r="BG159" i="2"/>
  <c r="BF159" i="2"/>
  <c r="BF160" i="2"/>
  <c r="BF161" i="2"/>
  <c r="BG155" i="2"/>
  <c r="BH155" i="2"/>
  <c r="BF155" i="2"/>
  <c r="BF156" i="2"/>
  <c r="BF157" i="2"/>
  <c r="BG151" i="2"/>
  <c r="BF151" i="2"/>
  <c r="BF152" i="2"/>
  <c r="BF153" i="2"/>
  <c r="BG147" i="2"/>
  <c r="BH147" i="2"/>
  <c r="BF147" i="2"/>
  <c r="BF148" i="2"/>
  <c r="BF149" i="2"/>
  <c r="BG143" i="2"/>
  <c r="BF143" i="2"/>
  <c r="BF144" i="2"/>
  <c r="BF145" i="2"/>
  <c r="BG139" i="2"/>
  <c r="BH139" i="2"/>
  <c r="BF139" i="2"/>
  <c r="BF140" i="2"/>
  <c r="BF141" i="2"/>
  <c r="BG135" i="2"/>
  <c r="BF135" i="2"/>
  <c r="BF136" i="2"/>
  <c r="BF137" i="2"/>
  <c r="BG131" i="2"/>
  <c r="BH131" i="2"/>
  <c r="BF131" i="2"/>
  <c r="BF132" i="2"/>
  <c r="BF133" i="2"/>
  <c r="BG127" i="2"/>
  <c r="BF127" i="2"/>
  <c r="BF128" i="2"/>
  <c r="BF129" i="2"/>
  <c r="BG123" i="2"/>
  <c r="BH123" i="2"/>
  <c r="BF123" i="2"/>
  <c r="BF124" i="2"/>
  <c r="BF125" i="2"/>
  <c r="BG119" i="2"/>
  <c r="BF119" i="2"/>
  <c r="BF120" i="2"/>
  <c r="BF121" i="2"/>
  <c r="BG115" i="2"/>
  <c r="BH115" i="2"/>
  <c r="BF115" i="2"/>
  <c r="BF116" i="2"/>
  <c r="BF117" i="2"/>
  <c r="BG111" i="2"/>
  <c r="BF111" i="2"/>
  <c r="BF112" i="2"/>
  <c r="BF113" i="2"/>
  <c r="BG107" i="2"/>
  <c r="BH107" i="2"/>
  <c r="BF107" i="2"/>
  <c r="BF108" i="2"/>
  <c r="BF109" i="2"/>
  <c r="BG103" i="2"/>
  <c r="BF103" i="2"/>
  <c r="BF104" i="2"/>
  <c r="BF105" i="2"/>
  <c r="BG99" i="2"/>
  <c r="BH99" i="2"/>
  <c r="BF99" i="2"/>
  <c r="BF100" i="2"/>
  <c r="BF101" i="2"/>
  <c r="BG95" i="2"/>
  <c r="BF95" i="2"/>
  <c r="BF96" i="2"/>
  <c r="BF97" i="2"/>
  <c r="BG87" i="2"/>
  <c r="BF87" i="2"/>
  <c r="BF88" i="2"/>
  <c r="BF89" i="2"/>
  <c r="BG83" i="2"/>
  <c r="BF83" i="2"/>
  <c r="BF84" i="2"/>
  <c r="BF85" i="2"/>
  <c r="BG79" i="2"/>
  <c r="BF79" i="2"/>
  <c r="BF80" i="2"/>
  <c r="BF81" i="2"/>
  <c r="BG75" i="2"/>
  <c r="BF75" i="2"/>
  <c r="BF76" i="2"/>
  <c r="BF77" i="2"/>
  <c r="BG71" i="2"/>
  <c r="BF71" i="2"/>
  <c r="BF72" i="2"/>
  <c r="BF73" i="2"/>
  <c r="BG67" i="2"/>
  <c r="BF67" i="2"/>
  <c r="BF68" i="2"/>
  <c r="BF69" i="2"/>
  <c r="BG63" i="2"/>
  <c r="BF63" i="2"/>
  <c r="BF64" i="2"/>
  <c r="BF65" i="2"/>
  <c r="BG59" i="2"/>
  <c r="BF59" i="2"/>
  <c r="BF60" i="2"/>
  <c r="BF61" i="2"/>
  <c r="BG55" i="2"/>
  <c r="BF55" i="2"/>
  <c r="BF56" i="2"/>
  <c r="BF57" i="2"/>
  <c r="BG51" i="2"/>
  <c r="BF51" i="2"/>
  <c r="BF52" i="2"/>
  <c r="BF53" i="2"/>
  <c r="BG47" i="2"/>
  <c r="BH47" i="2"/>
  <c r="BG43" i="2"/>
  <c r="BF43" i="2"/>
  <c r="BF44" i="2"/>
  <c r="BC187" i="2"/>
  <c r="BC188" i="2"/>
  <c r="BC189" i="2"/>
  <c r="BC139" i="2"/>
  <c r="BC140" i="2"/>
  <c r="BC141" i="2"/>
  <c r="BC235" i="2"/>
  <c r="BC236" i="2"/>
  <c r="BC237" i="2"/>
  <c r="BC183" i="2"/>
  <c r="BC184" i="2"/>
  <c r="BC185" i="2"/>
  <c r="BC135" i="2"/>
  <c r="BC136" i="2"/>
  <c r="BC137" i="2"/>
  <c r="BC231" i="2"/>
  <c r="BC232" i="2"/>
  <c r="BC233" i="2"/>
  <c r="BC227" i="2"/>
  <c r="BC228" i="2"/>
  <c r="BC229" i="2"/>
  <c r="BC223" i="2"/>
  <c r="BC224" i="2"/>
  <c r="BC219" i="2"/>
  <c r="BC220" i="2"/>
  <c r="BC215" i="2"/>
  <c r="BC216" i="2"/>
  <c r="BC217" i="2"/>
  <c r="BC211" i="2"/>
  <c r="BC212" i="2"/>
  <c r="BC213" i="2"/>
  <c r="BC207" i="2"/>
  <c r="BC208" i="2"/>
  <c r="BC203" i="2"/>
  <c r="BC204" i="2"/>
  <c r="BC205" i="2"/>
  <c r="BC199" i="2"/>
  <c r="BC200" i="2"/>
  <c r="BC201" i="2"/>
  <c r="BC195" i="2"/>
  <c r="BC196" i="2"/>
  <c r="BC197" i="2"/>
  <c r="BC179" i="2"/>
  <c r="BC180" i="2"/>
  <c r="BC181" i="2"/>
  <c r="BC175" i="2"/>
  <c r="BC176" i="2"/>
  <c r="BC177" i="2"/>
  <c r="BC171" i="2"/>
  <c r="BC172" i="2"/>
  <c r="BC173" i="2"/>
  <c r="BC167" i="2"/>
  <c r="BC168" i="2"/>
  <c r="BC159" i="2"/>
  <c r="BC160" i="2"/>
  <c r="BC161" i="2"/>
  <c r="BC163" i="2"/>
  <c r="BC164" i="2"/>
  <c r="BC165" i="2"/>
  <c r="BC155" i="2"/>
  <c r="BC156" i="2"/>
  <c r="BC151" i="2"/>
  <c r="BC152" i="2"/>
  <c r="BC153" i="2"/>
  <c r="BC147" i="2"/>
  <c r="BC148" i="2"/>
  <c r="BC149" i="2"/>
  <c r="BC143" i="2"/>
  <c r="BC144" i="2"/>
  <c r="BC145" i="2"/>
  <c r="BC131" i="2"/>
  <c r="BC132" i="2"/>
  <c r="BC133" i="2"/>
  <c r="BC127" i="2"/>
  <c r="BC128" i="2"/>
  <c r="BC129" i="2"/>
  <c r="BC123" i="2"/>
  <c r="BC124" i="2"/>
  <c r="BC125" i="2"/>
  <c r="BC119" i="2"/>
  <c r="BC120" i="2"/>
  <c r="BC121" i="2"/>
  <c r="BC115" i="2"/>
  <c r="BC116" i="2"/>
  <c r="BC117" i="2"/>
  <c r="BC111" i="2"/>
  <c r="BC112" i="2"/>
  <c r="BC113" i="2"/>
  <c r="BC107" i="2"/>
  <c r="BC108" i="2"/>
  <c r="BC103" i="2"/>
  <c r="BC104" i="2"/>
  <c r="BC105" i="2"/>
  <c r="BC99" i="2"/>
  <c r="BC100" i="2"/>
  <c r="BC101" i="2"/>
  <c r="BC95" i="2"/>
  <c r="BC96" i="2"/>
  <c r="BC97" i="2"/>
  <c r="BC87" i="2"/>
  <c r="BC88" i="2"/>
  <c r="BC89" i="2"/>
  <c r="BC83" i="2"/>
  <c r="BC84" i="2"/>
  <c r="BC85" i="2"/>
  <c r="BC79" i="2"/>
  <c r="BC80" i="2"/>
  <c r="BC81" i="2"/>
  <c r="BC75" i="2"/>
  <c r="BC76" i="2"/>
  <c r="BC77" i="2"/>
  <c r="BC71" i="2"/>
  <c r="BC72" i="2"/>
  <c r="BC73" i="2"/>
  <c r="BC67" i="2"/>
  <c r="BC68" i="2"/>
  <c r="BC69" i="2"/>
  <c r="BC63" i="2"/>
  <c r="BC64" i="2"/>
  <c r="BC65" i="2"/>
  <c r="BC59" i="2"/>
  <c r="BC60" i="2"/>
  <c r="BC61" i="2"/>
  <c r="BC55" i="2"/>
  <c r="BC56" i="2"/>
  <c r="BC57" i="2"/>
  <c r="BC51" i="2"/>
  <c r="BC52" i="2"/>
  <c r="BC53" i="2"/>
  <c r="BC47" i="2"/>
  <c r="BC48" i="2"/>
  <c r="BC49" i="2"/>
  <c r="BC43" i="2"/>
  <c r="BC44" i="2"/>
  <c r="BC45" i="2"/>
  <c r="BE102" i="2"/>
  <c r="AP36" i="2"/>
  <c r="AL36" i="2"/>
  <c r="AH36" i="2"/>
  <c r="AD36" i="2"/>
  <c r="Z36" i="2"/>
  <c r="V36" i="2"/>
  <c r="R36" i="2"/>
  <c r="N36" i="2"/>
  <c r="J36" i="2"/>
  <c r="F36" i="2"/>
  <c r="AX36" i="2"/>
  <c r="AR32" i="2"/>
  <c r="AN32" i="2"/>
  <c r="AJ32" i="2"/>
  <c r="AF32" i="2"/>
  <c r="AB32" i="2"/>
  <c r="X32" i="2"/>
  <c r="T32" i="2"/>
  <c r="P32" i="2"/>
  <c r="L32" i="2"/>
  <c r="H32" i="2"/>
  <c r="D32" i="2"/>
  <c r="AU28" i="2"/>
  <c r="AQ28" i="2"/>
  <c r="AM28" i="2"/>
  <c r="AI28" i="2"/>
  <c r="AE28" i="2"/>
  <c r="AA28" i="2"/>
  <c r="W28" i="2"/>
  <c r="S28" i="2"/>
  <c r="O28" i="2"/>
  <c r="K28" i="2"/>
  <c r="G28" i="2"/>
  <c r="C28" i="2"/>
  <c r="A24" i="2"/>
  <c r="E24" i="2"/>
  <c r="I24" i="2"/>
  <c r="M24" i="2"/>
  <c r="Q24" i="2"/>
  <c r="U24" i="2"/>
  <c r="Y24" i="2"/>
  <c r="AC24" i="2"/>
  <c r="AO24" i="2"/>
  <c r="AK24" i="2"/>
  <c r="AG24" i="2"/>
  <c r="AS24" i="2"/>
  <c r="BE189" i="2"/>
  <c r="BE188" i="2"/>
  <c r="BE187" i="2"/>
  <c r="BE186" i="2"/>
  <c r="BE141" i="2"/>
  <c r="BE140" i="2"/>
  <c r="BE139" i="2"/>
  <c r="BE138" i="2"/>
  <c r="BE89" i="2"/>
  <c r="BE88" i="2"/>
  <c r="BE87" i="2"/>
  <c r="BE86" i="2"/>
  <c r="BE237" i="2"/>
  <c r="BE236" i="2"/>
  <c r="BE235" i="2"/>
  <c r="BE234" i="2"/>
  <c r="BE185" i="2"/>
  <c r="BE184" i="2"/>
  <c r="BE183" i="2"/>
  <c r="BE182" i="2"/>
  <c r="BE137" i="2"/>
  <c r="BE136" i="2"/>
  <c r="BE135" i="2"/>
  <c r="BE134" i="2"/>
  <c r="BE85" i="2"/>
  <c r="BE84" i="2"/>
  <c r="BE83" i="2"/>
  <c r="BE82" i="2"/>
  <c r="BE81" i="2"/>
  <c r="BE80" i="2"/>
  <c r="BE79" i="2"/>
  <c r="BE78" i="2"/>
  <c r="BE77" i="2"/>
  <c r="BE76" i="2"/>
  <c r="BE75" i="2"/>
  <c r="BE74" i="2"/>
  <c r="BE73" i="2"/>
  <c r="BE72" i="2"/>
  <c r="BE71" i="2"/>
  <c r="BE70" i="2"/>
  <c r="BE69" i="2"/>
  <c r="BE68" i="2"/>
  <c r="BE67" i="2"/>
  <c r="BE66" i="2"/>
  <c r="BE65" i="2"/>
  <c r="BE64" i="2"/>
  <c r="BE63" i="2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Y304" i="1"/>
  <c r="BE43" i="2"/>
  <c r="BE42" i="2"/>
  <c r="BE233" i="2"/>
  <c r="BE232" i="2"/>
  <c r="BE231" i="2"/>
  <c r="BE230" i="2"/>
  <c r="BE229" i="2"/>
  <c r="BE228" i="2"/>
  <c r="BE227" i="2"/>
  <c r="BI227" i="2" s="1"/>
  <c r="BE226" i="2"/>
  <c r="BE225" i="2"/>
  <c r="BE224" i="2"/>
  <c r="BE223" i="2"/>
  <c r="BI223" i="2" s="1"/>
  <c r="BE222" i="2"/>
  <c r="BE221" i="2"/>
  <c r="BE220" i="2"/>
  <c r="BE219" i="2"/>
  <c r="BE218" i="2"/>
  <c r="BE217" i="2"/>
  <c r="BE216" i="2"/>
  <c r="BE215" i="2"/>
  <c r="BE214" i="2"/>
  <c r="BE213" i="2"/>
  <c r="BE212" i="2"/>
  <c r="BE211" i="2"/>
  <c r="BE210" i="2"/>
  <c r="BE209" i="2"/>
  <c r="BE208" i="2"/>
  <c r="BE207" i="2"/>
  <c r="BE206" i="2"/>
  <c r="BE205" i="2"/>
  <c r="BE204" i="2"/>
  <c r="BE203" i="2"/>
  <c r="BE202" i="2"/>
  <c r="BE201" i="2"/>
  <c r="BE200" i="2"/>
  <c r="BE199" i="2"/>
  <c r="BE198" i="2"/>
  <c r="BE197" i="2"/>
  <c r="BE196" i="2"/>
  <c r="BE195" i="2"/>
  <c r="BE194" i="2"/>
  <c r="BE181" i="2"/>
  <c r="BE180" i="2"/>
  <c r="BE179" i="2"/>
  <c r="BI179" i="2" s="1"/>
  <c r="BE178" i="2"/>
  <c r="BE177" i="2"/>
  <c r="BE176" i="2"/>
  <c r="BE175" i="2"/>
  <c r="BI175" i="2" s="1"/>
  <c r="BE174" i="2"/>
  <c r="BE173" i="2"/>
  <c r="BE172" i="2"/>
  <c r="BE171" i="2"/>
  <c r="BE170" i="2"/>
  <c r="BE169" i="2"/>
  <c r="BE168" i="2"/>
  <c r="BE167" i="2"/>
  <c r="BE166" i="2"/>
  <c r="BE165" i="2"/>
  <c r="BE164" i="2"/>
  <c r="BE163" i="2"/>
  <c r="BE162" i="2"/>
  <c r="BE161" i="2"/>
  <c r="BE160" i="2"/>
  <c r="BE159" i="2"/>
  <c r="BE158" i="2"/>
  <c r="BE157" i="2"/>
  <c r="BE156" i="2"/>
  <c r="BE155" i="2"/>
  <c r="BE154" i="2"/>
  <c r="BE153" i="2"/>
  <c r="BE152" i="2"/>
  <c r="BE151" i="2"/>
  <c r="BE150" i="2"/>
  <c r="BE149" i="2"/>
  <c r="BE148" i="2"/>
  <c r="BE147" i="2"/>
  <c r="BI147" i="2"/>
  <c r="BE146" i="2"/>
  <c r="BE145" i="2"/>
  <c r="BE144" i="2"/>
  <c r="BE143" i="2"/>
  <c r="BE142" i="2"/>
  <c r="BE133" i="2"/>
  <c r="BE132" i="2"/>
  <c r="BE131" i="2"/>
  <c r="BE130" i="2"/>
  <c r="BE129" i="2"/>
  <c r="BE128" i="2"/>
  <c r="BE127" i="2"/>
  <c r="BE126" i="2"/>
  <c r="BE125" i="2"/>
  <c r="BE124" i="2"/>
  <c r="BE123" i="2"/>
  <c r="BE122" i="2"/>
  <c r="BE121" i="2"/>
  <c r="BE120" i="2"/>
  <c r="BE119" i="2"/>
  <c r="BE118" i="2"/>
  <c r="BE117" i="2"/>
  <c r="BE116" i="2"/>
  <c r="BE115" i="2"/>
  <c r="BE114" i="2"/>
  <c r="BE113" i="2"/>
  <c r="BE112" i="2"/>
  <c r="BE111" i="2"/>
  <c r="BE110" i="2"/>
  <c r="BE109" i="2"/>
  <c r="BE108" i="2"/>
  <c r="BE107" i="2"/>
  <c r="BE106" i="2"/>
  <c r="BE105" i="2"/>
  <c r="BE104" i="2"/>
  <c r="BE103" i="2"/>
  <c r="BE101" i="2"/>
  <c r="BE100" i="2"/>
  <c r="BE99" i="2"/>
  <c r="BE98" i="2"/>
  <c r="BE97" i="2"/>
  <c r="BI97" i="2" s="1"/>
  <c r="BE96" i="2"/>
  <c r="BI96" i="2" s="1"/>
  <c r="BE95" i="2"/>
  <c r="BE94" i="2"/>
  <c r="AW28" i="2"/>
  <c r="AW26" i="2"/>
  <c r="AU26" i="2"/>
  <c r="AU24" i="2"/>
  <c r="AU22" i="2"/>
  <c r="AS22" i="2"/>
  <c r="AZ36" i="2"/>
  <c r="AZ34" i="2"/>
  <c r="AX34" i="2"/>
  <c r="AT32" i="2"/>
  <c r="AT30" i="2"/>
  <c r="AR30" i="2"/>
  <c r="AS28" i="2"/>
  <c r="AS26" i="2"/>
  <c r="AQ26" i="2"/>
  <c r="AQ24" i="2"/>
  <c r="AQ22" i="2"/>
  <c r="AO22" i="2"/>
  <c r="AM24" i="2"/>
  <c r="AM22" i="2"/>
  <c r="AK22" i="2"/>
  <c r="AI24" i="2"/>
  <c r="AI22" i="2"/>
  <c r="AG22" i="2"/>
  <c r="AE24" i="2"/>
  <c r="AE22" i="2"/>
  <c r="AC22" i="2"/>
  <c r="AA24" i="2"/>
  <c r="AA22" i="2"/>
  <c r="Y22" i="2"/>
  <c r="W24" i="2"/>
  <c r="W22" i="2"/>
  <c r="U22" i="2"/>
  <c r="S24" i="2"/>
  <c r="S22" i="2"/>
  <c r="Q22" i="2"/>
  <c r="O24" i="2"/>
  <c r="O22" i="2"/>
  <c r="M22" i="2"/>
  <c r="K24" i="2"/>
  <c r="K22" i="2"/>
  <c r="I22" i="2"/>
  <c r="G24" i="2"/>
  <c r="G22" i="2"/>
  <c r="E22" i="2"/>
  <c r="C24" i="2"/>
  <c r="C22" i="2"/>
  <c r="A22" i="2"/>
  <c r="AR36" i="2"/>
  <c r="AR34" i="2"/>
  <c r="AP34" i="2"/>
  <c r="AN36" i="2"/>
  <c r="AN34" i="2"/>
  <c r="AL34" i="2"/>
  <c r="AJ36" i="2"/>
  <c r="AJ34" i="2"/>
  <c r="AH34" i="2"/>
  <c r="AF36" i="2"/>
  <c r="AF34" i="2"/>
  <c r="AD34" i="2"/>
  <c r="AB36" i="2"/>
  <c r="AB34" i="2"/>
  <c r="Z34" i="2"/>
  <c r="X36" i="2"/>
  <c r="X34" i="2"/>
  <c r="V34" i="2"/>
  <c r="T36" i="2"/>
  <c r="T34" i="2"/>
  <c r="R34" i="2"/>
  <c r="P36" i="2"/>
  <c r="P34" i="2"/>
  <c r="N34" i="2"/>
  <c r="L36" i="2"/>
  <c r="L34" i="2"/>
  <c r="J34" i="2"/>
  <c r="H36" i="2"/>
  <c r="H34" i="2"/>
  <c r="F34" i="2"/>
  <c r="AP32" i="2"/>
  <c r="AP30" i="2"/>
  <c r="AN30" i="2"/>
  <c r="AL32" i="2"/>
  <c r="AL30" i="2"/>
  <c r="AJ30" i="2"/>
  <c r="AH32" i="2"/>
  <c r="AH30" i="2"/>
  <c r="AF30" i="2"/>
  <c r="AD32" i="2"/>
  <c r="AD30" i="2"/>
  <c r="AB30" i="2"/>
  <c r="Z32" i="2"/>
  <c r="Z30" i="2"/>
  <c r="X30" i="2"/>
  <c r="V32" i="2"/>
  <c r="V30" i="2"/>
  <c r="T30" i="2"/>
  <c r="R32" i="2"/>
  <c r="R30" i="2"/>
  <c r="P30" i="2"/>
  <c r="N32" i="2"/>
  <c r="N30" i="2"/>
  <c r="L30" i="2"/>
  <c r="J32" i="2"/>
  <c r="J30" i="2"/>
  <c r="H30" i="2"/>
  <c r="F32" i="2"/>
  <c r="F30" i="2"/>
  <c r="D30" i="2"/>
  <c r="AO28" i="2"/>
  <c r="AO26" i="2"/>
  <c r="AM26" i="2"/>
  <c r="AK28" i="2"/>
  <c r="AK26" i="2"/>
  <c r="AI26" i="2"/>
  <c r="AG28" i="2"/>
  <c r="AG26" i="2"/>
  <c r="AE26" i="2"/>
  <c r="AC28" i="2"/>
  <c r="AC26" i="2"/>
  <c r="AA26" i="2"/>
  <c r="Y28" i="2"/>
  <c r="Y26" i="2"/>
  <c r="W26" i="2"/>
  <c r="U28" i="2"/>
  <c r="U26" i="2"/>
  <c r="S26" i="2"/>
  <c r="Q28" i="2"/>
  <c r="Q26" i="2"/>
  <c r="O26" i="2"/>
  <c r="M28" i="2"/>
  <c r="M26" i="2"/>
  <c r="K26" i="2"/>
  <c r="I28" i="2"/>
  <c r="I26" i="2"/>
  <c r="G26" i="2"/>
  <c r="E28" i="2"/>
  <c r="E26" i="2"/>
  <c r="C26" i="2"/>
  <c r="G31" i="3"/>
  <c r="E29" i="3"/>
  <c r="U74" i="1"/>
  <c r="E55" i="3" s="1"/>
  <c r="E83" i="3"/>
  <c r="E94" i="3"/>
  <c r="E191" i="3"/>
  <c r="G63" i="3"/>
  <c r="F78" i="3"/>
  <c r="F70" i="3"/>
  <c r="G75" i="3"/>
  <c r="E61" i="3"/>
  <c r="G152" i="3"/>
  <c r="U73" i="1"/>
  <c r="U72" i="1"/>
  <c r="U71" i="1"/>
  <c r="U70" i="1"/>
  <c r="U69" i="1"/>
  <c r="U68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R25" i="1" s="1"/>
  <c r="AZ298" i="1"/>
  <c r="BB298" i="1" s="1"/>
  <c r="Q18" i="4"/>
  <c r="E25" i="1"/>
  <c r="AZ24" i="1"/>
  <c r="B23" i="1"/>
  <c r="A23" i="1"/>
  <c r="V18" i="1"/>
  <c r="V44" i="1" s="1"/>
  <c r="H57" i="3"/>
  <c r="H205" i="3"/>
  <c r="K205" i="3"/>
  <c r="H204" i="3"/>
  <c r="K204" i="3"/>
  <c r="H203" i="3"/>
  <c r="L203" i="3"/>
  <c r="H202" i="3"/>
  <c r="H201" i="3"/>
  <c r="H200" i="3"/>
  <c r="L200" i="3"/>
  <c r="H199" i="3"/>
  <c r="M199" i="3"/>
  <c r="H198" i="3"/>
  <c r="H197" i="3"/>
  <c r="I197" i="3"/>
  <c r="H196" i="3"/>
  <c r="M196" i="3"/>
  <c r="H195" i="3"/>
  <c r="I195" i="3"/>
  <c r="H194" i="3"/>
  <c r="I194" i="3"/>
  <c r="H193" i="3"/>
  <c r="H192" i="3"/>
  <c r="K192" i="3"/>
  <c r="H191" i="3"/>
  <c r="L191" i="3"/>
  <c r="H190" i="3"/>
  <c r="H189" i="3"/>
  <c r="H188" i="3"/>
  <c r="H187" i="3"/>
  <c r="I187" i="3"/>
  <c r="H186" i="3"/>
  <c r="M186" i="3"/>
  <c r="H185" i="3"/>
  <c r="H184" i="3"/>
  <c r="L184" i="3"/>
  <c r="H183" i="3"/>
  <c r="H182" i="3"/>
  <c r="H181" i="3"/>
  <c r="H180" i="3"/>
  <c r="H179" i="3"/>
  <c r="I179" i="3"/>
  <c r="H178" i="3"/>
  <c r="I178" i="3"/>
  <c r="H177" i="3"/>
  <c r="H176" i="3"/>
  <c r="L176" i="3"/>
  <c r="H175" i="3"/>
  <c r="M175" i="3"/>
  <c r="H174" i="3"/>
  <c r="H173" i="3"/>
  <c r="H172" i="3"/>
  <c r="L172" i="3"/>
  <c r="H171" i="3"/>
  <c r="L171" i="3"/>
  <c r="H170" i="3"/>
  <c r="J170" i="3"/>
  <c r="H169" i="3"/>
  <c r="H168" i="3"/>
  <c r="H162" i="3"/>
  <c r="M162" i="3"/>
  <c r="H161" i="3"/>
  <c r="H160" i="3"/>
  <c r="H159" i="3"/>
  <c r="M159" i="3"/>
  <c r="H167" i="3"/>
  <c r="I167" i="3"/>
  <c r="H166" i="3"/>
  <c r="I166" i="3"/>
  <c r="H165" i="3"/>
  <c r="H164" i="3"/>
  <c r="H163" i="3"/>
  <c r="M163" i="3"/>
  <c r="H158" i="3"/>
  <c r="H157" i="3"/>
  <c r="H156" i="3"/>
  <c r="I156" i="3"/>
  <c r="H155" i="3"/>
  <c r="I155" i="3"/>
  <c r="H154" i="3"/>
  <c r="M154" i="3"/>
  <c r="H153" i="3"/>
  <c r="H152" i="3"/>
  <c r="H151" i="3"/>
  <c r="I151" i="3"/>
  <c r="H150" i="3"/>
  <c r="H149" i="3"/>
  <c r="H148" i="3"/>
  <c r="J148" i="3"/>
  <c r="H147" i="3"/>
  <c r="I147" i="3"/>
  <c r="H146" i="3"/>
  <c r="M146" i="3"/>
  <c r="H145" i="3"/>
  <c r="M145" i="3"/>
  <c r="H144" i="3"/>
  <c r="H143" i="3"/>
  <c r="L143" i="3"/>
  <c r="H142" i="3"/>
  <c r="H141" i="3"/>
  <c r="H140" i="3"/>
  <c r="H139" i="3"/>
  <c r="L139" i="3"/>
  <c r="H138" i="3"/>
  <c r="H137" i="3"/>
  <c r="I137" i="3"/>
  <c r="H136" i="3"/>
  <c r="H135" i="3"/>
  <c r="H134" i="3"/>
  <c r="H133" i="3"/>
  <c r="H132" i="3"/>
  <c r="I132" i="3"/>
  <c r="H131" i="3"/>
  <c r="L131" i="3"/>
  <c r="H130" i="3"/>
  <c r="H129" i="3"/>
  <c r="I129" i="3"/>
  <c r="H128" i="3"/>
  <c r="H127" i="3"/>
  <c r="L127" i="3"/>
  <c r="H126" i="3"/>
  <c r="H125" i="3"/>
  <c r="H83" i="3"/>
  <c r="J83" i="3"/>
  <c r="H82" i="3"/>
  <c r="H81" i="3"/>
  <c r="I81" i="3"/>
  <c r="H80" i="3"/>
  <c r="H79" i="3"/>
  <c r="H124" i="3"/>
  <c r="H123" i="3"/>
  <c r="H122" i="3"/>
  <c r="H121" i="3"/>
  <c r="H120" i="3"/>
  <c r="H119" i="3"/>
  <c r="I119" i="3"/>
  <c r="H118" i="3"/>
  <c r="I118" i="3"/>
  <c r="H117" i="3"/>
  <c r="H116" i="3"/>
  <c r="M116" i="3"/>
  <c r="H115" i="3"/>
  <c r="I115" i="3"/>
  <c r="H114" i="3"/>
  <c r="H113" i="3"/>
  <c r="H112" i="3"/>
  <c r="J112" i="3"/>
  <c r="H111" i="3"/>
  <c r="I111" i="3"/>
  <c r="H110" i="3"/>
  <c r="M110" i="3"/>
  <c r="H109" i="3"/>
  <c r="H108" i="3"/>
  <c r="L108" i="3"/>
  <c r="H107" i="3"/>
  <c r="H106" i="3"/>
  <c r="H105" i="3"/>
  <c r="H104" i="3"/>
  <c r="L104" i="3"/>
  <c r="H103" i="3"/>
  <c r="J103" i="3"/>
  <c r="H102" i="3"/>
  <c r="M102" i="3"/>
  <c r="H101" i="3"/>
  <c r="L101" i="3"/>
  <c r="H100" i="3"/>
  <c r="I100" i="3"/>
  <c r="H99" i="3"/>
  <c r="M99" i="3"/>
  <c r="H98" i="3"/>
  <c r="H97" i="3"/>
  <c r="M97" i="3"/>
  <c r="H96" i="3"/>
  <c r="I96" i="3"/>
  <c r="H95" i="3"/>
  <c r="L95" i="3"/>
  <c r="H94" i="3"/>
  <c r="H93" i="3"/>
  <c r="M93" i="3"/>
  <c r="H92" i="3"/>
  <c r="M92" i="3"/>
  <c r="H91" i="3"/>
  <c r="J91" i="3"/>
  <c r="H90" i="3"/>
  <c r="H89" i="3"/>
  <c r="I89" i="3"/>
  <c r="H88" i="3"/>
  <c r="K88" i="3"/>
  <c r="H87" i="3"/>
  <c r="K87" i="3"/>
  <c r="H86" i="3"/>
  <c r="H85" i="3"/>
  <c r="K85" i="3"/>
  <c r="H84" i="3"/>
  <c r="M84" i="3"/>
  <c r="H78" i="3"/>
  <c r="K78" i="3"/>
  <c r="H77" i="3"/>
  <c r="H76" i="3"/>
  <c r="H75" i="3"/>
  <c r="K75" i="3"/>
  <c r="H74" i="3"/>
  <c r="I74" i="3"/>
  <c r="H73" i="3"/>
  <c r="H72" i="3"/>
  <c r="M72" i="3"/>
  <c r="H71" i="3"/>
  <c r="K71" i="3"/>
  <c r="H70" i="3"/>
  <c r="K70" i="3"/>
  <c r="H69" i="3"/>
  <c r="H68" i="3"/>
  <c r="H67" i="3"/>
  <c r="J67" i="3"/>
  <c r="H66" i="3"/>
  <c r="J66" i="3"/>
  <c r="H65" i="3"/>
  <c r="H64" i="3"/>
  <c r="H63" i="3"/>
  <c r="L63" i="3"/>
  <c r="H62" i="3"/>
  <c r="H61" i="3"/>
  <c r="M61" i="3"/>
  <c r="H60" i="3"/>
  <c r="I60" i="3"/>
  <c r="H59" i="3"/>
  <c r="I59" i="3"/>
  <c r="H58" i="3"/>
  <c r="I58" i="3"/>
  <c r="H56" i="3"/>
  <c r="H55" i="3"/>
  <c r="I55" i="3"/>
  <c r="H54" i="3"/>
  <c r="L54" i="3"/>
  <c r="H51" i="3"/>
  <c r="H50" i="3"/>
  <c r="I50" i="3"/>
  <c r="H49" i="3"/>
  <c r="J49" i="3"/>
  <c r="H48" i="3"/>
  <c r="M48" i="3"/>
  <c r="H53" i="3"/>
  <c r="M53" i="3"/>
  <c r="H52" i="3"/>
  <c r="H47" i="3"/>
  <c r="I47" i="3"/>
  <c r="H46" i="3"/>
  <c r="L46" i="3"/>
  <c r="H45" i="3"/>
  <c r="M45" i="3"/>
  <c r="H44" i="3"/>
  <c r="I44" i="3"/>
  <c r="H43" i="3"/>
  <c r="H42" i="3"/>
  <c r="L42" i="3"/>
  <c r="H41" i="3"/>
  <c r="H40" i="3"/>
  <c r="H39" i="3"/>
  <c r="H38" i="3"/>
  <c r="K38" i="3"/>
  <c r="H37" i="3"/>
  <c r="M37" i="3"/>
  <c r="H36" i="3"/>
  <c r="H35" i="3"/>
  <c r="M35" i="3"/>
  <c r="H34" i="3"/>
  <c r="I34" i="3"/>
  <c r="H33" i="3"/>
  <c r="H32" i="3"/>
  <c r="H31" i="3"/>
  <c r="H30" i="3"/>
  <c r="M30" i="3"/>
  <c r="H29" i="3"/>
  <c r="H27" i="3"/>
  <c r="H26" i="3"/>
  <c r="H25" i="3"/>
  <c r="L25" i="3"/>
  <c r="H24" i="3"/>
  <c r="H28" i="3"/>
  <c r="L28" i="3"/>
  <c r="H23" i="3"/>
  <c r="M23" i="3"/>
  <c r="H22" i="3"/>
  <c r="K22" i="3"/>
  <c r="H21" i="3"/>
  <c r="H20" i="3"/>
  <c r="H19" i="3"/>
  <c r="J19" i="3"/>
  <c r="H18" i="3"/>
  <c r="J18" i="3"/>
  <c r="H17" i="3"/>
  <c r="H16" i="3"/>
  <c r="H15" i="3"/>
  <c r="K15" i="3"/>
  <c r="H14" i="3"/>
  <c r="I14" i="3"/>
  <c r="H13" i="3"/>
  <c r="H12" i="3"/>
  <c r="M12" i="3"/>
  <c r="H11" i="3"/>
  <c r="L11" i="3"/>
  <c r="H10" i="3"/>
  <c r="H9" i="3"/>
  <c r="I9" i="3"/>
  <c r="H8" i="3"/>
  <c r="H7" i="3"/>
  <c r="H6" i="3"/>
  <c r="H5" i="3"/>
  <c r="L5" i="3"/>
  <c r="H4" i="3"/>
  <c r="U24" i="1"/>
  <c r="K118" i="3"/>
  <c r="I80" i="3"/>
  <c r="M80" i="3"/>
  <c r="M173" i="3"/>
  <c r="M197" i="3"/>
  <c r="L205" i="3"/>
  <c r="J57" i="3"/>
  <c r="I57" i="3"/>
  <c r="L31" i="3"/>
  <c r="I68" i="3"/>
  <c r="L97" i="3"/>
  <c r="I128" i="3"/>
  <c r="M5" i="3"/>
  <c r="I5" i="3"/>
  <c r="L37" i="3"/>
  <c r="L41" i="3"/>
  <c r="I41" i="3"/>
  <c r="K45" i="3"/>
  <c r="L45" i="3"/>
  <c r="L53" i="3"/>
  <c r="J53" i="3"/>
  <c r="L78" i="3"/>
  <c r="M91" i="3"/>
  <c r="I95" i="3"/>
  <c r="K99" i="3"/>
  <c r="I107" i="3"/>
  <c r="K107" i="3"/>
  <c r="M111" i="3"/>
  <c r="L111" i="3"/>
  <c r="M115" i="3"/>
  <c r="L115" i="3"/>
  <c r="J115" i="3"/>
  <c r="L123" i="3"/>
  <c r="L130" i="3"/>
  <c r="L146" i="3"/>
  <c r="I150" i="3"/>
  <c r="L150" i="3"/>
  <c r="L154" i="3"/>
  <c r="I158" i="3"/>
  <c r="L158" i="3"/>
  <c r="M166" i="3"/>
  <c r="I161" i="3"/>
  <c r="J161" i="3"/>
  <c r="I170" i="3"/>
  <c r="M174" i="3"/>
  <c r="J174" i="3"/>
  <c r="L178" i="3"/>
  <c r="J182" i="3"/>
  <c r="M182" i="3"/>
  <c r="J186" i="3"/>
  <c r="M190" i="3"/>
  <c r="I190" i="3"/>
  <c r="L194" i="3"/>
  <c r="J198" i="3"/>
  <c r="I198" i="3"/>
  <c r="L198" i="3"/>
  <c r="M198" i="3"/>
  <c r="K202" i="3"/>
  <c r="L202" i="3"/>
  <c r="M202" i="3"/>
  <c r="I202" i="3"/>
  <c r="I11" i="3"/>
  <c r="J11" i="3"/>
  <c r="L23" i="3"/>
  <c r="K35" i="3"/>
  <c r="L35" i="3"/>
  <c r="J35" i="3"/>
  <c r="L47" i="3"/>
  <c r="K60" i="3"/>
  <c r="M101" i="3"/>
  <c r="I79" i="3"/>
  <c r="L132" i="3"/>
  <c r="M132" i="3"/>
  <c r="J132" i="3"/>
  <c r="I184" i="3"/>
  <c r="M9" i="3"/>
  <c r="L9" i="3"/>
  <c r="M10" i="3"/>
  <c r="J14" i="3"/>
  <c r="L18" i="3"/>
  <c r="M18" i="3"/>
  <c r="M22" i="3"/>
  <c r="M25" i="3"/>
  <c r="J30" i="3"/>
  <c r="J34" i="3"/>
  <c r="M34" i="3"/>
  <c r="M38" i="3"/>
  <c r="I38" i="3"/>
  <c r="M42" i="3"/>
  <c r="I42" i="3"/>
  <c r="M46" i="3"/>
  <c r="J54" i="3"/>
  <c r="M54" i="3"/>
  <c r="M59" i="3"/>
  <c r="L59" i="3"/>
  <c r="M63" i="3"/>
  <c r="K63" i="3"/>
  <c r="M67" i="3"/>
  <c r="M71" i="3"/>
  <c r="I71" i="3"/>
  <c r="L71" i="3"/>
  <c r="M75" i="3"/>
  <c r="I75" i="3"/>
  <c r="L75" i="3"/>
  <c r="L84" i="3"/>
  <c r="I84" i="3"/>
  <c r="M88" i="3"/>
  <c r="I88" i="3"/>
  <c r="L92" i="3"/>
  <c r="J92" i="3"/>
  <c r="L96" i="3"/>
  <c r="K96" i="3"/>
  <c r="L100" i="3"/>
  <c r="M100" i="3"/>
  <c r="M104" i="3"/>
  <c r="I108" i="3"/>
  <c r="I127" i="3"/>
  <c r="M131" i="3"/>
  <c r="I131" i="3"/>
  <c r="I135" i="3"/>
  <c r="L135" i="3"/>
  <c r="M139" i="3"/>
  <c r="M143" i="3"/>
  <c r="I143" i="3"/>
  <c r="M147" i="3"/>
  <c r="L147" i="3"/>
  <c r="J147" i="3"/>
  <c r="M151" i="3"/>
  <c r="L151" i="3"/>
  <c r="K151" i="3"/>
  <c r="M155" i="3"/>
  <c r="L155" i="3"/>
  <c r="J155" i="3"/>
  <c r="I163" i="3"/>
  <c r="L163" i="3"/>
  <c r="J167" i="3"/>
  <c r="M167" i="3"/>
  <c r="L167" i="3"/>
  <c r="I162" i="3"/>
  <c r="J162" i="3"/>
  <c r="L162" i="3"/>
  <c r="J171" i="3"/>
  <c r="M171" i="3"/>
  <c r="I171" i="3"/>
  <c r="K175" i="3"/>
  <c r="L175" i="3"/>
  <c r="K179" i="3"/>
  <c r="L179" i="3"/>
  <c r="M179" i="3"/>
  <c r="L183" i="3"/>
  <c r="M183" i="3"/>
  <c r="I183" i="3"/>
  <c r="L187" i="3"/>
  <c r="M187" i="3"/>
  <c r="J187" i="3"/>
  <c r="M191" i="3"/>
  <c r="K191" i="3"/>
  <c r="I191" i="3"/>
  <c r="M195" i="3"/>
  <c r="L195" i="3"/>
  <c r="L199" i="3"/>
  <c r="BC109" i="2"/>
  <c r="BC225" i="2"/>
  <c r="I110" i="3"/>
  <c r="I28" i="3"/>
  <c r="L12" i="3"/>
  <c r="K121" i="3"/>
  <c r="I174" i="3"/>
  <c r="J194" i="3"/>
  <c r="K89" i="3"/>
  <c r="K100" i="3"/>
  <c r="K195" i="3"/>
  <c r="K164" i="3"/>
  <c r="J84" i="3"/>
  <c r="J183" i="3"/>
  <c r="J199" i="3"/>
  <c r="J150" i="3"/>
  <c r="K79" i="3"/>
  <c r="J59" i="3"/>
  <c r="K111" i="3"/>
  <c r="K184" i="3"/>
  <c r="J135" i="3"/>
  <c r="J163" i="3"/>
  <c r="J175" i="3"/>
  <c r="J70" i="3"/>
  <c r="I48" i="3"/>
  <c r="L48" i="3"/>
  <c r="K48" i="3"/>
  <c r="L7" i="3"/>
  <c r="M7" i="3"/>
  <c r="I15" i="3"/>
  <c r="M15" i="3"/>
  <c r="L15" i="3"/>
  <c r="I19" i="3"/>
  <c r="M19" i="3"/>
  <c r="L26" i="3"/>
  <c r="J26" i="3"/>
  <c r="M26" i="3"/>
  <c r="I31" i="3"/>
  <c r="J31" i="3"/>
  <c r="K39" i="3"/>
  <c r="M39" i="3"/>
  <c r="I39" i="3"/>
  <c r="L39" i="3"/>
  <c r="M43" i="3"/>
  <c r="L43" i="3"/>
  <c r="I43" i="3"/>
  <c r="M49" i="3"/>
  <c r="I49" i="3"/>
  <c r="L49" i="3"/>
  <c r="M55" i="3"/>
  <c r="J55" i="3"/>
  <c r="I64" i="3"/>
  <c r="L64" i="3"/>
  <c r="J68" i="3"/>
  <c r="M68" i="3"/>
  <c r="L76" i="3"/>
  <c r="I76" i="3"/>
  <c r="M76" i="3"/>
  <c r="K76" i="3"/>
  <c r="L85" i="3"/>
  <c r="L93" i="3"/>
  <c r="J93" i="3"/>
  <c r="K97" i="3"/>
  <c r="I97" i="3"/>
  <c r="I121" i="3"/>
  <c r="M121" i="3"/>
  <c r="M83" i="3"/>
  <c r="L83" i="3"/>
  <c r="I83" i="3"/>
  <c r="M128" i="3"/>
  <c r="K128" i="3"/>
  <c r="M136" i="3"/>
  <c r="L136" i="3"/>
  <c r="K136" i="3"/>
  <c r="I136" i="3"/>
  <c r="K140" i="3"/>
  <c r="L140" i="3"/>
  <c r="I140" i="3"/>
  <c r="I144" i="3"/>
  <c r="J144" i="3"/>
  <c r="M144" i="3"/>
  <c r="I152" i="3"/>
  <c r="M152" i="3"/>
  <c r="M156" i="3"/>
  <c r="L156" i="3"/>
  <c r="I159" i="3"/>
  <c r="L159" i="3"/>
  <c r="M168" i="3"/>
  <c r="L168" i="3"/>
  <c r="I168" i="3"/>
  <c r="J168" i="3"/>
  <c r="M176" i="3"/>
  <c r="K176" i="3"/>
  <c r="I176" i="3"/>
  <c r="M180" i="3"/>
  <c r="L180" i="3"/>
  <c r="L188" i="3"/>
  <c r="K188" i="3"/>
  <c r="M188" i="3"/>
  <c r="I188" i="3"/>
  <c r="M192" i="3"/>
  <c r="I196" i="3"/>
  <c r="J196" i="3"/>
  <c r="L196" i="3"/>
  <c r="J156" i="3"/>
  <c r="I93" i="3"/>
  <c r="J4" i="3"/>
  <c r="L4" i="3"/>
  <c r="K4" i="3"/>
  <c r="K8" i="3"/>
  <c r="I8" i="3"/>
  <c r="L8" i="3"/>
  <c r="M8" i="3"/>
  <c r="I12" i="3"/>
  <c r="J12" i="3"/>
  <c r="M16" i="3"/>
  <c r="L16" i="3"/>
  <c r="I16" i="3"/>
  <c r="L20" i="3"/>
  <c r="I20" i="3"/>
  <c r="M20" i="3"/>
  <c r="J28" i="3"/>
  <c r="M28" i="3"/>
  <c r="J27" i="3"/>
  <c r="I27" i="3"/>
  <c r="M27" i="3"/>
  <c r="L27" i="3"/>
  <c r="I32" i="3"/>
  <c r="M32" i="3"/>
  <c r="K36" i="3"/>
  <c r="M36" i="3"/>
  <c r="L40" i="3"/>
  <c r="I40" i="3"/>
  <c r="M44" i="3"/>
  <c r="L44" i="3"/>
  <c r="J52" i="3"/>
  <c r="M52" i="3"/>
  <c r="L52" i="3"/>
  <c r="L50" i="3"/>
  <c r="J50" i="3"/>
  <c r="L56" i="3"/>
  <c r="J56" i="3"/>
  <c r="M56" i="3"/>
  <c r="L61" i="3"/>
  <c r="K61" i="3"/>
  <c r="I61" i="3"/>
  <c r="I65" i="3"/>
  <c r="J65" i="3"/>
  <c r="I102" i="3"/>
  <c r="L102" i="3"/>
  <c r="M106" i="3"/>
  <c r="K106" i="3"/>
  <c r="L106" i="3"/>
  <c r="K110" i="3"/>
  <c r="L110" i="3"/>
  <c r="L114" i="3"/>
  <c r="J114" i="3"/>
  <c r="M118" i="3"/>
  <c r="L118" i="3"/>
  <c r="M122" i="3"/>
  <c r="J122" i="3"/>
  <c r="L80" i="3"/>
  <c r="J80" i="3"/>
  <c r="M125" i="3"/>
  <c r="L125" i="3"/>
  <c r="L129" i="3"/>
  <c r="K129" i="3"/>
  <c r="M129" i="3"/>
  <c r="I133" i="3"/>
  <c r="M133" i="3"/>
  <c r="K137" i="3"/>
  <c r="M137" i="3"/>
  <c r="L137" i="3"/>
  <c r="I141" i="3"/>
  <c r="J141" i="3"/>
  <c r="M141" i="3"/>
  <c r="L145" i="3"/>
  <c r="J145" i="3"/>
  <c r="I145" i="3"/>
  <c r="J149" i="3"/>
  <c r="M149" i="3"/>
  <c r="L149" i="3"/>
  <c r="M153" i="3"/>
  <c r="L153" i="3"/>
  <c r="I153" i="3"/>
  <c r="I157" i="3"/>
  <c r="M157" i="3"/>
  <c r="L157" i="3"/>
  <c r="I165" i="3"/>
  <c r="M165" i="3"/>
  <c r="I160" i="3"/>
  <c r="J160" i="3"/>
  <c r="L169" i="3"/>
  <c r="M169" i="3"/>
  <c r="I169" i="3"/>
  <c r="I173" i="3"/>
  <c r="J173" i="3"/>
  <c r="L173" i="3"/>
  <c r="I177" i="3"/>
  <c r="M177" i="3"/>
  <c r="L177" i="3"/>
  <c r="I181" i="3"/>
  <c r="L181" i="3"/>
  <c r="K185" i="3"/>
  <c r="M185" i="3"/>
  <c r="L189" i="3"/>
  <c r="M189" i="3"/>
  <c r="M193" i="3"/>
  <c r="L193" i="3"/>
  <c r="I193" i="3"/>
  <c r="L197" i="3"/>
  <c r="K197" i="3"/>
  <c r="M201" i="3"/>
  <c r="L201" i="3"/>
  <c r="I201" i="3"/>
  <c r="M205" i="3"/>
  <c r="M57" i="3"/>
  <c r="L57" i="3"/>
  <c r="L192" i="3"/>
  <c r="K152" i="3"/>
  <c r="L128" i="3"/>
  <c r="I85" i="3"/>
  <c r="M31" i="3"/>
  <c r="I7" i="3"/>
  <c r="J201" i="3"/>
  <c r="J193" i="3"/>
  <c r="I185" i="3"/>
  <c r="K177" i="3"/>
  <c r="J169" i="3"/>
  <c r="J165" i="3"/>
  <c r="J153" i="3"/>
  <c r="L133" i="3"/>
  <c r="I125" i="3"/>
  <c r="L122" i="3"/>
  <c r="I114" i="3"/>
  <c r="L65" i="3"/>
  <c r="I56" i="3"/>
  <c r="I52" i="3"/>
  <c r="J40" i="3"/>
  <c r="J32" i="3"/>
  <c r="J20" i="3"/>
  <c r="K180" i="3"/>
  <c r="M64" i="3"/>
  <c r="I204" i="3"/>
  <c r="I192" i="3"/>
  <c r="K159" i="3"/>
  <c r="L152" i="3"/>
  <c r="L121" i="3"/>
  <c r="M85" i="3"/>
  <c r="L68" i="3"/>
  <c r="J43" i="3"/>
  <c r="L19" i="3"/>
  <c r="K7" i="3"/>
  <c r="I205" i="3"/>
  <c r="L185" i="3"/>
  <c r="L165" i="3"/>
  <c r="I149" i="3"/>
  <c r="L141" i="3"/>
  <c r="J133" i="3"/>
  <c r="J125" i="3"/>
  <c r="I122" i="3"/>
  <c r="M114" i="3"/>
  <c r="J106" i="3"/>
  <c r="M65" i="3"/>
  <c r="M40" i="3"/>
  <c r="L32" i="3"/>
  <c r="K16" i="3"/>
  <c r="M4" i="3"/>
  <c r="I180" i="3"/>
  <c r="L144" i="3"/>
  <c r="K64" i="3"/>
  <c r="I26" i="3"/>
  <c r="M140" i="3"/>
  <c r="Y317" i="1"/>
  <c r="Y302" i="1"/>
  <c r="Y311" i="1"/>
  <c r="Y331" i="1"/>
  <c r="Y305" i="1"/>
  <c r="Y74" i="1"/>
  <c r="Y33" i="1"/>
  <c r="Y338" i="1"/>
  <c r="Y323" i="1"/>
  <c r="Y335" i="1"/>
  <c r="Y330" i="1"/>
  <c r="Y322" i="1"/>
  <c r="Y344" i="1"/>
  <c r="Y346" i="1"/>
  <c r="Y340" i="1"/>
  <c r="Y24" i="1"/>
  <c r="Y333" i="1"/>
  <c r="BI99" i="2"/>
  <c r="AB302" i="1"/>
  <c r="AE310" i="1"/>
  <c r="AB335" i="1"/>
  <c r="E77" i="3"/>
  <c r="F140" i="3"/>
  <c r="E140" i="3"/>
  <c r="E159" i="3"/>
  <c r="E4" i="3"/>
  <c r="F95" i="3"/>
  <c r="E95" i="3"/>
  <c r="E208" i="3"/>
  <c r="E108" i="3"/>
  <c r="E199" i="3"/>
  <c r="E14" i="3"/>
  <c r="G171" i="3"/>
  <c r="G183" i="3"/>
  <c r="E161" i="3"/>
  <c r="G6" i="3"/>
  <c r="F196" i="3"/>
  <c r="E175" i="3"/>
  <c r="E139" i="3"/>
  <c r="G15" i="3"/>
  <c r="F45" i="3"/>
  <c r="F200" i="3"/>
  <c r="E105" i="3"/>
  <c r="F59" i="3"/>
  <c r="E157" i="3"/>
  <c r="G39" i="3"/>
  <c r="E177" i="3"/>
  <c r="E185" i="3"/>
  <c r="E19" i="3"/>
  <c r="E43" i="3"/>
  <c r="G162" i="3"/>
  <c r="Y327" i="1"/>
  <c r="BG116" i="2"/>
  <c r="BH116" i="2"/>
  <c r="BG180" i="2"/>
  <c r="BH180" i="2"/>
  <c r="Y308" i="1"/>
  <c r="Y324" i="1"/>
  <c r="Y307" i="1"/>
  <c r="Y328" i="1"/>
  <c r="BG148" i="2"/>
  <c r="BH148" i="2"/>
  <c r="BG216" i="2"/>
  <c r="BH216" i="2"/>
  <c r="Y321" i="1"/>
  <c r="Y316" i="1"/>
  <c r="Y319" i="1"/>
  <c r="Y325" i="1"/>
  <c r="Y301" i="1"/>
  <c r="Y329" i="1"/>
  <c r="BG132" i="2"/>
  <c r="BH132" i="2"/>
  <c r="BG164" i="2"/>
  <c r="BH164" i="2"/>
  <c r="BG200" i="2"/>
  <c r="BH200" i="2"/>
  <c r="Y337" i="1"/>
  <c r="Y312" i="1"/>
  <c r="Y326" i="1"/>
  <c r="Y300" i="1"/>
  <c r="Y315" i="1"/>
  <c r="Y345" i="1"/>
  <c r="Y313" i="1"/>
  <c r="Y348" i="1"/>
  <c r="Y336" i="1"/>
  <c r="Y343" i="1"/>
  <c r="Y320" i="1"/>
  <c r="Y334" i="1"/>
  <c r="BF48" i="2"/>
  <c r="BF49" i="2"/>
  <c r="BI31" i="4"/>
  <c r="Y67" i="1"/>
  <c r="Y66" i="1"/>
  <c r="Y65" i="1"/>
  <c r="Y63" i="1"/>
  <c r="Y59" i="1"/>
  <c r="Y57" i="1"/>
  <c r="Y56" i="1"/>
  <c r="Y55" i="1"/>
  <c r="Y54" i="1"/>
  <c r="Y53" i="1"/>
  <c r="Y60" i="1"/>
  <c r="Y58" i="1"/>
  <c r="Y64" i="1"/>
  <c r="Y62" i="1"/>
  <c r="BI44" i="4"/>
  <c r="Y50" i="1"/>
  <c r="Y52" i="1"/>
  <c r="Y51" i="1"/>
  <c r="Y49" i="1"/>
  <c r="BI45" i="4"/>
  <c r="BI43" i="4"/>
  <c r="BI36" i="4"/>
  <c r="Y309" i="1"/>
  <c r="Y314" i="1"/>
  <c r="Y341" i="1"/>
  <c r="Y310" i="1"/>
  <c r="Y347" i="1"/>
  <c r="Y342" i="1"/>
  <c r="Y318" i="1"/>
  <c r="Y332" i="1"/>
  <c r="Y303" i="1"/>
  <c r="Y306" i="1"/>
  <c r="Y339" i="1"/>
  <c r="BF45" i="2"/>
  <c r="Y47" i="1"/>
  <c r="Y73" i="1"/>
  <c r="BI63" i="4"/>
  <c r="Y25" i="1"/>
  <c r="Y42" i="1"/>
  <c r="Y27" i="1"/>
  <c r="BI21" i="4"/>
  <c r="Y28" i="1"/>
  <c r="Y39" i="1"/>
  <c r="Y29" i="1"/>
  <c r="BI20" i="4"/>
  <c r="BI19" i="4"/>
  <c r="BI17" i="4"/>
  <c r="BI34" i="4"/>
  <c r="BI27" i="4"/>
  <c r="Y26" i="1"/>
  <c r="Y44" i="1"/>
  <c r="Y31" i="1"/>
  <c r="Y36" i="1"/>
  <c r="BI32" i="4"/>
  <c r="BI18" i="4"/>
  <c r="BI28" i="4"/>
  <c r="BI23" i="4"/>
  <c r="Y35" i="1"/>
  <c r="BI25" i="4"/>
  <c r="Y40" i="1"/>
  <c r="Y41" i="1"/>
  <c r="BC157" i="2"/>
  <c r="BI30" i="4"/>
  <c r="K14" i="3"/>
  <c r="J108" i="3"/>
  <c r="K161" i="3"/>
  <c r="J139" i="3"/>
  <c r="K11" i="3"/>
  <c r="K172" i="3"/>
  <c r="K42" i="3"/>
  <c r="K155" i="3"/>
  <c r="J5" i="3"/>
  <c r="J119" i="3"/>
  <c r="K186" i="3"/>
  <c r="J9" i="3"/>
  <c r="J129" i="3"/>
  <c r="D129" i="3"/>
  <c r="J176" i="3"/>
  <c r="D176" i="3"/>
  <c r="J76" i="3"/>
  <c r="D76" i="3"/>
  <c r="K156" i="3"/>
  <c r="D156" i="3"/>
  <c r="K168" i="3"/>
  <c r="D168" i="3"/>
  <c r="J192" i="3"/>
  <c r="K196" i="3"/>
  <c r="K83" i="3"/>
  <c r="J16" i="3"/>
  <c r="K32" i="3"/>
  <c r="K122" i="3"/>
  <c r="K80" i="3"/>
  <c r="K153" i="3"/>
  <c r="K160" i="3"/>
  <c r="J189" i="3"/>
  <c r="J197" i="3"/>
  <c r="J204" i="3"/>
  <c r="K144" i="3"/>
  <c r="K56" i="3"/>
  <c r="D56" i="3"/>
  <c r="K54" i="3"/>
  <c r="J61" i="3"/>
  <c r="D61" i="3"/>
  <c r="J128" i="3"/>
  <c r="D128" i="3"/>
  <c r="J48" i="3"/>
  <c r="D48" i="3"/>
  <c r="J85" i="3"/>
  <c r="J180" i="3"/>
  <c r="J8" i="3"/>
  <c r="K12" i="3"/>
  <c r="K40" i="3"/>
  <c r="K50" i="3"/>
  <c r="K133" i="3"/>
  <c r="J137" i="3"/>
  <c r="K165" i="3"/>
  <c r="J185" i="3"/>
  <c r="D185" i="3"/>
  <c r="J205" i="3"/>
  <c r="D205" i="3"/>
  <c r="J177" i="3"/>
  <c r="K52" i="3"/>
  <c r="J140" i="3"/>
  <c r="J88" i="3"/>
  <c r="J179" i="3"/>
  <c r="K103" i="3"/>
  <c r="I35" i="3"/>
  <c r="J75" i="3"/>
  <c r="K162" i="3"/>
  <c r="D162" i="3"/>
  <c r="J45" i="3"/>
  <c r="K182" i="3"/>
  <c r="K30" i="3"/>
  <c r="K67" i="3"/>
  <c r="J203" i="3"/>
  <c r="K154" i="3"/>
  <c r="K132" i="3"/>
  <c r="D132" i="3"/>
  <c r="K112" i="3"/>
  <c r="K19" i="3"/>
  <c r="D19" i="3"/>
  <c r="J7" i="3"/>
  <c r="J39" i="3"/>
  <c r="D39" i="3"/>
  <c r="J64" i="3"/>
  <c r="J136" i="3"/>
  <c r="D136" i="3"/>
  <c r="J188" i="3"/>
  <c r="D188" i="3"/>
  <c r="K49" i="3"/>
  <c r="K20" i="3"/>
  <c r="D20" i="3"/>
  <c r="K27" i="3"/>
  <c r="D27" i="3"/>
  <c r="J36" i="3"/>
  <c r="K114" i="3"/>
  <c r="D114" i="3"/>
  <c r="K181" i="3"/>
  <c r="J159" i="3"/>
  <c r="K68" i="3"/>
  <c r="K57" i="3"/>
  <c r="D57" i="3"/>
  <c r="K145" i="3"/>
  <c r="D145" i="3"/>
  <c r="I4" i="3"/>
  <c r="D4" i="3"/>
  <c r="K26" i="3"/>
  <c r="K201" i="3"/>
  <c r="D201" i="3"/>
  <c r="K169" i="3"/>
  <c r="K28" i="3"/>
  <c r="D28" i="3"/>
  <c r="J44" i="3"/>
  <c r="K65" i="3"/>
  <c r="D65" i="3"/>
  <c r="K102" i="3"/>
  <c r="J110" i="3"/>
  <c r="D110" i="3"/>
  <c r="J118" i="3"/>
  <c r="D118" i="3"/>
  <c r="K125" i="3"/>
  <c r="D125" i="3"/>
  <c r="K43" i="3"/>
  <c r="I106" i="3"/>
  <c r="D106" i="3"/>
  <c r="K193" i="3"/>
  <c r="D144" i="3"/>
  <c r="J97" i="3"/>
  <c r="D97" i="3"/>
  <c r="K93" i="3"/>
  <c r="D93" i="3"/>
  <c r="K55" i="3"/>
  <c r="J15" i="3"/>
  <c r="D15" i="3"/>
  <c r="K66" i="3"/>
  <c r="J191" i="3"/>
  <c r="J127" i="3"/>
  <c r="K170" i="3"/>
  <c r="K115" i="3"/>
  <c r="D115" i="3"/>
  <c r="K141" i="3"/>
  <c r="D141" i="3"/>
  <c r="K143" i="3"/>
  <c r="K34" i="3"/>
  <c r="K148" i="3"/>
  <c r="K198" i="3"/>
  <c r="J107" i="3"/>
  <c r="K101" i="3"/>
  <c r="K166" i="3"/>
  <c r="J158" i="3"/>
  <c r="BG117" i="2"/>
  <c r="BH117" i="2"/>
  <c r="BG124" i="2"/>
  <c r="BG149" i="2"/>
  <c r="BH149" i="2"/>
  <c r="BG156" i="2"/>
  <c r="BG181" i="2"/>
  <c r="BH181" i="2"/>
  <c r="BG188" i="2"/>
  <c r="BG217" i="2"/>
  <c r="BH217" i="2"/>
  <c r="BG224" i="2"/>
  <c r="J47" i="3"/>
  <c r="K81" i="3"/>
  <c r="K53" i="3"/>
  <c r="K187" i="3"/>
  <c r="K25" i="3"/>
  <c r="J72" i="3"/>
  <c r="J178" i="3"/>
  <c r="J37" i="3"/>
  <c r="J151" i="3"/>
  <c r="D151" i="3"/>
  <c r="J71" i="3"/>
  <c r="J202" i="3"/>
  <c r="K91" i="3"/>
  <c r="K171" i="3"/>
  <c r="D171" i="3"/>
  <c r="K18" i="3"/>
  <c r="J190" i="3"/>
  <c r="J100" i="3"/>
  <c r="D100" i="3"/>
  <c r="BG48" i="2"/>
  <c r="BG108" i="2"/>
  <c r="BG133" i="2"/>
  <c r="BH133" i="2"/>
  <c r="BG140" i="2"/>
  <c r="BG165" i="2"/>
  <c r="BH165" i="2"/>
  <c r="BG172" i="2"/>
  <c r="BG201" i="2"/>
  <c r="BH201" i="2"/>
  <c r="BG208" i="2"/>
  <c r="J111" i="3"/>
  <c r="D111" i="3"/>
  <c r="Y46" i="1"/>
  <c r="Y71" i="1"/>
  <c r="Y32" i="1"/>
  <c r="BI59" i="4"/>
  <c r="BI56" i="4"/>
  <c r="Y68" i="1"/>
  <c r="BI51" i="4"/>
  <c r="BI38" i="4"/>
  <c r="BI46" i="4"/>
  <c r="BI42" i="4"/>
  <c r="BI57" i="4"/>
  <c r="BI39" i="4"/>
  <c r="BI41" i="4"/>
  <c r="BI62" i="4"/>
  <c r="BI47" i="4"/>
  <c r="BI54" i="4"/>
  <c r="Y70" i="1"/>
  <c r="BI49" i="4"/>
  <c r="BI52" i="4"/>
  <c r="BI55" i="4"/>
  <c r="Y72" i="1"/>
  <c r="Y45" i="1"/>
  <c r="BI37" i="4"/>
  <c r="BI61" i="4"/>
  <c r="BI48" i="4"/>
  <c r="BI50" i="4"/>
  <c r="BI24" i="4"/>
  <c r="BI64" i="4"/>
  <c r="BI40" i="4"/>
  <c r="BI58" i="4"/>
  <c r="Y48" i="1"/>
  <c r="BC209" i="2"/>
  <c r="Y30" i="1"/>
  <c r="BI22" i="4"/>
  <c r="BI29" i="4"/>
  <c r="Y37" i="1"/>
  <c r="BI33" i="4"/>
  <c r="BC221" i="2"/>
  <c r="AU15" i="1"/>
  <c r="AU19" i="1"/>
  <c r="AU17" i="1"/>
  <c r="BI26" i="4"/>
  <c r="Y34" i="1"/>
  <c r="BC169" i="2"/>
  <c r="Y61" i="1"/>
  <c r="J195" i="3"/>
  <c r="D195" i="3"/>
  <c r="I70" i="3"/>
  <c r="J121" i="3"/>
  <c r="D121" i="3"/>
  <c r="J79" i="3"/>
  <c r="K135" i="3"/>
  <c r="K183" i="3"/>
  <c r="BH127" i="2"/>
  <c r="BG128" i="2"/>
  <c r="BH159" i="2"/>
  <c r="BG160" i="2"/>
  <c r="BH195" i="2"/>
  <c r="BG196" i="2"/>
  <c r="BH227" i="2"/>
  <c r="BG228" i="2"/>
  <c r="K51" i="3"/>
  <c r="K104" i="3"/>
  <c r="J22" i="3"/>
  <c r="J23" i="3"/>
  <c r="K146" i="3"/>
  <c r="K41" i="3"/>
  <c r="K131" i="3"/>
  <c r="J46" i="3"/>
  <c r="K163" i="3"/>
  <c r="K84" i="3"/>
  <c r="J152" i="3"/>
  <c r="D152" i="3"/>
  <c r="J164" i="3"/>
  <c r="BG44" i="2"/>
  <c r="BH43" i="2"/>
  <c r="BH119" i="2"/>
  <c r="BG120" i="2"/>
  <c r="BH151" i="2"/>
  <c r="BG152" i="2"/>
  <c r="BH183" i="2"/>
  <c r="BG184" i="2"/>
  <c r="BH219" i="2"/>
  <c r="BG220" i="2"/>
  <c r="BH235" i="2"/>
  <c r="BG236" i="2"/>
  <c r="J89" i="3"/>
  <c r="K123" i="3"/>
  <c r="K149" i="3"/>
  <c r="D149" i="3"/>
  <c r="K173" i="3"/>
  <c r="D173" i="3"/>
  <c r="BH103" i="2"/>
  <c r="BG104" i="2"/>
  <c r="BH111" i="2"/>
  <c r="BG112" i="2"/>
  <c r="BH143" i="2"/>
  <c r="BG144" i="2"/>
  <c r="BH175" i="2"/>
  <c r="BG176" i="2"/>
  <c r="BH211" i="2"/>
  <c r="BG212" i="2"/>
  <c r="BH231" i="2"/>
  <c r="BG232" i="2"/>
  <c r="I175" i="3"/>
  <c r="D175" i="3"/>
  <c r="K31" i="3"/>
  <c r="AU16" i="1"/>
  <c r="AT16" i="1"/>
  <c r="BG52" i="2"/>
  <c r="BH51" i="2"/>
  <c r="BH55" i="2"/>
  <c r="BG56" i="2"/>
  <c r="BG60" i="2"/>
  <c r="BH59" i="2"/>
  <c r="BH63" i="2"/>
  <c r="BG64" i="2"/>
  <c r="BG68" i="2"/>
  <c r="BH67" i="2"/>
  <c r="BH71" i="2"/>
  <c r="BG72" i="2"/>
  <c r="BG76" i="2"/>
  <c r="BH75" i="2"/>
  <c r="BH79" i="2"/>
  <c r="BG80" i="2"/>
  <c r="BG84" i="2"/>
  <c r="BH83" i="2"/>
  <c r="BH87" i="2"/>
  <c r="BG88" i="2"/>
  <c r="BG96" i="2"/>
  <c r="BH95" i="2"/>
  <c r="BH135" i="2"/>
  <c r="BG136" i="2"/>
  <c r="BH167" i="2"/>
  <c r="BG168" i="2"/>
  <c r="BH203" i="2"/>
  <c r="BG204" i="2"/>
  <c r="BG100" i="2"/>
  <c r="K211" i="3"/>
  <c r="D211" i="3"/>
  <c r="J210" i="3"/>
  <c r="D210" i="3"/>
  <c r="J209" i="3"/>
  <c r="D209" i="3"/>
  <c r="J208" i="3"/>
  <c r="D208" i="3"/>
  <c r="J207" i="3"/>
  <c r="D207" i="3"/>
  <c r="I235" i="3"/>
  <c r="D235" i="3"/>
  <c r="I232" i="3"/>
  <c r="D232" i="3"/>
  <c r="I250" i="3"/>
  <c r="D250" i="3"/>
  <c r="I225" i="3"/>
  <c r="D225" i="3"/>
  <c r="I238" i="3"/>
  <c r="D238" i="3"/>
  <c r="J206" i="3"/>
  <c r="D206" i="3"/>
  <c r="I239" i="3"/>
  <c r="D239" i="3"/>
  <c r="I230" i="3"/>
  <c r="D230" i="3"/>
  <c r="I236" i="3"/>
  <c r="D236" i="3"/>
  <c r="I244" i="3"/>
  <c r="D244" i="3"/>
  <c r="I234" i="3"/>
  <c r="D234" i="3"/>
  <c r="I229" i="3"/>
  <c r="D229" i="3"/>
  <c r="I237" i="3"/>
  <c r="D237" i="3"/>
  <c r="I224" i="3"/>
  <c r="D224" i="3"/>
  <c r="I223" i="3"/>
  <c r="D223" i="3"/>
  <c r="I227" i="3"/>
  <c r="D227" i="3"/>
  <c r="I233" i="3"/>
  <c r="D233" i="3"/>
  <c r="I245" i="3"/>
  <c r="D245" i="3"/>
  <c r="I226" i="3"/>
  <c r="D226" i="3"/>
  <c r="I228" i="3"/>
  <c r="D228" i="3"/>
  <c r="I231" i="3"/>
  <c r="D231" i="3"/>
  <c r="I252" i="3"/>
  <c r="D71" i="3"/>
  <c r="D180" i="3"/>
  <c r="D40" i="3"/>
  <c r="D197" i="3"/>
  <c r="D35" i="3"/>
  <c r="D49" i="3"/>
  <c r="D159" i="3"/>
  <c r="D179" i="3"/>
  <c r="D183" i="3"/>
  <c r="D140" i="3"/>
  <c r="D165" i="3"/>
  <c r="D153" i="3"/>
  <c r="D137" i="3"/>
  <c r="D133" i="3"/>
  <c r="D80" i="3"/>
  <c r="D122" i="3"/>
  <c r="D52" i="3"/>
  <c r="D32" i="3"/>
  <c r="D16" i="3"/>
  <c r="D169" i="3"/>
  <c r="D85" i="3"/>
  <c r="D193" i="3"/>
  <c r="D191" i="3"/>
  <c r="D68" i="3"/>
  <c r="J74" i="3"/>
  <c r="J116" i="3"/>
  <c r="J38" i="3"/>
  <c r="K167" i="3"/>
  <c r="D167" i="3"/>
  <c r="K92" i="3"/>
  <c r="J63" i="3"/>
  <c r="J60" i="3"/>
  <c r="J95" i="3"/>
  <c r="K147" i="3"/>
  <c r="D147" i="3"/>
  <c r="J96" i="3"/>
  <c r="J78" i="3"/>
  <c r="K44" i="3"/>
  <c r="D44" i="3"/>
  <c r="K203" i="3"/>
  <c r="K139" i="3"/>
  <c r="J131" i="3"/>
  <c r="D131" i="3"/>
  <c r="M127" i="3"/>
  <c r="I104" i="3"/>
  <c r="M96" i="3"/>
  <c r="I92" i="3"/>
  <c r="L88" i="3"/>
  <c r="D88" i="3"/>
  <c r="I67" i="3"/>
  <c r="K59" i="3"/>
  <c r="D59" i="3"/>
  <c r="I54" i="3"/>
  <c r="D54" i="3"/>
  <c r="I46" i="3"/>
  <c r="J42" i="3"/>
  <c r="D42" i="3"/>
  <c r="L38" i="3"/>
  <c r="I30" i="3"/>
  <c r="I22" i="3"/>
  <c r="I18" i="3"/>
  <c r="D18" i="3"/>
  <c r="L14" i="3"/>
  <c r="M79" i="3"/>
  <c r="L89" i="3"/>
  <c r="M47" i="3"/>
  <c r="M11" i="3"/>
  <c r="D11" i="3"/>
  <c r="I103" i="3"/>
  <c r="K95" i="3"/>
  <c r="I91" i="3"/>
  <c r="M87" i="3"/>
  <c r="L74" i="3"/>
  <c r="J102" i="3"/>
  <c r="D102" i="3"/>
  <c r="I253" i="3"/>
  <c r="D12" i="3"/>
  <c r="D8" i="3"/>
  <c r="D196" i="3"/>
  <c r="D192" i="3"/>
  <c r="M108" i="3"/>
  <c r="D75" i="3"/>
  <c r="K46" i="3"/>
  <c r="L34" i="3"/>
  <c r="J25" i="3"/>
  <c r="L22" i="3"/>
  <c r="M14" i="3"/>
  <c r="L79" i="3"/>
  <c r="I101" i="3"/>
  <c r="L99" i="3"/>
  <c r="M95" i="3"/>
  <c r="L87" i="3"/>
  <c r="M78" i="3"/>
  <c r="M255" i="3"/>
  <c r="J253" i="3"/>
  <c r="D64" i="3"/>
  <c r="D43" i="3"/>
  <c r="D31" i="3"/>
  <c r="D7" i="3"/>
  <c r="I99" i="3"/>
  <c r="L91" i="3"/>
  <c r="I87" i="3"/>
  <c r="I78" i="3"/>
  <c r="I255" i="3"/>
  <c r="I13" i="3"/>
  <c r="J13" i="3"/>
  <c r="K13" i="3"/>
  <c r="J17" i="3"/>
  <c r="I17" i="3"/>
  <c r="L17" i="3"/>
  <c r="K17" i="3"/>
  <c r="L21" i="3"/>
  <c r="K21" i="3"/>
  <c r="I21" i="3"/>
  <c r="M24" i="3"/>
  <c r="J24" i="3"/>
  <c r="I24" i="3"/>
  <c r="L24" i="3"/>
  <c r="K24" i="3"/>
  <c r="I29" i="3"/>
  <c r="J29" i="3"/>
  <c r="M29" i="3"/>
  <c r="K29" i="3"/>
  <c r="L29" i="3"/>
  <c r="J33" i="3"/>
  <c r="I33" i="3"/>
  <c r="L33" i="3"/>
  <c r="K33" i="3"/>
  <c r="M33" i="3"/>
  <c r="M69" i="3"/>
  <c r="I69" i="3"/>
  <c r="L69" i="3"/>
  <c r="K69" i="3"/>
  <c r="J69" i="3"/>
  <c r="J73" i="3"/>
  <c r="M73" i="3"/>
  <c r="L73" i="3"/>
  <c r="I73" i="3"/>
  <c r="L77" i="3"/>
  <c r="I77" i="3"/>
  <c r="M77" i="3"/>
  <c r="J77" i="3"/>
  <c r="K77" i="3"/>
  <c r="I86" i="3"/>
  <c r="J86" i="3"/>
  <c r="K86" i="3"/>
  <c r="M86" i="3"/>
  <c r="L86" i="3"/>
  <c r="M90" i="3"/>
  <c r="K90" i="3"/>
  <c r="L90" i="3"/>
  <c r="J90" i="3"/>
  <c r="I90" i="3"/>
  <c r="I94" i="3"/>
  <c r="J94" i="3"/>
  <c r="L94" i="3"/>
  <c r="M94" i="3"/>
  <c r="L98" i="3"/>
  <c r="I98" i="3"/>
  <c r="M98" i="3"/>
  <c r="J98" i="3"/>
  <c r="K98" i="3"/>
  <c r="M105" i="3"/>
  <c r="L105" i="3"/>
  <c r="I105" i="3"/>
  <c r="K105" i="3"/>
  <c r="J105" i="3"/>
  <c r="L109" i="3"/>
  <c r="I109" i="3"/>
  <c r="K109" i="3"/>
  <c r="J109" i="3"/>
  <c r="M109" i="3"/>
  <c r="L113" i="3"/>
  <c r="I113" i="3"/>
  <c r="K113" i="3"/>
  <c r="J113" i="3"/>
  <c r="M113" i="3"/>
  <c r="M117" i="3"/>
  <c r="L117" i="3"/>
  <c r="K117" i="3"/>
  <c r="J117" i="3"/>
  <c r="I117" i="3"/>
  <c r="I120" i="3"/>
  <c r="K120" i="3"/>
  <c r="J120" i="3"/>
  <c r="M120" i="3"/>
  <c r="L120" i="3"/>
  <c r="J124" i="3"/>
  <c r="M124" i="3"/>
  <c r="I124" i="3"/>
  <c r="L124" i="3"/>
  <c r="K124" i="3"/>
  <c r="I82" i="3"/>
  <c r="M82" i="3"/>
  <c r="K82" i="3"/>
  <c r="L82" i="3"/>
  <c r="J82" i="3"/>
  <c r="I126" i="3"/>
  <c r="L126" i="3"/>
  <c r="K126" i="3"/>
  <c r="J126" i="3"/>
  <c r="M126" i="3"/>
  <c r="I130" i="3"/>
  <c r="J130" i="3"/>
  <c r="M130" i="3"/>
  <c r="K130" i="3"/>
  <c r="L134" i="3"/>
  <c r="J134" i="3"/>
  <c r="I134" i="3"/>
  <c r="K134" i="3"/>
  <c r="M134" i="3"/>
  <c r="K138" i="3"/>
  <c r="M138" i="3"/>
  <c r="I138" i="3"/>
  <c r="J138" i="3"/>
  <c r="L138" i="3"/>
  <c r="L142" i="3"/>
  <c r="J142" i="3"/>
  <c r="M142" i="3"/>
  <c r="I142" i="3"/>
  <c r="K142" i="3"/>
  <c r="M258" i="3"/>
  <c r="L258" i="3"/>
  <c r="I258" i="3"/>
  <c r="K94" i="3"/>
  <c r="K73" i="3"/>
  <c r="D26" i="3"/>
  <c r="D177" i="3"/>
  <c r="D83" i="3"/>
  <c r="L6" i="3"/>
  <c r="J6" i="3"/>
  <c r="K6" i="3"/>
  <c r="L10" i="3"/>
  <c r="K10" i="3"/>
  <c r="J51" i="3"/>
  <c r="I51" i="3"/>
  <c r="M58" i="3"/>
  <c r="K58" i="3"/>
  <c r="K62" i="3"/>
  <c r="I62" i="3"/>
  <c r="J62" i="3"/>
  <c r="M62" i="3"/>
  <c r="L62" i="3"/>
  <c r="L66" i="3"/>
  <c r="I66" i="3"/>
  <c r="M66" i="3"/>
  <c r="M200" i="3"/>
  <c r="J200" i="3"/>
  <c r="I200" i="3"/>
  <c r="K200" i="3"/>
  <c r="L36" i="3"/>
  <c r="I36" i="3"/>
  <c r="J157" i="3"/>
  <c r="K157" i="3"/>
  <c r="L160" i="3"/>
  <c r="M160" i="3"/>
  <c r="J181" i="3"/>
  <c r="M181" i="3"/>
  <c r="K189" i="3"/>
  <c r="I189" i="3"/>
  <c r="D187" i="3"/>
  <c r="D198" i="3"/>
  <c r="D84" i="3"/>
  <c r="D202" i="3"/>
  <c r="I116" i="3"/>
  <c r="K108" i="3"/>
  <c r="J104" i="3"/>
  <c r="K9" i="3"/>
  <c r="D9" i="3"/>
  <c r="M172" i="3"/>
  <c r="J101" i="3"/>
  <c r="M89" i="3"/>
  <c r="K47" i="3"/>
  <c r="D163" i="3"/>
  <c r="D155" i="3"/>
  <c r="J99" i="3"/>
  <c r="M50" i="3"/>
  <c r="D50" i="3"/>
  <c r="J143" i="3"/>
  <c r="D143" i="3"/>
  <c r="I139" i="3"/>
  <c r="M135" i="3"/>
  <c r="D135" i="3"/>
  <c r="K127" i="3"/>
  <c r="L112" i="3"/>
  <c r="L67" i="3"/>
  <c r="I63" i="3"/>
  <c r="L30" i="3"/>
  <c r="I25" i="3"/>
  <c r="I148" i="3"/>
  <c r="I53" i="3"/>
  <c r="D53" i="3"/>
  <c r="I45" i="3"/>
  <c r="D45" i="3"/>
  <c r="K5" i="3"/>
  <c r="D5" i="3"/>
  <c r="D256" i="3"/>
  <c r="M254" i="3"/>
  <c r="I251" i="3"/>
  <c r="I203" i="3"/>
  <c r="I199" i="3"/>
  <c r="I112" i="3"/>
  <c r="J10" i="3"/>
  <c r="I6" i="3"/>
  <c r="M17" i="3"/>
  <c r="J172" i="3"/>
  <c r="I164" i="3"/>
  <c r="L148" i="3"/>
  <c r="I72" i="3"/>
  <c r="M81" i="3"/>
  <c r="K119" i="3"/>
  <c r="L55" i="3"/>
  <c r="D55" i="3"/>
  <c r="AZ74" i="1"/>
  <c r="K37" i="3"/>
  <c r="I37" i="3"/>
  <c r="M41" i="3"/>
  <c r="J41" i="3"/>
  <c r="L70" i="3"/>
  <c r="M70" i="3"/>
  <c r="M74" i="3"/>
  <c r="K74" i="3"/>
  <c r="J146" i="3"/>
  <c r="I146" i="3"/>
  <c r="M150" i="3"/>
  <c r="K150" i="3"/>
  <c r="J154" i="3"/>
  <c r="I154" i="3"/>
  <c r="M158" i="3"/>
  <c r="K158" i="3"/>
  <c r="J166" i="3"/>
  <c r="L166" i="3"/>
  <c r="L161" i="3"/>
  <c r="M161" i="3"/>
  <c r="L170" i="3"/>
  <c r="M170" i="3"/>
  <c r="K174" i="3"/>
  <c r="L174" i="3"/>
  <c r="K178" i="3"/>
  <c r="M178" i="3"/>
  <c r="L182" i="3"/>
  <c r="I182" i="3"/>
  <c r="I186" i="3"/>
  <c r="L186" i="3"/>
  <c r="K190" i="3"/>
  <c r="L190" i="3"/>
  <c r="K194" i="3"/>
  <c r="M194" i="3"/>
  <c r="M203" i="3"/>
  <c r="K199" i="3"/>
  <c r="K116" i="3"/>
  <c r="M112" i="3"/>
  <c r="I10" i="3"/>
  <c r="M6" i="3"/>
  <c r="J184" i="3"/>
  <c r="I172" i="3"/>
  <c r="M164" i="3"/>
  <c r="K23" i="3"/>
  <c r="I23" i="3"/>
  <c r="L60" i="3"/>
  <c r="M60" i="3"/>
  <c r="M103" i="3"/>
  <c r="L103" i="3"/>
  <c r="M107" i="3"/>
  <c r="L107" i="3"/>
  <c r="L72" i="3"/>
  <c r="K72" i="3"/>
  <c r="M119" i="3"/>
  <c r="L119" i="3"/>
  <c r="M123" i="3"/>
  <c r="J123" i="3"/>
  <c r="J81" i="3"/>
  <c r="L81" i="3"/>
  <c r="L116" i="3"/>
  <c r="M184" i="3"/>
  <c r="L164" i="3"/>
  <c r="M148" i="3"/>
  <c r="I123" i="3"/>
  <c r="M13" i="3"/>
  <c r="L13" i="3"/>
  <c r="M21" i="3"/>
  <c r="J21" i="3"/>
  <c r="M51" i="3"/>
  <c r="L51" i="3"/>
  <c r="J58" i="3"/>
  <c r="L58" i="3"/>
  <c r="L204" i="3"/>
  <c r="M204" i="3"/>
  <c r="L257" i="3"/>
  <c r="K257" i="3"/>
  <c r="J258" i="3"/>
  <c r="L253" i="3"/>
  <c r="K253" i="3"/>
  <c r="J254" i="3"/>
  <c r="M257" i="3"/>
  <c r="K258" i="3"/>
  <c r="I257" i="3"/>
  <c r="BB343" i="1"/>
  <c r="P343" i="1" s="1"/>
  <c r="BB302" i="1"/>
  <c r="BB315" i="1"/>
  <c r="Q315" i="1" s="1"/>
  <c r="BB319" i="1"/>
  <c r="R319" i="1" s="1"/>
  <c r="BB340" i="1"/>
  <c r="P340" i="1" s="1"/>
  <c r="BB348" i="1"/>
  <c r="P348" i="1" s="1"/>
  <c r="L252" i="3"/>
  <c r="K251" i="3"/>
  <c r="J252" i="3"/>
  <c r="L251" i="3"/>
  <c r="M251" i="3"/>
  <c r="BB337" i="1"/>
  <c r="O337" i="1" s="1"/>
  <c r="D34" i="3"/>
  <c r="D148" i="3"/>
  <c r="J87" i="3"/>
  <c r="D87" i="3"/>
  <c r="D101" i="3"/>
  <c r="D108" i="3"/>
  <c r="D89" i="3"/>
  <c r="D139" i="3"/>
  <c r="D17" i="3"/>
  <c r="D25" i="3"/>
  <c r="D127" i="3"/>
  <c r="D78" i="3"/>
  <c r="I240" i="3"/>
  <c r="D240" i="3"/>
  <c r="I241" i="3"/>
  <c r="D241" i="3"/>
  <c r="I243" i="3"/>
  <c r="D243" i="3"/>
  <c r="BH172" i="2"/>
  <c r="BG173" i="2"/>
  <c r="BH173" i="2"/>
  <c r="BH108" i="2"/>
  <c r="BG109" i="2"/>
  <c r="BH109" i="2"/>
  <c r="BH48" i="2"/>
  <c r="BG49" i="2"/>
  <c r="BH49" i="2"/>
  <c r="BH224" i="2"/>
  <c r="BG225" i="2"/>
  <c r="BH225" i="2"/>
  <c r="BH156" i="2"/>
  <c r="BG157" i="2"/>
  <c r="BH157" i="2"/>
  <c r="D104" i="3"/>
  <c r="D189" i="3"/>
  <c r="D36" i="3"/>
  <c r="AT15" i="1"/>
  <c r="BH208" i="2"/>
  <c r="BG209" i="2"/>
  <c r="BH209" i="2"/>
  <c r="BH140" i="2"/>
  <c r="BG141" i="2"/>
  <c r="BH141" i="2"/>
  <c r="BH188" i="2"/>
  <c r="BG189" i="2"/>
  <c r="BH189" i="2"/>
  <c r="BH124" i="2"/>
  <c r="BG125" i="2"/>
  <c r="BH125" i="2"/>
  <c r="Y38" i="1"/>
  <c r="BH44" i="2"/>
  <c r="BG45" i="2"/>
  <c r="BH45" i="2"/>
  <c r="BG169" i="2"/>
  <c r="BH169" i="2"/>
  <c r="BH168" i="2"/>
  <c r="BH232" i="2"/>
  <c r="BG233" i="2"/>
  <c r="BH233" i="2"/>
  <c r="BG177" i="2"/>
  <c r="BH177" i="2"/>
  <c r="BH176" i="2"/>
  <c r="BH112" i="2"/>
  <c r="BG113" i="2"/>
  <c r="BH113" i="2"/>
  <c r="BG237" i="2"/>
  <c r="BH237" i="2"/>
  <c r="BH236" i="2"/>
  <c r="BG185" i="2"/>
  <c r="BH185" i="2"/>
  <c r="BH184" i="2"/>
  <c r="BG121" i="2"/>
  <c r="BH121" i="2"/>
  <c r="BH120" i="2"/>
  <c r="BG197" i="2"/>
  <c r="BH197" i="2"/>
  <c r="BH196" i="2"/>
  <c r="BG129" i="2"/>
  <c r="BH129" i="2"/>
  <c r="BH128" i="2"/>
  <c r="BH100" i="2"/>
  <c r="BG101" i="2"/>
  <c r="BH101" i="2"/>
  <c r="BH96" i="2"/>
  <c r="BG97" i="2"/>
  <c r="BH97" i="2"/>
  <c r="BH84" i="2"/>
  <c r="BG85" i="2"/>
  <c r="BH85" i="2"/>
  <c r="BH76" i="2"/>
  <c r="BG77" i="2"/>
  <c r="BH77" i="2"/>
  <c r="BH68" i="2"/>
  <c r="BG69" i="2"/>
  <c r="BH69" i="2"/>
  <c r="BH60" i="2"/>
  <c r="BG61" i="2"/>
  <c r="BH61" i="2"/>
  <c r="BH52" i="2"/>
  <c r="BG53" i="2"/>
  <c r="BH53" i="2"/>
  <c r="BI53" i="4"/>
  <c r="AT19" i="1"/>
  <c r="AT17" i="1"/>
  <c r="BI35" i="4"/>
  <c r="Y43" i="1"/>
  <c r="D255" i="3"/>
  <c r="C23" i="1"/>
  <c r="BG205" i="2"/>
  <c r="BH205" i="2"/>
  <c r="BH204" i="2"/>
  <c r="BG137" i="2"/>
  <c r="BH137" i="2"/>
  <c r="BH136" i="2"/>
  <c r="BH88" i="2"/>
  <c r="BG89" i="2"/>
  <c r="BH89" i="2"/>
  <c r="BH80" i="2"/>
  <c r="BG81" i="2"/>
  <c r="BH81" i="2"/>
  <c r="BH72" i="2"/>
  <c r="BG73" i="2"/>
  <c r="BH73" i="2"/>
  <c r="BH64" i="2"/>
  <c r="BG65" i="2"/>
  <c r="BH65" i="2"/>
  <c r="BH56" i="2"/>
  <c r="BG57" i="2"/>
  <c r="BH57" i="2"/>
  <c r="BG213" i="2"/>
  <c r="BH213" i="2"/>
  <c r="BH212" i="2"/>
  <c r="BG145" i="2"/>
  <c r="BH145" i="2"/>
  <c r="BH144" i="2"/>
  <c r="BG105" i="2"/>
  <c r="BH105" i="2"/>
  <c r="BH104" i="2"/>
  <c r="BG221" i="2"/>
  <c r="BH220" i="2"/>
  <c r="BG153" i="2"/>
  <c r="BH153" i="2"/>
  <c r="BH152" i="2"/>
  <c r="BG229" i="2"/>
  <c r="BH229" i="2"/>
  <c r="BH228" i="2"/>
  <c r="BG161" i="2"/>
  <c r="BH161" i="2"/>
  <c r="BH160" i="2"/>
  <c r="Y69" i="1"/>
  <c r="BI60" i="4"/>
  <c r="D194" i="3"/>
  <c r="D254" i="3"/>
  <c r="D67" i="3"/>
  <c r="D92" i="3"/>
  <c r="D63" i="3"/>
  <c r="D99" i="3"/>
  <c r="D47" i="3"/>
  <c r="D181" i="3"/>
  <c r="D157" i="3"/>
  <c r="D46" i="3"/>
  <c r="D10" i="3"/>
  <c r="D103" i="3"/>
  <c r="D23" i="3"/>
  <c r="D253" i="3"/>
  <c r="D158" i="3"/>
  <c r="D95" i="3"/>
  <c r="D204" i="3"/>
  <c r="D30" i="3"/>
  <c r="D14" i="3"/>
  <c r="D79" i="3"/>
  <c r="D91" i="3"/>
  <c r="D96" i="3"/>
  <c r="D38" i="3"/>
  <c r="D160" i="3"/>
  <c r="D138" i="3"/>
  <c r="D134" i="3"/>
  <c r="D130" i="3"/>
  <c r="D117" i="3"/>
  <c r="D113" i="3"/>
  <c r="D94" i="3"/>
  <c r="D73" i="3"/>
  <c r="D22" i="3"/>
  <c r="D172" i="3"/>
  <c r="D186" i="3"/>
  <c r="D178" i="3"/>
  <c r="D170" i="3"/>
  <c r="D166" i="3"/>
  <c r="D70" i="3"/>
  <c r="D199" i="3"/>
  <c r="D251" i="3"/>
  <c r="D126" i="3"/>
  <c r="D58" i="3"/>
  <c r="D116" i="3"/>
  <c r="D142" i="3"/>
  <c r="D82" i="3"/>
  <c r="D109" i="3"/>
  <c r="D105" i="3"/>
  <c r="D90" i="3"/>
  <c r="D13" i="3"/>
  <c r="D81" i="3"/>
  <c r="D190" i="3"/>
  <c r="D174" i="3"/>
  <c r="D161" i="3"/>
  <c r="D119" i="3"/>
  <c r="D200" i="3"/>
  <c r="D124" i="3"/>
  <c r="D86" i="3"/>
  <c r="D77" i="3"/>
  <c r="D24" i="3"/>
  <c r="D258" i="3"/>
  <c r="D51" i="3"/>
  <c r="D107" i="3"/>
  <c r="D66" i="3"/>
  <c r="D62" i="3"/>
  <c r="D120" i="3"/>
  <c r="D98" i="3"/>
  <c r="D69" i="3"/>
  <c r="D33" i="3"/>
  <c r="D29" i="3"/>
  <c r="D252" i="3"/>
  <c r="D182" i="3"/>
  <c r="D150" i="3"/>
  <c r="D74" i="3"/>
  <c r="D41" i="3"/>
  <c r="D6" i="3"/>
  <c r="D203" i="3"/>
  <c r="D164" i="3"/>
  <c r="D257" i="3"/>
  <c r="D21" i="3"/>
  <c r="D123" i="3"/>
  <c r="D60" i="3"/>
  <c r="D154" i="3"/>
  <c r="D146" i="3"/>
  <c r="D37" i="3"/>
  <c r="D112" i="3"/>
  <c r="D184" i="3"/>
  <c r="D72" i="3"/>
  <c r="BH221" i="2"/>
  <c r="D25" i="1"/>
  <c r="D23" i="1"/>
  <c r="C24" i="1"/>
  <c r="AH24" i="1" l="1"/>
  <c r="AE327" i="1"/>
  <c r="AB313" i="1"/>
  <c r="BB344" i="1"/>
  <c r="Q344" i="1" s="1"/>
  <c r="Q337" i="1"/>
  <c r="AB337" i="1"/>
  <c r="BB346" i="1"/>
  <c r="R346" i="1" s="1"/>
  <c r="V42" i="1"/>
  <c r="V338" i="1"/>
  <c r="AE314" i="1"/>
  <c r="BB321" i="1"/>
  <c r="Q321" i="1" s="1"/>
  <c r="AE321" i="1"/>
  <c r="V39" i="1"/>
  <c r="V43" i="1"/>
  <c r="V70" i="1"/>
  <c r="M70" i="1" s="1"/>
  <c r="V303" i="1"/>
  <c r="V328" i="1"/>
  <c r="V332" i="1"/>
  <c r="BB312" i="1"/>
  <c r="Q312" i="1" s="1"/>
  <c r="BB310" i="1"/>
  <c r="Q310" i="1" s="1"/>
  <c r="AB329" i="1"/>
  <c r="AB310" i="1"/>
  <c r="V29" i="1"/>
  <c r="L29" i="1" s="1"/>
  <c r="V330" i="1"/>
  <c r="V334" i="1"/>
  <c r="V347" i="1"/>
  <c r="AB312" i="1"/>
  <c r="S57" i="4"/>
  <c r="AM57" i="4" s="1" a="1"/>
  <c r="AM57" i="4" s="1"/>
  <c r="S49" i="4"/>
  <c r="S38" i="4"/>
  <c r="S30" i="4"/>
  <c r="S22" i="4"/>
  <c r="S43" i="4"/>
  <c r="AM43" i="4" s="1" a="1"/>
  <c r="AM43" i="4" s="1"/>
  <c r="S64" i="4"/>
  <c r="S56" i="4"/>
  <c r="S48" i="4"/>
  <c r="S37" i="4"/>
  <c r="S29" i="4"/>
  <c r="AM29" i="4" s="1" a="1"/>
  <c r="AM29" i="4" s="1"/>
  <c r="S21" i="4"/>
  <c r="AM21" i="4" s="1" a="1"/>
  <c r="AM21" i="4" s="1"/>
  <c r="S44" i="4"/>
  <c r="AM44" i="4" s="1" a="1"/>
  <c r="AM44" i="4" s="1"/>
  <c r="S63" i="4"/>
  <c r="AM63" i="4" s="1" a="1"/>
  <c r="AM63" i="4" s="1"/>
  <c r="S55" i="4"/>
  <c r="AM55" i="4" s="1" a="1"/>
  <c r="AM55" i="4" s="1"/>
  <c r="S47" i="4"/>
  <c r="AM47" i="4" s="1" a="1"/>
  <c r="AM47" i="4" s="1"/>
  <c r="S36" i="4"/>
  <c r="AM36" i="4" s="1" a="1"/>
  <c r="AM36" i="4" s="1"/>
  <c r="S28" i="4"/>
  <c r="AM28" i="4" s="1" a="1"/>
  <c r="AM28" i="4" s="1"/>
  <c r="S20" i="4"/>
  <c r="AM20" i="4" s="1" a="1"/>
  <c r="AM20" i="4" s="1"/>
  <c r="S62" i="4"/>
  <c r="S54" i="4"/>
  <c r="S46" i="4"/>
  <c r="AM46" i="4" s="1" a="1"/>
  <c r="AM46" i="4" s="1"/>
  <c r="S35" i="4"/>
  <c r="S27" i="4"/>
  <c r="S19" i="4"/>
  <c r="S61" i="4"/>
  <c r="S53" i="4"/>
  <c r="S42" i="4"/>
  <c r="S34" i="4"/>
  <c r="AM34" i="4" s="1" a="1"/>
  <c r="AM34" i="4" s="1"/>
  <c r="S26" i="4"/>
  <c r="S18" i="4"/>
  <c r="S60" i="4"/>
  <c r="AM60" i="4" s="1" a="1"/>
  <c r="AM60" i="4" s="1"/>
  <c r="S52" i="4"/>
  <c r="S41" i="4"/>
  <c r="S33" i="4"/>
  <c r="S25" i="4"/>
  <c r="S59" i="4"/>
  <c r="AM59" i="4" s="1" a="1"/>
  <c r="AM59" i="4" s="1"/>
  <c r="S51" i="4"/>
  <c r="AM51" i="4" s="1" a="1"/>
  <c r="AM51" i="4" s="1"/>
  <c r="S40" i="4"/>
  <c r="AM40" i="4" s="1" a="1"/>
  <c r="AM40" i="4" s="1"/>
  <c r="S32" i="4"/>
  <c r="S24" i="4"/>
  <c r="S17" i="4"/>
  <c r="S58" i="4"/>
  <c r="S50" i="4"/>
  <c r="S39" i="4"/>
  <c r="S31" i="4"/>
  <c r="S23" i="4"/>
  <c r="S45" i="4"/>
  <c r="AW36" i="1"/>
  <c r="AW66" i="1"/>
  <c r="AB331" i="1"/>
  <c r="P321" i="1"/>
  <c r="P347" i="1"/>
  <c r="AE24" i="1"/>
  <c r="V67" i="1"/>
  <c r="J67" i="1" s="1"/>
  <c r="O338" i="1"/>
  <c r="P338" i="1"/>
  <c r="A1" i="5"/>
  <c r="R309" i="1"/>
  <c r="V304" i="1"/>
  <c r="V311" i="1"/>
  <c r="V329" i="1"/>
  <c r="BB329" i="1"/>
  <c r="V46" i="1"/>
  <c r="K46" i="1" s="1"/>
  <c r="V307" i="1"/>
  <c r="AE306" i="1"/>
  <c r="V38" i="1"/>
  <c r="I38" i="1" s="1"/>
  <c r="BB24" i="1"/>
  <c r="AC171" i="1"/>
  <c r="AD171" i="1" s="1"/>
  <c r="AI171" i="1"/>
  <c r="AJ171" i="1" s="1"/>
  <c r="AF171" i="1"/>
  <c r="AG171" i="1" s="1"/>
  <c r="O309" i="1"/>
  <c r="BB304" i="1"/>
  <c r="Q304" i="1" s="1"/>
  <c r="AE329" i="1"/>
  <c r="AE335" i="1"/>
  <c r="AE302" i="1"/>
  <c r="Q347" i="1"/>
  <c r="AW25" i="1"/>
  <c r="V71" i="1"/>
  <c r="M71" i="1" s="1"/>
  <c r="V171" i="1"/>
  <c r="R30" i="1"/>
  <c r="R38" i="1"/>
  <c r="J38" i="1"/>
  <c r="M46" i="1"/>
  <c r="R46" i="1"/>
  <c r="R73" i="1"/>
  <c r="AB299" i="1"/>
  <c r="AC299" i="1" s="1"/>
  <c r="AD299" i="1" s="1"/>
  <c r="AH299" i="1"/>
  <c r="AI299" i="1" s="1"/>
  <c r="AJ299" i="1" s="1"/>
  <c r="AE299" i="1"/>
  <c r="AF299" i="1" s="1"/>
  <c r="AG299" i="1" s="1"/>
  <c r="R55" i="1"/>
  <c r="R63" i="1"/>
  <c r="Q345" i="1"/>
  <c r="BB320" i="1"/>
  <c r="Q320" i="1" s="1"/>
  <c r="R26" i="1"/>
  <c r="R34" i="1"/>
  <c r="J42" i="1"/>
  <c r="R42" i="1"/>
  <c r="K42" i="1"/>
  <c r="I42" i="1"/>
  <c r="M42" i="1"/>
  <c r="L42" i="1"/>
  <c r="R69" i="1"/>
  <c r="R51" i="1"/>
  <c r="R59" i="1"/>
  <c r="R67" i="1"/>
  <c r="BB316" i="1"/>
  <c r="R27" i="1"/>
  <c r="R35" i="1"/>
  <c r="R43" i="1"/>
  <c r="M43" i="1"/>
  <c r="I43" i="1"/>
  <c r="J43" i="1"/>
  <c r="L43" i="1"/>
  <c r="K43" i="1"/>
  <c r="J70" i="1"/>
  <c r="R70" i="1"/>
  <c r="R54" i="1"/>
  <c r="R62" i="1"/>
  <c r="Q318" i="1"/>
  <c r="O324" i="1"/>
  <c r="BB299" i="1"/>
  <c r="BB335" i="1"/>
  <c r="BB313" i="1"/>
  <c r="O313" i="1" s="1"/>
  <c r="V324" i="1"/>
  <c r="V36" i="1"/>
  <c r="K36" i="1" s="1"/>
  <c r="V41" i="1"/>
  <c r="V50" i="1"/>
  <c r="I50" i="1" s="1"/>
  <c r="V66" i="1"/>
  <c r="L66" i="1" s="1"/>
  <c r="AE346" i="1"/>
  <c r="AB345" i="1"/>
  <c r="AE348" i="1"/>
  <c r="R28" i="1"/>
  <c r="I36" i="1"/>
  <c r="R36" i="1"/>
  <c r="J44" i="1"/>
  <c r="L44" i="1"/>
  <c r="M44" i="1"/>
  <c r="I44" i="1"/>
  <c r="K44" i="1"/>
  <c r="R44" i="1"/>
  <c r="R71" i="1"/>
  <c r="V321" i="1"/>
  <c r="R49" i="1"/>
  <c r="M57" i="1"/>
  <c r="I57" i="1"/>
  <c r="R57" i="1"/>
  <c r="K57" i="1"/>
  <c r="L57" i="1"/>
  <c r="J57" i="1"/>
  <c r="M65" i="1"/>
  <c r="I65" i="1"/>
  <c r="R65" i="1"/>
  <c r="K65" i="1"/>
  <c r="J65" i="1"/>
  <c r="L65" i="1"/>
  <c r="Q322" i="1"/>
  <c r="R341" i="1"/>
  <c r="V314" i="1"/>
  <c r="V24" i="1"/>
  <c r="AE341" i="1"/>
  <c r="AB348" i="1"/>
  <c r="J29" i="1"/>
  <c r="R29" i="1"/>
  <c r="R37" i="1"/>
  <c r="R45" i="1"/>
  <c r="R72" i="1"/>
  <c r="R52" i="1"/>
  <c r="R60" i="1"/>
  <c r="AE320" i="1"/>
  <c r="AF83" i="1"/>
  <c r="AG83" i="1" s="1"/>
  <c r="AF87" i="1"/>
  <c r="AG87" i="1" s="1"/>
  <c r="AC93" i="1"/>
  <c r="AD93" i="1" s="1"/>
  <c r="AC109" i="1"/>
  <c r="AD109" i="1" s="1"/>
  <c r="AF121" i="1"/>
  <c r="AG121" i="1" s="1"/>
  <c r="AC120" i="1"/>
  <c r="AD120" i="1" s="1"/>
  <c r="AI135" i="1"/>
  <c r="AJ135" i="1" s="1"/>
  <c r="AC97" i="1"/>
  <c r="AD97" i="1" s="1"/>
  <c r="AC92" i="1"/>
  <c r="AD92" i="1" s="1"/>
  <c r="AF119" i="1"/>
  <c r="AG119" i="1" s="1"/>
  <c r="AC102" i="1"/>
  <c r="AD102" i="1" s="1"/>
  <c r="AC99" i="1"/>
  <c r="AD99" i="1" s="1"/>
  <c r="AI128" i="1"/>
  <c r="AJ128" i="1" s="1"/>
  <c r="AI132" i="1"/>
  <c r="AJ132" i="1" s="1"/>
  <c r="AF155" i="1"/>
  <c r="AG155" i="1" s="1"/>
  <c r="AI131" i="1"/>
  <c r="AJ131" i="1" s="1"/>
  <c r="AF213" i="1"/>
  <c r="AG213" i="1" s="1"/>
  <c r="AI229" i="1"/>
  <c r="AJ229" i="1" s="1"/>
  <c r="AC231" i="1"/>
  <c r="AD231" i="1" s="1"/>
  <c r="AC177" i="1"/>
  <c r="AD177" i="1" s="1"/>
  <c r="AI158" i="1"/>
  <c r="AJ158" i="1" s="1"/>
  <c r="AC101" i="1"/>
  <c r="AD101" i="1" s="1"/>
  <c r="AF111" i="1"/>
  <c r="AG111" i="1" s="1"/>
  <c r="AF147" i="1"/>
  <c r="AG147" i="1" s="1"/>
  <c r="AC159" i="1"/>
  <c r="AD159" i="1" s="1"/>
  <c r="AI77" i="1"/>
  <c r="AJ77" i="1" s="1"/>
  <c r="AF79" i="1"/>
  <c r="AG79" i="1" s="1"/>
  <c r="AF75" i="1"/>
  <c r="AG75" i="1" s="1"/>
  <c r="AF80" i="1"/>
  <c r="AG80" i="1" s="1"/>
  <c r="AI88" i="1"/>
  <c r="AJ88" i="1" s="1"/>
  <c r="AC95" i="1"/>
  <c r="AD95" i="1" s="1"/>
  <c r="AC112" i="1"/>
  <c r="AD112" i="1" s="1"/>
  <c r="AI93" i="1"/>
  <c r="AJ93" i="1" s="1"/>
  <c r="AC77" i="1"/>
  <c r="AD77" i="1" s="1"/>
  <c r="AI105" i="1"/>
  <c r="AJ105" i="1" s="1"/>
  <c r="AF99" i="1"/>
  <c r="AG99" i="1" s="1"/>
  <c r="AI122" i="1"/>
  <c r="AJ122" i="1" s="1"/>
  <c r="AI108" i="1"/>
  <c r="AJ108" i="1" s="1"/>
  <c r="AF103" i="1"/>
  <c r="AG103" i="1" s="1"/>
  <c r="AC135" i="1"/>
  <c r="AD135" i="1" s="1"/>
  <c r="AF133" i="1"/>
  <c r="AG133" i="1" s="1"/>
  <c r="AI133" i="1"/>
  <c r="AJ133" i="1" s="1"/>
  <c r="AF234" i="1"/>
  <c r="AG234" i="1" s="1"/>
  <c r="AC215" i="1"/>
  <c r="AD215" i="1" s="1"/>
  <c r="AC229" i="1"/>
  <c r="AD229" i="1" s="1"/>
  <c r="AF181" i="1"/>
  <c r="AG181" i="1" s="1"/>
  <c r="AC173" i="1"/>
  <c r="AD173" i="1" s="1"/>
  <c r="AI130" i="1"/>
  <c r="AJ130" i="1" s="1"/>
  <c r="AC165" i="1"/>
  <c r="AD165" i="1" s="1"/>
  <c r="AC98" i="1"/>
  <c r="AD98" i="1" s="1"/>
  <c r="AC108" i="1"/>
  <c r="AD108" i="1" s="1"/>
  <c r="AC125" i="1"/>
  <c r="AD125" i="1" s="1"/>
  <c r="AI113" i="1"/>
  <c r="AJ113" i="1" s="1"/>
  <c r="AI160" i="1"/>
  <c r="AJ160" i="1" s="1"/>
  <c r="AI164" i="1"/>
  <c r="AJ164" i="1" s="1"/>
  <c r="AI165" i="1"/>
  <c r="AJ165" i="1" s="1"/>
  <c r="AF167" i="1"/>
  <c r="AG167" i="1" s="1"/>
  <c r="AF182" i="1"/>
  <c r="AG182" i="1" s="1"/>
  <c r="AC223" i="1"/>
  <c r="AD223" i="1" s="1"/>
  <c r="AC164" i="1"/>
  <c r="AD164" i="1" s="1"/>
  <c r="AI203" i="1"/>
  <c r="AJ203" i="1" s="1"/>
  <c r="AC194" i="1"/>
  <c r="AD194" i="1" s="1"/>
  <c r="AF175" i="1"/>
  <c r="AG175" i="1" s="1"/>
  <c r="AF86" i="1"/>
  <c r="AG86" i="1" s="1"/>
  <c r="AF82" i="1"/>
  <c r="AG82" i="1" s="1"/>
  <c r="AI101" i="1"/>
  <c r="AJ101" i="1" s="1"/>
  <c r="AF118" i="1"/>
  <c r="AG118" i="1" s="1"/>
  <c r="AI94" i="1"/>
  <c r="AJ94" i="1" s="1"/>
  <c r="AF85" i="1"/>
  <c r="AG85" i="1" s="1"/>
  <c r="AC119" i="1"/>
  <c r="AD119" i="1" s="1"/>
  <c r="AI103" i="1"/>
  <c r="AJ103" i="1" s="1"/>
  <c r="AC88" i="1"/>
  <c r="AD88" i="1" s="1"/>
  <c r="AF91" i="1"/>
  <c r="AG91" i="1" s="1"/>
  <c r="AI115" i="1"/>
  <c r="AJ115" i="1" s="1"/>
  <c r="AI127" i="1"/>
  <c r="AJ127" i="1" s="1"/>
  <c r="AC104" i="1"/>
  <c r="AD104" i="1" s="1"/>
  <c r="AC86" i="1"/>
  <c r="AD86" i="1" s="1"/>
  <c r="AF123" i="1"/>
  <c r="AG123" i="1" s="1"/>
  <c r="AC110" i="1"/>
  <c r="AD110" i="1" s="1"/>
  <c r="AF126" i="1"/>
  <c r="AG126" i="1" s="1"/>
  <c r="AC115" i="1"/>
  <c r="AD115" i="1" s="1"/>
  <c r="AC133" i="1"/>
  <c r="AD133" i="1" s="1"/>
  <c r="AF107" i="1"/>
  <c r="AG107" i="1" s="1"/>
  <c r="AI140" i="1"/>
  <c r="AJ140" i="1" s="1"/>
  <c r="AI144" i="1"/>
  <c r="AJ144" i="1" s="1"/>
  <c r="AF204" i="1"/>
  <c r="AG204" i="1" s="1"/>
  <c r="AC193" i="1"/>
  <c r="AD193" i="1" s="1"/>
  <c r="AC205" i="1"/>
  <c r="AD205" i="1" s="1"/>
  <c r="AI169" i="1"/>
  <c r="AJ169" i="1" s="1"/>
  <c r="AI175" i="1"/>
  <c r="AJ175" i="1" s="1"/>
  <c r="AF159" i="1"/>
  <c r="AG159" i="1" s="1"/>
  <c r="AC143" i="1"/>
  <c r="AD143" i="1" s="1"/>
  <c r="AC80" i="1"/>
  <c r="AD80" i="1" s="1"/>
  <c r="AF78" i="1"/>
  <c r="AG78" i="1" s="1"/>
  <c r="AF104" i="1"/>
  <c r="AG104" i="1" s="1"/>
  <c r="AF96" i="1"/>
  <c r="AG96" i="1" s="1"/>
  <c r="AF134" i="1"/>
  <c r="AG134" i="1" s="1"/>
  <c r="AC87" i="1"/>
  <c r="AD87" i="1" s="1"/>
  <c r="AF77" i="1"/>
  <c r="AG77" i="1" s="1"/>
  <c r="AI85" i="1"/>
  <c r="AJ85" i="1" s="1"/>
  <c r="AC111" i="1"/>
  <c r="AD111" i="1" s="1"/>
  <c r="AC150" i="1"/>
  <c r="AD150" i="1" s="1"/>
  <c r="AC148" i="1"/>
  <c r="AD148" i="1" s="1"/>
  <c r="AI111" i="1"/>
  <c r="AJ111" i="1" s="1"/>
  <c r="AC145" i="1"/>
  <c r="AD145" i="1" s="1"/>
  <c r="AC116" i="1"/>
  <c r="AD116" i="1" s="1"/>
  <c r="AC153" i="1"/>
  <c r="AD153" i="1" s="1"/>
  <c r="AC213" i="1"/>
  <c r="AD213" i="1" s="1"/>
  <c r="AI191" i="1"/>
  <c r="AJ191" i="1" s="1"/>
  <c r="AI204" i="1"/>
  <c r="AJ204" i="1" s="1"/>
  <c r="AF173" i="1"/>
  <c r="AG173" i="1" s="1"/>
  <c r="AC140" i="1"/>
  <c r="AD140" i="1" s="1"/>
  <c r="AC151" i="1"/>
  <c r="AD151" i="1" s="1"/>
  <c r="AI142" i="1"/>
  <c r="AJ142" i="1" s="1"/>
  <c r="AF138" i="1"/>
  <c r="AG138" i="1" s="1"/>
  <c r="AF93" i="1"/>
  <c r="AG93" i="1" s="1"/>
  <c r="AF116" i="1"/>
  <c r="AG116" i="1" s="1"/>
  <c r="AI118" i="1"/>
  <c r="AJ118" i="1" s="1"/>
  <c r="AC122" i="1"/>
  <c r="AD122" i="1" s="1"/>
  <c r="AI83" i="1"/>
  <c r="AJ83" i="1" s="1"/>
  <c r="AC105" i="1"/>
  <c r="AD105" i="1" s="1"/>
  <c r="AF98" i="1"/>
  <c r="AG98" i="1" s="1"/>
  <c r="AC103" i="1"/>
  <c r="AD103" i="1" s="1"/>
  <c r="AC85" i="1"/>
  <c r="AD85" i="1" s="1"/>
  <c r="AI91" i="1"/>
  <c r="AJ91" i="1" s="1"/>
  <c r="AC91" i="1"/>
  <c r="AD91" i="1" s="1"/>
  <c r="AC130" i="1"/>
  <c r="AD130" i="1" s="1"/>
  <c r="AC114" i="1"/>
  <c r="AD114" i="1" s="1"/>
  <c r="AC118" i="1"/>
  <c r="AD118" i="1" s="1"/>
  <c r="AI168" i="1"/>
  <c r="AJ168" i="1" s="1"/>
  <c r="AF125" i="1"/>
  <c r="AG125" i="1" s="1"/>
  <c r="AF131" i="1"/>
  <c r="AG131" i="1" s="1"/>
  <c r="AF151" i="1"/>
  <c r="AG151" i="1" s="1"/>
  <c r="AF130" i="1"/>
  <c r="AG130" i="1" s="1"/>
  <c r="AI208" i="1"/>
  <c r="AJ208" i="1" s="1"/>
  <c r="AC204" i="1"/>
  <c r="AD204" i="1" s="1"/>
  <c r="AI183" i="1"/>
  <c r="AJ183" i="1" s="1"/>
  <c r="AF189" i="1"/>
  <c r="AG189" i="1" s="1"/>
  <c r="AI156" i="1"/>
  <c r="AJ156" i="1" s="1"/>
  <c r="AI126" i="1"/>
  <c r="AJ126" i="1" s="1"/>
  <c r="AI148" i="1"/>
  <c r="AJ148" i="1" s="1"/>
  <c r="AI99" i="1"/>
  <c r="AJ99" i="1" s="1"/>
  <c r="AF143" i="1"/>
  <c r="AG143" i="1" s="1"/>
  <c r="AI153" i="1"/>
  <c r="AJ153" i="1" s="1"/>
  <c r="AC149" i="1"/>
  <c r="AD149" i="1" s="1"/>
  <c r="AF158" i="1"/>
  <c r="AG158" i="1" s="1"/>
  <c r="AF217" i="1"/>
  <c r="AG217" i="1" s="1"/>
  <c r="AF207" i="1"/>
  <c r="AG207" i="1" s="1"/>
  <c r="AF192" i="1"/>
  <c r="AG192" i="1" s="1"/>
  <c r="AF88" i="1"/>
  <c r="AG88" i="1" s="1"/>
  <c r="AC226" i="1"/>
  <c r="AD226" i="1" s="1"/>
  <c r="AF180" i="1"/>
  <c r="AG180" i="1" s="1"/>
  <c r="AF149" i="1"/>
  <c r="AG149" i="1" s="1"/>
  <c r="AF142" i="1"/>
  <c r="AG142" i="1" s="1"/>
  <c r="AI116" i="1"/>
  <c r="AJ116" i="1" s="1"/>
  <c r="AF150" i="1"/>
  <c r="AG150" i="1" s="1"/>
  <c r="AF179" i="1"/>
  <c r="AG179" i="1" s="1"/>
  <c r="AC168" i="1"/>
  <c r="AD168" i="1" s="1"/>
  <c r="AI147" i="1"/>
  <c r="AJ147" i="1" s="1"/>
  <c r="AI176" i="1"/>
  <c r="AJ176" i="1" s="1"/>
  <c r="AF221" i="1"/>
  <c r="AG221" i="1" s="1"/>
  <c r="AC187" i="1"/>
  <c r="AD187" i="1" s="1"/>
  <c r="AF199" i="1"/>
  <c r="AG199" i="1" s="1"/>
  <c r="AF203" i="1"/>
  <c r="AG203" i="1" s="1"/>
  <c r="AC212" i="1"/>
  <c r="AD212" i="1" s="1"/>
  <c r="AI97" i="1"/>
  <c r="AJ97" i="1" s="1"/>
  <c r="AF115" i="1"/>
  <c r="AG115" i="1" s="1"/>
  <c r="AC136" i="1"/>
  <c r="AD136" i="1" s="1"/>
  <c r="AC221" i="1"/>
  <c r="AD221" i="1" s="1"/>
  <c r="AF165" i="1"/>
  <c r="AG165" i="1" s="1"/>
  <c r="AF156" i="1"/>
  <c r="AG156" i="1" s="1"/>
  <c r="AF113" i="1"/>
  <c r="AG113" i="1" s="1"/>
  <c r="AF148" i="1"/>
  <c r="AG148" i="1" s="1"/>
  <c r="AF178" i="1"/>
  <c r="AG178" i="1" s="1"/>
  <c r="AF226" i="1"/>
  <c r="AG226" i="1" s="1"/>
  <c r="AC196" i="1"/>
  <c r="AD196" i="1" s="1"/>
  <c r="AC180" i="1"/>
  <c r="AD180" i="1" s="1"/>
  <c r="AI102" i="1"/>
  <c r="AJ102" i="1" s="1"/>
  <c r="AI124" i="1"/>
  <c r="AJ124" i="1" s="1"/>
  <c r="AI125" i="1"/>
  <c r="AJ125" i="1" s="1"/>
  <c r="AI129" i="1"/>
  <c r="AJ129" i="1" s="1"/>
  <c r="AF196" i="1"/>
  <c r="AG196" i="1" s="1"/>
  <c r="AC158" i="1"/>
  <c r="AD158" i="1" s="1"/>
  <c r="AF135" i="1"/>
  <c r="AG135" i="1" s="1"/>
  <c r="AC126" i="1"/>
  <c r="AD126" i="1" s="1"/>
  <c r="AC166" i="1"/>
  <c r="AD166" i="1" s="1"/>
  <c r="AF152" i="1"/>
  <c r="AG152" i="1" s="1"/>
  <c r="AC155" i="1"/>
  <c r="AD155" i="1" s="1"/>
  <c r="AC181" i="1"/>
  <c r="AD181" i="1" s="1"/>
  <c r="AF198" i="1"/>
  <c r="AG198" i="1" s="1"/>
  <c r="AI189" i="1"/>
  <c r="AJ189" i="1" s="1"/>
  <c r="AF212" i="1"/>
  <c r="AG212" i="1" s="1"/>
  <c r="AF223" i="1"/>
  <c r="AG223" i="1" s="1"/>
  <c r="AF231" i="1"/>
  <c r="AG231" i="1" s="1"/>
  <c r="AF215" i="1"/>
  <c r="AG215" i="1" s="1"/>
  <c r="AC139" i="1"/>
  <c r="AD139" i="1" s="1"/>
  <c r="AC128" i="1"/>
  <c r="AD128" i="1" s="1"/>
  <c r="AC200" i="1"/>
  <c r="AD200" i="1" s="1"/>
  <c r="AC199" i="1"/>
  <c r="AD199" i="1" s="1"/>
  <c r="AC222" i="1"/>
  <c r="AD222" i="1" s="1"/>
  <c r="AC206" i="1"/>
  <c r="AD206" i="1" s="1"/>
  <c r="AC220" i="1"/>
  <c r="AD220" i="1" s="1"/>
  <c r="AI151" i="1"/>
  <c r="AJ151" i="1" s="1"/>
  <c r="AC132" i="1"/>
  <c r="AD132" i="1" s="1"/>
  <c r="AF188" i="1"/>
  <c r="AG188" i="1" s="1"/>
  <c r="AC176" i="1"/>
  <c r="AD176" i="1" s="1"/>
  <c r="AC94" i="1"/>
  <c r="AD94" i="1" s="1"/>
  <c r="AC184" i="1"/>
  <c r="AD184" i="1" s="1"/>
  <c r="AC183" i="1"/>
  <c r="AD183" i="1" s="1"/>
  <c r="AF183" i="1"/>
  <c r="AG183" i="1" s="1"/>
  <c r="AI181" i="1"/>
  <c r="AJ181" i="1" s="1"/>
  <c r="AI213" i="1"/>
  <c r="AJ213" i="1" s="1"/>
  <c r="AF236" i="1"/>
  <c r="AG236" i="1" s="1"/>
  <c r="AC203" i="1"/>
  <c r="AD203" i="1" s="1"/>
  <c r="AC235" i="1"/>
  <c r="AD235" i="1" s="1"/>
  <c r="AI98" i="1"/>
  <c r="AJ98" i="1" s="1"/>
  <c r="AI152" i="1"/>
  <c r="AJ152" i="1" s="1"/>
  <c r="AC142" i="1"/>
  <c r="AD142" i="1" s="1"/>
  <c r="AC185" i="1"/>
  <c r="AD185" i="1" s="1"/>
  <c r="AC156" i="1"/>
  <c r="AD156" i="1" s="1"/>
  <c r="AC152" i="1"/>
  <c r="AD152" i="1" s="1"/>
  <c r="AF144" i="1"/>
  <c r="AG144" i="1" s="1"/>
  <c r="AF160" i="1"/>
  <c r="AG160" i="1" s="1"/>
  <c r="AC189" i="1"/>
  <c r="AD189" i="1" s="1"/>
  <c r="AF187" i="1"/>
  <c r="AG187" i="1" s="1"/>
  <c r="AC195" i="1"/>
  <c r="AD195" i="1" s="1"/>
  <c r="AC172" i="1"/>
  <c r="AD172" i="1" s="1"/>
  <c r="AF205" i="1"/>
  <c r="AG205" i="1" s="1"/>
  <c r="AC188" i="1"/>
  <c r="AD188" i="1" s="1"/>
  <c r="AC186" i="1"/>
  <c r="AD186" i="1" s="1"/>
  <c r="AF225" i="1"/>
  <c r="AG225" i="1" s="1"/>
  <c r="AI228" i="1"/>
  <c r="AJ228" i="1" s="1"/>
  <c r="AF229" i="1"/>
  <c r="AG229" i="1" s="1"/>
  <c r="AI220" i="1"/>
  <c r="AJ220" i="1" s="1"/>
  <c r="AI226" i="1"/>
  <c r="AJ226" i="1" s="1"/>
  <c r="AI215" i="1"/>
  <c r="AJ215" i="1" s="1"/>
  <c r="AF233" i="1"/>
  <c r="AG233" i="1" s="1"/>
  <c r="AF94" i="1"/>
  <c r="AG94" i="1" s="1"/>
  <c r="AC78" i="1"/>
  <c r="AD78" i="1" s="1"/>
  <c r="AC162" i="1"/>
  <c r="AD162" i="1" s="1"/>
  <c r="AC237" i="1"/>
  <c r="AD237" i="1" s="1"/>
  <c r="AF218" i="1"/>
  <c r="AG218" i="1" s="1"/>
  <c r="AC134" i="1"/>
  <c r="AD134" i="1" s="1"/>
  <c r="AI157" i="1"/>
  <c r="AJ157" i="1" s="1"/>
  <c r="AC170" i="1"/>
  <c r="AD170" i="1" s="1"/>
  <c r="AI159" i="1"/>
  <c r="AJ159" i="1" s="1"/>
  <c r="AF128" i="1"/>
  <c r="AG128" i="1" s="1"/>
  <c r="AI174" i="1"/>
  <c r="AJ174" i="1" s="1"/>
  <c r="AF191" i="1"/>
  <c r="AG191" i="1" s="1"/>
  <c r="AC201" i="1"/>
  <c r="AD201" i="1" s="1"/>
  <c r="AC208" i="1"/>
  <c r="AD208" i="1" s="1"/>
  <c r="AI173" i="1"/>
  <c r="AJ173" i="1" s="1"/>
  <c r="AI207" i="1"/>
  <c r="AJ207" i="1" s="1"/>
  <c r="AF190" i="1"/>
  <c r="AG190" i="1" s="1"/>
  <c r="AC191" i="1"/>
  <c r="AD191" i="1" s="1"/>
  <c r="AF206" i="1"/>
  <c r="AG206" i="1" s="1"/>
  <c r="AC234" i="1"/>
  <c r="AD234" i="1" s="1"/>
  <c r="AI231" i="1"/>
  <c r="AJ231" i="1" s="1"/>
  <c r="AF237" i="1"/>
  <c r="AG237" i="1" s="1"/>
  <c r="AI212" i="1"/>
  <c r="AJ212" i="1" s="1"/>
  <c r="AC228" i="1"/>
  <c r="AD228" i="1" s="1"/>
  <c r="AF228" i="1"/>
  <c r="AG228" i="1" s="1"/>
  <c r="AI139" i="1"/>
  <c r="AJ139" i="1" s="1"/>
  <c r="AI193" i="1"/>
  <c r="AJ193" i="1" s="1"/>
  <c r="AF210" i="1"/>
  <c r="AG210" i="1" s="1"/>
  <c r="AI95" i="1"/>
  <c r="AJ95" i="1" s="1"/>
  <c r="AI104" i="1"/>
  <c r="AJ104" i="1" s="1"/>
  <c r="AF141" i="1"/>
  <c r="AG141" i="1" s="1"/>
  <c r="AI237" i="1"/>
  <c r="AJ237" i="1" s="1"/>
  <c r="AF197" i="1"/>
  <c r="AG197" i="1" s="1"/>
  <c r="AC160" i="1"/>
  <c r="AD160" i="1" s="1"/>
  <c r="AI107" i="1"/>
  <c r="AJ107" i="1" s="1"/>
  <c r="AI134" i="1"/>
  <c r="AJ134" i="1" s="1"/>
  <c r="AC169" i="1"/>
  <c r="AD169" i="1" s="1"/>
  <c r="AC175" i="1"/>
  <c r="AD175" i="1" s="1"/>
  <c r="AC218" i="1"/>
  <c r="AD218" i="1" s="1"/>
  <c r="AC192" i="1"/>
  <c r="AD192" i="1" s="1"/>
  <c r="AF195" i="1"/>
  <c r="AG195" i="1" s="1"/>
  <c r="AI218" i="1"/>
  <c r="AJ218" i="1" s="1"/>
  <c r="AI236" i="1"/>
  <c r="AJ236" i="1" s="1"/>
  <c r="AI86" i="1"/>
  <c r="AJ86" i="1" s="1"/>
  <c r="AI119" i="1"/>
  <c r="AJ119" i="1" s="1"/>
  <c r="AC147" i="1"/>
  <c r="AD147" i="1" s="1"/>
  <c r="AF208" i="1"/>
  <c r="AG208" i="1" s="1"/>
  <c r="AI192" i="1"/>
  <c r="AJ192" i="1" s="1"/>
  <c r="AI150" i="1"/>
  <c r="AJ150" i="1" s="1"/>
  <c r="AI136" i="1"/>
  <c r="AJ136" i="1" s="1"/>
  <c r="AF172" i="1"/>
  <c r="AG172" i="1" s="1"/>
  <c r="AF166" i="1"/>
  <c r="AG166" i="1" s="1"/>
  <c r="AI145" i="1"/>
  <c r="AJ145" i="1" s="1"/>
  <c r="AF162" i="1"/>
  <c r="AG162" i="1" s="1"/>
  <c r="AI200" i="1"/>
  <c r="AJ200" i="1" s="1"/>
  <c r="AI197" i="1"/>
  <c r="AJ197" i="1" s="1"/>
  <c r="AF184" i="1"/>
  <c r="AG184" i="1" s="1"/>
  <c r="AI221" i="1"/>
  <c r="AJ221" i="1" s="1"/>
  <c r="AC197" i="1"/>
  <c r="AD197" i="1" s="1"/>
  <c r="AI199" i="1"/>
  <c r="AJ199" i="1" s="1"/>
  <c r="AC236" i="1"/>
  <c r="AD236" i="1" s="1"/>
  <c r="AF220" i="1"/>
  <c r="AG220" i="1" s="1"/>
  <c r="AI234" i="1"/>
  <c r="AJ234" i="1" s="1"/>
  <c r="AI223" i="1"/>
  <c r="AJ223" i="1" s="1"/>
  <c r="AC182" i="1"/>
  <c r="AD182" i="1" s="1"/>
  <c r="AI180" i="1"/>
  <c r="AJ180" i="1" s="1"/>
  <c r="AI109" i="1"/>
  <c r="AJ109" i="1" s="1"/>
  <c r="AF129" i="1"/>
  <c r="AG129" i="1" s="1"/>
  <c r="AC96" i="1"/>
  <c r="AD96" i="1" s="1"/>
  <c r="AF140" i="1"/>
  <c r="AG140" i="1" s="1"/>
  <c r="AI235" i="1"/>
  <c r="AJ235" i="1" s="1"/>
  <c r="AF193" i="1"/>
  <c r="AG193" i="1" s="1"/>
  <c r="AI82" i="1"/>
  <c r="AJ82" i="1" s="1"/>
  <c r="AF202" i="1"/>
  <c r="AG202" i="1" s="1"/>
  <c r="AI233" i="1"/>
  <c r="AJ233" i="1" s="1"/>
  <c r="AF170" i="1"/>
  <c r="AG170" i="1" s="1"/>
  <c r="AF216" i="1"/>
  <c r="AG216" i="1" s="1"/>
  <c r="AF122" i="1"/>
  <c r="AG122" i="1" s="1"/>
  <c r="AI182" i="1"/>
  <c r="AJ182" i="1" s="1"/>
  <c r="AC117" i="1"/>
  <c r="AD117" i="1" s="1"/>
  <c r="AF157" i="1"/>
  <c r="AG157" i="1" s="1"/>
  <c r="AF127" i="1"/>
  <c r="AG127" i="1" s="1"/>
  <c r="AF92" i="1"/>
  <c r="AG92" i="1" s="1"/>
  <c r="AI161" i="1"/>
  <c r="AJ161" i="1" s="1"/>
  <c r="AI89" i="1"/>
  <c r="AJ89" i="1" s="1"/>
  <c r="AC123" i="1"/>
  <c r="AD123" i="1" s="1"/>
  <c r="AI214" i="1"/>
  <c r="AJ214" i="1" s="1"/>
  <c r="AF214" i="1"/>
  <c r="AG214" i="1" s="1"/>
  <c r="AF105" i="1"/>
  <c r="AG105" i="1" s="1"/>
  <c r="AI146" i="1"/>
  <c r="AJ146" i="1" s="1"/>
  <c r="AF222" i="1"/>
  <c r="AG222" i="1" s="1"/>
  <c r="AC146" i="1"/>
  <c r="AD146" i="1" s="1"/>
  <c r="AC209" i="1"/>
  <c r="AD209" i="1" s="1"/>
  <c r="AF186" i="1"/>
  <c r="AG186" i="1" s="1"/>
  <c r="AI184" i="1"/>
  <c r="AJ184" i="1" s="1"/>
  <c r="AF227" i="1"/>
  <c r="AG227" i="1" s="1"/>
  <c r="AI227" i="1"/>
  <c r="AJ227" i="1" s="1"/>
  <c r="AI186" i="1"/>
  <c r="AJ186" i="1" s="1"/>
  <c r="AI172" i="1"/>
  <c r="AJ172" i="1" s="1"/>
  <c r="AF139" i="1"/>
  <c r="AG139" i="1" s="1"/>
  <c r="AF174" i="1"/>
  <c r="AG174" i="1" s="1"/>
  <c r="AC106" i="1"/>
  <c r="AD106" i="1" s="1"/>
  <c r="AC113" i="1"/>
  <c r="AD113" i="1" s="1"/>
  <c r="AF117" i="1"/>
  <c r="AG117" i="1" s="1"/>
  <c r="AC89" i="1"/>
  <c r="AD89" i="1" s="1"/>
  <c r="AI149" i="1"/>
  <c r="AJ149" i="1" s="1"/>
  <c r="AC75" i="1"/>
  <c r="AD75" i="1" s="1"/>
  <c r="AI121" i="1"/>
  <c r="AJ121" i="1" s="1"/>
  <c r="AC227" i="1"/>
  <c r="AD227" i="1" s="1"/>
  <c r="AI211" i="1"/>
  <c r="AJ211" i="1" s="1"/>
  <c r="AI76" i="1"/>
  <c r="AJ76" i="1" s="1"/>
  <c r="AF108" i="1"/>
  <c r="AG108" i="1" s="1"/>
  <c r="AI224" i="1"/>
  <c r="AJ224" i="1" s="1"/>
  <c r="AC107" i="1"/>
  <c r="AD107" i="1" s="1"/>
  <c r="AF230" i="1"/>
  <c r="AG230" i="1" s="1"/>
  <c r="AI209" i="1"/>
  <c r="AJ209" i="1" s="1"/>
  <c r="AC214" i="1"/>
  <c r="AD214" i="1" s="1"/>
  <c r="AC100" i="1"/>
  <c r="AD100" i="1" s="1"/>
  <c r="AI216" i="1"/>
  <c r="AJ216" i="1" s="1"/>
  <c r="AI210" i="1"/>
  <c r="AJ210" i="1" s="1"/>
  <c r="AI202" i="1"/>
  <c r="AJ202" i="1" s="1"/>
  <c r="AI75" i="1"/>
  <c r="AJ75" i="1" s="1"/>
  <c r="AF136" i="1"/>
  <c r="AG136" i="1" s="1"/>
  <c r="AI178" i="1"/>
  <c r="AJ178" i="1" s="1"/>
  <c r="AF76" i="1"/>
  <c r="AG76" i="1" s="1"/>
  <c r="AI100" i="1"/>
  <c r="AJ100" i="1" s="1"/>
  <c r="AF97" i="1"/>
  <c r="AG97" i="1" s="1"/>
  <c r="AI90" i="1"/>
  <c r="AJ90" i="1" s="1"/>
  <c r="AF145" i="1"/>
  <c r="AG145" i="1" s="1"/>
  <c r="AC83" i="1"/>
  <c r="AD83" i="1" s="1"/>
  <c r="AI96" i="1"/>
  <c r="AJ96" i="1" s="1"/>
  <c r="AI201" i="1"/>
  <c r="AJ201" i="1" s="1"/>
  <c r="AC178" i="1"/>
  <c r="AD178" i="1" s="1"/>
  <c r="AF176" i="1"/>
  <c r="AG176" i="1" s="1"/>
  <c r="AF109" i="1"/>
  <c r="AG109" i="1" s="1"/>
  <c r="AI196" i="1"/>
  <c r="AJ196" i="1" s="1"/>
  <c r="AI87" i="1"/>
  <c r="AJ87" i="1" s="1"/>
  <c r="AC207" i="1"/>
  <c r="AD207" i="1" s="1"/>
  <c r="AC233" i="1"/>
  <c r="AD233" i="1" s="1"/>
  <c r="AF163" i="1"/>
  <c r="AG163" i="1" s="1"/>
  <c r="AC216" i="1"/>
  <c r="AD216" i="1" s="1"/>
  <c r="AI120" i="1"/>
  <c r="AJ120" i="1" s="1"/>
  <c r="AI225" i="1"/>
  <c r="AJ225" i="1" s="1"/>
  <c r="AI195" i="1"/>
  <c r="AJ195" i="1" s="1"/>
  <c r="AI232" i="1"/>
  <c r="AJ232" i="1" s="1"/>
  <c r="AF120" i="1"/>
  <c r="AG120" i="1" s="1"/>
  <c r="AF124" i="1"/>
  <c r="AG124" i="1" s="1"/>
  <c r="AI162" i="1"/>
  <c r="AJ162" i="1" s="1"/>
  <c r="AI138" i="1"/>
  <c r="AJ138" i="1" s="1"/>
  <c r="AC121" i="1"/>
  <c r="AD121" i="1" s="1"/>
  <c r="AI81" i="1"/>
  <c r="AJ81" i="1" s="1"/>
  <c r="AI78" i="1"/>
  <c r="AJ78" i="1" s="1"/>
  <c r="AI163" i="1"/>
  <c r="AJ163" i="1" s="1"/>
  <c r="AI155" i="1"/>
  <c r="AJ155" i="1" s="1"/>
  <c r="AF102" i="1"/>
  <c r="AG102" i="1" s="1"/>
  <c r="AC217" i="1"/>
  <c r="AD217" i="1" s="1"/>
  <c r="AI166" i="1"/>
  <c r="AJ166" i="1" s="1"/>
  <c r="AF224" i="1"/>
  <c r="AG224" i="1" s="1"/>
  <c r="AI114" i="1"/>
  <c r="AJ114" i="1" s="1"/>
  <c r="AF194" i="1"/>
  <c r="AG194" i="1" s="1"/>
  <c r="AF164" i="1"/>
  <c r="AG164" i="1" s="1"/>
  <c r="AF235" i="1"/>
  <c r="AG235" i="1" s="1"/>
  <c r="AI217" i="1"/>
  <c r="AJ217" i="1" s="1"/>
  <c r="AI154" i="1"/>
  <c r="AJ154" i="1" s="1"/>
  <c r="AI194" i="1"/>
  <c r="AJ194" i="1" s="1"/>
  <c r="AC137" i="1"/>
  <c r="AD137" i="1" s="1"/>
  <c r="AF200" i="1"/>
  <c r="AG200" i="1" s="1"/>
  <c r="AF177" i="1"/>
  <c r="AG177" i="1" s="1"/>
  <c r="AI188" i="1"/>
  <c r="AJ188" i="1" s="1"/>
  <c r="AI84" i="1"/>
  <c r="AJ84" i="1" s="1"/>
  <c r="AC127" i="1"/>
  <c r="AD127" i="1" s="1"/>
  <c r="AF169" i="1"/>
  <c r="AG169" i="1" s="1"/>
  <c r="AI167" i="1"/>
  <c r="AJ167" i="1" s="1"/>
  <c r="AF95" i="1"/>
  <c r="AG95" i="1" s="1"/>
  <c r="AC76" i="1"/>
  <c r="AD76" i="1" s="1"/>
  <c r="AF89" i="1"/>
  <c r="AG89" i="1" s="1"/>
  <c r="AC131" i="1"/>
  <c r="AD131" i="1" s="1"/>
  <c r="AI143" i="1"/>
  <c r="AJ143" i="1" s="1"/>
  <c r="AI79" i="1"/>
  <c r="AJ79" i="1" s="1"/>
  <c r="AI187" i="1"/>
  <c r="AJ187" i="1" s="1"/>
  <c r="AF132" i="1"/>
  <c r="AG132" i="1" s="1"/>
  <c r="AC198" i="1"/>
  <c r="AD198" i="1" s="1"/>
  <c r="AF90" i="1"/>
  <c r="AG90" i="1" s="1"/>
  <c r="AF209" i="1"/>
  <c r="AG209" i="1" s="1"/>
  <c r="AF211" i="1"/>
  <c r="AG211" i="1" s="1"/>
  <c r="AI222" i="1"/>
  <c r="AJ222" i="1" s="1"/>
  <c r="AC210" i="1"/>
  <c r="AD210" i="1" s="1"/>
  <c r="AC129" i="1"/>
  <c r="AD129" i="1" s="1"/>
  <c r="AF232" i="1"/>
  <c r="AG232" i="1" s="1"/>
  <c r="AI92" i="1"/>
  <c r="AJ92" i="1" s="1"/>
  <c r="AF185" i="1"/>
  <c r="AG185" i="1" s="1"/>
  <c r="AI179" i="1"/>
  <c r="AJ179" i="1" s="1"/>
  <c r="AI219" i="1"/>
  <c r="AJ219" i="1" s="1"/>
  <c r="AC174" i="1"/>
  <c r="AD174" i="1" s="1"/>
  <c r="AI117" i="1"/>
  <c r="AJ117" i="1" s="1"/>
  <c r="AC138" i="1"/>
  <c r="AD138" i="1" s="1"/>
  <c r="AF153" i="1"/>
  <c r="AG153" i="1" s="1"/>
  <c r="AF100" i="1"/>
  <c r="AG100" i="1" s="1"/>
  <c r="AF112" i="1"/>
  <c r="AG112" i="1" s="1"/>
  <c r="AC90" i="1"/>
  <c r="AD90" i="1" s="1"/>
  <c r="AF106" i="1"/>
  <c r="AG106" i="1" s="1"/>
  <c r="AC157" i="1"/>
  <c r="AD157" i="1" s="1"/>
  <c r="AI80" i="1"/>
  <c r="AJ80" i="1" s="1"/>
  <c r="AC224" i="1"/>
  <c r="AD224" i="1" s="1"/>
  <c r="AF146" i="1"/>
  <c r="AG146" i="1" s="1"/>
  <c r="AI206" i="1"/>
  <c r="AJ206" i="1" s="1"/>
  <c r="AC167" i="1"/>
  <c r="AD167" i="1" s="1"/>
  <c r="AI177" i="1"/>
  <c r="AJ177" i="1" s="1"/>
  <c r="AI230" i="1"/>
  <c r="AJ230" i="1" s="1"/>
  <c r="AI185" i="1"/>
  <c r="AJ185" i="1" s="1"/>
  <c r="AI205" i="1"/>
  <c r="AJ205" i="1" s="1"/>
  <c r="AF101" i="1"/>
  <c r="AG101" i="1" s="1"/>
  <c r="AC190" i="1"/>
  <c r="AD190" i="1" s="1"/>
  <c r="AF81" i="1"/>
  <c r="AG81" i="1" s="1"/>
  <c r="AC219" i="1"/>
  <c r="AD219" i="1" s="1"/>
  <c r="AC154" i="1"/>
  <c r="AD154" i="1" s="1"/>
  <c r="AI198" i="1"/>
  <c r="AJ198" i="1" s="1"/>
  <c r="AF168" i="1"/>
  <c r="AG168" i="1" s="1"/>
  <c r="AF110" i="1"/>
  <c r="AG110" i="1" s="1"/>
  <c r="AI112" i="1"/>
  <c r="AJ112" i="1" s="1"/>
  <c r="AC144" i="1"/>
  <c r="AD144" i="1" s="1"/>
  <c r="AI106" i="1"/>
  <c r="AJ106" i="1" s="1"/>
  <c r="AI137" i="1"/>
  <c r="AJ137" i="1" s="1"/>
  <c r="AC84" i="1"/>
  <c r="AD84" i="1" s="1"/>
  <c r="AI123" i="1"/>
  <c r="AJ123" i="1" s="1"/>
  <c r="AC163" i="1"/>
  <c r="AD163" i="1" s="1"/>
  <c r="AC79" i="1"/>
  <c r="AD79" i="1" s="1"/>
  <c r="AF201" i="1"/>
  <c r="AG201" i="1" s="1"/>
  <c r="AF114" i="1"/>
  <c r="AG114" i="1" s="1"/>
  <c r="AC211" i="1"/>
  <c r="AD211" i="1" s="1"/>
  <c r="AI141" i="1"/>
  <c r="AJ141" i="1" s="1"/>
  <c r="AF154" i="1"/>
  <c r="AG154" i="1" s="1"/>
  <c r="AC225" i="1"/>
  <c r="AD225" i="1" s="1"/>
  <c r="AC161" i="1"/>
  <c r="AD161" i="1" s="1"/>
  <c r="AC232" i="1"/>
  <c r="AD232" i="1" s="1"/>
  <c r="AC81" i="1"/>
  <c r="AD81" i="1" s="1"/>
  <c r="AF219" i="1"/>
  <c r="AG219" i="1" s="1"/>
  <c r="AC82" i="1"/>
  <c r="AD82" i="1" s="1"/>
  <c r="AI190" i="1"/>
  <c r="AJ190" i="1" s="1"/>
  <c r="AC230" i="1"/>
  <c r="AD230" i="1" s="1"/>
  <c r="AC179" i="1"/>
  <c r="AD179" i="1" s="1"/>
  <c r="AI170" i="1"/>
  <c r="AJ170" i="1" s="1"/>
  <c r="AC202" i="1"/>
  <c r="AD202" i="1" s="1"/>
  <c r="AC124" i="1"/>
  <c r="AD124" i="1" s="1"/>
  <c r="AC141" i="1"/>
  <c r="AD141" i="1" s="1"/>
  <c r="AF137" i="1"/>
  <c r="AG137" i="1" s="1"/>
  <c r="AI110" i="1"/>
  <c r="AJ110" i="1" s="1"/>
  <c r="AF84" i="1"/>
  <c r="AG84" i="1" s="1"/>
  <c r="AF161" i="1"/>
  <c r="AG161" i="1" s="1"/>
  <c r="AC296" i="1"/>
  <c r="AD296" i="1" s="1"/>
  <c r="AI296" i="1"/>
  <c r="AJ296" i="1" s="1"/>
  <c r="AF296" i="1"/>
  <c r="AG296" i="1" s="1"/>
  <c r="AB298" i="1"/>
  <c r="AC298" i="1" s="1"/>
  <c r="AD298" i="1" s="1"/>
  <c r="AH298" i="1"/>
  <c r="AI298" i="1" s="1"/>
  <c r="AJ298" i="1" s="1"/>
  <c r="AE298" i="1"/>
  <c r="AF298" i="1" s="1"/>
  <c r="AG298" i="1" s="1"/>
  <c r="R31" i="1"/>
  <c r="M39" i="1"/>
  <c r="K39" i="1"/>
  <c r="J39" i="1"/>
  <c r="R39" i="1"/>
  <c r="I39" i="1"/>
  <c r="L39" i="1"/>
  <c r="R47" i="1"/>
  <c r="AE295" i="1"/>
  <c r="AF295" i="1" s="1"/>
  <c r="AG295" i="1" s="1"/>
  <c r="AB295" i="1"/>
  <c r="AC295" i="1" s="1"/>
  <c r="AD295" i="1" s="1"/>
  <c r="AH295" i="1"/>
  <c r="AI295" i="1" s="1"/>
  <c r="AJ295" i="1" s="1"/>
  <c r="R50" i="1"/>
  <c r="J50" i="1"/>
  <c r="M50" i="1"/>
  <c r="K50" i="1"/>
  <c r="L50" i="1"/>
  <c r="R58" i="1"/>
  <c r="R66" i="1"/>
  <c r="O322" i="1"/>
  <c r="R312" i="1"/>
  <c r="Q305" i="1"/>
  <c r="AB320" i="1"/>
  <c r="R32" i="1"/>
  <c r="R40" i="1"/>
  <c r="R48" i="1"/>
  <c r="V302" i="1"/>
  <c r="V340" i="1"/>
  <c r="AH297" i="1"/>
  <c r="AI297" i="1" s="1"/>
  <c r="AJ297" i="1" s="1"/>
  <c r="AE297" i="1"/>
  <c r="AF297" i="1" s="1"/>
  <c r="AG297" i="1" s="1"/>
  <c r="AB297" i="1"/>
  <c r="AC297" i="1" s="1"/>
  <c r="AD297" i="1" s="1"/>
  <c r="R53" i="1"/>
  <c r="R61" i="1"/>
  <c r="P312" i="1"/>
  <c r="R320" i="1"/>
  <c r="R322" i="1"/>
  <c r="AE313" i="1"/>
  <c r="V299" i="1"/>
  <c r="N299" i="1" s="1"/>
  <c r="V279" i="1"/>
  <c r="H279" i="1" s="1"/>
  <c r="V231" i="1"/>
  <c r="V220" i="1"/>
  <c r="F220" i="1" s="1"/>
  <c r="V191" i="1"/>
  <c r="V172" i="1"/>
  <c r="V136" i="1"/>
  <c r="V130" i="1"/>
  <c r="V126" i="1"/>
  <c r="K126" i="1" s="1"/>
  <c r="V118" i="1"/>
  <c r="V109" i="1"/>
  <c r="V99" i="1"/>
  <c r="V83" i="1"/>
  <c r="V225" i="1"/>
  <c r="G225" i="1" s="1"/>
  <c r="V204" i="1"/>
  <c r="V195" i="1"/>
  <c r="V152" i="1"/>
  <c r="V131" i="1"/>
  <c r="V123" i="1"/>
  <c r="V119" i="1"/>
  <c r="V115" i="1"/>
  <c r="V228" i="1"/>
  <c r="M228" i="1" s="1"/>
  <c r="V218" i="1"/>
  <c r="V211" i="1"/>
  <c r="F211" i="1" s="1"/>
  <c r="V202" i="1"/>
  <c r="V186" i="1"/>
  <c r="K186" i="1" s="1"/>
  <c r="V162" i="1"/>
  <c r="V215" i="1"/>
  <c r="V209" i="1"/>
  <c r="V233" i="1"/>
  <c r="H233" i="1" s="1"/>
  <c r="V199" i="1"/>
  <c r="V183" i="1"/>
  <c r="V180" i="1"/>
  <c r="V262" i="1"/>
  <c r="F262" i="1" s="1"/>
  <c r="V223" i="1"/>
  <c r="V206" i="1"/>
  <c r="V187" i="1"/>
  <c r="K187" i="1" s="1"/>
  <c r="V178" i="1"/>
  <c r="I178" i="1" s="1"/>
  <c r="V258" i="1"/>
  <c r="G258" i="1" s="1"/>
  <c r="V194" i="1"/>
  <c r="V252" i="1"/>
  <c r="F252" i="1" s="1"/>
  <c r="V217" i="1"/>
  <c r="V175" i="1"/>
  <c r="V102" i="1"/>
  <c r="K102" i="1" s="1"/>
  <c r="V154" i="1"/>
  <c r="V140" i="1"/>
  <c r="I140" i="1" s="1"/>
  <c r="V129" i="1"/>
  <c r="V121" i="1"/>
  <c r="V144" i="1"/>
  <c r="V91" i="1"/>
  <c r="L91" i="1" s="1"/>
  <c r="V133" i="1"/>
  <c r="V82" i="1"/>
  <c r="V113" i="1"/>
  <c r="V88" i="1"/>
  <c r="V103" i="1"/>
  <c r="V124" i="1"/>
  <c r="V100" i="1"/>
  <c r="V81" i="1"/>
  <c r="V75" i="1"/>
  <c r="V80" i="1"/>
  <c r="V134" i="1"/>
  <c r="V90" i="1"/>
  <c r="V76" i="1"/>
  <c r="V110" i="1"/>
  <c r="V97" i="1"/>
  <c r="V147" i="1"/>
  <c r="V176" i="1"/>
  <c r="V244" i="1"/>
  <c r="F244" i="1" s="1"/>
  <c r="V203" i="1"/>
  <c r="V200" i="1"/>
  <c r="V216" i="1"/>
  <c r="V298" i="1"/>
  <c r="N298" i="1" s="1"/>
  <c r="V205" i="1"/>
  <c r="V139" i="1"/>
  <c r="V158" i="1"/>
  <c r="V259" i="1"/>
  <c r="V241" i="1"/>
  <c r="G241" i="1" s="1"/>
  <c r="V122" i="1"/>
  <c r="V149" i="1"/>
  <c r="V79" i="1"/>
  <c r="V104" i="1"/>
  <c r="V105" i="1"/>
  <c r="V117" i="1"/>
  <c r="V137" i="1"/>
  <c r="V151" i="1"/>
  <c r="V185" i="1"/>
  <c r="V246" i="1"/>
  <c r="F246" i="1" s="1"/>
  <c r="V212" i="1"/>
  <c r="V226" i="1"/>
  <c r="V143" i="1"/>
  <c r="V230" i="1"/>
  <c r="V148" i="1"/>
  <c r="V208" i="1"/>
  <c r="V221" i="1"/>
  <c r="V297" i="1"/>
  <c r="N297" i="1" s="1"/>
  <c r="V256" i="1"/>
  <c r="H256" i="1" s="1"/>
  <c r="V243" i="1"/>
  <c r="H243" i="1" s="1"/>
  <c r="V85" i="1"/>
  <c r="V101" i="1"/>
  <c r="V138" i="1"/>
  <c r="V240" i="1"/>
  <c r="G240" i="1" s="1"/>
  <c r="V197" i="1"/>
  <c r="V224" i="1"/>
  <c r="V274" i="1"/>
  <c r="H274" i="1" s="1"/>
  <c r="V146" i="1"/>
  <c r="V236" i="1"/>
  <c r="V142" i="1"/>
  <c r="I142" i="1" s="1"/>
  <c r="V229" i="1"/>
  <c r="V165" i="1"/>
  <c r="V179" i="1"/>
  <c r="I179" i="1" s="1"/>
  <c r="V277" i="1"/>
  <c r="H277" i="1" s="1"/>
  <c r="V242" i="1"/>
  <c r="H242" i="1" s="1"/>
  <c r="V247" i="1"/>
  <c r="G247" i="1" s="1"/>
  <c r="V239" i="1"/>
  <c r="M239" i="1" s="1"/>
  <c r="V114" i="1"/>
  <c r="V108" i="1"/>
  <c r="M108" i="1" s="1"/>
  <c r="V169" i="1"/>
  <c r="V250" i="1"/>
  <c r="F250" i="1" s="1"/>
  <c r="V237" i="1"/>
  <c r="V156" i="1"/>
  <c r="V249" i="1"/>
  <c r="H249" i="1" s="1"/>
  <c r="V153" i="1"/>
  <c r="V170" i="1"/>
  <c r="V222" i="1"/>
  <c r="K222" i="1" s="1"/>
  <c r="V182" i="1"/>
  <c r="V232" i="1"/>
  <c r="V266" i="1"/>
  <c r="F266" i="1" s="1"/>
  <c r="V269" i="1"/>
  <c r="H269" i="1" s="1"/>
  <c r="V293" i="1"/>
  <c r="F293" i="1" s="1"/>
  <c r="V248" i="1"/>
  <c r="H248" i="1" s="1"/>
  <c r="V254" i="1"/>
  <c r="H254" i="1" s="1"/>
  <c r="V245" i="1"/>
  <c r="H245" i="1" s="1"/>
  <c r="V84" i="1"/>
  <c r="V86" i="1"/>
  <c r="J86" i="1" s="1"/>
  <c r="V77" i="1"/>
  <c r="V125" i="1"/>
  <c r="V150" i="1"/>
  <c r="K150" i="1" s="1"/>
  <c r="V132" i="1"/>
  <c r="V164" i="1"/>
  <c r="V285" i="1"/>
  <c r="H285" i="1" s="1"/>
  <c r="V201" i="1"/>
  <c r="G201" i="1" s="1"/>
  <c r="V296" i="1"/>
  <c r="N296" i="1" s="1"/>
  <c r="V160" i="1"/>
  <c r="V251" i="1"/>
  <c r="F251" i="1" s="1"/>
  <c r="V159" i="1"/>
  <c r="V253" i="1"/>
  <c r="H253" i="1" s="1"/>
  <c r="V177" i="1"/>
  <c r="V188" i="1"/>
  <c r="L188" i="1" s="1"/>
  <c r="V270" i="1"/>
  <c r="F270" i="1" s="1"/>
  <c r="V292" i="1"/>
  <c r="H292" i="1" s="1"/>
  <c r="V272" i="1"/>
  <c r="H272" i="1" s="1"/>
  <c r="V264" i="1"/>
  <c r="F264" i="1" s="1"/>
  <c r="V87" i="1"/>
  <c r="V92" i="1"/>
  <c r="V89" i="1"/>
  <c r="V157" i="1"/>
  <c r="M157" i="1" s="1"/>
  <c r="V167" i="1"/>
  <c r="V287" i="1"/>
  <c r="V207" i="1"/>
  <c r="G207" i="1" s="1"/>
  <c r="V166" i="1"/>
  <c r="V280" i="1"/>
  <c r="F280" i="1" s="1"/>
  <c r="V168" i="1"/>
  <c r="L168" i="1" s="1"/>
  <c r="V282" i="1"/>
  <c r="G282" i="1" s="1"/>
  <c r="V112" i="1"/>
  <c r="V192" i="1"/>
  <c r="V263" i="1"/>
  <c r="F263" i="1" s="1"/>
  <c r="V273" i="1"/>
  <c r="F273" i="1" s="1"/>
  <c r="V278" i="1"/>
  <c r="G278" i="1" s="1"/>
  <c r="V268" i="1"/>
  <c r="G268" i="1" s="1"/>
  <c r="V255" i="1"/>
  <c r="F255" i="1" s="1"/>
  <c r="V238" i="1"/>
  <c r="V78" i="1"/>
  <c r="L78" i="1" s="1"/>
  <c r="V107" i="1"/>
  <c r="V128" i="1"/>
  <c r="V93" i="1"/>
  <c r="V106" i="1"/>
  <c r="J106" i="1" s="1"/>
  <c r="V289" i="1"/>
  <c r="G289" i="1" s="1"/>
  <c r="V210" i="1"/>
  <c r="V163" i="1"/>
  <c r="L163" i="1" s="1"/>
  <c r="V173" i="1"/>
  <c r="V295" i="1"/>
  <c r="V290" i="1"/>
  <c r="V193" i="1"/>
  <c r="F193" i="1" s="1"/>
  <c r="V145" i="1"/>
  <c r="V271" i="1"/>
  <c r="H271" i="1" s="1"/>
  <c r="V284" i="1"/>
  <c r="F284" i="1" s="1"/>
  <c r="V288" i="1"/>
  <c r="F288" i="1" s="1"/>
  <c r="V281" i="1"/>
  <c r="H281" i="1" s="1"/>
  <c r="V276" i="1"/>
  <c r="F276" i="1" s="1"/>
  <c r="V257" i="1"/>
  <c r="H257" i="1" s="1"/>
  <c r="V94" i="1"/>
  <c r="V141" i="1"/>
  <c r="V95" i="1"/>
  <c r="V116" i="1"/>
  <c r="V98" i="1"/>
  <c r="V111" i="1"/>
  <c r="V294" i="1"/>
  <c r="V161" i="1"/>
  <c r="V234" i="1"/>
  <c r="V184" i="1"/>
  <c r="V190" i="1"/>
  <c r="H190" i="1" s="1"/>
  <c r="V196" i="1"/>
  <c r="L196" i="1" s="1"/>
  <c r="V189" i="1"/>
  <c r="H189" i="1" s="1"/>
  <c r="V155" i="1"/>
  <c r="V198" i="1"/>
  <c r="H198" i="1" s="1"/>
  <c r="V275" i="1"/>
  <c r="G275" i="1" s="1"/>
  <c r="V286" i="1"/>
  <c r="G286" i="1" s="1"/>
  <c r="V283" i="1"/>
  <c r="F283" i="1" s="1"/>
  <c r="V267" i="1"/>
  <c r="G267" i="1" s="1"/>
  <c r="V96" i="1"/>
  <c r="V120" i="1"/>
  <c r="V181" i="1"/>
  <c r="I181" i="1" s="1"/>
  <c r="V174" i="1"/>
  <c r="V213" i="1"/>
  <c r="V265" i="1"/>
  <c r="F265" i="1" s="1"/>
  <c r="V127" i="1"/>
  <c r="V214" i="1"/>
  <c r="V227" i="1"/>
  <c r="V219" i="1"/>
  <c r="V261" i="1"/>
  <c r="V135" i="1"/>
  <c r="V235" i="1"/>
  <c r="H235" i="1" s="1"/>
  <c r="V260" i="1"/>
  <c r="F260" i="1" s="1"/>
  <c r="R33" i="1"/>
  <c r="R41" i="1"/>
  <c r="I41" i="1"/>
  <c r="K41" i="1"/>
  <c r="J41" i="1"/>
  <c r="L41" i="1"/>
  <c r="M41" i="1"/>
  <c r="R68" i="1"/>
  <c r="R56" i="1"/>
  <c r="R64" i="1"/>
  <c r="AE294" i="1"/>
  <c r="AF294" i="1" s="1"/>
  <c r="AG294" i="1" s="1"/>
  <c r="AB294" i="1"/>
  <c r="AC294" i="1" s="1"/>
  <c r="AD294" i="1" s="1"/>
  <c r="AH294" i="1"/>
  <c r="AI294" i="1" s="1"/>
  <c r="AJ294" i="1" s="1"/>
  <c r="AE292" i="1"/>
  <c r="AF292" i="1" s="1"/>
  <c r="AG292" i="1" s="1"/>
  <c r="AH292" i="1"/>
  <c r="AI292" i="1" s="1"/>
  <c r="AJ292" i="1" s="1"/>
  <c r="AB292" i="1"/>
  <c r="AC292" i="1" s="1"/>
  <c r="AD292" i="1" s="1"/>
  <c r="AE281" i="1"/>
  <c r="AF281" i="1" s="1"/>
  <c r="AG281" i="1" s="1"/>
  <c r="AH281" i="1"/>
  <c r="AI281" i="1" s="1"/>
  <c r="AJ281" i="1" s="1"/>
  <c r="AB281" i="1"/>
  <c r="AC281" i="1" s="1"/>
  <c r="AD281" i="1" s="1"/>
  <c r="AE278" i="1"/>
  <c r="AF278" i="1" s="1"/>
  <c r="AG278" i="1" s="1"/>
  <c r="AH278" i="1"/>
  <c r="AI278" i="1" s="1"/>
  <c r="AJ278" i="1" s="1"/>
  <c r="AB278" i="1"/>
  <c r="AC278" i="1" s="1"/>
  <c r="AD278" i="1" s="1"/>
  <c r="F278" i="1"/>
  <c r="AE270" i="1"/>
  <c r="AF270" i="1" s="1"/>
  <c r="AG270" i="1" s="1"/>
  <c r="AB270" i="1"/>
  <c r="AC270" i="1" s="1"/>
  <c r="AD270" i="1" s="1"/>
  <c r="AH270" i="1"/>
  <c r="AI270" i="1" s="1"/>
  <c r="AJ270" i="1" s="1"/>
  <c r="AH290" i="1"/>
  <c r="AI290" i="1" s="1"/>
  <c r="AJ290" i="1" s="1"/>
  <c r="AE290" i="1"/>
  <c r="AF290" i="1" s="1"/>
  <c r="AG290" i="1" s="1"/>
  <c r="AB290" i="1"/>
  <c r="AC290" i="1" s="1"/>
  <c r="AD290" i="1" s="1"/>
  <c r="F286" i="1"/>
  <c r="AE286" i="1"/>
  <c r="AF286" i="1" s="1"/>
  <c r="AG286" i="1" s="1"/>
  <c r="AH286" i="1"/>
  <c r="AI286" i="1" s="1"/>
  <c r="AJ286" i="1" s="1"/>
  <c r="AB286" i="1"/>
  <c r="AC286" i="1" s="1"/>
  <c r="AD286" i="1" s="1"/>
  <c r="AE283" i="1"/>
  <c r="AF283" i="1" s="1"/>
  <c r="AG283" i="1" s="1"/>
  <c r="AB283" i="1"/>
  <c r="AC283" i="1" s="1"/>
  <c r="AD283" i="1" s="1"/>
  <c r="AH283" i="1"/>
  <c r="AI283" i="1" s="1"/>
  <c r="AJ283" i="1" s="1"/>
  <c r="G283" i="1"/>
  <c r="AH279" i="1"/>
  <c r="AI279" i="1" s="1"/>
  <c r="AJ279" i="1" s="1"/>
  <c r="AE279" i="1"/>
  <c r="AF279" i="1" s="1"/>
  <c r="AG279" i="1" s="1"/>
  <c r="AB279" i="1"/>
  <c r="AC279" i="1" s="1"/>
  <c r="AD279" i="1" s="1"/>
  <c r="AH272" i="1"/>
  <c r="AI272" i="1" s="1"/>
  <c r="AJ272" i="1" s="1"/>
  <c r="AE272" i="1"/>
  <c r="AF272" i="1" s="1"/>
  <c r="AG272" i="1" s="1"/>
  <c r="AB272" i="1"/>
  <c r="AC272" i="1" s="1"/>
  <c r="AD272" i="1" s="1"/>
  <c r="G272" i="1"/>
  <c r="AH277" i="1"/>
  <c r="AI277" i="1" s="1"/>
  <c r="AJ277" i="1" s="1"/>
  <c r="AB277" i="1"/>
  <c r="AC277" i="1" s="1"/>
  <c r="AD277" i="1" s="1"/>
  <c r="AE277" i="1"/>
  <c r="AF277" i="1" s="1"/>
  <c r="AG277" i="1" s="1"/>
  <c r="AE282" i="1"/>
  <c r="AF282" i="1" s="1"/>
  <c r="AG282" i="1" s="1"/>
  <c r="AB282" i="1"/>
  <c r="AC282" i="1" s="1"/>
  <c r="AD282" i="1" s="1"/>
  <c r="AH282" i="1"/>
  <c r="AI282" i="1" s="1"/>
  <c r="AJ282" i="1" s="1"/>
  <c r="AH271" i="1"/>
  <c r="AI271" i="1" s="1"/>
  <c r="AJ271" i="1" s="1"/>
  <c r="AB271" i="1"/>
  <c r="AC271" i="1" s="1"/>
  <c r="AD271" i="1" s="1"/>
  <c r="AE271" i="1"/>
  <c r="AF271" i="1" s="1"/>
  <c r="AG271" i="1" s="1"/>
  <c r="AH287" i="1"/>
  <c r="AI287" i="1" s="1"/>
  <c r="AJ287" i="1" s="1"/>
  <c r="AB287" i="1"/>
  <c r="AC287" i="1" s="1"/>
  <c r="AD287" i="1" s="1"/>
  <c r="AE287" i="1"/>
  <c r="AF287" i="1" s="1"/>
  <c r="AG287" i="1" s="1"/>
  <c r="AB288" i="1"/>
  <c r="AC288" i="1" s="1"/>
  <c r="AD288" i="1" s="1"/>
  <c r="AH288" i="1"/>
  <c r="AI288" i="1" s="1"/>
  <c r="AJ288" i="1" s="1"/>
  <c r="AE288" i="1"/>
  <c r="AF288" i="1" s="1"/>
  <c r="AG288" i="1" s="1"/>
  <c r="AE285" i="1"/>
  <c r="AF285" i="1" s="1"/>
  <c r="AG285" i="1" s="1"/>
  <c r="AH285" i="1"/>
  <c r="AI285" i="1" s="1"/>
  <c r="AJ285" i="1" s="1"/>
  <c r="AB285" i="1"/>
  <c r="AC285" i="1" s="1"/>
  <c r="AD285" i="1" s="1"/>
  <c r="AB275" i="1"/>
  <c r="AC275" i="1" s="1"/>
  <c r="AD275" i="1" s="1"/>
  <c r="AE275" i="1"/>
  <c r="AF275" i="1" s="1"/>
  <c r="AG275" i="1" s="1"/>
  <c r="AH275" i="1"/>
  <c r="AI275" i="1" s="1"/>
  <c r="AJ275" i="1" s="1"/>
  <c r="AH284" i="1"/>
  <c r="AI284" i="1" s="1"/>
  <c r="AJ284" i="1" s="1"/>
  <c r="AE284" i="1"/>
  <c r="AF284" i="1" s="1"/>
  <c r="AG284" i="1" s="1"/>
  <c r="AB284" i="1"/>
  <c r="AC284" i="1" s="1"/>
  <c r="AD284" i="1" s="1"/>
  <c r="AB289" i="1"/>
  <c r="AC289" i="1" s="1"/>
  <c r="AD289" i="1" s="1"/>
  <c r="AE289" i="1"/>
  <c r="AF289" i="1" s="1"/>
  <c r="AG289" i="1" s="1"/>
  <c r="AH289" i="1"/>
  <c r="AI289" i="1" s="1"/>
  <c r="AJ289" i="1" s="1"/>
  <c r="AH273" i="1"/>
  <c r="AI273" i="1" s="1"/>
  <c r="AJ273" i="1" s="1"/>
  <c r="AB273" i="1"/>
  <c r="AC273" i="1" s="1"/>
  <c r="AD273" i="1" s="1"/>
  <c r="AE273" i="1"/>
  <c r="AF273" i="1" s="1"/>
  <c r="AG273" i="1" s="1"/>
  <c r="AH293" i="1"/>
  <c r="AI293" i="1" s="1"/>
  <c r="AJ293" i="1" s="1"/>
  <c r="AE293" i="1"/>
  <c r="AF293" i="1" s="1"/>
  <c r="AG293" i="1" s="1"/>
  <c r="AB293" i="1"/>
  <c r="AC293" i="1" s="1"/>
  <c r="AD293" i="1" s="1"/>
  <c r="AH276" i="1"/>
  <c r="AI276" i="1" s="1"/>
  <c r="AJ276" i="1" s="1"/>
  <c r="AE276" i="1"/>
  <c r="AF276" i="1" s="1"/>
  <c r="AG276" i="1" s="1"/>
  <c r="AB276" i="1"/>
  <c r="AC276" i="1" s="1"/>
  <c r="AD276" i="1" s="1"/>
  <c r="AE280" i="1"/>
  <c r="AF280" i="1" s="1"/>
  <c r="AG280" i="1" s="1"/>
  <c r="AH280" i="1"/>
  <c r="AI280" i="1" s="1"/>
  <c r="AJ280" i="1" s="1"/>
  <c r="AB280" i="1"/>
  <c r="AC280" i="1" s="1"/>
  <c r="AD280" i="1" s="1"/>
  <c r="AE274" i="1"/>
  <c r="AF274" i="1" s="1"/>
  <c r="AG274" i="1" s="1"/>
  <c r="AB274" i="1"/>
  <c r="AC274" i="1" s="1"/>
  <c r="AD274" i="1" s="1"/>
  <c r="AH274" i="1"/>
  <c r="AI274" i="1" s="1"/>
  <c r="AJ274" i="1" s="1"/>
  <c r="AB269" i="1"/>
  <c r="AC269" i="1" s="1"/>
  <c r="AD269" i="1" s="1"/>
  <c r="AH269" i="1"/>
  <c r="AI269" i="1" s="1"/>
  <c r="AJ269" i="1" s="1"/>
  <c r="AE269" i="1"/>
  <c r="AF269" i="1" s="1"/>
  <c r="AG269" i="1" s="1"/>
  <c r="AH257" i="1"/>
  <c r="AI257" i="1" s="1"/>
  <c r="AJ257" i="1" s="1"/>
  <c r="AE257" i="1"/>
  <c r="AF257" i="1" s="1"/>
  <c r="AG257" i="1" s="1"/>
  <c r="AB257" i="1"/>
  <c r="AC257" i="1" s="1"/>
  <c r="AD257" i="1" s="1"/>
  <c r="AE260" i="1"/>
  <c r="AF260" i="1" s="1"/>
  <c r="AG260" i="1" s="1"/>
  <c r="AH260" i="1"/>
  <c r="AI260" i="1" s="1"/>
  <c r="AJ260" i="1" s="1"/>
  <c r="AB260" i="1"/>
  <c r="AC260" i="1" s="1"/>
  <c r="AD260" i="1" s="1"/>
  <c r="AH265" i="1"/>
  <c r="AI265" i="1" s="1"/>
  <c r="AJ265" i="1" s="1"/>
  <c r="AE265" i="1"/>
  <c r="AF265" i="1" s="1"/>
  <c r="AG265" i="1" s="1"/>
  <c r="AB265" i="1"/>
  <c r="AC265" i="1" s="1"/>
  <c r="AD265" i="1" s="1"/>
  <c r="AE264" i="1"/>
  <c r="AF264" i="1" s="1"/>
  <c r="AG264" i="1" s="1"/>
  <c r="AB264" i="1"/>
  <c r="AC264" i="1" s="1"/>
  <c r="AD264" i="1" s="1"/>
  <c r="AH264" i="1"/>
  <c r="AI264" i="1" s="1"/>
  <c r="AJ264" i="1" s="1"/>
  <c r="AB252" i="1"/>
  <c r="AC252" i="1" s="1"/>
  <c r="AD252" i="1" s="1"/>
  <c r="AH252" i="1"/>
  <c r="AI252" i="1" s="1"/>
  <c r="AJ252" i="1" s="1"/>
  <c r="AE252" i="1"/>
  <c r="AF252" i="1" s="1"/>
  <c r="AG252" i="1" s="1"/>
  <c r="AE247" i="1"/>
  <c r="AF247" i="1" s="1"/>
  <c r="AG247" i="1" s="1"/>
  <c r="AH247" i="1"/>
  <c r="AI247" i="1" s="1"/>
  <c r="AJ247" i="1" s="1"/>
  <c r="AB247" i="1"/>
  <c r="AC247" i="1" s="1"/>
  <c r="AD247" i="1" s="1"/>
  <c r="AE259" i="1"/>
  <c r="AF259" i="1" s="1"/>
  <c r="AG259" i="1" s="1"/>
  <c r="AB259" i="1"/>
  <c r="AC259" i="1" s="1"/>
  <c r="AD259" i="1" s="1"/>
  <c r="AH259" i="1"/>
  <c r="AI259" i="1" s="1"/>
  <c r="AJ259" i="1" s="1"/>
  <c r="AH254" i="1"/>
  <c r="AI254" i="1" s="1"/>
  <c r="AJ254" i="1" s="1"/>
  <c r="AE254" i="1"/>
  <c r="AF254" i="1" s="1"/>
  <c r="AG254" i="1" s="1"/>
  <c r="AB254" i="1"/>
  <c r="AC254" i="1" s="1"/>
  <c r="AD254" i="1" s="1"/>
  <c r="AE250" i="1"/>
  <c r="AF250" i="1" s="1"/>
  <c r="AG250" i="1" s="1"/>
  <c r="AB250" i="1"/>
  <c r="AC250" i="1" s="1"/>
  <c r="AD250" i="1" s="1"/>
  <c r="AH250" i="1"/>
  <c r="AI250" i="1" s="1"/>
  <c r="AJ250" i="1" s="1"/>
  <c r="AB261" i="1"/>
  <c r="AC261" i="1" s="1"/>
  <c r="AD261" i="1" s="1"/>
  <c r="AE261" i="1"/>
  <c r="AF261" i="1" s="1"/>
  <c r="AG261" i="1" s="1"/>
  <c r="AH261" i="1"/>
  <c r="AI261" i="1" s="1"/>
  <c r="AJ261" i="1" s="1"/>
  <c r="AH266" i="1"/>
  <c r="AI266" i="1" s="1"/>
  <c r="AJ266" i="1" s="1"/>
  <c r="AB266" i="1"/>
  <c r="AC266" i="1" s="1"/>
  <c r="AD266" i="1" s="1"/>
  <c r="AE266" i="1"/>
  <c r="AF266" i="1" s="1"/>
  <c r="AG266" i="1" s="1"/>
  <c r="AE267" i="1"/>
  <c r="AF267" i="1" s="1"/>
  <c r="AG267" i="1" s="1"/>
  <c r="AH267" i="1"/>
  <c r="AI267" i="1" s="1"/>
  <c r="AJ267" i="1" s="1"/>
  <c r="AB267" i="1"/>
  <c r="AC267" i="1" s="1"/>
  <c r="AD267" i="1" s="1"/>
  <c r="AH256" i="1"/>
  <c r="AI256" i="1" s="1"/>
  <c r="AJ256" i="1" s="1"/>
  <c r="AB256" i="1"/>
  <c r="AC256" i="1" s="1"/>
  <c r="AD256" i="1" s="1"/>
  <c r="AE256" i="1"/>
  <c r="AF256" i="1" s="1"/>
  <c r="AG256" i="1" s="1"/>
  <c r="AB248" i="1"/>
  <c r="AC248" i="1" s="1"/>
  <c r="AD248" i="1" s="1"/>
  <c r="AE248" i="1"/>
  <c r="AF248" i="1" s="1"/>
  <c r="AG248" i="1" s="1"/>
  <c r="AH248" i="1"/>
  <c r="AI248" i="1" s="1"/>
  <c r="AJ248" i="1" s="1"/>
  <c r="AE263" i="1"/>
  <c r="AF263" i="1" s="1"/>
  <c r="AG263" i="1" s="1"/>
  <c r="AB263" i="1"/>
  <c r="AC263" i="1" s="1"/>
  <c r="AD263" i="1" s="1"/>
  <c r="AH263" i="1"/>
  <c r="AI263" i="1" s="1"/>
  <c r="AJ263" i="1" s="1"/>
  <c r="AB262" i="1"/>
  <c r="AC262" i="1" s="1"/>
  <c r="AD262" i="1" s="1"/>
  <c r="AH262" i="1"/>
  <c r="AI262" i="1" s="1"/>
  <c r="AJ262" i="1" s="1"/>
  <c r="AE262" i="1"/>
  <c r="AF262" i="1" s="1"/>
  <c r="AG262" i="1" s="1"/>
  <c r="AH258" i="1"/>
  <c r="AI258" i="1" s="1"/>
  <c r="AJ258" i="1" s="1"/>
  <c r="AE258" i="1"/>
  <c r="AF258" i="1" s="1"/>
  <c r="AG258" i="1" s="1"/>
  <c r="AB258" i="1"/>
  <c r="AC258" i="1" s="1"/>
  <c r="AD258" i="1" s="1"/>
  <c r="Q255" i="1"/>
  <c r="AB255" i="1"/>
  <c r="AC255" i="1" s="1"/>
  <c r="AD255" i="1" s="1"/>
  <c r="AH255" i="1"/>
  <c r="AI255" i="1" s="1"/>
  <c r="AJ255" i="1" s="1"/>
  <c r="AE255" i="1"/>
  <c r="AF255" i="1" s="1"/>
  <c r="AG255" i="1" s="1"/>
  <c r="AH246" i="1"/>
  <c r="AI246" i="1" s="1"/>
  <c r="AJ246" i="1" s="1"/>
  <c r="AB246" i="1"/>
  <c r="AC246" i="1" s="1"/>
  <c r="AD246" i="1" s="1"/>
  <c r="AE246" i="1"/>
  <c r="AF246" i="1" s="1"/>
  <c r="AG246" i="1" s="1"/>
  <c r="AB249" i="1"/>
  <c r="AC249" i="1" s="1"/>
  <c r="AD249" i="1" s="1"/>
  <c r="AH249" i="1"/>
  <c r="AI249" i="1" s="1"/>
  <c r="AJ249" i="1" s="1"/>
  <c r="AE249" i="1"/>
  <c r="AF249" i="1" s="1"/>
  <c r="AG249" i="1" s="1"/>
  <c r="AH268" i="1"/>
  <c r="AI268" i="1" s="1"/>
  <c r="AJ268" i="1" s="1"/>
  <c r="AB268" i="1"/>
  <c r="AC268" i="1" s="1"/>
  <c r="AD268" i="1" s="1"/>
  <c r="AE268" i="1"/>
  <c r="AF268" i="1" s="1"/>
  <c r="AG268" i="1" s="1"/>
  <c r="AE251" i="1"/>
  <c r="AF251" i="1" s="1"/>
  <c r="AG251" i="1" s="1"/>
  <c r="AH251" i="1"/>
  <c r="AI251" i="1" s="1"/>
  <c r="AJ251" i="1" s="1"/>
  <c r="AB251" i="1"/>
  <c r="AC251" i="1" s="1"/>
  <c r="AD251" i="1" s="1"/>
  <c r="AB253" i="1"/>
  <c r="AC253" i="1" s="1"/>
  <c r="AD253" i="1" s="1"/>
  <c r="AE253" i="1"/>
  <c r="AF253" i="1" s="1"/>
  <c r="AG253" i="1" s="1"/>
  <c r="AH253" i="1"/>
  <c r="AI253" i="1" s="1"/>
  <c r="AJ253" i="1" s="1"/>
  <c r="AH242" i="1"/>
  <c r="AI242" i="1" s="1"/>
  <c r="AJ242" i="1" s="1"/>
  <c r="AB242" i="1"/>
  <c r="AC242" i="1" s="1"/>
  <c r="AD242" i="1" s="1"/>
  <c r="AE242" i="1"/>
  <c r="AF242" i="1" s="1"/>
  <c r="AG242" i="1" s="1"/>
  <c r="AB241" i="1"/>
  <c r="AC241" i="1" s="1"/>
  <c r="AD241" i="1" s="1"/>
  <c r="AH241" i="1"/>
  <c r="AI241" i="1" s="1"/>
  <c r="AJ241" i="1" s="1"/>
  <c r="AE241" i="1"/>
  <c r="AF241" i="1" s="1"/>
  <c r="AG241" i="1" s="1"/>
  <c r="AE243" i="1"/>
  <c r="AF243" i="1" s="1"/>
  <c r="AG243" i="1" s="1"/>
  <c r="AB243" i="1"/>
  <c r="AC243" i="1" s="1"/>
  <c r="AD243" i="1" s="1"/>
  <c r="AH243" i="1"/>
  <c r="AI243" i="1" s="1"/>
  <c r="AJ243" i="1" s="1"/>
  <c r="AE244" i="1"/>
  <c r="AF244" i="1" s="1"/>
  <c r="AG244" i="1" s="1"/>
  <c r="AB244" i="1"/>
  <c r="AC244" i="1" s="1"/>
  <c r="AD244" i="1" s="1"/>
  <c r="AH244" i="1"/>
  <c r="AI244" i="1" s="1"/>
  <c r="AJ244" i="1" s="1"/>
  <c r="AH239" i="1"/>
  <c r="AI239" i="1" s="1"/>
  <c r="AJ239" i="1" s="1"/>
  <c r="AE239" i="1"/>
  <c r="AF239" i="1" s="1"/>
  <c r="AG239" i="1" s="1"/>
  <c r="AB239" i="1"/>
  <c r="AC239" i="1" s="1"/>
  <c r="AD239" i="1" s="1"/>
  <c r="AE238" i="1"/>
  <c r="AF238" i="1" s="1"/>
  <c r="AG238" i="1" s="1"/>
  <c r="AH238" i="1"/>
  <c r="AI238" i="1" s="1"/>
  <c r="AJ238" i="1" s="1"/>
  <c r="AB238" i="1"/>
  <c r="AH245" i="1"/>
  <c r="AI245" i="1" s="1"/>
  <c r="AJ245" i="1" s="1"/>
  <c r="AE245" i="1"/>
  <c r="AF245" i="1" s="1"/>
  <c r="AG245" i="1" s="1"/>
  <c r="AB245" i="1"/>
  <c r="AC245" i="1" s="1"/>
  <c r="AD245" i="1" s="1"/>
  <c r="AH240" i="1"/>
  <c r="AI240" i="1" s="1"/>
  <c r="AJ240" i="1" s="1"/>
  <c r="AB240" i="1"/>
  <c r="AC240" i="1" s="1"/>
  <c r="AD240" i="1" s="1"/>
  <c r="AE240" i="1"/>
  <c r="AF240" i="1" s="1"/>
  <c r="AG240" i="1" s="1"/>
  <c r="Q299" i="1"/>
  <c r="P299" i="1"/>
  <c r="O299" i="1"/>
  <c r="O298" i="1"/>
  <c r="P298" i="1"/>
  <c r="Q298" i="1"/>
  <c r="Q297" i="1"/>
  <c r="P297" i="1"/>
  <c r="O297" i="1"/>
  <c r="P247" i="1"/>
  <c r="Q247" i="1"/>
  <c r="O247" i="1"/>
  <c r="P255" i="1"/>
  <c r="O255" i="1"/>
  <c r="Q292" i="1"/>
  <c r="P292" i="1"/>
  <c r="O292" i="1"/>
  <c r="O250" i="1"/>
  <c r="Q250" i="1"/>
  <c r="P250" i="1"/>
  <c r="R194" i="1"/>
  <c r="Q202" i="1"/>
  <c r="R202" i="1"/>
  <c r="P202" i="1"/>
  <c r="O202" i="1"/>
  <c r="R210" i="1"/>
  <c r="R218" i="1"/>
  <c r="R226" i="1"/>
  <c r="R234" i="1"/>
  <c r="R187" i="1"/>
  <c r="R195" i="1"/>
  <c r="P203" i="1"/>
  <c r="O203" i="1"/>
  <c r="R203" i="1"/>
  <c r="Q203" i="1"/>
  <c r="R211" i="1"/>
  <c r="R219" i="1"/>
  <c r="R227" i="1"/>
  <c r="R235" i="1"/>
  <c r="P235" i="1"/>
  <c r="O235" i="1"/>
  <c r="Q235" i="1"/>
  <c r="R196" i="1"/>
  <c r="R204" i="1"/>
  <c r="F199" i="3"/>
  <c r="R212" i="1"/>
  <c r="E198" i="3"/>
  <c r="E150" i="3"/>
  <c r="R228" i="1"/>
  <c r="Q228" i="1"/>
  <c r="P228" i="1"/>
  <c r="O228" i="1"/>
  <c r="E170" i="3"/>
  <c r="R236" i="1"/>
  <c r="G207" i="3"/>
  <c r="R197" i="1"/>
  <c r="G47" i="3"/>
  <c r="R205" i="1"/>
  <c r="Q205" i="1"/>
  <c r="P205" i="1"/>
  <c r="O205" i="1"/>
  <c r="E201" i="3"/>
  <c r="R213" i="1"/>
  <c r="F90" i="3"/>
  <c r="R221" i="1"/>
  <c r="E149" i="3"/>
  <c r="R229" i="1"/>
  <c r="F174" i="3"/>
  <c r="R237" i="1"/>
  <c r="G48" i="3"/>
  <c r="R188" i="1"/>
  <c r="Q218" i="1"/>
  <c r="F209" i="3"/>
  <c r="G150" i="3"/>
  <c r="R190" i="1"/>
  <c r="R198" i="1"/>
  <c r="R206" i="1"/>
  <c r="Q214" i="1"/>
  <c r="O214" i="1"/>
  <c r="R214" i="1"/>
  <c r="P214" i="1"/>
  <c r="R222" i="1"/>
  <c r="R230" i="1"/>
  <c r="R238" i="1"/>
  <c r="G209" i="3"/>
  <c r="G9" i="3"/>
  <c r="R191" i="1"/>
  <c r="E23" i="3"/>
  <c r="R199" i="1"/>
  <c r="R207" i="1"/>
  <c r="R215" i="1"/>
  <c r="R223" i="1"/>
  <c r="R231" i="1"/>
  <c r="R239" i="1"/>
  <c r="F206" i="3"/>
  <c r="R186" i="1"/>
  <c r="P207" i="1"/>
  <c r="Q194" i="1"/>
  <c r="G8" i="3"/>
  <c r="R192" i="1"/>
  <c r="E44" i="3"/>
  <c r="R200" i="1"/>
  <c r="F108" i="3"/>
  <c r="R208" i="1"/>
  <c r="F192" i="3"/>
  <c r="P216" i="1"/>
  <c r="R216" i="1"/>
  <c r="O216" i="1"/>
  <c r="F131" i="3"/>
  <c r="R224" i="1"/>
  <c r="F83" i="3"/>
  <c r="R232" i="1"/>
  <c r="G69" i="3"/>
  <c r="R240" i="1"/>
  <c r="E24" i="3"/>
  <c r="R189" i="1"/>
  <c r="Q189" i="1"/>
  <c r="P189" i="1"/>
  <c r="O189" i="1"/>
  <c r="K189" i="1"/>
  <c r="G189" i="1"/>
  <c r="Q226" i="1"/>
  <c r="O232" i="1"/>
  <c r="E173" i="3"/>
  <c r="E46" i="3"/>
  <c r="G5" i="3"/>
  <c r="R193" i="1"/>
  <c r="G22" i="3"/>
  <c r="R201" i="1"/>
  <c r="F110" i="3"/>
  <c r="R209" i="1"/>
  <c r="E197" i="3"/>
  <c r="R217" i="1"/>
  <c r="G135" i="3"/>
  <c r="R225" i="1"/>
  <c r="E101" i="3"/>
  <c r="R233" i="1"/>
  <c r="R241" i="1"/>
  <c r="F24" i="3"/>
  <c r="R76" i="1"/>
  <c r="Q76" i="1"/>
  <c r="P76" i="1"/>
  <c r="O76" i="1"/>
  <c r="R83" i="1"/>
  <c r="Q91" i="1"/>
  <c r="R91" i="1"/>
  <c r="P91" i="1"/>
  <c r="O91" i="1"/>
  <c r="F36" i="3"/>
  <c r="R99" i="1"/>
  <c r="R107" i="1"/>
  <c r="E120" i="3"/>
  <c r="R116" i="1"/>
  <c r="R124" i="1"/>
  <c r="R135" i="1"/>
  <c r="R132" i="1"/>
  <c r="R153" i="1"/>
  <c r="P149" i="1"/>
  <c r="R149" i="1"/>
  <c r="O149" i="1"/>
  <c r="Q149" i="1"/>
  <c r="R157" i="1"/>
  <c r="J157" i="1"/>
  <c r="Q167" i="1"/>
  <c r="R167" i="1"/>
  <c r="O167" i="1"/>
  <c r="P167" i="1"/>
  <c r="Q175" i="1"/>
  <c r="R175" i="1"/>
  <c r="P175" i="1"/>
  <c r="O175" i="1"/>
  <c r="R185" i="1"/>
  <c r="F55" i="3"/>
  <c r="R77" i="1"/>
  <c r="F14" i="3"/>
  <c r="R84" i="1"/>
  <c r="R92" i="1"/>
  <c r="R100" i="1"/>
  <c r="R108" i="1"/>
  <c r="R117" i="1"/>
  <c r="R125" i="1"/>
  <c r="P125" i="1"/>
  <c r="Q125" i="1"/>
  <c r="O125" i="1"/>
  <c r="R138" i="1"/>
  <c r="R134" i="1"/>
  <c r="O134" i="1"/>
  <c r="Q134" i="1"/>
  <c r="P134" i="1"/>
  <c r="R142" i="1"/>
  <c r="K142" i="1"/>
  <c r="P142" i="1"/>
  <c r="O142" i="1"/>
  <c r="J142" i="1"/>
  <c r="Q142" i="1"/>
  <c r="O152" i="1"/>
  <c r="P152" i="1"/>
  <c r="R152" i="1"/>
  <c r="Q152" i="1"/>
  <c r="R160" i="1"/>
  <c r="R170" i="1"/>
  <c r="P178" i="1"/>
  <c r="O178" i="1"/>
  <c r="R178" i="1"/>
  <c r="Q178" i="1"/>
  <c r="M178" i="1"/>
  <c r="L113" i="1"/>
  <c r="F71" i="3"/>
  <c r="R74" i="1"/>
  <c r="R85" i="1"/>
  <c r="O93" i="1"/>
  <c r="R93" i="1"/>
  <c r="R101" i="1"/>
  <c r="R109" i="1"/>
  <c r="R118" i="1"/>
  <c r="R126" i="1"/>
  <c r="L126" i="1"/>
  <c r="R128" i="1"/>
  <c r="R137" i="1"/>
  <c r="Q145" i="1"/>
  <c r="P145" i="1"/>
  <c r="O145" i="1"/>
  <c r="R145" i="1"/>
  <c r="R155" i="1"/>
  <c r="R163" i="1"/>
  <c r="J163" i="1"/>
  <c r="I163" i="1"/>
  <c r="K163" i="1"/>
  <c r="O181" i="1"/>
  <c r="J181" i="1"/>
  <c r="Q181" i="1"/>
  <c r="R181" i="1"/>
  <c r="P181" i="1"/>
  <c r="M181" i="1"/>
  <c r="L181" i="1"/>
  <c r="K181" i="1"/>
  <c r="Q75" i="1"/>
  <c r="R75" i="1"/>
  <c r="P75" i="1"/>
  <c r="O75" i="1"/>
  <c r="R82" i="1"/>
  <c r="R90" i="1"/>
  <c r="R98" i="1"/>
  <c r="M106" i="1"/>
  <c r="I106" i="1"/>
  <c r="R106" i="1"/>
  <c r="L106" i="1"/>
  <c r="K106" i="1"/>
  <c r="F118" i="3"/>
  <c r="R115" i="1"/>
  <c r="R123" i="1"/>
  <c r="R130" i="1"/>
  <c r="Q129" i="1"/>
  <c r="R129" i="1"/>
  <c r="P129" i="1"/>
  <c r="O129" i="1"/>
  <c r="M150" i="1"/>
  <c r="O150" i="1"/>
  <c r="R150" i="1"/>
  <c r="Q150" i="1"/>
  <c r="P150" i="1"/>
  <c r="J150" i="1"/>
  <c r="I150" i="1"/>
  <c r="R146" i="1"/>
  <c r="P146" i="1"/>
  <c r="O146" i="1"/>
  <c r="Q146" i="1"/>
  <c r="M168" i="1"/>
  <c r="I168" i="1"/>
  <c r="R168" i="1"/>
  <c r="J168" i="1"/>
  <c r="K168" i="1"/>
  <c r="R164" i="1"/>
  <c r="R172" i="1"/>
  <c r="O172" i="1"/>
  <c r="Q172" i="1"/>
  <c r="P172" i="1"/>
  <c r="P182" i="1"/>
  <c r="O182" i="1"/>
  <c r="R182" i="1"/>
  <c r="Q182" i="1"/>
  <c r="K78" i="1"/>
  <c r="R78" i="1"/>
  <c r="M78" i="1"/>
  <c r="I78" i="1"/>
  <c r="R86" i="1"/>
  <c r="I86" i="1"/>
  <c r="M86" i="1"/>
  <c r="L86" i="1"/>
  <c r="R94" i="1"/>
  <c r="P94" i="1"/>
  <c r="O94" i="1"/>
  <c r="Q94" i="1"/>
  <c r="R102" i="1"/>
  <c r="M102" i="1"/>
  <c r="L102" i="1"/>
  <c r="Q102" i="1"/>
  <c r="P102" i="1"/>
  <c r="O102" i="1"/>
  <c r="I102" i="1"/>
  <c r="R110" i="1"/>
  <c r="R119" i="1"/>
  <c r="Q131" i="1"/>
  <c r="P131" i="1"/>
  <c r="R131" i="1"/>
  <c r="O131" i="1"/>
  <c r="P140" i="1"/>
  <c r="O140" i="1"/>
  <c r="J140" i="1"/>
  <c r="R140" i="1"/>
  <c r="K140" i="1"/>
  <c r="Q140" i="1"/>
  <c r="L140" i="1"/>
  <c r="O148" i="1"/>
  <c r="R148" i="1"/>
  <c r="Q148" i="1"/>
  <c r="P148" i="1"/>
  <c r="R156" i="1"/>
  <c r="L156" i="1"/>
  <c r="J156" i="1"/>
  <c r="I156" i="1"/>
  <c r="K166" i="1"/>
  <c r="R166" i="1"/>
  <c r="M166" i="1"/>
  <c r="L166" i="1"/>
  <c r="R174" i="1"/>
  <c r="P174" i="1"/>
  <c r="O174" i="1"/>
  <c r="Q174" i="1"/>
  <c r="M184" i="1"/>
  <c r="L184" i="1"/>
  <c r="R184" i="1"/>
  <c r="H184" i="1"/>
  <c r="G184" i="1"/>
  <c r="F184" i="1"/>
  <c r="K184" i="1"/>
  <c r="L112" i="1"/>
  <c r="R112" i="1"/>
  <c r="R79" i="1"/>
  <c r="E116" i="3"/>
  <c r="R87" i="1"/>
  <c r="E147" i="3"/>
  <c r="R95" i="1"/>
  <c r="J103" i="1"/>
  <c r="L103" i="1"/>
  <c r="K103" i="1"/>
  <c r="R103" i="1"/>
  <c r="I103" i="1"/>
  <c r="M103" i="1"/>
  <c r="E187" i="3"/>
  <c r="J111" i="1"/>
  <c r="R111" i="1"/>
  <c r="I111" i="1"/>
  <c r="M111" i="1"/>
  <c r="L111" i="1"/>
  <c r="K111" i="1"/>
  <c r="G50" i="3"/>
  <c r="R120" i="1"/>
  <c r="P133" i="1"/>
  <c r="O133" i="1"/>
  <c r="R133" i="1"/>
  <c r="Q133" i="1"/>
  <c r="Q141" i="1"/>
  <c r="R141" i="1"/>
  <c r="P141" i="1"/>
  <c r="O141" i="1"/>
  <c r="R151" i="1"/>
  <c r="Q151" i="1"/>
  <c r="P151" i="1"/>
  <c r="O151" i="1"/>
  <c r="R159" i="1"/>
  <c r="I159" i="1"/>
  <c r="J169" i="1"/>
  <c r="I169" i="1"/>
  <c r="K169" i="1"/>
  <c r="L169" i="1"/>
  <c r="R169" i="1"/>
  <c r="M169" i="1"/>
  <c r="M177" i="1"/>
  <c r="R177" i="1"/>
  <c r="Q177" i="1"/>
  <c r="O177" i="1"/>
  <c r="P177" i="1"/>
  <c r="R173" i="1"/>
  <c r="K173" i="1"/>
  <c r="BB74" i="1"/>
  <c r="R80" i="1"/>
  <c r="R88" i="1"/>
  <c r="P88" i="1"/>
  <c r="O88" i="1"/>
  <c r="Q88" i="1"/>
  <c r="F171" i="3"/>
  <c r="M96" i="1"/>
  <c r="I96" i="1"/>
  <c r="L96" i="1"/>
  <c r="K96" i="1"/>
  <c r="R96" i="1"/>
  <c r="Q96" i="1"/>
  <c r="P96" i="1"/>
  <c r="O96" i="1"/>
  <c r="J96" i="1"/>
  <c r="R104" i="1"/>
  <c r="Q104" i="1"/>
  <c r="P104" i="1"/>
  <c r="O104" i="1"/>
  <c r="R113" i="1"/>
  <c r="M113" i="1"/>
  <c r="K113" i="1"/>
  <c r="J113" i="1"/>
  <c r="I113" i="1"/>
  <c r="Q121" i="1"/>
  <c r="M121" i="1"/>
  <c r="L121" i="1"/>
  <c r="K121" i="1"/>
  <c r="O121" i="1"/>
  <c r="J121" i="1"/>
  <c r="I121" i="1"/>
  <c r="R121" i="1"/>
  <c r="P121" i="1"/>
  <c r="P136" i="1"/>
  <c r="R136" i="1"/>
  <c r="M136" i="1"/>
  <c r="Q136" i="1"/>
  <c r="O136" i="1"/>
  <c r="P144" i="1"/>
  <c r="R144" i="1"/>
  <c r="Q144" i="1"/>
  <c r="J144" i="1"/>
  <c r="O144" i="1"/>
  <c r="M144" i="1"/>
  <c r="R154" i="1"/>
  <c r="I154" i="1"/>
  <c r="M162" i="1"/>
  <c r="R162" i="1"/>
  <c r="K158" i="1"/>
  <c r="O158" i="1"/>
  <c r="I158" i="1"/>
  <c r="R158" i="1"/>
  <c r="J158" i="1"/>
  <c r="Q158" i="1"/>
  <c r="P158" i="1"/>
  <c r="L158" i="1"/>
  <c r="M158" i="1"/>
  <c r="R180" i="1"/>
  <c r="Q180" i="1"/>
  <c r="P180" i="1"/>
  <c r="I180" i="1"/>
  <c r="K180" i="1"/>
  <c r="O180" i="1"/>
  <c r="M180" i="1"/>
  <c r="L180" i="1"/>
  <c r="J180" i="1"/>
  <c r="M176" i="1"/>
  <c r="I176" i="1"/>
  <c r="K176" i="1"/>
  <c r="J176" i="1"/>
  <c r="R176" i="1"/>
  <c r="L176" i="1"/>
  <c r="P86" i="1"/>
  <c r="Q156" i="1"/>
  <c r="F115" i="3"/>
  <c r="R81" i="1"/>
  <c r="Q81" i="1"/>
  <c r="O81" i="1"/>
  <c r="P81" i="1"/>
  <c r="M81" i="1"/>
  <c r="K81" i="1"/>
  <c r="I81" i="1"/>
  <c r="R89" i="1"/>
  <c r="R97" i="1"/>
  <c r="P97" i="1"/>
  <c r="J97" i="1"/>
  <c r="M97" i="1"/>
  <c r="I97" i="1"/>
  <c r="L97" i="1"/>
  <c r="K97" i="1"/>
  <c r="Q105" i="1"/>
  <c r="K105" i="1"/>
  <c r="R105" i="1"/>
  <c r="P105" i="1"/>
  <c r="J105" i="1"/>
  <c r="O105" i="1"/>
  <c r="I105" i="1"/>
  <c r="M105" i="1"/>
  <c r="L105" i="1"/>
  <c r="M114" i="1"/>
  <c r="R114" i="1"/>
  <c r="R122" i="1"/>
  <c r="O127" i="1"/>
  <c r="J127" i="1"/>
  <c r="M127" i="1"/>
  <c r="L127" i="1"/>
  <c r="K127" i="1"/>
  <c r="I127" i="1"/>
  <c r="R127" i="1"/>
  <c r="R139" i="1"/>
  <c r="L139" i="1"/>
  <c r="M139" i="1"/>
  <c r="I139" i="1"/>
  <c r="K139" i="1"/>
  <c r="J139" i="1"/>
  <c r="R147" i="1"/>
  <c r="R143" i="1"/>
  <c r="Q143" i="1"/>
  <c r="P143" i="1"/>
  <c r="M143" i="1"/>
  <c r="L143" i="1"/>
  <c r="O143" i="1"/>
  <c r="J143" i="1"/>
  <c r="R165" i="1"/>
  <c r="O161" i="1"/>
  <c r="R161" i="1"/>
  <c r="Q161" i="1"/>
  <c r="P161" i="1"/>
  <c r="R183" i="1"/>
  <c r="L179" i="1"/>
  <c r="R179" i="1"/>
  <c r="J179" i="1"/>
  <c r="M179" i="1"/>
  <c r="K179" i="1"/>
  <c r="AW57" i="1"/>
  <c r="AW58" i="1"/>
  <c r="AW47" i="1"/>
  <c r="AW48" i="1"/>
  <c r="AW65" i="1"/>
  <c r="AW37" i="1"/>
  <c r="AW56" i="1"/>
  <c r="AW26" i="1"/>
  <c r="AW35" i="1"/>
  <c r="AW31" i="1"/>
  <c r="AW73" i="1"/>
  <c r="AW29" i="1"/>
  <c r="AW30" i="1"/>
  <c r="AW40" i="1"/>
  <c r="AW27" i="1"/>
  <c r="O227" i="1"/>
  <c r="O315" i="1"/>
  <c r="R315" i="1"/>
  <c r="P315" i="1"/>
  <c r="R330" i="1"/>
  <c r="Q330" i="1"/>
  <c r="O119" i="1"/>
  <c r="Q260" i="1"/>
  <c r="F72" i="3"/>
  <c r="O312" i="1"/>
  <c r="AW52" i="1"/>
  <c r="P344" i="1"/>
  <c r="R344" i="1"/>
  <c r="O344" i="1"/>
  <c r="O118" i="1"/>
  <c r="AW42" i="1"/>
  <c r="Q212" i="1"/>
  <c r="AH300" i="1"/>
  <c r="AB300" i="1"/>
  <c r="AE300" i="1"/>
  <c r="BB300" i="1"/>
  <c r="R300" i="1" s="1"/>
  <c r="AH308" i="1"/>
  <c r="AB308" i="1"/>
  <c r="BB308" i="1"/>
  <c r="O308" i="1" s="1"/>
  <c r="AE308" i="1"/>
  <c r="AH317" i="1"/>
  <c r="AE317" i="1"/>
  <c r="BB317" i="1"/>
  <c r="P317" i="1" s="1"/>
  <c r="AH325" i="1"/>
  <c r="AB325" i="1"/>
  <c r="BB325" i="1"/>
  <c r="R325" i="1" s="1"/>
  <c r="AE325" i="1"/>
  <c r="AH333" i="1"/>
  <c r="BB333" i="1"/>
  <c r="O333" i="1" s="1"/>
  <c r="AB333" i="1"/>
  <c r="AE333" i="1"/>
  <c r="AH342" i="1"/>
  <c r="AE342" i="1"/>
  <c r="R342" i="1"/>
  <c r="P342" i="1"/>
  <c r="O342" i="1"/>
  <c r="AB342" i="1"/>
  <c r="Q97" i="1"/>
  <c r="Q269" i="1"/>
  <c r="R313" i="1"/>
  <c r="P313" i="1"/>
  <c r="Q313" i="1"/>
  <c r="O115" i="1"/>
  <c r="Q323" i="1"/>
  <c r="R323" i="1"/>
  <c r="O323" i="1"/>
  <c r="P323" i="1"/>
  <c r="P316" i="1"/>
  <c r="Q316" i="1"/>
  <c r="O316" i="1"/>
  <c r="R316" i="1"/>
  <c r="O348" i="1"/>
  <c r="R348" i="1"/>
  <c r="Q348" i="1"/>
  <c r="O319" i="1"/>
  <c r="Q341" i="1"/>
  <c r="Q163" i="1"/>
  <c r="R295" i="1"/>
  <c r="O295" i="1"/>
  <c r="P337" i="1"/>
  <c r="O343" i="1"/>
  <c r="R334" i="1"/>
  <c r="O334" i="1"/>
  <c r="P334" i="1"/>
  <c r="P346" i="1"/>
  <c r="O346" i="1"/>
  <c r="G129" i="3"/>
  <c r="F175" i="3"/>
  <c r="F15" i="3"/>
  <c r="G46" i="3"/>
  <c r="E200" i="3"/>
  <c r="G94" i="3"/>
  <c r="F80" i="3"/>
  <c r="E80" i="3"/>
  <c r="F173" i="3"/>
  <c r="E59" i="3"/>
  <c r="G59" i="3"/>
  <c r="E21" i="3"/>
  <c r="F21" i="3"/>
  <c r="E38" i="3"/>
  <c r="F38" i="3"/>
  <c r="F183" i="3"/>
  <c r="E122" i="3"/>
  <c r="G161" i="3"/>
  <c r="AH307" i="1"/>
  <c r="AB307" i="1"/>
  <c r="AE307" i="1"/>
  <c r="BB307" i="1"/>
  <c r="AH324" i="1"/>
  <c r="AB324" i="1"/>
  <c r="AE324" i="1"/>
  <c r="AH332" i="1"/>
  <c r="BB332" i="1"/>
  <c r="AH341" i="1"/>
  <c r="O341" i="1"/>
  <c r="R337" i="1"/>
  <c r="G128" i="3"/>
  <c r="O201" i="1"/>
  <c r="F97" i="1"/>
  <c r="R343" i="1"/>
  <c r="F129" i="3"/>
  <c r="G14" i="3"/>
  <c r="AB341" i="1"/>
  <c r="AW54" i="1"/>
  <c r="G173" i="3"/>
  <c r="F122" i="3"/>
  <c r="AH303" i="1"/>
  <c r="BB303" i="1"/>
  <c r="O303" i="1" s="1"/>
  <c r="AB303" i="1"/>
  <c r="AH311" i="1"/>
  <c r="BB311" i="1"/>
  <c r="AB311" i="1"/>
  <c r="AH328" i="1"/>
  <c r="AB328" i="1"/>
  <c r="BB328" i="1"/>
  <c r="O328" i="1" s="1"/>
  <c r="AH336" i="1"/>
  <c r="AB336" i="1"/>
  <c r="BB336" i="1"/>
  <c r="O336" i="1" s="1"/>
  <c r="AE336" i="1"/>
  <c r="AH345" i="1"/>
  <c r="R345" i="1"/>
  <c r="P345" i="1"/>
  <c r="AE345" i="1"/>
  <c r="V343" i="1"/>
  <c r="V309" i="1"/>
  <c r="V32" i="1"/>
  <c r="K32" i="1" s="1"/>
  <c r="V310" i="1"/>
  <c r="F208" i="3"/>
  <c r="E5" i="3"/>
  <c r="AH304" i="1"/>
  <c r="O304" i="1"/>
  <c r="AH338" i="1"/>
  <c r="AE338" i="1"/>
  <c r="Q338" i="1"/>
  <c r="R338" i="1"/>
  <c r="AH346" i="1"/>
  <c r="Q346" i="1"/>
  <c r="F89" i="3"/>
  <c r="V33" i="1"/>
  <c r="V300" i="1"/>
  <c r="K162" i="1"/>
  <c r="M204" i="1"/>
  <c r="V26" i="1"/>
  <c r="H193" i="1"/>
  <c r="V316" i="1"/>
  <c r="E158" i="3"/>
  <c r="AH331" i="1"/>
  <c r="O331" i="1"/>
  <c r="G136" i="3"/>
  <c r="V69" i="1"/>
  <c r="G68" i="3"/>
  <c r="F87" i="3"/>
  <c r="F139" i="3"/>
  <c r="F8" i="3"/>
  <c r="P127" i="1"/>
  <c r="AH319" i="1"/>
  <c r="AB319" i="1"/>
  <c r="Q319" i="1"/>
  <c r="AH327" i="1"/>
  <c r="BB327" i="1"/>
  <c r="AH344" i="1"/>
  <c r="AB344" i="1"/>
  <c r="G137" i="3"/>
  <c r="F137" i="3"/>
  <c r="E240" i="3"/>
  <c r="AH337" i="1"/>
  <c r="AE337" i="1"/>
  <c r="G170" i="3"/>
  <c r="AB24" i="1"/>
  <c r="V313" i="1"/>
  <c r="V325" i="1"/>
  <c r="V45" i="1"/>
  <c r="M118" i="1"/>
  <c r="K122" i="1"/>
  <c r="V327" i="1"/>
  <c r="V344" i="1"/>
  <c r="V348" i="1"/>
  <c r="P122" i="1"/>
  <c r="O246" i="1"/>
  <c r="R326" i="1"/>
  <c r="Q326" i="1"/>
  <c r="O326" i="1"/>
  <c r="O234" i="1"/>
  <c r="Q302" i="1"/>
  <c r="O302" i="1"/>
  <c r="R302" i="1"/>
  <c r="Q80" i="1"/>
  <c r="P302" i="1"/>
  <c r="Q314" i="1"/>
  <c r="P314" i="1"/>
  <c r="O314" i="1"/>
  <c r="R314" i="1"/>
  <c r="P335" i="1"/>
  <c r="Q335" i="1"/>
  <c r="R335" i="1"/>
  <c r="Q187" i="1"/>
  <c r="O335" i="1"/>
  <c r="R331" i="1"/>
  <c r="P331" i="1"/>
  <c r="P308" i="1"/>
  <c r="O330" i="1"/>
  <c r="Q306" i="1"/>
  <c r="R306" i="1"/>
  <c r="P330" i="1"/>
  <c r="P305" i="1"/>
  <c r="P320" i="1"/>
  <c r="O320" i="1"/>
  <c r="P295" i="1"/>
  <c r="Q295" i="1"/>
  <c r="Q329" i="1"/>
  <c r="R329" i="1"/>
  <c r="O329" i="1"/>
  <c r="R305" i="1"/>
  <c r="O340" i="1"/>
  <c r="R340" i="1"/>
  <c r="Q340" i="1"/>
  <c r="O347" i="1"/>
  <c r="R347" i="1"/>
  <c r="Q225" i="1"/>
  <c r="P319" i="1"/>
  <c r="R324" i="1"/>
  <c r="P329" i="1"/>
  <c r="Q324" i="1"/>
  <c r="P306" i="1"/>
  <c r="AB305" i="1"/>
  <c r="AE305" i="1"/>
  <c r="AH305" i="1"/>
  <c r="AH314" i="1"/>
  <c r="AB314" i="1"/>
  <c r="AB322" i="1"/>
  <c r="AH322" i="1"/>
  <c r="AE322" i="1"/>
  <c r="AH330" i="1"/>
  <c r="AB330" i="1"/>
  <c r="AE330" i="1"/>
  <c r="AH339" i="1"/>
  <c r="AB339" i="1"/>
  <c r="AE339" i="1"/>
  <c r="BB339" i="1"/>
  <c r="AH347" i="1"/>
  <c r="AB347" i="1"/>
  <c r="AE347" i="1"/>
  <c r="AH301" i="1"/>
  <c r="AE301" i="1"/>
  <c r="AB301" i="1"/>
  <c r="BB301" i="1"/>
  <c r="AH309" i="1"/>
  <c r="AE309" i="1"/>
  <c r="P309" i="1"/>
  <c r="AB309" i="1"/>
  <c r="AH318" i="1"/>
  <c r="AE318" i="1"/>
  <c r="P318" i="1"/>
  <c r="R318" i="1"/>
  <c r="AB318" i="1"/>
  <c r="AH326" i="1"/>
  <c r="AE326" i="1"/>
  <c r="P326" i="1"/>
  <c r="AB326" i="1"/>
  <c r="AH334" i="1"/>
  <c r="AE334" i="1"/>
  <c r="AE343" i="1"/>
  <c r="Q343" i="1"/>
  <c r="AH343" i="1"/>
  <c r="AB343" i="1"/>
  <c r="AB334" i="1"/>
  <c r="V64" i="1"/>
  <c r="AH306" i="1"/>
  <c r="AB306" i="1"/>
  <c r="AH323" i="1"/>
  <c r="AB323" i="1"/>
  <c r="AH340" i="1"/>
  <c r="AB340" i="1"/>
  <c r="K156" i="1"/>
  <c r="M212" i="1"/>
  <c r="L216" i="1"/>
  <c r="V63" i="1"/>
  <c r="G158" i="1"/>
  <c r="G138" i="3"/>
  <c r="E196" i="3"/>
  <c r="G45" i="3"/>
  <c r="F109" i="3"/>
  <c r="G134" i="3"/>
  <c r="F105" i="3"/>
  <c r="F74" i="3"/>
  <c r="G34" i="3"/>
  <c r="E34" i="3"/>
  <c r="G115" i="3"/>
  <c r="F176" i="3"/>
  <c r="G176" i="3"/>
  <c r="G117" i="3"/>
  <c r="E117" i="3"/>
  <c r="F52" i="3"/>
  <c r="G52" i="3"/>
  <c r="V312" i="1"/>
  <c r="G105" i="3"/>
  <c r="F191" i="3"/>
  <c r="AE323" i="1"/>
  <c r="V35" i="1"/>
  <c r="V342" i="1"/>
  <c r="V59" i="1"/>
  <c r="V60" i="1"/>
  <c r="M60" i="1" s="1"/>
  <c r="K174" i="1"/>
  <c r="V308" i="1"/>
  <c r="I128" i="1"/>
  <c r="V331" i="1"/>
  <c r="V315" i="1"/>
  <c r="V25" i="1"/>
  <c r="V333" i="1"/>
  <c r="M151" i="1"/>
  <c r="F214" i="1"/>
  <c r="V27" i="1"/>
  <c r="V28" i="1"/>
  <c r="V48" i="1"/>
  <c r="I48" i="1" s="1"/>
  <c r="K141" i="1"/>
  <c r="V318" i="1"/>
  <c r="V339" i="1"/>
  <c r="V55" i="1"/>
  <c r="V56" i="1"/>
  <c r="V52" i="1"/>
  <c r="V346" i="1"/>
  <c r="V336" i="1"/>
  <c r="V319" i="1"/>
  <c r="V323" i="1"/>
  <c r="M80" i="1"/>
  <c r="V30" i="1"/>
  <c r="V68" i="1"/>
  <c r="J147" i="1"/>
  <c r="V320" i="1"/>
  <c r="V341" i="1"/>
  <c r="V335" i="1"/>
  <c r="V73" i="1"/>
  <c r="V37" i="1"/>
  <c r="V61" i="1"/>
  <c r="K61" i="1" s="1"/>
  <c r="V53" i="1"/>
  <c r="V40" i="1"/>
  <c r="V31" i="1"/>
  <c r="H213" i="1"/>
  <c r="N295" i="1"/>
  <c r="V301" i="1"/>
  <c r="V322" i="1"/>
  <c r="V306" i="1"/>
  <c r="V34" i="1"/>
  <c r="V72" i="1"/>
  <c r="M120" i="1"/>
  <c r="M205" i="1"/>
  <c r="H237" i="1"/>
  <c r="V305" i="1"/>
  <c r="V326" i="1"/>
  <c r="V345" i="1"/>
  <c r="V317" i="1"/>
  <c r="V47" i="1"/>
  <c r="J47" i="1" s="1"/>
  <c r="V58" i="1"/>
  <c r="V54" i="1"/>
  <c r="V51" i="1"/>
  <c r="V62" i="1"/>
  <c r="G74" i="3"/>
  <c r="G109" i="3"/>
  <c r="AE315" i="1"/>
  <c r="V49" i="1"/>
  <c r="E74" i="3"/>
  <c r="E134" i="3"/>
  <c r="E138" i="3"/>
  <c r="AE331" i="1"/>
  <c r="AB315" i="1"/>
  <c r="E180" i="3"/>
  <c r="Q164" i="1"/>
  <c r="F69" i="3"/>
  <c r="E131" i="3"/>
  <c r="G77" i="3"/>
  <c r="AB338" i="1"/>
  <c r="AB321" i="1"/>
  <c r="AB304" i="1"/>
  <c r="E87" i="3"/>
  <c r="G106" i="3"/>
  <c r="E98" i="3"/>
  <c r="AE312" i="1"/>
  <c r="P183" i="1"/>
  <c r="F60" i="3"/>
  <c r="AE332" i="1"/>
  <c r="AE316" i="1"/>
  <c r="G24" i="3"/>
  <c r="G87" i="3"/>
  <c r="G164" i="3"/>
  <c r="E192" i="3"/>
  <c r="F44" i="3"/>
  <c r="G60" i="3"/>
  <c r="AB332" i="1"/>
  <c r="AB316" i="1"/>
  <c r="E202" i="3"/>
  <c r="G198" i="3"/>
  <c r="P113" i="1"/>
  <c r="E179" i="3"/>
  <c r="AW45" i="1"/>
  <c r="AW68" i="1"/>
  <c r="AW33" i="1"/>
  <c r="AW34" i="1"/>
  <c r="AW32" i="1"/>
  <c r="AW38" i="1"/>
  <c r="AW41" i="1"/>
  <c r="AW39" i="1"/>
  <c r="AW69" i="1"/>
  <c r="AW49" i="1"/>
  <c r="AW59" i="1"/>
  <c r="AW28" i="1"/>
  <c r="AW43" i="1"/>
  <c r="AW44" i="1"/>
  <c r="AW70" i="1"/>
  <c r="AW62" i="1"/>
  <c r="D24" i="1"/>
  <c r="AW60" i="1"/>
  <c r="AW46" i="1"/>
  <c r="AW51" i="1"/>
  <c r="AW53" i="1"/>
  <c r="AW61" i="1"/>
  <c r="AW71" i="1"/>
  <c r="AW55" i="1"/>
  <c r="AW72" i="1"/>
  <c r="AW67" i="1"/>
  <c r="G121" i="1"/>
  <c r="AW50" i="1"/>
  <c r="AW64" i="1"/>
  <c r="AW63" i="1"/>
  <c r="P95" i="1"/>
  <c r="P114" i="1"/>
  <c r="P103" i="1"/>
  <c r="P186" i="1"/>
  <c r="Q193" i="1"/>
  <c r="Q208" i="1"/>
  <c r="Q183" i="1"/>
  <c r="Q223" i="1"/>
  <c r="Q190" i="1"/>
  <c r="Q213" i="1"/>
  <c r="O230" i="1"/>
  <c r="O87" i="1"/>
  <c r="O78" i="1"/>
  <c r="AH74" i="1"/>
  <c r="AI74" i="1" s="1"/>
  <c r="AJ74" i="1" s="1"/>
  <c r="AE74" i="1"/>
  <c r="AF74" i="1" s="1"/>
  <c r="AG74" i="1" s="1"/>
  <c r="AB74" i="1"/>
  <c r="Q233" i="1"/>
  <c r="P79" i="1"/>
  <c r="H81" i="1"/>
  <c r="Q162" i="1"/>
  <c r="I130" i="1"/>
  <c r="J129" i="1"/>
  <c r="J160" i="1"/>
  <c r="V74" i="1"/>
  <c r="L119" i="1"/>
  <c r="L200" i="1"/>
  <c r="G202" i="1"/>
  <c r="H208" i="1"/>
  <c r="H234" i="1"/>
  <c r="L236" i="1"/>
  <c r="G127" i="3"/>
  <c r="G80" i="3"/>
  <c r="F134" i="3"/>
  <c r="F94" i="3"/>
  <c r="G191" i="3"/>
  <c r="G200" i="3"/>
  <c r="E109" i="3"/>
  <c r="E209" i="3"/>
  <c r="E8" i="3"/>
  <c r="F46" i="3"/>
  <c r="E45" i="3"/>
  <c r="E15" i="3"/>
  <c r="G139" i="3"/>
  <c r="G175" i="3"/>
  <c r="G196" i="3"/>
  <c r="E129" i="3"/>
  <c r="F138" i="3"/>
  <c r="F34" i="3"/>
  <c r="F161" i="3"/>
  <c r="E52" i="3"/>
  <c r="G122" i="3"/>
  <c r="F117" i="3"/>
  <c r="E183" i="3"/>
  <c r="E176" i="3"/>
  <c r="G38" i="3"/>
  <c r="E171" i="3"/>
  <c r="G21" i="3"/>
  <c r="E115" i="3"/>
  <c r="P224" i="1"/>
  <c r="F189" i="3"/>
  <c r="O168" i="1"/>
  <c r="E106" i="3"/>
  <c r="F202" i="3"/>
  <c r="F96" i="3"/>
  <c r="G189" i="3"/>
  <c r="Q211" i="1"/>
  <c r="O221" i="1"/>
  <c r="O111" i="1"/>
  <c r="O197" i="1"/>
  <c r="Q229" i="1"/>
  <c r="Q209" i="1"/>
  <c r="O206" i="1"/>
  <c r="P263" i="1"/>
  <c r="O89" i="1"/>
  <c r="O236" i="1"/>
  <c r="P219" i="1"/>
  <c r="Q112" i="1"/>
  <c r="O210" i="1"/>
  <c r="Q120" i="1"/>
  <c r="O222" i="1"/>
  <c r="P199" i="1"/>
  <c r="Q237" i="1"/>
  <c r="F121" i="1"/>
  <c r="Q240" i="1"/>
  <c r="O195" i="1"/>
  <c r="P188" i="1"/>
  <c r="Q256" i="1"/>
  <c r="G113" i="1"/>
  <c r="O90" i="1"/>
  <c r="O252" i="1"/>
  <c r="G103" i="1"/>
  <c r="O204" i="1"/>
  <c r="P272" i="1"/>
  <c r="O215" i="1"/>
  <c r="G130" i="3"/>
  <c r="E76" i="3"/>
  <c r="E79" i="3"/>
  <c r="E223" i="3"/>
  <c r="E151" i="3"/>
  <c r="F16" i="3"/>
  <c r="F7" i="3"/>
  <c r="E111" i="3"/>
  <c r="E107" i="3"/>
  <c r="G190" i="3"/>
  <c r="E195" i="3"/>
  <c r="F93" i="3"/>
  <c r="G146" i="3"/>
  <c r="E84" i="3"/>
  <c r="E104" i="3"/>
  <c r="F65" i="3"/>
  <c r="F73" i="3"/>
  <c r="G58" i="3"/>
  <c r="F58" i="3"/>
  <c r="E58" i="3"/>
  <c r="F13" i="3"/>
  <c r="G13" i="3"/>
  <c r="E13" i="3"/>
  <c r="G155" i="3"/>
  <c r="E155" i="3"/>
  <c r="F155" i="3"/>
  <c r="E169" i="3"/>
  <c r="F169" i="3"/>
  <c r="G169" i="3"/>
  <c r="G72" i="3"/>
  <c r="E72" i="3"/>
  <c r="E37" i="3"/>
  <c r="G37" i="3"/>
  <c r="F37" i="3"/>
  <c r="F178" i="3"/>
  <c r="G178" i="3"/>
  <c r="E178" i="3"/>
  <c r="G188" i="3"/>
  <c r="E188" i="3"/>
  <c r="F188" i="3"/>
  <c r="G119" i="3"/>
  <c r="F119" i="3"/>
  <c r="E119" i="3"/>
  <c r="E49" i="3"/>
  <c r="G49" i="3"/>
  <c r="F49" i="3"/>
  <c r="F54" i="3"/>
  <c r="G54" i="3"/>
  <c r="E54" i="3"/>
  <c r="G163" i="3"/>
  <c r="E163" i="3"/>
  <c r="F163" i="3"/>
  <c r="P139" i="1"/>
  <c r="P126" i="1"/>
  <c r="Q159" i="1"/>
  <c r="P231" i="1"/>
  <c r="F91" i="1"/>
  <c r="Q166" i="1"/>
  <c r="G55" i="3"/>
  <c r="E69" i="3"/>
  <c r="F170" i="3"/>
  <c r="G83" i="3"/>
  <c r="F150" i="3"/>
  <c r="G131" i="3"/>
  <c r="F198" i="3"/>
  <c r="G192" i="3"/>
  <c r="G199" i="3"/>
  <c r="G108" i="3"/>
  <c r="F5" i="3"/>
  <c r="G44" i="3"/>
  <c r="G208" i="3"/>
  <c r="G180" i="3"/>
  <c r="E60" i="3"/>
  <c r="F4" i="3"/>
  <c r="G159" i="3"/>
  <c r="F77" i="3"/>
  <c r="E237" i="3"/>
  <c r="E100" i="3"/>
  <c r="F98" i="3"/>
  <c r="E35" i="3"/>
  <c r="F180" i="3"/>
  <c r="G95" i="3"/>
  <c r="G4" i="3"/>
  <c r="F159" i="3"/>
  <c r="G140" i="3"/>
  <c r="P192" i="1"/>
  <c r="Q200" i="1"/>
  <c r="G30" i="3"/>
  <c r="F30" i="3"/>
  <c r="E30" i="3"/>
  <c r="E33" i="3"/>
  <c r="G33" i="3"/>
  <c r="F33" i="3"/>
  <c r="G112" i="3"/>
  <c r="F112" i="3"/>
  <c r="E112" i="3"/>
  <c r="G157" i="3"/>
  <c r="F157" i="3"/>
  <c r="F29" i="3"/>
  <c r="G29" i="3"/>
  <c r="F31" i="3"/>
  <c r="E31" i="3"/>
  <c r="F39" i="3"/>
  <c r="E39" i="3"/>
  <c r="G177" i="3"/>
  <c r="F177" i="3"/>
  <c r="G185" i="3"/>
  <c r="F185" i="3"/>
  <c r="E118" i="3"/>
  <c r="G118" i="3"/>
  <c r="G51" i="3"/>
  <c r="F51" i="3"/>
  <c r="E51" i="3"/>
  <c r="G160" i="3"/>
  <c r="F160" i="3"/>
  <c r="E160" i="3"/>
  <c r="G140" i="1"/>
  <c r="F152" i="3"/>
  <c r="E152" i="3"/>
  <c r="G61" i="3"/>
  <c r="F61" i="3"/>
  <c r="F75" i="3"/>
  <c r="E75" i="3"/>
  <c r="E70" i="3"/>
  <c r="G70" i="3"/>
  <c r="E78" i="3"/>
  <c r="G78" i="3"/>
  <c r="F63" i="3"/>
  <c r="E63" i="3"/>
  <c r="E6" i="3"/>
  <c r="F6" i="3"/>
  <c r="F207" i="3"/>
  <c r="E207" i="3"/>
  <c r="E22" i="3"/>
  <c r="F22" i="3"/>
  <c r="F47" i="3"/>
  <c r="E47" i="3"/>
  <c r="E110" i="3"/>
  <c r="G110" i="3"/>
  <c r="G201" i="3"/>
  <c r="F201" i="3"/>
  <c r="G197" i="3"/>
  <c r="F197" i="3"/>
  <c r="E90" i="3"/>
  <c r="G90" i="3"/>
  <c r="F135" i="3"/>
  <c r="E135" i="3"/>
  <c r="G149" i="3"/>
  <c r="F149" i="3"/>
  <c r="G101" i="3"/>
  <c r="F101" i="3"/>
  <c r="E174" i="3"/>
  <c r="G174" i="3"/>
  <c r="F68" i="3"/>
  <c r="E68" i="3"/>
  <c r="E71" i="3"/>
  <c r="G71" i="3"/>
  <c r="G62" i="3"/>
  <c r="F102" i="1"/>
  <c r="F99" i="3"/>
  <c r="E128" i="3"/>
  <c r="Q179" i="1"/>
  <c r="I133" i="1"/>
  <c r="K165" i="1"/>
  <c r="H191" i="1"/>
  <c r="K209" i="1"/>
  <c r="F229" i="1"/>
  <c r="F128" i="3"/>
  <c r="Q191" i="1"/>
  <c r="E203" i="3"/>
  <c r="F203" i="3"/>
  <c r="G203" i="3"/>
  <c r="F86" i="3"/>
  <c r="E86" i="3"/>
  <c r="G86" i="3"/>
  <c r="E205" i="3"/>
  <c r="G205" i="3"/>
  <c r="F205" i="3"/>
  <c r="G85" i="3"/>
  <c r="E85" i="3"/>
  <c r="F85" i="3"/>
  <c r="E88" i="3"/>
  <c r="G88" i="3"/>
  <c r="F88" i="3"/>
  <c r="E243" i="3"/>
  <c r="G243" i="3"/>
  <c r="F243" i="3"/>
  <c r="G64" i="3"/>
  <c r="F64" i="3"/>
  <c r="E64" i="3"/>
  <c r="E210" i="3"/>
  <c r="G210" i="3"/>
  <c r="F210" i="3"/>
  <c r="Q196" i="1"/>
  <c r="Q106" i="1"/>
  <c r="P217" i="1"/>
  <c r="Q110" i="1"/>
  <c r="O198" i="1"/>
  <c r="G10" i="3"/>
  <c r="F10" i="3"/>
  <c r="E10" i="3"/>
  <c r="G116" i="3"/>
  <c r="F116" i="3"/>
  <c r="F19" i="3"/>
  <c r="G19" i="3"/>
  <c r="G147" i="3"/>
  <c r="F147" i="3"/>
  <c r="G36" i="3"/>
  <c r="E36" i="3"/>
  <c r="G43" i="3"/>
  <c r="F43" i="3"/>
  <c r="G179" i="3"/>
  <c r="F179" i="3"/>
  <c r="G187" i="3"/>
  <c r="F187" i="3"/>
  <c r="G120" i="3"/>
  <c r="F120" i="3"/>
  <c r="F50" i="3"/>
  <c r="E50" i="3"/>
  <c r="F162" i="3"/>
  <c r="E162" i="3"/>
  <c r="Q147" i="1"/>
  <c r="O169" i="1"/>
  <c r="Q165" i="1"/>
  <c r="H127" i="1"/>
  <c r="G127" i="1"/>
  <c r="Q154" i="1"/>
  <c r="F130" i="3"/>
  <c r="E130" i="3"/>
  <c r="G76" i="3"/>
  <c r="F76" i="3"/>
  <c r="G79" i="3"/>
  <c r="F79" i="3"/>
  <c r="G223" i="3"/>
  <c r="F223" i="3"/>
  <c r="G151" i="3"/>
  <c r="F151" i="3"/>
  <c r="F9" i="3"/>
  <c r="E9" i="3"/>
  <c r="E16" i="3"/>
  <c r="G16" i="3"/>
  <c r="G23" i="3"/>
  <c r="F23" i="3"/>
  <c r="G7" i="3"/>
  <c r="E7" i="3"/>
  <c r="G111" i="3"/>
  <c r="F111" i="3"/>
  <c r="G107" i="3"/>
  <c r="F107" i="3"/>
  <c r="F190" i="3"/>
  <c r="E190" i="3"/>
  <c r="G195" i="3"/>
  <c r="F195" i="3"/>
  <c r="E93" i="3"/>
  <c r="G93" i="3"/>
  <c r="F146" i="3"/>
  <c r="E146" i="3"/>
  <c r="G84" i="3"/>
  <c r="F84" i="3"/>
  <c r="G104" i="3"/>
  <c r="F104" i="3"/>
  <c r="E65" i="3"/>
  <c r="G65" i="3"/>
  <c r="E73" i="3"/>
  <c r="G73" i="3"/>
  <c r="H142" i="1"/>
  <c r="G35" i="3"/>
  <c r="F35" i="3"/>
  <c r="G97" i="3"/>
  <c r="F97" i="3"/>
  <c r="E99" i="3"/>
  <c r="E89" i="3"/>
  <c r="G89" i="3"/>
  <c r="E206" i="3"/>
  <c r="G206" i="3"/>
  <c r="O176" i="1"/>
  <c r="H150" i="1"/>
  <c r="Q173" i="1"/>
  <c r="E126" i="3"/>
  <c r="F127" i="3"/>
  <c r="F62" i="3"/>
  <c r="F235" i="3"/>
  <c r="E239" i="3"/>
  <c r="F240" i="3"/>
  <c r="G235" i="3"/>
  <c r="F239" i="3"/>
  <c r="G240" i="3"/>
  <c r="F237" i="3"/>
  <c r="BI107" i="2"/>
  <c r="AU18" i="1"/>
  <c r="AT18" i="1"/>
  <c r="K201" i="1" l="1"/>
  <c r="K240" i="1"/>
  <c r="L187" i="1"/>
  <c r="M187" i="1"/>
  <c r="M240" i="1"/>
  <c r="M207" i="1"/>
  <c r="H286" i="1"/>
  <c r="I66" i="1"/>
  <c r="G242" i="1"/>
  <c r="G264" i="1"/>
  <c r="M241" i="1"/>
  <c r="L46" i="1"/>
  <c r="L222" i="1"/>
  <c r="G257" i="1"/>
  <c r="K178" i="1"/>
  <c r="K67" i="1"/>
  <c r="I46" i="1"/>
  <c r="J102" i="1"/>
  <c r="K86" i="1"/>
  <c r="L150" i="1"/>
  <c r="L178" i="1"/>
  <c r="M188" i="1"/>
  <c r="L235" i="1"/>
  <c r="F272" i="1"/>
  <c r="I67" i="1"/>
  <c r="K29" i="1"/>
  <c r="M140" i="1"/>
  <c r="J78" i="1"/>
  <c r="I157" i="1"/>
  <c r="H207" i="1"/>
  <c r="G198" i="1"/>
  <c r="H220" i="1"/>
  <c r="H273" i="1"/>
  <c r="M29" i="1"/>
  <c r="I70" i="1"/>
  <c r="G273" i="1"/>
  <c r="J178" i="1"/>
  <c r="J46" i="1"/>
  <c r="G235" i="1"/>
  <c r="F292" i="1"/>
  <c r="F207" i="1"/>
  <c r="G266" i="1"/>
  <c r="I29" i="1"/>
  <c r="L70" i="1"/>
  <c r="G263" i="1"/>
  <c r="F257" i="1"/>
  <c r="K70" i="1"/>
  <c r="H211" i="1"/>
  <c r="H289" i="1"/>
  <c r="M38" i="1"/>
  <c r="I126" i="1"/>
  <c r="F242" i="1"/>
  <c r="R321" i="1"/>
  <c r="K38" i="1"/>
  <c r="O321" i="1"/>
  <c r="J126" i="1"/>
  <c r="K190" i="1"/>
  <c r="M235" i="1"/>
  <c r="H246" i="1"/>
  <c r="G260" i="1"/>
  <c r="F275" i="1"/>
  <c r="F277" i="1"/>
  <c r="M91" i="1"/>
  <c r="G253" i="1"/>
  <c r="F256" i="1"/>
  <c r="H264" i="1"/>
  <c r="G274" i="1"/>
  <c r="P310" i="1"/>
  <c r="R310" i="1"/>
  <c r="F248" i="1"/>
  <c r="H260" i="1"/>
  <c r="H278" i="1"/>
  <c r="M67" i="1"/>
  <c r="M196" i="1"/>
  <c r="L241" i="1"/>
  <c r="G251" i="1"/>
  <c r="H262" i="1"/>
  <c r="G265" i="1"/>
  <c r="H280" i="1"/>
  <c r="F289" i="1"/>
  <c r="L67" i="1"/>
  <c r="H251" i="1"/>
  <c r="H265" i="1"/>
  <c r="F269" i="1"/>
  <c r="G276" i="1"/>
  <c r="F282" i="1"/>
  <c r="L38" i="1"/>
  <c r="G211" i="1"/>
  <c r="G256" i="1"/>
  <c r="G269" i="1"/>
  <c r="F274" i="1"/>
  <c r="G142" i="1"/>
  <c r="O310" i="1"/>
  <c r="H201" i="1"/>
  <c r="M211" i="1"/>
  <c r="AM45" i="4" a="1"/>
  <c r="AM45" i="4" s="1"/>
  <c r="T45" i="4" s="1"/>
  <c r="AN45" i="4" s="1" a="1"/>
  <c r="AN45" i="4" s="1"/>
  <c r="AM32" i="4" a="1"/>
  <c r="AM32" i="4" s="1"/>
  <c r="T32" i="4" s="1"/>
  <c r="AN32" i="4" s="1" a="1"/>
  <c r="AN32" i="4" s="1"/>
  <c r="AM27" i="4" a="1"/>
  <c r="AM27" i="4" s="1"/>
  <c r="T27" i="4" s="1"/>
  <c r="AN27" i="4" s="1" a="1"/>
  <c r="AN27" i="4" s="1"/>
  <c r="AM56" i="4" a="1"/>
  <c r="AM56" i="4" s="1"/>
  <c r="T56" i="4" s="1"/>
  <c r="AN56" i="4" s="1" a="1"/>
  <c r="AN56" i="4" s="1"/>
  <c r="AM23" i="4" a="1"/>
  <c r="AM23" i="4" s="1"/>
  <c r="T23" i="4" s="1"/>
  <c r="AM18" i="4" a="1"/>
  <c r="AM18" i="4" s="1"/>
  <c r="T18" i="4" s="1"/>
  <c r="AN18" i="4" s="1" a="1"/>
  <c r="AN18" i="4" s="1"/>
  <c r="AM35" i="4" a="1"/>
  <c r="AM35" i="4" s="1"/>
  <c r="T35" i="4" s="1"/>
  <c r="AN35" i="4" s="1" a="1"/>
  <c r="AN35" i="4" s="1"/>
  <c r="AM64" i="4" a="1"/>
  <c r="AM64" i="4" s="1"/>
  <c r="T64" i="4" s="1"/>
  <c r="AN64" i="4" s="1" a="1"/>
  <c r="AN64" i="4" s="1"/>
  <c r="AM31" i="4" a="1"/>
  <c r="AM31" i="4" s="1"/>
  <c r="T31" i="4" s="1"/>
  <c r="AN31" i="4" s="1" a="1"/>
  <c r="AN31" i="4" s="1"/>
  <c r="AM26" i="4" a="1"/>
  <c r="AM26" i="4" s="1"/>
  <c r="T26" i="4" s="1"/>
  <c r="AN26" i="4" s="1" a="1"/>
  <c r="AN26" i="4" s="1"/>
  <c r="AM39" i="4" a="1"/>
  <c r="AM39" i="4" s="1"/>
  <c r="T39" i="4" s="1"/>
  <c r="AM54" i="4" a="1"/>
  <c r="AM54" i="4" s="1"/>
  <c r="T54" i="4" s="1"/>
  <c r="AN54" i="4" s="1" a="1"/>
  <c r="AN54" i="4" s="1"/>
  <c r="AM22" i="4" a="1"/>
  <c r="AM22" i="4" s="1"/>
  <c r="T22" i="4" s="1"/>
  <c r="AN22" i="4" s="1" a="1"/>
  <c r="AN22" i="4" s="1"/>
  <c r="AM50" i="4" a="1"/>
  <c r="AM50" i="4" s="1"/>
  <c r="T50" i="4" s="1"/>
  <c r="AN50" i="4" s="1" a="1"/>
  <c r="AN50" i="4" s="1"/>
  <c r="AM25" i="4" a="1"/>
  <c r="AM25" i="4" s="1"/>
  <c r="T25" i="4" s="1"/>
  <c r="AN25" i="4" s="1" a="1"/>
  <c r="AN25" i="4" s="1"/>
  <c r="T42" i="4"/>
  <c r="AN42" i="4" s="1" a="1"/>
  <c r="AN42" i="4" s="1"/>
  <c r="AM42" i="4" a="1"/>
  <c r="AM42" i="4" s="1"/>
  <c r="AM62" i="4" a="1"/>
  <c r="AM62" i="4" s="1"/>
  <c r="T62" i="4" s="1"/>
  <c r="AM30" i="4" a="1"/>
  <c r="AM30" i="4" s="1"/>
  <c r="T30" i="4" s="1"/>
  <c r="AN30" i="4" s="1" a="1"/>
  <c r="AN30" i="4" s="1"/>
  <c r="AM58" i="4" a="1"/>
  <c r="AM58" i="4" s="1"/>
  <c r="T58" i="4" s="1"/>
  <c r="AN58" i="4" s="1" a="1"/>
  <c r="AN58" i="4" s="1"/>
  <c r="AM33" i="4" a="1"/>
  <c r="AM33" i="4" s="1"/>
  <c r="T33" i="4" s="1"/>
  <c r="AN33" i="4" s="1" a="1"/>
  <c r="AN33" i="4" s="1"/>
  <c r="AM53" i="4" a="1"/>
  <c r="AM53" i="4" s="1"/>
  <c r="T53" i="4" s="1"/>
  <c r="AN53" i="4" s="1" a="1"/>
  <c r="AN53" i="4" s="1"/>
  <c r="AM38" i="4" a="1"/>
  <c r="AM38" i="4" s="1"/>
  <c r="T38" i="4" s="1"/>
  <c r="AN38" i="4" s="1" a="1"/>
  <c r="AN38" i="4" s="1"/>
  <c r="AM17" i="4" a="1"/>
  <c r="AM17" i="4" s="1"/>
  <c r="T17" i="4" s="1"/>
  <c r="AM41" i="4" a="1"/>
  <c r="AM41" i="4" s="1"/>
  <c r="T41" i="4" s="1"/>
  <c r="AN41" i="4" s="1" a="1"/>
  <c r="AN41" i="4" s="1"/>
  <c r="AM61" i="4" a="1"/>
  <c r="AM61" i="4" s="1"/>
  <c r="T61" i="4" s="1"/>
  <c r="AN61" i="4" s="1" a="1"/>
  <c r="AN61" i="4" s="1"/>
  <c r="AM37" i="4" a="1"/>
  <c r="AM37" i="4" s="1"/>
  <c r="T37" i="4" s="1"/>
  <c r="AM49" i="4" a="1"/>
  <c r="AM49" i="4" s="1"/>
  <c r="T49" i="4" s="1"/>
  <c r="AM24" i="4" a="1"/>
  <c r="AM24" i="4" s="1"/>
  <c r="T24" i="4" s="1"/>
  <c r="AN24" i="4" s="1" a="1"/>
  <c r="AN24" i="4" s="1"/>
  <c r="AM52" i="4" a="1"/>
  <c r="AM52" i="4" s="1"/>
  <c r="T52" i="4" s="1"/>
  <c r="AN52" i="4" s="1" a="1"/>
  <c r="AN52" i="4" s="1"/>
  <c r="AM19" i="4" a="1"/>
  <c r="AM19" i="4" s="1"/>
  <c r="T19" i="4" s="1"/>
  <c r="AN19" i="4" s="1" a="1"/>
  <c r="AN19" i="4" s="1"/>
  <c r="AM48" i="4" a="1"/>
  <c r="AM48" i="4" s="1"/>
  <c r="T48" i="4" s="1"/>
  <c r="AN48" i="4" s="1" a="1"/>
  <c r="AN48" i="4" s="1"/>
  <c r="T21" i="4"/>
  <c r="AN21" i="4" s="1" a="1"/>
  <c r="AN21" i="4" s="1"/>
  <c r="T60" i="4"/>
  <c r="AN60" i="4" s="1" a="1"/>
  <c r="AN60" i="4" s="1"/>
  <c r="T63" i="4"/>
  <c r="AN63" i="4" s="1" a="1"/>
  <c r="AN63" i="4" s="1"/>
  <c r="T57" i="4"/>
  <c r="AN57" i="4" s="1" a="1"/>
  <c r="AN57" i="4" s="1"/>
  <c r="T51" i="4"/>
  <c r="AN51" i="4" s="1" a="1"/>
  <c r="AN51" i="4" s="1"/>
  <c r="M126" i="1"/>
  <c r="I108" i="1"/>
  <c r="H240" i="1"/>
  <c r="L186" i="1"/>
  <c r="L190" i="1"/>
  <c r="H188" i="1"/>
  <c r="F187" i="1"/>
  <c r="M66" i="1"/>
  <c r="M190" i="1"/>
  <c r="F201" i="1"/>
  <c r="L240" i="1"/>
  <c r="K207" i="1"/>
  <c r="F198" i="1"/>
  <c r="G190" i="1"/>
  <c r="G262" i="1"/>
  <c r="H284" i="1"/>
  <c r="J66" i="1"/>
  <c r="L36" i="1"/>
  <c r="F285" i="1"/>
  <c r="F271" i="1"/>
  <c r="K108" i="1"/>
  <c r="K91" i="1"/>
  <c r="F241" i="1"/>
  <c r="L201" i="1"/>
  <c r="M198" i="1"/>
  <c r="F245" i="1"/>
  <c r="F249" i="1"/>
  <c r="G246" i="1"/>
  <c r="H275" i="1"/>
  <c r="G271" i="1"/>
  <c r="K66" i="1"/>
  <c r="R304" i="1"/>
  <c r="L108" i="1"/>
  <c r="M186" i="1"/>
  <c r="F243" i="1"/>
  <c r="G249" i="1"/>
  <c r="J36" i="1"/>
  <c r="R317" i="1"/>
  <c r="M163" i="1"/>
  <c r="L142" i="1"/>
  <c r="M142" i="1"/>
  <c r="J108" i="1"/>
  <c r="L157" i="1"/>
  <c r="H186" i="1"/>
  <c r="K239" i="1"/>
  <c r="L198" i="1"/>
  <c r="F190" i="1"/>
  <c r="G220" i="1"/>
  <c r="K196" i="1"/>
  <c r="G244" i="1"/>
  <c r="H268" i="1"/>
  <c r="G252" i="1"/>
  <c r="G288" i="1"/>
  <c r="G292" i="1"/>
  <c r="I71" i="1"/>
  <c r="K71" i="1"/>
  <c r="H171" i="1"/>
  <c r="F196" i="1"/>
  <c r="G248" i="1"/>
  <c r="H288" i="1"/>
  <c r="H282" i="1"/>
  <c r="G139" i="1"/>
  <c r="K171" i="1"/>
  <c r="L171" i="1"/>
  <c r="F171" i="1"/>
  <c r="I171" i="1"/>
  <c r="M171" i="1"/>
  <c r="J171" i="1"/>
  <c r="Q336" i="1"/>
  <c r="O325" i="1"/>
  <c r="L189" i="1"/>
  <c r="F189" i="1"/>
  <c r="F186" i="1"/>
  <c r="G239" i="1"/>
  <c r="G255" i="1"/>
  <c r="F267" i="1"/>
  <c r="F254" i="1"/>
  <c r="M189" i="1"/>
  <c r="L239" i="1"/>
  <c r="G188" i="1"/>
  <c r="G243" i="1"/>
  <c r="H255" i="1"/>
  <c r="G254" i="1"/>
  <c r="H247" i="1"/>
  <c r="H252" i="1"/>
  <c r="G285" i="1"/>
  <c r="K157" i="1"/>
  <c r="G186" i="1"/>
  <c r="F268" i="1"/>
  <c r="F247" i="1"/>
  <c r="H293" i="1"/>
  <c r="L71" i="1"/>
  <c r="M36" i="1"/>
  <c r="P304" i="1"/>
  <c r="F222" i="1"/>
  <c r="G279" i="1"/>
  <c r="J71" i="1"/>
  <c r="G171" i="1"/>
  <c r="I53" i="1"/>
  <c r="K59" i="1"/>
  <c r="L59" i="1"/>
  <c r="J59" i="1"/>
  <c r="I59" i="1"/>
  <c r="M59" i="1"/>
  <c r="K63" i="1"/>
  <c r="L63" i="1"/>
  <c r="J63" i="1"/>
  <c r="I63" i="1"/>
  <c r="M63" i="1"/>
  <c r="K228" i="1"/>
  <c r="L228" i="1"/>
  <c r="L64" i="1"/>
  <c r="J56" i="1"/>
  <c r="J68" i="1"/>
  <c r="I257" i="1"/>
  <c r="M257" i="1"/>
  <c r="J257" i="1"/>
  <c r="L257" i="1"/>
  <c r="I290" i="1"/>
  <c r="M290" i="1"/>
  <c r="J290" i="1"/>
  <c r="K290" i="1"/>
  <c r="L263" i="1"/>
  <c r="J263" i="1"/>
  <c r="I263" i="1"/>
  <c r="M263" i="1"/>
  <c r="I287" i="1"/>
  <c r="M287" i="1"/>
  <c r="J287" i="1"/>
  <c r="K287" i="1"/>
  <c r="I292" i="1"/>
  <c r="K292" i="1"/>
  <c r="J292" i="1"/>
  <c r="M250" i="1"/>
  <c r="L250" i="1"/>
  <c r="J250" i="1"/>
  <c r="I250" i="1"/>
  <c r="I258" i="1"/>
  <c r="L258" i="1"/>
  <c r="J258" i="1"/>
  <c r="M258" i="1"/>
  <c r="L53" i="1"/>
  <c r="M72" i="1"/>
  <c r="L61" i="1"/>
  <c r="J61" i="1"/>
  <c r="J55" i="1"/>
  <c r="M55" i="1"/>
  <c r="L55" i="1"/>
  <c r="K55" i="1"/>
  <c r="I55" i="1"/>
  <c r="K48" i="1"/>
  <c r="R333" i="1"/>
  <c r="P336" i="1"/>
  <c r="M26" i="1"/>
  <c r="L26" i="1"/>
  <c r="K26" i="1"/>
  <c r="I26" i="1"/>
  <c r="J26" i="1"/>
  <c r="O317" i="1"/>
  <c r="L33" i="1"/>
  <c r="M261" i="1"/>
  <c r="J261" i="1"/>
  <c r="L261" i="1"/>
  <c r="I261" i="1"/>
  <c r="J294" i="1"/>
  <c r="L294" i="1"/>
  <c r="K294" i="1"/>
  <c r="I294" i="1"/>
  <c r="J276" i="1"/>
  <c r="I276" i="1"/>
  <c r="K276" i="1"/>
  <c r="M276" i="1"/>
  <c r="M270" i="1"/>
  <c r="I270" i="1"/>
  <c r="J270" i="1"/>
  <c r="K270" i="1"/>
  <c r="M53" i="1"/>
  <c r="L48" i="1"/>
  <c r="J40" i="1"/>
  <c r="L40" i="1"/>
  <c r="M32" i="1"/>
  <c r="M58" i="1"/>
  <c r="L47" i="1"/>
  <c r="L49" i="1"/>
  <c r="M49" i="1"/>
  <c r="K49" i="1"/>
  <c r="I49" i="1"/>
  <c r="J49" i="1"/>
  <c r="M54" i="1"/>
  <c r="L54" i="1"/>
  <c r="J54" i="1"/>
  <c r="I54" i="1"/>
  <c r="K54" i="1"/>
  <c r="L37" i="1"/>
  <c r="M37" i="1"/>
  <c r="K37" i="1"/>
  <c r="J37" i="1"/>
  <c r="K68" i="1"/>
  <c r="L28" i="1"/>
  <c r="M28" i="1"/>
  <c r="K28" i="1"/>
  <c r="J28" i="1"/>
  <c r="I28" i="1"/>
  <c r="J35" i="1"/>
  <c r="M35" i="1"/>
  <c r="I35" i="1"/>
  <c r="K35" i="1"/>
  <c r="L35" i="1"/>
  <c r="K45" i="1"/>
  <c r="J45" i="1"/>
  <c r="L45" i="1"/>
  <c r="I45" i="1"/>
  <c r="M45" i="1"/>
  <c r="M69" i="1"/>
  <c r="K69" i="1"/>
  <c r="L69" i="1"/>
  <c r="J69" i="1"/>
  <c r="I69" i="1"/>
  <c r="G261" i="1"/>
  <c r="H276" i="1"/>
  <c r="H270" i="1"/>
  <c r="H294" i="1"/>
  <c r="K56" i="1"/>
  <c r="L68" i="1"/>
  <c r="I281" i="1"/>
  <c r="J281" i="1"/>
  <c r="M281" i="1"/>
  <c r="K281" i="1"/>
  <c r="J285" i="1"/>
  <c r="M285" i="1"/>
  <c r="K285" i="1"/>
  <c r="I285" i="1"/>
  <c r="L245" i="1"/>
  <c r="J245" i="1"/>
  <c r="M245" i="1"/>
  <c r="I245" i="1"/>
  <c r="M259" i="1"/>
  <c r="L259" i="1"/>
  <c r="J259" i="1"/>
  <c r="I259" i="1"/>
  <c r="L244" i="1"/>
  <c r="M244" i="1"/>
  <c r="J48" i="1"/>
  <c r="K40" i="1"/>
  <c r="J32" i="1"/>
  <c r="M73" i="1"/>
  <c r="I73" i="1"/>
  <c r="L73" i="1"/>
  <c r="K73" i="1"/>
  <c r="J73" i="1"/>
  <c r="L30" i="1"/>
  <c r="M30" i="1"/>
  <c r="K30" i="1"/>
  <c r="J30" i="1"/>
  <c r="I30" i="1"/>
  <c r="J27" i="1"/>
  <c r="L27" i="1"/>
  <c r="K27" i="1"/>
  <c r="M27" i="1"/>
  <c r="I27" i="1"/>
  <c r="Q317" i="1"/>
  <c r="P300" i="1"/>
  <c r="F239" i="1"/>
  <c r="H222" i="1"/>
  <c r="G222" i="1"/>
  <c r="F228" i="1"/>
  <c r="G196" i="1"/>
  <c r="K235" i="1"/>
  <c r="L211" i="1"/>
  <c r="K211" i="1"/>
  <c r="G245" i="1"/>
  <c r="H244" i="1"/>
  <c r="F258" i="1"/>
  <c r="H261" i="1"/>
  <c r="G250" i="1"/>
  <c r="F287" i="1"/>
  <c r="G277" i="1"/>
  <c r="G290" i="1"/>
  <c r="G270" i="1"/>
  <c r="F281" i="1"/>
  <c r="F294" i="1"/>
  <c r="I64" i="1"/>
  <c r="M68" i="1"/>
  <c r="M33" i="1"/>
  <c r="J288" i="1"/>
  <c r="M288" i="1"/>
  <c r="I288" i="1"/>
  <c r="K288" i="1"/>
  <c r="K282" i="1"/>
  <c r="J282" i="1"/>
  <c r="M282" i="1"/>
  <c r="I282" i="1"/>
  <c r="J254" i="1"/>
  <c r="I254" i="1"/>
  <c r="M254" i="1"/>
  <c r="L254" i="1"/>
  <c r="L220" i="1"/>
  <c r="M220" i="1"/>
  <c r="K220" i="1"/>
  <c r="I61" i="1"/>
  <c r="K53" i="1"/>
  <c r="M48" i="1"/>
  <c r="I32" i="1"/>
  <c r="Q308" i="1"/>
  <c r="Q300" i="1"/>
  <c r="H228" i="1"/>
  <c r="F261" i="1"/>
  <c r="H259" i="1"/>
  <c r="G287" i="1"/>
  <c r="H290" i="1"/>
  <c r="G281" i="1"/>
  <c r="K64" i="1"/>
  <c r="J64" i="1"/>
  <c r="I68" i="1"/>
  <c r="M267" i="1"/>
  <c r="J267" i="1"/>
  <c r="I267" i="1"/>
  <c r="K284" i="1"/>
  <c r="J284" i="1"/>
  <c r="M284" i="1"/>
  <c r="I284" i="1"/>
  <c r="M255" i="1"/>
  <c r="J255" i="1"/>
  <c r="L255" i="1"/>
  <c r="I255" i="1"/>
  <c r="I253" i="1"/>
  <c r="M253" i="1"/>
  <c r="J253" i="1"/>
  <c r="L253" i="1"/>
  <c r="M248" i="1"/>
  <c r="J248" i="1"/>
  <c r="I248" i="1"/>
  <c r="L248" i="1"/>
  <c r="M61" i="1"/>
  <c r="J53" i="1"/>
  <c r="M40" i="1"/>
  <c r="J58" i="1"/>
  <c r="K31" i="1"/>
  <c r="M31" i="1"/>
  <c r="I33" i="1"/>
  <c r="I91" i="1"/>
  <c r="H241" i="1"/>
  <c r="H239" i="1"/>
  <c r="L207" i="1"/>
  <c r="F188" i="1"/>
  <c r="H196" i="1"/>
  <c r="F235" i="1"/>
  <c r="H187" i="1"/>
  <c r="H258" i="1"/>
  <c r="H266" i="1"/>
  <c r="H250" i="1"/>
  <c r="F259" i="1"/>
  <c r="G284" i="1"/>
  <c r="H287" i="1"/>
  <c r="F290" i="1"/>
  <c r="M56" i="1"/>
  <c r="I56" i="1"/>
  <c r="J33" i="1"/>
  <c r="K33" i="1"/>
  <c r="J283" i="1"/>
  <c r="I283" i="1"/>
  <c r="M283" i="1"/>
  <c r="K283" i="1"/>
  <c r="I271" i="1"/>
  <c r="J271" i="1"/>
  <c r="M271" i="1"/>
  <c r="K271" i="1"/>
  <c r="M289" i="1"/>
  <c r="K289" i="1"/>
  <c r="J289" i="1"/>
  <c r="I289" i="1"/>
  <c r="J268" i="1"/>
  <c r="I268" i="1"/>
  <c r="M268" i="1"/>
  <c r="M280" i="1"/>
  <c r="J280" i="1"/>
  <c r="I280" i="1"/>
  <c r="K280" i="1"/>
  <c r="J293" i="1"/>
  <c r="I293" i="1"/>
  <c r="K293" i="1"/>
  <c r="I249" i="1"/>
  <c r="M249" i="1"/>
  <c r="J249" i="1"/>
  <c r="L249" i="1"/>
  <c r="L247" i="1"/>
  <c r="I247" i="1"/>
  <c r="M247" i="1"/>
  <c r="J247" i="1"/>
  <c r="M243" i="1"/>
  <c r="L243" i="1"/>
  <c r="J262" i="1"/>
  <c r="I262" i="1"/>
  <c r="M262" i="1"/>
  <c r="L262" i="1"/>
  <c r="M279" i="1"/>
  <c r="K279" i="1"/>
  <c r="J279" i="1"/>
  <c r="I279" i="1"/>
  <c r="L58" i="1"/>
  <c r="K58" i="1"/>
  <c r="K62" i="1"/>
  <c r="M62" i="1"/>
  <c r="I62" i="1"/>
  <c r="J62" i="1"/>
  <c r="L62" i="1"/>
  <c r="M34" i="1"/>
  <c r="L34" i="1"/>
  <c r="J34" i="1"/>
  <c r="K34" i="1"/>
  <c r="I34" i="1"/>
  <c r="I31" i="1"/>
  <c r="L31" i="1"/>
  <c r="J31" i="1"/>
  <c r="J91" i="1"/>
  <c r="M201" i="1"/>
  <c r="F240" i="1"/>
  <c r="M222" i="1"/>
  <c r="K198" i="1"/>
  <c r="K188" i="1"/>
  <c r="G228" i="1"/>
  <c r="G187" i="1"/>
  <c r="F253" i="1"/>
  <c r="H263" i="1"/>
  <c r="H267" i="1"/>
  <c r="G259" i="1"/>
  <c r="G280" i="1"/>
  <c r="G293" i="1"/>
  <c r="F279" i="1"/>
  <c r="H283" i="1"/>
  <c r="M64" i="1"/>
  <c r="I58" i="1"/>
  <c r="I47" i="1"/>
  <c r="I37" i="1"/>
  <c r="J72" i="1"/>
  <c r="I72" i="1"/>
  <c r="L72" i="1"/>
  <c r="K72" i="1"/>
  <c r="J51" i="1"/>
  <c r="I51" i="1"/>
  <c r="K51" i="1"/>
  <c r="L51" i="1"/>
  <c r="M51" i="1"/>
  <c r="I40" i="1"/>
  <c r="K52" i="1"/>
  <c r="I52" i="1"/>
  <c r="M52" i="1"/>
  <c r="J52" i="1"/>
  <c r="L52" i="1"/>
  <c r="I60" i="1"/>
  <c r="L60" i="1"/>
  <c r="J60" i="1"/>
  <c r="K60" i="1"/>
  <c r="P333" i="1"/>
  <c r="R336" i="1"/>
  <c r="G294" i="1"/>
  <c r="L56" i="1"/>
  <c r="J275" i="1"/>
  <c r="K275" i="1"/>
  <c r="I275" i="1"/>
  <c r="M275" i="1"/>
  <c r="I273" i="1"/>
  <c r="M273" i="1"/>
  <c r="J273" i="1"/>
  <c r="K273" i="1"/>
  <c r="M272" i="1"/>
  <c r="I272" i="1"/>
  <c r="K272" i="1"/>
  <c r="J272" i="1"/>
  <c r="I266" i="1"/>
  <c r="M266" i="1"/>
  <c r="J266" i="1"/>
  <c r="K277" i="1"/>
  <c r="J277" i="1"/>
  <c r="M277" i="1"/>
  <c r="I277" i="1"/>
  <c r="I246" i="1"/>
  <c r="M246" i="1"/>
  <c r="L246" i="1"/>
  <c r="J246" i="1"/>
  <c r="L32" i="1"/>
  <c r="K47" i="1"/>
  <c r="M47" i="1"/>
  <c r="L260" i="1"/>
  <c r="J260" i="1"/>
  <c r="M260" i="1"/>
  <c r="I260" i="1"/>
  <c r="J265" i="1"/>
  <c r="I265" i="1"/>
  <c r="M265" i="1"/>
  <c r="I286" i="1"/>
  <c r="M286" i="1"/>
  <c r="J286" i="1"/>
  <c r="M278" i="1"/>
  <c r="K278" i="1"/>
  <c r="I278" i="1"/>
  <c r="J278" i="1"/>
  <c r="J264" i="1"/>
  <c r="M264" i="1"/>
  <c r="I264" i="1"/>
  <c r="I251" i="1"/>
  <c r="J251" i="1"/>
  <c r="L251" i="1"/>
  <c r="M251" i="1"/>
  <c r="J269" i="1"/>
  <c r="M269" i="1"/>
  <c r="I269" i="1"/>
  <c r="M242" i="1"/>
  <c r="L242" i="1"/>
  <c r="J274" i="1"/>
  <c r="I274" i="1"/>
  <c r="M274" i="1"/>
  <c r="K274" i="1"/>
  <c r="I256" i="1"/>
  <c r="L256" i="1"/>
  <c r="M256" i="1"/>
  <c r="J256" i="1"/>
  <c r="I252" i="1"/>
  <c r="J252" i="1"/>
  <c r="L252" i="1"/>
  <c r="M252" i="1"/>
  <c r="F78" i="1"/>
  <c r="P239" i="1"/>
  <c r="H86" i="1"/>
  <c r="H78" i="1"/>
  <c r="O269" i="1"/>
  <c r="Q275" i="1"/>
  <c r="P269" i="1"/>
  <c r="P275" i="1"/>
  <c r="O272" i="1"/>
  <c r="Q272" i="1"/>
  <c r="O287" i="1"/>
  <c r="P287" i="1"/>
  <c r="O275" i="1"/>
  <c r="Q287" i="1"/>
  <c r="O263" i="1"/>
  <c r="P252" i="1"/>
  <c r="O256" i="1"/>
  <c r="O266" i="1"/>
  <c r="Q263" i="1"/>
  <c r="Q252" i="1"/>
  <c r="P256" i="1"/>
  <c r="P260" i="1"/>
  <c r="P246" i="1"/>
  <c r="O260" i="1"/>
  <c r="Q246" i="1"/>
  <c r="P266" i="1"/>
  <c r="Q266" i="1"/>
  <c r="Q241" i="1"/>
  <c r="P241" i="1"/>
  <c r="AC238" i="1"/>
  <c r="AD238" i="1" s="1"/>
  <c r="O241" i="1"/>
  <c r="Q294" i="1"/>
  <c r="P294" i="1"/>
  <c r="O294" i="1"/>
  <c r="P293" i="1"/>
  <c r="O293" i="1"/>
  <c r="Q293" i="1"/>
  <c r="G176" i="1"/>
  <c r="H176" i="1"/>
  <c r="P288" i="1"/>
  <c r="O288" i="1"/>
  <c r="Q288" i="1"/>
  <c r="Q283" i="1"/>
  <c r="P283" i="1"/>
  <c r="O283" i="1"/>
  <c r="O273" i="1"/>
  <c r="Q273" i="1"/>
  <c r="P273" i="1"/>
  <c r="F86" i="1"/>
  <c r="Q103" i="1"/>
  <c r="O249" i="1"/>
  <c r="Q249" i="1"/>
  <c r="P249" i="1"/>
  <c r="O179" i="1"/>
  <c r="P289" i="1"/>
  <c r="Q289" i="1"/>
  <c r="O289" i="1"/>
  <c r="O257" i="1"/>
  <c r="Q257" i="1"/>
  <c r="P257" i="1"/>
  <c r="Q268" i="1"/>
  <c r="P268" i="1"/>
  <c r="O268" i="1"/>
  <c r="O258" i="1"/>
  <c r="P258" i="1"/>
  <c r="Q258" i="1"/>
  <c r="O277" i="1"/>
  <c r="Q277" i="1"/>
  <c r="P277" i="1"/>
  <c r="Q259" i="1"/>
  <c r="P259" i="1"/>
  <c r="O259" i="1"/>
  <c r="Q243" i="1"/>
  <c r="P243" i="1"/>
  <c r="O243" i="1"/>
  <c r="Q122" i="1"/>
  <c r="O103" i="1"/>
  <c r="P244" i="1"/>
  <c r="Q244" i="1"/>
  <c r="O244" i="1"/>
  <c r="O270" i="1"/>
  <c r="Q270" i="1"/>
  <c r="P270" i="1"/>
  <c r="Q267" i="1"/>
  <c r="P267" i="1"/>
  <c r="O267" i="1"/>
  <c r="O281" i="1"/>
  <c r="Q281" i="1"/>
  <c r="P281" i="1"/>
  <c r="P220" i="1"/>
  <c r="O265" i="1"/>
  <c r="Q265" i="1"/>
  <c r="P265" i="1"/>
  <c r="O285" i="1"/>
  <c r="Q285" i="1"/>
  <c r="P285" i="1"/>
  <c r="Q127" i="1"/>
  <c r="O245" i="1"/>
  <c r="Q245" i="1"/>
  <c r="P245" i="1"/>
  <c r="O253" i="1"/>
  <c r="Q253" i="1"/>
  <c r="P253" i="1"/>
  <c r="O254" i="1"/>
  <c r="Q254" i="1"/>
  <c r="P254" i="1"/>
  <c r="Q264" i="1"/>
  <c r="P264" i="1"/>
  <c r="O264" i="1"/>
  <c r="O286" i="1"/>
  <c r="Q286" i="1"/>
  <c r="P286" i="1"/>
  <c r="O282" i="1"/>
  <c r="Q282" i="1"/>
  <c r="P282" i="1"/>
  <c r="O139" i="1"/>
  <c r="O122" i="1"/>
  <c r="Q284" i="1"/>
  <c r="P284" i="1"/>
  <c r="O284" i="1"/>
  <c r="O261" i="1"/>
  <c r="Q261" i="1"/>
  <c r="P261" i="1"/>
  <c r="H113" i="1"/>
  <c r="AC74" i="1"/>
  <c r="AD74" i="1" s="1"/>
  <c r="O262" i="1"/>
  <c r="Q262" i="1"/>
  <c r="P262" i="1"/>
  <c r="Q290" i="1"/>
  <c r="P290" i="1"/>
  <c r="O290" i="1"/>
  <c r="Q248" i="1"/>
  <c r="P248" i="1"/>
  <c r="O248" i="1"/>
  <c r="Q242" i="1"/>
  <c r="P242" i="1"/>
  <c r="O242" i="1"/>
  <c r="Q280" i="1"/>
  <c r="P280" i="1"/>
  <c r="O280" i="1"/>
  <c r="Q279" i="1"/>
  <c r="P279" i="1"/>
  <c r="O279" i="1"/>
  <c r="Q87" i="1"/>
  <c r="Q276" i="1"/>
  <c r="P276" i="1"/>
  <c r="O276" i="1"/>
  <c r="O278" i="1"/>
  <c r="Q278" i="1"/>
  <c r="P278" i="1"/>
  <c r="F103" i="1"/>
  <c r="Q251" i="1"/>
  <c r="P251" i="1"/>
  <c r="O251" i="1"/>
  <c r="Q271" i="1"/>
  <c r="P271" i="1"/>
  <c r="O271" i="1"/>
  <c r="O274" i="1"/>
  <c r="Q274" i="1"/>
  <c r="P274" i="1"/>
  <c r="P233" i="1"/>
  <c r="F225" i="1"/>
  <c r="M225" i="1"/>
  <c r="Q217" i="1"/>
  <c r="O217" i="1"/>
  <c r="F209" i="1"/>
  <c r="P201" i="1"/>
  <c r="K193" i="1"/>
  <c r="P240" i="1"/>
  <c r="K232" i="1"/>
  <c r="Q232" i="1"/>
  <c r="O224" i="1"/>
  <c r="M216" i="1"/>
  <c r="P200" i="1"/>
  <c r="M200" i="1"/>
  <c r="Q192" i="1"/>
  <c r="L231" i="1"/>
  <c r="M231" i="1"/>
  <c r="G223" i="1"/>
  <c r="H215" i="1"/>
  <c r="Q199" i="1"/>
  <c r="M199" i="1"/>
  <c r="L191" i="1"/>
  <c r="K238" i="1"/>
  <c r="P230" i="1"/>
  <c r="K214" i="1"/>
  <c r="P206" i="1"/>
  <c r="K237" i="1"/>
  <c r="Q221" i="1"/>
  <c r="H205" i="1"/>
  <c r="Q220" i="1"/>
  <c r="H227" i="1"/>
  <c r="L219" i="1"/>
  <c r="M203" i="1"/>
  <c r="H195" i="1"/>
  <c r="M234" i="1"/>
  <c r="K234" i="1"/>
  <c r="F226" i="1"/>
  <c r="H226" i="1"/>
  <c r="L218" i="1"/>
  <c r="K202" i="1"/>
  <c r="G217" i="1"/>
  <c r="O193" i="1"/>
  <c r="H232" i="1"/>
  <c r="F224" i="1"/>
  <c r="F216" i="1"/>
  <c r="O200" i="1"/>
  <c r="F192" i="1"/>
  <c r="K192" i="1"/>
  <c r="O239" i="1"/>
  <c r="Q231" i="1"/>
  <c r="H223" i="1"/>
  <c r="M223" i="1"/>
  <c r="K215" i="1"/>
  <c r="L238" i="1"/>
  <c r="Q238" i="1"/>
  <c r="H230" i="1"/>
  <c r="P222" i="1"/>
  <c r="H206" i="1"/>
  <c r="P198" i="1"/>
  <c r="Q188" i="1"/>
  <c r="H229" i="1"/>
  <c r="L221" i="1"/>
  <c r="F221" i="1"/>
  <c r="G197" i="1"/>
  <c r="K197" i="1"/>
  <c r="P197" i="1"/>
  <c r="Q236" i="1"/>
  <c r="O212" i="1"/>
  <c r="K204" i="1"/>
  <c r="P204" i="1"/>
  <c r="P227" i="1"/>
  <c r="K227" i="1"/>
  <c r="O219" i="1"/>
  <c r="P211" i="1"/>
  <c r="F203" i="1"/>
  <c r="M195" i="1"/>
  <c r="P195" i="1"/>
  <c r="P234" i="1"/>
  <c r="K226" i="1"/>
  <c r="K218" i="1"/>
  <c r="P210" i="1"/>
  <c r="H202" i="1"/>
  <c r="O194" i="1"/>
  <c r="K233" i="1"/>
  <c r="P225" i="1"/>
  <c r="F217" i="1"/>
  <c r="Q201" i="1"/>
  <c r="L232" i="1"/>
  <c r="G224" i="1"/>
  <c r="Q224" i="1"/>
  <c r="K208" i="1"/>
  <c r="G208" i="1"/>
  <c r="G200" i="1"/>
  <c r="M192" i="1"/>
  <c r="Q186" i="1"/>
  <c r="G231" i="1"/>
  <c r="O231" i="1"/>
  <c r="L215" i="1"/>
  <c r="P191" i="1"/>
  <c r="M238" i="1"/>
  <c r="G238" i="1"/>
  <c r="M230" i="1"/>
  <c r="Q230" i="1"/>
  <c r="L214" i="1"/>
  <c r="P237" i="1"/>
  <c r="L229" i="1"/>
  <c r="K229" i="1"/>
  <c r="M221" i="1"/>
  <c r="K213" i="1"/>
  <c r="M213" i="1"/>
  <c r="Q197" i="1"/>
  <c r="F197" i="1"/>
  <c r="P236" i="1"/>
  <c r="F236" i="1"/>
  <c r="P212" i="1"/>
  <c r="G212" i="1"/>
  <c r="L204" i="1"/>
  <c r="O196" i="1"/>
  <c r="Q227" i="1"/>
  <c r="M227" i="1"/>
  <c r="G219" i="1"/>
  <c r="Q219" i="1"/>
  <c r="M219" i="1"/>
  <c r="Q195" i="1"/>
  <c r="F234" i="1"/>
  <c r="Q234" i="1"/>
  <c r="L234" i="1"/>
  <c r="P218" i="1"/>
  <c r="M218" i="1"/>
  <c r="F202" i="1"/>
  <c r="L202" i="1"/>
  <c r="O233" i="1"/>
  <c r="O225" i="1"/>
  <c r="H225" i="1"/>
  <c r="K217" i="1"/>
  <c r="L209" i="1"/>
  <c r="P193" i="1"/>
  <c r="G193" i="1"/>
  <c r="P232" i="1"/>
  <c r="H224" i="1"/>
  <c r="H216" i="1"/>
  <c r="Q216" i="1"/>
  <c r="L208" i="1"/>
  <c r="L192" i="1"/>
  <c r="H231" i="1"/>
  <c r="O223" i="1"/>
  <c r="M215" i="1"/>
  <c r="P215" i="1"/>
  <c r="H199" i="1"/>
  <c r="M191" i="1"/>
  <c r="F191" i="1"/>
  <c r="G230" i="1"/>
  <c r="Q222" i="1"/>
  <c r="M214" i="1"/>
  <c r="Q198" i="1"/>
  <c r="O237" i="1"/>
  <c r="M229" i="1"/>
  <c r="G221" i="1"/>
  <c r="H221" i="1"/>
  <c r="L213" i="1"/>
  <c r="F213" i="1"/>
  <c r="H197" i="1"/>
  <c r="L197" i="1"/>
  <c r="K236" i="1"/>
  <c r="K212" i="1"/>
  <c r="F204" i="1"/>
  <c r="Q204" i="1"/>
  <c r="F227" i="1"/>
  <c r="O211" i="1"/>
  <c r="G203" i="1"/>
  <c r="F195" i="1"/>
  <c r="O187" i="1"/>
  <c r="L226" i="1"/>
  <c r="F218" i="1"/>
  <c r="K210" i="1"/>
  <c r="Q210" i="1"/>
  <c r="K194" i="1"/>
  <c r="P194" i="1"/>
  <c r="L233" i="1"/>
  <c r="K225" i="1"/>
  <c r="H217" i="1"/>
  <c r="P209" i="1"/>
  <c r="O209" i="1"/>
  <c r="M209" i="1"/>
  <c r="L193" i="1"/>
  <c r="O240" i="1"/>
  <c r="F232" i="1"/>
  <c r="M232" i="1"/>
  <c r="K224" i="1"/>
  <c r="L224" i="1"/>
  <c r="G216" i="1"/>
  <c r="H200" i="1"/>
  <c r="O192" i="1"/>
  <c r="G192" i="1"/>
  <c r="F231" i="1"/>
  <c r="K223" i="1"/>
  <c r="G215" i="1"/>
  <c r="Q215" i="1"/>
  <c r="O199" i="1"/>
  <c r="K199" i="1"/>
  <c r="F238" i="1"/>
  <c r="L206" i="1"/>
  <c r="O190" i="1"/>
  <c r="O229" i="1"/>
  <c r="P229" i="1"/>
  <c r="K221" i="1"/>
  <c r="K205" i="1"/>
  <c r="M236" i="1"/>
  <c r="F212" i="1"/>
  <c r="P196" i="1"/>
  <c r="L227" i="1"/>
  <c r="M226" i="1"/>
  <c r="G218" i="1"/>
  <c r="O218" i="1"/>
  <c r="G210" i="1"/>
  <c r="M202" i="1"/>
  <c r="F194" i="1"/>
  <c r="F233" i="1"/>
  <c r="G209" i="1"/>
  <c r="M208" i="1"/>
  <c r="P208" i="1"/>
  <c r="O208" i="1"/>
  <c r="K200" i="1"/>
  <c r="O186" i="1"/>
  <c r="F223" i="1"/>
  <c r="P223" i="1"/>
  <c r="F199" i="1"/>
  <c r="O191" i="1"/>
  <c r="G191" i="1"/>
  <c r="H238" i="1"/>
  <c r="O238" i="1"/>
  <c r="K230" i="1"/>
  <c r="G214" i="1"/>
  <c r="F206" i="1"/>
  <c r="K206" i="1"/>
  <c r="Q206" i="1"/>
  <c r="O188" i="1"/>
  <c r="L237" i="1"/>
  <c r="F237" i="1"/>
  <c r="O213" i="1"/>
  <c r="P213" i="1"/>
  <c r="L205" i="1"/>
  <c r="M197" i="1"/>
  <c r="O220" i="1"/>
  <c r="G236" i="1"/>
  <c r="L212" i="1"/>
  <c r="H204" i="1"/>
  <c r="G204" i="1"/>
  <c r="H219" i="1"/>
  <c r="H203" i="1"/>
  <c r="K195" i="1"/>
  <c r="P187" i="1"/>
  <c r="G234" i="1"/>
  <c r="P226" i="1"/>
  <c r="O226" i="1"/>
  <c r="H218" i="1"/>
  <c r="M210" i="1"/>
  <c r="L210" i="1"/>
  <c r="L194" i="1"/>
  <c r="F81" i="1"/>
  <c r="G233" i="1"/>
  <c r="M233" i="1"/>
  <c r="L225" i="1"/>
  <c r="M217" i="1"/>
  <c r="M193" i="1"/>
  <c r="G232" i="1"/>
  <c r="M224" i="1"/>
  <c r="K216" i="1"/>
  <c r="F208" i="1"/>
  <c r="H192" i="1"/>
  <c r="L223" i="1"/>
  <c r="F215" i="1"/>
  <c r="O207" i="1"/>
  <c r="L199" i="1"/>
  <c r="K191" i="1"/>
  <c r="L230" i="1"/>
  <c r="M206" i="1"/>
  <c r="P190" i="1"/>
  <c r="M237" i="1"/>
  <c r="G229" i="1"/>
  <c r="P221" i="1"/>
  <c r="G213" i="1"/>
  <c r="F205" i="1"/>
  <c r="H236" i="1"/>
  <c r="H212" i="1"/>
  <c r="G227" i="1"/>
  <c r="K219" i="1"/>
  <c r="L203" i="1"/>
  <c r="G195" i="1"/>
  <c r="G226" i="1"/>
  <c r="F210" i="1"/>
  <c r="H210" i="1"/>
  <c r="H194" i="1"/>
  <c r="G194" i="1"/>
  <c r="O184" i="1"/>
  <c r="F85" i="1"/>
  <c r="L217" i="1"/>
  <c r="H209" i="1"/>
  <c r="F200" i="1"/>
  <c r="Q239" i="1"/>
  <c r="K231" i="1"/>
  <c r="Q207" i="1"/>
  <c r="G199" i="1"/>
  <c r="P238" i="1"/>
  <c r="F230" i="1"/>
  <c r="H214" i="1"/>
  <c r="G206" i="1"/>
  <c r="G237" i="1"/>
  <c r="G205" i="1"/>
  <c r="F219" i="1"/>
  <c r="K203" i="1"/>
  <c r="L195" i="1"/>
  <c r="M194" i="1"/>
  <c r="H143" i="1"/>
  <c r="J87" i="1"/>
  <c r="I137" i="1"/>
  <c r="M137" i="1"/>
  <c r="K137" i="1"/>
  <c r="J137" i="1"/>
  <c r="L137" i="1"/>
  <c r="Q185" i="1"/>
  <c r="P185" i="1"/>
  <c r="O185" i="1"/>
  <c r="J98" i="1"/>
  <c r="I98" i="1"/>
  <c r="K98" i="1"/>
  <c r="F98" i="1"/>
  <c r="K146" i="1"/>
  <c r="J146" i="1"/>
  <c r="I146" i="1"/>
  <c r="M146" i="1"/>
  <c r="P117" i="1"/>
  <c r="O117" i="1"/>
  <c r="Q117" i="1"/>
  <c r="I123" i="1"/>
  <c r="G123" i="1"/>
  <c r="L123" i="1"/>
  <c r="M123" i="1"/>
  <c r="Q108" i="1"/>
  <c r="P108" i="1"/>
  <c r="O108" i="1"/>
  <c r="I93" i="1"/>
  <c r="J93" i="1"/>
  <c r="M93" i="1"/>
  <c r="M82" i="1"/>
  <c r="L82" i="1"/>
  <c r="K82" i="1"/>
  <c r="F82" i="1"/>
  <c r="H82" i="1"/>
  <c r="J177" i="1"/>
  <c r="L167" i="1"/>
  <c r="M167" i="1"/>
  <c r="J167" i="1"/>
  <c r="G167" i="1"/>
  <c r="I167" i="1"/>
  <c r="K167" i="1"/>
  <c r="L145" i="1"/>
  <c r="K145" i="1"/>
  <c r="H145" i="1"/>
  <c r="I145" i="1"/>
  <c r="J145" i="1"/>
  <c r="M159" i="1"/>
  <c r="P85" i="1"/>
  <c r="Q85" i="1"/>
  <c r="M183" i="1"/>
  <c r="J161" i="1"/>
  <c r="I143" i="1"/>
  <c r="P147" i="1"/>
  <c r="F122" i="1"/>
  <c r="L122" i="1"/>
  <c r="Q114" i="1"/>
  <c r="O97" i="1"/>
  <c r="J81" i="1"/>
  <c r="P176" i="1"/>
  <c r="M154" i="1"/>
  <c r="L136" i="1"/>
  <c r="O113" i="1"/>
  <c r="L104" i="1"/>
  <c r="J88" i="1"/>
  <c r="O80" i="1"/>
  <c r="Q169" i="1"/>
  <c r="L159" i="1"/>
  <c r="K159" i="1"/>
  <c r="J151" i="1"/>
  <c r="O120" i="1"/>
  <c r="L95" i="1"/>
  <c r="H87" i="1"/>
  <c r="P87" i="1"/>
  <c r="O79" i="1"/>
  <c r="P112" i="1"/>
  <c r="I174" i="1"/>
  <c r="J166" i="1"/>
  <c r="M131" i="1"/>
  <c r="G131" i="1"/>
  <c r="I119" i="1"/>
  <c r="O110" i="1"/>
  <c r="Q78" i="1"/>
  <c r="M182" i="1"/>
  <c r="I129" i="1"/>
  <c r="P163" i="1"/>
  <c r="L93" i="1"/>
  <c r="O85" i="1"/>
  <c r="I160" i="1"/>
  <c r="K153" i="1"/>
  <c r="L153" i="1"/>
  <c r="H153" i="1"/>
  <c r="J153" i="1"/>
  <c r="M153" i="1"/>
  <c r="I153" i="1"/>
  <c r="G153" i="1"/>
  <c r="Q98" i="1"/>
  <c r="P98" i="1"/>
  <c r="O92" i="1"/>
  <c r="P92" i="1"/>
  <c r="Q92" i="1"/>
  <c r="J90" i="1"/>
  <c r="M90" i="1"/>
  <c r="I90" i="1"/>
  <c r="H90" i="1"/>
  <c r="K90" i="1"/>
  <c r="Q132" i="1"/>
  <c r="O132" i="1"/>
  <c r="P132" i="1"/>
  <c r="K138" i="1"/>
  <c r="M138" i="1"/>
  <c r="J138" i="1"/>
  <c r="I138" i="1"/>
  <c r="L138" i="1"/>
  <c r="L173" i="1"/>
  <c r="K100" i="1"/>
  <c r="F100" i="1"/>
  <c r="J100" i="1"/>
  <c r="I100" i="1"/>
  <c r="M100" i="1"/>
  <c r="L100" i="1"/>
  <c r="L149" i="1"/>
  <c r="K149" i="1"/>
  <c r="J149" i="1"/>
  <c r="I149" i="1"/>
  <c r="M149" i="1"/>
  <c r="J110" i="1"/>
  <c r="J132" i="1"/>
  <c r="L132" i="1"/>
  <c r="K132" i="1"/>
  <c r="M132" i="1"/>
  <c r="I132" i="1"/>
  <c r="G132" i="1"/>
  <c r="J99" i="1"/>
  <c r="I99" i="1"/>
  <c r="G99" i="1"/>
  <c r="M99" i="1"/>
  <c r="L99" i="1"/>
  <c r="F99" i="1"/>
  <c r="K99" i="1"/>
  <c r="O116" i="1"/>
  <c r="Q116" i="1"/>
  <c r="P116" i="1"/>
  <c r="P179" i="1"/>
  <c r="I161" i="1"/>
  <c r="K147" i="1"/>
  <c r="M147" i="1"/>
  <c r="I122" i="1"/>
  <c r="L114" i="1"/>
  <c r="I89" i="1"/>
  <c r="Q89" i="1"/>
  <c r="L162" i="1"/>
  <c r="O154" i="1"/>
  <c r="I136" i="1"/>
  <c r="K104" i="1"/>
  <c r="F80" i="1"/>
  <c r="Q74" i="1"/>
  <c r="P74" i="1"/>
  <c r="J173" i="1"/>
  <c r="K151" i="1"/>
  <c r="I141" i="1"/>
  <c r="K133" i="1"/>
  <c r="L133" i="1"/>
  <c r="P120" i="1"/>
  <c r="I95" i="1"/>
  <c r="Q95" i="1"/>
  <c r="F79" i="1"/>
  <c r="J112" i="1"/>
  <c r="K112" i="1"/>
  <c r="K131" i="1"/>
  <c r="M119" i="1"/>
  <c r="P110" i="1"/>
  <c r="M94" i="1"/>
  <c r="O86" i="1"/>
  <c r="P78" i="1"/>
  <c r="I172" i="1"/>
  <c r="K172" i="1"/>
  <c r="P168" i="1"/>
  <c r="L115" i="1"/>
  <c r="G145" i="1"/>
  <c r="Q126" i="1"/>
  <c r="P130" i="1"/>
  <c r="Q130" i="1"/>
  <c r="F185" i="1"/>
  <c r="M185" i="1"/>
  <c r="K185" i="1"/>
  <c r="G185" i="1"/>
  <c r="H185" i="1"/>
  <c r="L185" i="1"/>
  <c r="P170" i="1"/>
  <c r="Q170" i="1"/>
  <c r="O170" i="1"/>
  <c r="P160" i="1"/>
  <c r="Q160" i="1"/>
  <c r="O160" i="1"/>
  <c r="M88" i="1"/>
  <c r="H88" i="1"/>
  <c r="Q157" i="1"/>
  <c r="O157" i="1"/>
  <c r="P157" i="1"/>
  <c r="Q124" i="1"/>
  <c r="O124" i="1"/>
  <c r="P124" i="1"/>
  <c r="M170" i="1"/>
  <c r="K170" i="1"/>
  <c r="J170" i="1"/>
  <c r="I170" i="1"/>
  <c r="O155" i="1"/>
  <c r="P155" i="1"/>
  <c r="Q155" i="1"/>
  <c r="O183" i="1"/>
  <c r="M161" i="1"/>
  <c r="J165" i="1"/>
  <c r="K143" i="1"/>
  <c r="L147" i="1"/>
  <c r="M122" i="1"/>
  <c r="I114" i="1"/>
  <c r="L81" i="1"/>
  <c r="Q176" i="1"/>
  <c r="P162" i="1"/>
  <c r="P154" i="1"/>
  <c r="K88" i="1"/>
  <c r="P80" i="1"/>
  <c r="O173" i="1"/>
  <c r="I177" i="1"/>
  <c r="J159" i="1"/>
  <c r="J141" i="1"/>
  <c r="G120" i="1"/>
  <c r="K120" i="1"/>
  <c r="M95" i="1"/>
  <c r="P184" i="1"/>
  <c r="Q184" i="1"/>
  <c r="O166" i="1"/>
  <c r="J148" i="1"/>
  <c r="J119" i="1"/>
  <c r="K110" i="1"/>
  <c r="I164" i="1"/>
  <c r="P115" i="1"/>
  <c r="L98" i="1"/>
  <c r="O163" i="1"/>
  <c r="O126" i="1"/>
  <c r="J109" i="1"/>
  <c r="I101" i="1"/>
  <c r="L170" i="1"/>
  <c r="P90" i="1"/>
  <c r="Q90" i="1"/>
  <c r="O101" i="1"/>
  <c r="Q101" i="1"/>
  <c r="F74" i="1"/>
  <c r="J74" i="1"/>
  <c r="I74" i="1"/>
  <c r="H74" i="1"/>
  <c r="K74" i="1"/>
  <c r="G74" i="1"/>
  <c r="L74" i="1"/>
  <c r="M129" i="1"/>
  <c r="G129" i="1"/>
  <c r="L129" i="1"/>
  <c r="Q83" i="1"/>
  <c r="O83" i="1"/>
  <c r="P83" i="1"/>
  <c r="M175" i="1"/>
  <c r="J175" i="1"/>
  <c r="L175" i="1"/>
  <c r="I175" i="1"/>
  <c r="G175" i="1"/>
  <c r="K175" i="1"/>
  <c r="H175" i="1"/>
  <c r="F183" i="1"/>
  <c r="G183" i="1"/>
  <c r="M165" i="1"/>
  <c r="P165" i="1"/>
  <c r="O165" i="1"/>
  <c r="K89" i="1"/>
  <c r="O162" i="1"/>
  <c r="I104" i="1"/>
  <c r="G80" i="1"/>
  <c r="K80" i="1"/>
  <c r="P169" i="1"/>
  <c r="P159" i="1"/>
  <c r="M133" i="1"/>
  <c r="F120" i="1"/>
  <c r="J95" i="1"/>
  <c r="I79" i="1"/>
  <c r="P166" i="1"/>
  <c r="L148" i="1"/>
  <c r="F119" i="1"/>
  <c r="F94" i="1"/>
  <c r="Q86" i="1"/>
  <c r="I182" i="1"/>
  <c r="L146" i="1"/>
  <c r="Q115" i="1"/>
  <c r="O98" i="1"/>
  <c r="K155" i="1"/>
  <c r="M74" i="1"/>
  <c r="J116" i="1"/>
  <c r="M116" i="1"/>
  <c r="K116" i="1"/>
  <c r="L116" i="1"/>
  <c r="I116" i="1"/>
  <c r="O84" i="1"/>
  <c r="Q84" i="1"/>
  <c r="P84" i="1"/>
  <c r="K182" i="1"/>
  <c r="K136" i="1"/>
  <c r="G136" i="1"/>
  <c r="O99" i="1"/>
  <c r="Q99" i="1"/>
  <c r="P99" i="1"/>
  <c r="K109" i="1"/>
  <c r="I109" i="1"/>
  <c r="M109" i="1"/>
  <c r="L125" i="1"/>
  <c r="J125" i="1"/>
  <c r="M125" i="1"/>
  <c r="K125" i="1"/>
  <c r="I125" i="1"/>
  <c r="I166" i="1"/>
  <c r="Q123" i="1"/>
  <c r="P123" i="1"/>
  <c r="O123" i="1"/>
  <c r="O147" i="1"/>
  <c r="J122" i="1"/>
  <c r="K114" i="1"/>
  <c r="J114" i="1"/>
  <c r="M89" i="1"/>
  <c r="L89" i="1"/>
  <c r="I162" i="1"/>
  <c r="J154" i="1"/>
  <c r="H144" i="1"/>
  <c r="K144" i="1"/>
  <c r="J136" i="1"/>
  <c r="L88" i="1"/>
  <c r="L80" i="1"/>
  <c r="P173" i="1"/>
  <c r="L177" i="1"/>
  <c r="L151" i="1"/>
  <c r="L120" i="1"/>
  <c r="O95" i="1"/>
  <c r="I87" i="1"/>
  <c r="L87" i="1"/>
  <c r="M112" i="1"/>
  <c r="M156" i="1"/>
  <c r="K148" i="1"/>
  <c r="I131" i="1"/>
  <c r="L110" i="1"/>
  <c r="I94" i="1"/>
  <c r="K94" i="1"/>
  <c r="O106" i="1"/>
  <c r="M98" i="1"/>
  <c r="J75" i="1"/>
  <c r="G137" i="1"/>
  <c r="P118" i="1"/>
  <c r="O74" i="1"/>
  <c r="P128" i="1"/>
  <c r="Q128" i="1"/>
  <c r="O128" i="1"/>
  <c r="Q153" i="1"/>
  <c r="O153" i="1"/>
  <c r="P153" i="1"/>
  <c r="M164" i="1"/>
  <c r="J164" i="1"/>
  <c r="L164" i="1"/>
  <c r="K164" i="1"/>
  <c r="M130" i="1"/>
  <c r="J130" i="1"/>
  <c r="L130" i="1"/>
  <c r="K130" i="1"/>
  <c r="Q109" i="1"/>
  <c r="P109" i="1"/>
  <c r="O109" i="1"/>
  <c r="M134" i="1"/>
  <c r="K134" i="1"/>
  <c r="I134" i="1"/>
  <c r="G134" i="1"/>
  <c r="J134" i="1"/>
  <c r="L134" i="1"/>
  <c r="J85" i="1"/>
  <c r="K85" i="1"/>
  <c r="I85" i="1"/>
  <c r="L85" i="1"/>
  <c r="H85" i="1"/>
  <c r="K128" i="1"/>
  <c r="M128" i="1"/>
  <c r="J128" i="1"/>
  <c r="G128" i="1"/>
  <c r="O137" i="1"/>
  <c r="P137" i="1"/>
  <c r="Q137" i="1"/>
  <c r="K117" i="1"/>
  <c r="M117" i="1"/>
  <c r="J117" i="1"/>
  <c r="I117" i="1"/>
  <c r="L117" i="1"/>
  <c r="Q100" i="1"/>
  <c r="O100" i="1"/>
  <c r="P100" i="1"/>
  <c r="G135" i="1"/>
  <c r="I135" i="1"/>
  <c r="J135" i="1"/>
  <c r="L135" i="1"/>
  <c r="K135" i="1"/>
  <c r="M135" i="1"/>
  <c r="J131" i="1"/>
  <c r="L76" i="1"/>
  <c r="K76" i="1"/>
  <c r="F76" i="1"/>
  <c r="M76" i="1"/>
  <c r="J76" i="1"/>
  <c r="H76" i="1"/>
  <c r="I76" i="1"/>
  <c r="H183" i="1"/>
  <c r="G161" i="1"/>
  <c r="I165" i="1"/>
  <c r="G147" i="1"/>
  <c r="I147" i="1"/>
  <c r="Q139" i="1"/>
  <c r="O114" i="1"/>
  <c r="J89" i="1"/>
  <c r="J162" i="1"/>
  <c r="K154" i="1"/>
  <c r="I144" i="1"/>
  <c r="J104" i="1"/>
  <c r="F88" i="1"/>
  <c r="I88" i="1"/>
  <c r="J80" i="1"/>
  <c r="I80" i="1"/>
  <c r="M173" i="1"/>
  <c r="H151" i="1"/>
  <c r="M141" i="1"/>
  <c r="G133" i="1"/>
  <c r="J120" i="1"/>
  <c r="Q111" i="1"/>
  <c r="P111" i="1"/>
  <c r="K79" i="1"/>
  <c r="Q79" i="1"/>
  <c r="J174" i="1"/>
  <c r="L174" i="1"/>
  <c r="O156" i="1"/>
  <c r="M148" i="1"/>
  <c r="Q119" i="1"/>
  <c r="P119" i="1"/>
  <c r="J94" i="1"/>
  <c r="L182" i="1"/>
  <c r="J123" i="1"/>
  <c r="L90" i="1"/>
  <c r="Q118" i="1"/>
  <c r="L109" i="1"/>
  <c r="J124" i="1"/>
  <c r="M124" i="1"/>
  <c r="K124" i="1"/>
  <c r="L124" i="1"/>
  <c r="I124" i="1"/>
  <c r="K107" i="1"/>
  <c r="J107" i="1"/>
  <c r="G107" i="1"/>
  <c r="I107" i="1"/>
  <c r="M107" i="1"/>
  <c r="L107" i="1"/>
  <c r="P138" i="1"/>
  <c r="O138" i="1"/>
  <c r="Q138" i="1"/>
  <c r="L101" i="1"/>
  <c r="J101" i="1"/>
  <c r="M101" i="1"/>
  <c r="K101" i="1"/>
  <c r="F101" i="1"/>
  <c r="J155" i="1"/>
  <c r="M155" i="1"/>
  <c r="I155" i="1"/>
  <c r="L155" i="1"/>
  <c r="P107" i="1"/>
  <c r="O107" i="1"/>
  <c r="Q107" i="1"/>
  <c r="M160" i="1"/>
  <c r="L160" i="1"/>
  <c r="K160" i="1"/>
  <c r="O77" i="1"/>
  <c r="Q77" i="1"/>
  <c r="P77" i="1"/>
  <c r="O164" i="1"/>
  <c r="P164" i="1"/>
  <c r="L172" i="1"/>
  <c r="M172" i="1"/>
  <c r="J172" i="1"/>
  <c r="L92" i="1"/>
  <c r="K92" i="1"/>
  <c r="F92" i="1"/>
  <c r="M92" i="1"/>
  <c r="J92" i="1"/>
  <c r="H92" i="1"/>
  <c r="I92" i="1"/>
  <c r="H118" i="1"/>
  <c r="F118" i="1"/>
  <c r="L118" i="1"/>
  <c r="G118" i="1"/>
  <c r="K118" i="1"/>
  <c r="J118" i="1"/>
  <c r="I118" i="1"/>
  <c r="L183" i="1"/>
  <c r="K183" i="1"/>
  <c r="L161" i="1"/>
  <c r="P89" i="1"/>
  <c r="O82" i="1"/>
  <c r="Q82" i="1"/>
  <c r="P82" i="1"/>
  <c r="L144" i="1"/>
  <c r="Q113" i="1"/>
  <c r="I173" i="1"/>
  <c r="K177" i="1"/>
  <c r="O159" i="1"/>
  <c r="I151" i="1"/>
  <c r="J133" i="1"/>
  <c r="K87" i="1"/>
  <c r="F87" i="1"/>
  <c r="M79" i="1"/>
  <c r="L79" i="1"/>
  <c r="O112" i="1"/>
  <c r="P156" i="1"/>
  <c r="I148" i="1"/>
  <c r="M110" i="1"/>
  <c r="J182" i="1"/>
  <c r="G164" i="1"/>
  <c r="Q168" i="1"/>
  <c r="K129" i="1"/>
  <c r="G130" i="1"/>
  <c r="P106" i="1"/>
  <c r="I82" i="1"/>
  <c r="M145" i="1"/>
  <c r="P101" i="1"/>
  <c r="K93" i="1"/>
  <c r="K115" i="1"/>
  <c r="I115" i="1"/>
  <c r="J115" i="1"/>
  <c r="M115" i="1"/>
  <c r="M152" i="1"/>
  <c r="J152" i="1"/>
  <c r="I152" i="1"/>
  <c r="K152" i="1"/>
  <c r="L152" i="1"/>
  <c r="M104" i="1"/>
  <c r="F84" i="1"/>
  <c r="M84" i="1"/>
  <c r="H84" i="1"/>
  <c r="I84" i="1"/>
  <c r="L84" i="1"/>
  <c r="K84" i="1"/>
  <c r="J84" i="1"/>
  <c r="I77" i="1"/>
  <c r="F77" i="1"/>
  <c r="L77" i="1"/>
  <c r="K77" i="1"/>
  <c r="J77" i="1"/>
  <c r="G77" i="1"/>
  <c r="M77" i="1"/>
  <c r="H77" i="1"/>
  <c r="F75" i="1"/>
  <c r="L75" i="1"/>
  <c r="M75" i="1"/>
  <c r="K75" i="1"/>
  <c r="I75" i="1"/>
  <c r="H75" i="1"/>
  <c r="K83" i="1"/>
  <c r="M83" i="1"/>
  <c r="F83" i="1"/>
  <c r="J83" i="1"/>
  <c r="I83" i="1"/>
  <c r="L83" i="1"/>
  <c r="G83" i="1"/>
  <c r="H83" i="1"/>
  <c r="K161" i="1"/>
  <c r="L165" i="1"/>
  <c r="L154" i="1"/>
  <c r="H80" i="1"/>
  <c r="Q135" i="1"/>
  <c r="O135" i="1"/>
  <c r="P135" i="1"/>
  <c r="L141" i="1"/>
  <c r="I120" i="1"/>
  <c r="K95" i="1"/>
  <c r="M87" i="1"/>
  <c r="H79" i="1"/>
  <c r="J79" i="1"/>
  <c r="I112" i="1"/>
  <c r="M174" i="1"/>
  <c r="L131" i="1"/>
  <c r="K119" i="1"/>
  <c r="I110" i="1"/>
  <c r="L94" i="1"/>
  <c r="O130" i="1"/>
  <c r="K123" i="1"/>
  <c r="J82" i="1"/>
  <c r="L128" i="1"/>
  <c r="M85" i="1"/>
  <c r="P93" i="1"/>
  <c r="Q93" i="1"/>
  <c r="O300" i="1"/>
  <c r="O307" i="1"/>
  <c r="P307" i="1"/>
  <c r="Q307" i="1"/>
  <c r="Q311" i="1"/>
  <c r="P311" i="1"/>
  <c r="R311" i="1"/>
  <c r="O311" i="1"/>
  <c r="R307" i="1"/>
  <c r="P325" i="1"/>
  <c r="Q325" i="1"/>
  <c r="P327" i="1"/>
  <c r="O327" i="1"/>
  <c r="Q332" i="1"/>
  <c r="P332" i="1"/>
  <c r="R332" i="1"/>
  <c r="R308" i="1"/>
  <c r="Q327" i="1"/>
  <c r="O332" i="1"/>
  <c r="Q333" i="1"/>
  <c r="R327" i="1"/>
  <c r="P328" i="1"/>
  <c r="R328" i="1"/>
  <c r="Q328" i="1"/>
  <c r="R303" i="1"/>
  <c r="Q303" i="1"/>
  <c r="P303" i="1"/>
  <c r="F108" i="1"/>
  <c r="L25" i="1"/>
  <c r="M25" i="1"/>
  <c r="K25" i="1"/>
  <c r="I25" i="1"/>
  <c r="J25" i="1"/>
  <c r="Q301" i="1"/>
  <c r="O301" i="1"/>
  <c r="P301" i="1"/>
  <c r="R301" i="1"/>
  <c r="Q339" i="1"/>
  <c r="P339" i="1"/>
  <c r="O339" i="1"/>
  <c r="R339" i="1"/>
  <c r="H152" i="1"/>
  <c r="F106" i="1"/>
  <c r="G106" i="1"/>
  <c r="F105" i="1"/>
  <c r="F104" i="1"/>
  <c r="F107" i="1"/>
  <c r="G104" i="1"/>
  <c r="G108" i="1"/>
  <c r="G122" i="1"/>
  <c r="H182" i="1"/>
  <c r="H154" i="1"/>
  <c r="F170" i="1"/>
  <c r="H170" i="1"/>
  <c r="G98" i="1"/>
  <c r="G162" i="1"/>
  <c r="H162" i="1"/>
  <c r="AI312" i="1"/>
  <c r="AJ312" i="1" s="1"/>
  <c r="AC312" i="1"/>
  <c r="AD312" i="1" s="1"/>
  <c r="F142" i="1"/>
  <c r="H138" i="1"/>
  <c r="F176" i="1"/>
  <c r="H179" i="1"/>
  <c r="G115" i="1"/>
  <c r="F150" i="1"/>
  <c r="F146" i="1"/>
  <c r="H98" i="1"/>
  <c r="H178" i="1"/>
  <c r="H173" i="1"/>
  <c r="AC337" i="1"/>
  <c r="AD337" i="1" s="1"/>
  <c r="G144" i="1"/>
  <c r="G150" i="1"/>
  <c r="H168" i="1"/>
  <c r="F134" i="1"/>
  <c r="H102" i="1"/>
  <c r="F135" i="1"/>
  <c r="F155" i="1"/>
  <c r="G146" i="1"/>
  <c r="F149" i="1"/>
  <c r="H132" i="1"/>
  <c r="AC334" i="1"/>
  <c r="AD334" i="1" s="1"/>
  <c r="H137" i="1"/>
  <c r="H133" i="1"/>
  <c r="AI329" i="1"/>
  <c r="AJ329" i="1" s="1"/>
  <c r="F169" i="1"/>
  <c r="AF312" i="1"/>
  <c r="AG312" i="1" s="1"/>
  <c r="G157" i="1"/>
  <c r="H91" i="1"/>
  <c r="F153" i="1"/>
  <c r="F115" i="1"/>
  <c r="H177" i="1"/>
  <c r="H128" i="1"/>
  <c r="H155" i="1"/>
  <c r="H156" i="1"/>
  <c r="G102" i="1"/>
  <c r="F93" i="1"/>
  <c r="F144" i="1"/>
  <c r="F151" i="1"/>
  <c r="F178" i="1"/>
  <c r="F145" i="1"/>
  <c r="F128" i="1"/>
  <c r="G88" i="1"/>
  <c r="F160" i="1"/>
  <c r="F130" i="1"/>
  <c r="F158" i="1"/>
  <c r="G149" i="1"/>
  <c r="H167" i="1"/>
  <c r="H147" i="1"/>
  <c r="G159" i="1"/>
  <c r="AI313" i="1"/>
  <c r="AJ313" i="1" s="1"/>
  <c r="AF323" i="1"/>
  <c r="AG323" i="1" s="1"/>
  <c r="H172" i="1"/>
  <c r="AF340" i="1"/>
  <c r="AG340" i="1" s="1"/>
  <c r="AI301" i="1"/>
  <c r="AJ301" i="1" s="1"/>
  <c r="AI307" i="1"/>
  <c r="AJ307" i="1" s="1"/>
  <c r="AC300" i="1"/>
  <c r="AD300" i="1" s="1"/>
  <c r="AC340" i="1"/>
  <c r="AD340" i="1" s="1"/>
  <c r="AC326" i="1"/>
  <c r="AD326" i="1" s="1"/>
  <c r="AI347" i="1"/>
  <c r="AJ347" i="1" s="1"/>
  <c r="AF341" i="1"/>
  <c r="AG341" i="1" s="1"/>
  <c r="AC327" i="1"/>
  <c r="AD327" i="1" s="1"/>
  <c r="AI306" i="1"/>
  <c r="AJ306" i="1" s="1"/>
  <c r="AI328" i="1"/>
  <c r="AJ328" i="1" s="1"/>
  <c r="AI336" i="1"/>
  <c r="AJ336" i="1" s="1"/>
  <c r="AC320" i="1"/>
  <c r="AD320" i="1" s="1"/>
  <c r="AI317" i="1"/>
  <c r="AJ317" i="1" s="1"/>
  <c r="AI335" i="1"/>
  <c r="AJ335" i="1" s="1"/>
  <c r="G173" i="1"/>
  <c r="AC342" i="1"/>
  <c r="AD342" i="1" s="1"/>
  <c r="AI302" i="1"/>
  <c r="AJ302" i="1" s="1"/>
  <c r="AC325" i="1"/>
  <c r="AD325" i="1" s="1"/>
  <c r="AI340" i="1"/>
  <c r="AJ340" i="1" s="1"/>
  <c r="AF306" i="1"/>
  <c r="AG306" i="1" s="1"/>
  <c r="AF304" i="1"/>
  <c r="AG304" i="1" s="1"/>
  <c r="AC347" i="1"/>
  <c r="AD347" i="1" s="1"/>
  <c r="H134" i="1"/>
  <c r="G152" i="1"/>
  <c r="AI337" i="1"/>
  <c r="AJ337" i="1" s="1"/>
  <c r="G141" i="1"/>
  <c r="F157" i="1"/>
  <c r="G156" i="1"/>
  <c r="H131" i="1"/>
  <c r="H115" i="1"/>
  <c r="F173" i="1"/>
  <c r="G181" i="1"/>
  <c r="G166" i="1"/>
  <c r="G163" i="1"/>
  <c r="F147" i="1"/>
  <c r="F174" i="1"/>
  <c r="AF317" i="1"/>
  <c r="AG317" i="1" s="1"/>
  <c r="G174" i="1"/>
  <c r="G178" i="1"/>
  <c r="F131" i="1"/>
  <c r="H129" i="1"/>
  <c r="H149" i="1"/>
  <c r="F137" i="1"/>
  <c r="AF329" i="1"/>
  <c r="AG329" i="1" s="1"/>
  <c r="G180" i="1"/>
  <c r="F163" i="1"/>
  <c r="AF321" i="1"/>
  <c r="AG321" i="1" s="1"/>
  <c r="AC304" i="1"/>
  <c r="AD304" i="1" s="1"/>
  <c r="AF308" i="1"/>
  <c r="AG308" i="1" s="1"/>
  <c r="AC324" i="1"/>
  <c r="AD324" i="1" s="1"/>
  <c r="AI331" i="1"/>
  <c r="AJ331" i="1" s="1"/>
  <c r="AF344" i="1"/>
  <c r="AG344" i="1" s="1"/>
  <c r="AF318" i="1"/>
  <c r="AG318" i="1" s="1"/>
  <c r="AI319" i="1"/>
  <c r="AJ319" i="1" s="1"/>
  <c r="AF314" i="1"/>
  <c r="AG314" i="1" s="1"/>
  <c r="F181" i="1"/>
  <c r="AF346" i="1"/>
  <c r="AG346" i="1" s="1"/>
  <c r="AI322" i="1"/>
  <c r="AJ322" i="1" s="1"/>
  <c r="AC344" i="1"/>
  <c r="AD344" i="1" s="1"/>
  <c r="AC315" i="1"/>
  <c r="AD315" i="1" s="1"/>
  <c r="AF339" i="1"/>
  <c r="AG339" i="1" s="1"/>
  <c r="AC305" i="1"/>
  <c r="AD305" i="1" s="1"/>
  <c r="AC323" i="1"/>
  <c r="AD323" i="1" s="1"/>
  <c r="AF307" i="1"/>
  <c r="AG307" i="1" s="1"/>
  <c r="AF330" i="1"/>
  <c r="AG330" i="1" s="1"/>
  <c r="AI311" i="1"/>
  <c r="AJ311" i="1" s="1"/>
  <c r="AI310" i="1"/>
  <c r="AJ310" i="1" s="1"/>
  <c r="G179" i="1"/>
  <c r="AI330" i="1"/>
  <c r="AJ330" i="1" s="1"/>
  <c r="F156" i="1"/>
  <c r="AF337" i="1"/>
  <c r="AG337" i="1" s="1"/>
  <c r="H140" i="1"/>
  <c r="H130" i="1"/>
  <c r="AF334" i="1"/>
  <c r="AG334" i="1" s="1"/>
  <c r="H164" i="1"/>
  <c r="G148" i="1"/>
  <c r="AC310" i="1"/>
  <c r="AD310" i="1" s="1"/>
  <c r="AC308" i="1"/>
  <c r="AD308" i="1" s="1"/>
  <c r="AC330" i="1"/>
  <c r="AD330" i="1" s="1"/>
  <c r="AC24" i="1"/>
  <c r="AD24" i="1" s="1"/>
  <c r="AI343" i="1"/>
  <c r="AJ343" i="1" s="1"/>
  <c r="AF24" i="1"/>
  <c r="AG24" i="1" s="1"/>
  <c r="G138" i="1"/>
  <c r="F152" i="1"/>
  <c r="G93" i="1"/>
  <c r="H161" i="1"/>
  <c r="F154" i="1"/>
  <c r="F179" i="1"/>
  <c r="H148" i="1"/>
  <c r="G169" i="1"/>
  <c r="H159" i="1"/>
  <c r="AI325" i="1"/>
  <c r="AJ325" i="1" s="1"/>
  <c r="AC319" i="1"/>
  <c r="AD319" i="1" s="1"/>
  <c r="AI333" i="1"/>
  <c r="AJ333" i="1" s="1"/>
  <c r="AC302" i="1"/>
  <c r="AD302" i="1" s="1"/>
  <c r="F129" i="1"/>
  <c r="AF331" i="1"/>
  <c r="AG331" i="1" s="1"/>
  <c r="AC335" i="1"/>
  <c r="AD335" i="1" s="1"/>
  <c r="AC311" i="1"/>
  <c r="AD311" i="1" s="1"/>
  <c r="AI308" i="1"/>
  <c r="AJ308" i="1" s="1"/>
  <c r="AC333" i="1"/>
  <c r="AD333" i="1" s="1"/>
  <c r="AI323" i="1"/>
  <c r="AJ323" i="1" s="1"/>
  <c r="AF320" i="1"/>
  <c r="AG320" i="1" s="1"/>
  <c r="AF302" i="1"/>
  <c r="AG302" i="1" s="1"/>
  <c r="AF309" i="1"/>
  <c r="AG309" i="1" s="1"/>
  <c r="F172" i="1"/>
  <c r="AF325" i="1"/>
  <c r="AG325" i="1" s="1"/>
  <c r="AC332" i="1"/>
  <c r="AD332" i="1" s="1"/>
  <c r="AI309" i="1"/>
  <c r="AJ309" i="1" s="1"/>
  <c r="AI324" i="1"/>
  <c r="AJ324" i="1" s="1"/>
  <c r="AI348" i="1"/>
  <c r="AJ348" i="1" s="1"/>
  <c r="AI318" i="1"/>
  <c r="AJ318" i="1" s="1"/>
  <c r="F161" i="1"/>
  <c r="AI314" i="1"/>
  <c r="AJ314" i="1" s="1"/>
  <c r="AF313" i="1"/>
  <c r="AG313" i="1" s="1"/>
  <c r="AC317" i="1"/>
  <c r="AD317" i="1" s="1"/>
  <c r="AF324" i="1"/>
  <c r="AG324" i="1" s="1"/>
  <c r="AF310" i="1"/>
  <c r="AG310" i="1" s="1"/>
  <c r="AC322" i="1"/>
  <c r="AD322" i="1" s="1"/>
  <c r="AF348" i="1"/>
  <c r="AG348" i="1" s="1"/>
  <c r="AC336" i="1"/>
  <c r="AD336" i="1" s="1"/>
  <c r="AC329" i="1"/>
  <c r="AD329" i="1" s="1"/>
  <c r="AC318" i="1"/>
  <c r="AD318" i="1" s="1"/>
  <c r="F177" i="1"/>
  <c r="AI342" i="1"/>
  <c r="AJ342" i="1" s="1"/>
  <c r="AF332" i="1"/>
  <c r="AG332" i="1" s="1"/>
  <c r="AI305" i="1"/>
  <c r="AJ305" i="1" s="1"/>
  <c r="F136" i="1"/>
  <c r="H146" i="1"/>
  <c r="G91" i="1"/>
  <c r="F162" i="1"/>
  <c r="G182" i="1"/>
  <c r="H169" i="1"/>
  <c r="G160" i="1"/>
  <c r="AC341" i="1"/>
  <c r="AD341" i="1" s="1"/>
  <c r="F140" i="1"/>
  <c r="AC303" i="1"/>
  <c r="AD303" i="1" s="1"/>
  <c r="AI334" i="1"/>
  <c r="AJ334" i="1" s="1"/>
  <c r="H136" i="1"/>
  <c r="AC338" i="1"/>
  <c r="AD338" i="1" s="1"/>
  <c r="AC314" i="1"/>
  <c r="AD314" i="1" s="1"/>
  <c r="AF300" i="1"/>
  <c r="AG300" i="1" s="1"/>
  <c r="AC316" i="1"/>
  <c r="AD316" i="1" s="1"/>
  <c r="AC345" i="1"/>
  <c r="AD345" i="1" s="1"/>
  <c r="F141" i="1"/>
  <c r="H139" i="1"/>
  <c r="AI345" i="1"/>
  <c r="AJ345" i="1" s="1"/>
  <c r="AI316" i="1"/>
  <c r="AJ316" i="1" s="1"/>
  <c r="AI303" i="1"/>
  <c r="AJ303" i="1" s="1"/>
  <c r="AF327" i="1"/>
  <c r="AG327" i="1" s="1"/>
  <c r="AC321" i="1"/>
  <c r="AD321" i="1" s="1"/>
  <c r="AF342" i="1"/>
  <c r="AG342" i="1" s="1"/>
  <c r="AF328" i="1"/>
  <c r="AG328" i="1" s="1"/>
  <c r="G168" i="1"/>
  <c r="AF319" i="1"/>
  <c r="AG319" i="1" s="1"/>
  <c r="AF311" i="1"/>
  <c r="AG311" i="1" s="1"/>
  <c r="H163" i="1"/>
  <c r="AI320" i="1"/>
  <c r="AJ320" i="1" s="1"/>
  <c r="AF336" i="1"/>
  <c r="AG336" i="1" s="1"/>
  <c r="H181" i="1"/>
  <c r="AF305" i="1"/>
  <c r="AG305" i="1" s="1"/>
  <c r="F167" i="1"/>
  <c r="G165" i="1"/>
  <c r="F143" i="1"/>
  <c r="F138" i="1"/>
  <c r="H180" i="1"/>
  <c r="F182" i="1"/>
  <c r="F166" i="1"/>
  <c r="H166" i="1"/>
  <c r="F90" i="1"/>
  <c r="G117" i="1"/>
  <c r="F117" i="1"/>
  <c r="H104" i="1"/>
  <c r="AF303" i="1"/>
  <c r="AG303" i="1" s="1"/>
  <c r="AC348" i="1"/>
  <c r="AD348" i="1" s="1"/>
  <c r="AC309" i="1"/>
  <c r="AD309" i="1" s="1"/>
  <c r="F168" i="1"/>
  <c r="AI338" i="1"/>
  <c r="AJ338" i="1" s="1"/>
  <c r="AI332" i="1"/>
  <c r="AJ332" i="1" s="1"/>
  <c r="G154" i="1"/>
  <c r="AI327" i="1"/>
  <c r="AJ327" i="1" s="1"/>
  <c r="G172" i="1"/>
  <c r="AI326" i="1"/>
  <c r="AJ326" i="1" s="1"/>
  <c r="F148" i="1"/>
  <c r="H165" i="1"/>
  <c r="G151" i="1"/>
  <c r="F124" i="1"/>
  <c r="G90" i="1"/>
  <c r="H96" i="1"/>
  <c r="G81" i="1"/>
  <c r="H122" i="1"/>
  <c r="H111" i="1"/>
  <c r="H126" i="1"/>
  <c r="G111" i="1"/>
  <c r="G94" i="1"/>
  <c r="G105" i="1"/>
  <c r="F126" i="1"/>
  <c r="H105" i="1"/>
  <c r="H89" i="1"/>
  <c r="AC339" i="1"/>
  <c r="AD339" i="1" s="1"/>
  <c r="AI341" i="1"/>
  <c r="AJ341" i="1" s="1"/>
  <c r="AC301" i="1"/>
  <c r="AD301" i="1" s="1"/>
  <c r="AI321" i="1"/>
  <c r="AJ321" i="1" s="1"/>
  <c r="AF326" i="1"/>
  <c r="AG326" i="1" s="1"/>
  <c r="AI344" i="1"/>
  <c r="AJ344" i="1" s="1"/>
  <c r="AI300" i="1"/>
  <c r="AJ300" i="1" s="1"/>
  <c r="AF316" i="1"/>
  <c r="AG316" i="1" s="1"/>
  <c r="AC328" i="1"/>
  <c r="AD328" i="1" s="1"/>
  <c r="AC313" i="1"/>
  <c r="AD313" i="1" s="1"/>
  <c r="F159" i="1"/>
  <c r="H158" i="1"/>
  <c r="H174" i="1"/>
  <c r="H135" i="1"/>
  <c r="H107" i="1"/>
  <c r="G84" i="1"/>
  <c r="H120" i="1"/>
  <c r="G109" i="1"/>
  <c r="AC343" i="1"/>
  <c r="AD343" i="1" s="1"/>
  <c r="AF338" i="1"/>
  <c r="AG338" i="1" s="1"/>
  <c r="AC306" i="1"/>
  <c r="AD306" i="1" s="1"/>
  <c r="AI315" i="1"/>
  <c r="AJ315" i="1" s="1"/>
  <c r="AF343" i="1"/>
  <c r="AG343" i="1" s="1"/>
  <c r="AF345" i="1"/>
  <c r="AG345" i="1" s="1"/>
  <c r="AF301" i="1"/>
  <c r="AG301" i="1" s="1"/>
  <c r="AI304" i="1"/>
  <c r="AJ304" i="1" s="1"/>
  <c r="AF335" i="1"/>
  <c r="AG335" i="1" s="1"/>
  <c r="AF333" i="1"/>
  <c r="AG333" i="1" s="1"/>
  <c r="AI24" i="1"/>
  <c r="AJ24" i="1" s="1"/>
  <c r="AC346" i="1"/>
  <c r="AD346" i="1" s="1"/>
  <c r="H157" i="1"/>
  <c r="G143" i="1"/>
  <c r="G155" i="1"/>
  <c r="H160" i="1"/>
  <c r="H141" i="1"/>
  <c r="F175" i="1"/>
  <c r="H109" i="1"/>
  <c r="H93" i="1"/>
  <c r="AF315" i="1"/>
  <c r="AG315" i="1" s="1"/>
  <c r="G177" i="1"/>
  <c r="AC331" i="1"/>
  <c r="AD331" i="1" s="1"/>
  <c r="AF322" i="1"/>
  <c r="AG322" i="1" s="1"/>
  <c r="AI346" i="1"/>
  <c r="AJ346" i="1" s="1"/>
  <c r="AI339" i="1"/>
  <c r="AJ339" i="1" s="1"/>
  <c r="AC307" i="1"/>
  <c r="AD307" i="1" s="1"/>
  <c r="F165" i="1"/>
  <c r="F139" i="1"/>
  <c r="AF347" i="1"/>
  <c r="AG347" i="1" s="1"/>
  <c r="F132" i="1"/>
  <c r="F133" i="1"/>
  <c r="F180" i="1"/>
  <c r="F164" i="1"/>
  <c r="F109" i="1"/>
  <c r="G96" i="1"/>
  <c r="H99" i="1"/>
  <c r="F112" i="1"/>
  <c r="G112" i="1"/>
  <c r="H123" i="1"/>
  <c r="H94" i="1"/>
  <c r="G89" i="1"/>
  <c r="G110" i="1"/>
  <c r="H95" i="1"/>
  <c r="H124" i="1"/>
  <c r="G100" i="1"/>
  <c r="G101" i="1"/>
  <c r="H101" i="1"/>
  <c r="G95" i="1"/>
  <c r="G97" i="1"/>
  <c r="F125" i="1"/>
  <c r="G87" i="1"/>
  <c r="F116" i="1"/>
  <c r="H116" i="1"/>
  <c r="H114" i="1"/>
  <c r="H97" i="1"/>
  <c r="G75" i="1"/>
  <c r="G119" i="1"/>
  <c r="H117" i="1"/>
  <c r="H112" i="1"/>
  <c r="H100" i="1"/>
  <c r="F89" i="1"/>
  <c r="H110" i="1"/>
  <c r="F96" i="1"/>
  <c r="G124" i="1"/>
  <c r="G85" i="1"/>
  <c r="G82" i="1"/>
  <c r="G92" i="1"/>
  <c r="F95" i="1"/>
  <c r="F110" i="1"/>
  <c r="H125" i="1"/>
  <c r="F114" i="1"/>
  <c r="F123" i="1"/>
  <c r="G126" i="1"/>
  <c r="G116" i="1"/>
  <c r="G79" i="1"/>
  <c r="H119" i="1"/>
  <c r="G114" i="1"/>
  <c r="G125" i="1"/>
  <c r="G170" i="1"/>
  <c r="U42" i="4" l="1"/>
  <c r="AO42" i="4" s="1" a="1"/>
  <c r="AO42" i="4" s="1"/>
  <c r="AN23" i="4" a="1"/>
  <c r="AN23" i="4" s="1"/>
  <c r="U23" i="4" s="1"/>
  <c r="AO23" i="4" s="1" a="1"/>
  <c r="AO23" i="4" s="1"/>
  <c r="AN62" i="4" a="1"/>
  <c r="AN62" i="4" s="1"/>
  <c r="U62" i="4" s="1"/>
  <c r="AO62" i="4" s="1" a="1"/>
  <c r="AO62" i="4" s="1"/>
  <c r="AN39" i="4" a="1"/>
  <c r="AN39" i="4" s="1"/>
  <c r="U39" i="4" s="1"/>
  <c r="AO39" i="4" s="1" a="1"/>
  <c r="AO39" i="4" s="1"/>
  <c r="AN37" i="4" a="1"/>
  <c r="AN37" i="4" s="1"/>
  <c r="U37" i="4" s="1"/>
  <c r="AO37" i="4" s="1" a="1"/>
  <c r="AO37" i="4" s="1"/>
  <c r="AN17" i="4" a="1"/>
  <c r="AN17" i="4" s="1"/>
  <c r="U17" i="4" s="1"/>
  <c r="AO17" i="4" s="1" a="1"/>
  <c r="AO17" i="4" s="1"/>
  <c r="AN49" i="4" a="1"/>
  <c r="AN49" i="4" s="1"/>
  <c r="U49" i="4"/>
  <c r="AO49" i="4" s="1" a="1"/>
  <c r="AO49" i="4" s="1"/>
  <c r="U48" i="4"/>
  <c r="AO48" i="4" s="1" a="1"/>
  <c r="AO48" i="4" s="1"/>
  <c r="U24" i="4"/>
  <c r="AO24" i="4" s="1" a="1"/>
  <c r="AO24" i="4" s="1"/>
  <c r="U45" i="4"/>
  <c r="AO45" i="4" s="1" a="1"/>
  <c r="AO45" i="4" s="1"/>
  <c r="T43" i="4"/>
  <c r="AN43" i="4" s="1" a="1"/>
  <c r="AN43" i="4" s="1"/>
  <c r="U32" i="4"/>
  <c r="AO32" i="4" s="1" a="1"/>
  <c r="AO32" i="4" s="1"/>
  <c r="T46" i="4"/>
  <c r="AN46" i="4" s="1" a="1"/>
  <c r="AN46" i="4" s="1"/>
  <c r="U64" i="4"/>
  <c r="AO64" i="4" s="1" a="1"/>
  <c r="AO64" i="4" s="1"/>
  <c r="U21" i="4"/>
  <c r="AO21" i="4" s="1" a="1"/>
  <c r="AO21" i="4" s="1"/>
  <c r="T36" i="4"/>
  <c r="AN36" i="4" s="1" a="1"/>
  <c r="AN36" i="4" s="1"/>
  <c r="T20" i="4"/>
  <c r="AN20" i="4" s="1" a="1"/>
  <c r="AN20" i="4" s="1"/>
  <c r="U58" i="4"/>
  <c r="AO58" i="4" s="1" a="1"/>
  <c r="AO58" i="4" s="1"/>
  <c r="U27" i="4"/>
  <c r="AO27" i="4" s="1" a="1"/>
  <c r="AO27" i="4" s="1"/>
  <c r="T59" i="4"/>
  <c r="AN59" i="4" s="1" a="1"/>
  <c r="AN59" i="4" s="1"/>
  <c r="U54" i="4"/>
  <c r="AO54" i="4" s="1" a="1"/>
  <c r="AO54" i="4" s="1"/>
  <c r="U38" i="4"/>
  <c r="AO38" i="4" s="1" a="1"/>
  <c r="AO38" i="4" s="1"/>
  <c r="U19" i="4"/>
  <c r="AO19" i="4" s="1" a="1"/>
  <c r="AO19" i="4" s="1"/>
  <c r="U22" i="4"/>
  <c r="AO22" i="4" s="1" a="1"/>
  <c r="AO22" i="4" s="1"/>
  <c r="U51" i="4"/>
  <c r="AO51" i="4" s="1" a="1"/>
  <c r="AO51" i="4" s="1"/>
  <c r="T40" i="4"/>
  <c r="AN40" i="4" s="1" a="1"/>
  <c r="AN40" i="4" s="1"/>
  <c r="U35" i="4"/>
  <c r="AO35" i="4" s="1" a="1"/>
  <c r="AO35" i="4" s="1"/>
  <c r="U33" i="4"/>
  <c r="AO33" i="4" s="1" a="1"/>
  <c r="AO33" i="4" s="1"/>
  <c r="U53" i="4"/>
  <c r="AO53" i="4" s="1" a="1"/>
  <c r="AO53" i="4" s="1"/>
  <c r="T44" i="4"/>
  <c r="AN44" i="4" s="1" a="1"/>
  <c r="AN44" i="4" s="1"/>
  <c r="U30" i="4"/>
  <c r="AO30" i="4" s="1" a="1"/>
  <c r="AO30" i="4" s="1"/>
  <c r="U50" i="4"/>
  <c r="AO50" i="4" s="1" a="1"/>
  <c r="AO50" i="4" s="1"/>
  <c r="U26" i="4"/>
  <c r="AO26" i="4" s="1" a="1"/>
  <c r="AO26" i="4" s="1"/>
  <c r="U56" i="4"/>
  <c r="AO56" i="4" s="1" a="1"/>
  <c r="AO56" i="4" s="1"/>
  <c r="U52" i="4"/>
  <c r="AO52" i="4" s="1" a="1"/>
  <c r="AO52" i="4" s="1"/>
  <c r="U61" i="4"/>
  <c r="AO61" i="4" s="1" a="1"/>
  <c r="AO61" i="4" s="1"/>
  <c r="T29" i="4"/>
  <c r="AN29" i="4" s="1" a="1"/>
  <c r="AN29" i="4" s="1"/>
  <c r="T55" i="4"/>
  <c r="AN55" i="4" s="1" a="1"/>
  <c r="AN55" i="4" s="1"/>
  <c r="U25" i="4"/>
  <c r="AO25" i="4" s="1" a="1"/>
  <c r="AO25" i="4" s="1"/>
  <c r="T28" i="4"/>
  <c r="AN28" i="4" s="1" a="1"/>
  <c r="AN28" i="4" s="1"/>
  <c r="T34" i="4"/>
  <c r="AN34" i="4" s="1" a="1"/>
  <c r="AN34" i="4" s="1"/>
  <c r="U31" i="4"/>
  <c r="AO31" i="4" s="1" a="1"/>
  <c r="AO31" i="4" s="1"/>
  <c r="T47" i="4"/>
  <c r="AN47" i="4" s="1" a="1"/>
  <c r="AN47" i="4" s="1"/>
  <c r="G78" i="1"/>
  <c r="H108" i="1"/>
  <c r="H106" i="1"/>
  <c r="F113" i="1"/>
  <c r="H121" i="1"/>
  <c r="G86" i="1"/>
  <c r="H103" i="1"/>
  <c r="G76" i="1"/>
  <c r="F127" i="1"/>
  <c r="F111" i="1"/>
  <c r="U18" i="4" l="1"/>
  <c r="AO18" i="4" s="1" a="1"/>
  <c r="AO18" i="4" s="1"/>
  <c r="V23" i="4"/>
  <c r="AP23" i="4" s="1" a="1"/>
  <c r="AP23" i="4" s="1"/>
  <c r="V62" i="4"/>
  <c r="AP62" i="4" s="1" a="1"/>
  <c r="AP62" i="4" s="1"/>
  <c r="V56" i="4"/>
  <c r="AP56" i="4" s="1" a="1"/>
  <c r="AP56" i="4" s="1"/>
  <c r="U60" i="4"/>
  <c r="AO60" i="4" s="1" a="1"/>
  <c r="AO60" i="4" s="1"/>
  <c r="V39" i="4"/>
  <c r="AP39" i="4" s="1" a="1"/>
  <c r="AP39" i="4" s="1"/>
  <c r="U63" i="4"/>
  <c r="AO63" i="4" s="1" a="1"/>
  <c r="AO63" i="4" s="1"/>
  <c r="V42" i="4"/>
  <c r="AP42" i="4" s="1" a="1"/>
  <c r="AP42" i="4" s="1"/>
  <c r="U57" i="4"/>
  <c r="AO57" i="4" s="1" a="1"/>
  <c r="AO57" i="4" s="1"/>
  <c r="V53" i="4"/>
  <c r="AP53" i="4" s="1" a="1"/>
  <c r="AP53" i="4" s="1"/>
  <c r="V37" i="4"/>
  <c r="AP37" i="4" s="1" a="1"/>
  <c r="AP37" i="4" s="1"/>
  <c r="V48" i="4"/>
  <c r="AP48" i="4" s="1" a="1"/>
  <c r="AP48" i="4" s="1"/>
  <c r="U41" i="4"/>
  <c r="AO41" i="4" s="1" a="1"/>
  <c r="AO41" i="4" s="1"/>
  <c r="V52" i="4"/>
  <c r="AP52" i="4" s="1" a="1"/>
  <c r="AP52" i="4" s="1"/>
  <c r="V22" i="4"/>
  <c r="AP22" i="4" s="1" a="1"/>
  <c r="AP22" i="4" s="1"/>
  <c r="V17" i="4"/>
  <c r="AP17" i="4" s="1" a="1"/>
  <c r="AP17" i="4" s="1"/>
  <c r="V49" i="4"/>
  <c r="AP49" i="4" s="1" a="1"/>
  <c r="AP49" i="4" s="1"/>
  <c r="W53" i="4" l="1"/>
  <c r="AQ53" i="4" s="1" a="1"/>
  <c r="AQ53" i="4" s="1"/>
  <c r="W22" i="4"/>
  <c r="AQ22" i="4" s="1" a="1"/>
  <c r="AQ22" i="4" s="1"/>
  <c r="W56" i="4"/>
  <c r="AQ56" i="4" s="1" a="1"/>
  <c r="AQ56" i="4" s="1"/>
  <c r="V38" i="4"/>
  <c r="AP38" i="4" s="1" a="1"/>
  <c r="AP38" i="4" s="1"/>
  <c r="U43" i="4"/>
  <c r="AO43" i="4" s="1" a="1"/>
  <c r="AO43" i="4" s="1"/>
  <c r="V19" i="4"/>
  <c r="AP19" i="4" s="1" a="1"/>
  <c r="AP19" i="4" s="1"/>
  <c r="W52" i="4"/>
  <c r="AQ52" i="4" s="1" a="1"/>
  <c r="AQ52" i="4" s="1"/>
  <c r="U55" i="4"/>
  <c r="AO55" i="4" s="1" a="1"/>
  <c r="AO55" i="4" s="1"/>
  <c r="V61" i="4"/>
  <c r="AP61" i="4" s="1" a="1"/>
  <c r="AP61" i="4" s="1"/>
  <c r="U47" i="4"/>
  <c r="AO47" i="4" s="1" a="1"/>
  <c r="AO47" i="4" s="1"/>
  <c r="V31" i="4"/>
  <c r="AP31" i="4" s="1" a="1"/>
  <c r="AP31" i="4" s="1"/>
  <c r="V51" i="4"/>
  <c r="AP51" i="4" s="1" a="1"/>
  <c r="AP51" i="4" s="1"/>
  <c r="U59" i="4"/>
  <c r="AO59" i="4" s="1" a="1"/>
  <c r="AO59" i="4" s="1"/>
  <c r="V33" i="4"/>
  <c r="AP33" i="4" s="1" a="1"/>
  <c r="AP33" i="4" s="1"/>
  <c r="V50" i="4"/>
  <c r="AP50" i="4" s="1" a="1"/>
  <c r="AP50" i="4" s="1"/>
  <c r="V35" i="4"/>
  <c r="AP35" i="4" s="1" a="1"/>
  <c r="AP35" i="4" s="1"/>
  <c r="W48" i="4"/>
  <c r="AQ48" i="4" s="1" a="1"/>
  <c r="AQ48" i="4" s="1"/>
  <c r="U40" i="4"/>
  <c r="AO40" i="4" s="1" a="1"/>
  <c r="AO40" i="4" s="1"/>
  <c r="V24" i="4"/>
  <c r="AP24" i="4" s="1" a="1"/>
  <c r="AP24" i="4" s="1"/>
  <c r="V45" i="4"/>
  <c r="AP45" i="4" s="1" a="1"/>
  <c r="AP45" i="4" s="1"/>
  <c r="U36" i="4"/>
  <c r="AO36" i="4" s="1" a="1"/>
  <c r="AO36" i="4" s="1"/>
  <c r="V21" i="4"/>
  <c r="AP21" i="4" s="1" a="1"/>
  <c r="AP21" i="4" s="1"/>
  <c r="U34" i="4"/>
  <c r="AO34" i="4" s="1" a="1"/>
  <c r="AO34" i="4" s="1"/>
  <c r="U28" i="4"/>
  <c r="AO28" i="4" s="1" a="1"/>
  <c r="AO28" i="4" s="1"/>
  <c r="V58" i="4"/>
  <c r="AP58" i="4" s="1" a="1"/>
  <c r="AP58" i="4" s="1"/>
  <c r="V27" i="4"/>
  <c r="AP27" i="4" s="1" a="1"/>
  <c r="AP27" i="4" s="1"/>
  <c r="V64" i="4"/>
  <c r="AP64" i="4" s="1" a="1"/>
  <c r="AP64" i="4" s="1"/>
  <c r="V30" i="4"/>
  <c r="AP30" i="4" s="1" a="1"/>
  <c r="AP30" i="4" s="1"/>
  <c r="V32" i="4"/>
  <c r="AP32" i="4" s="1" a="1"/>
  <c r="AP32" i="4" s="1"/>
  <c r="V25" i="4"/>
  <c r="AP25" i="4" s="1" a="1"/>
  <c r="AP25" i="4" s="1"/>
  <c r="U29" i="4"/>
  <c r="AO29" i="4" s="1" a="1"/>
  <c r="AO29" i="4" s="1"/>
  <c r="U44" i="4"/>
  <c r="AO44" i="4" s="1" a="1"/>
  <c r="AO44" i="4" s="1"/>
  <c r="U46" i="4"/>
  <c r="AO46" i="4" s="1" a="1"/>
  <c r="AO46" i="4" s="1"/>
  <c r="U20" i="4"/>
  <c r="AO20" i="4" s="1" a="1"/>
  <c r="AO20" i="4" s="1"/>
  <c r="V54" i="4"/>
  <c r="AP54" i="4" s="1" a="1"/>
  <c r="AP54" i="4" s="1"/>
  <c r="V26" i="4"/>
  <c r="AP26" i="4" s="1" a="1"/>
  <c r="AP26" i="4" s="1"/>
  <c r="W39" i="4" l="1"/>
  <c r="AQ39" i="4" s="1" a="1"/>
  <c r="AQ39" i="4" s="1"/>
  <c r="W23" i="4"/>
  <c r="AQ23" i="4" s="1" a="1"/>
  <c r="AQ23" i="4" s="1"/>
  <c r="V57" i="4"/>
  <c r="AP57" i="4" s="1" a="1"/>
  <c r="AP57" i="4" s="1"/>
  <c r="V18" i="4"/>
  <c r="AP18" i="4" s="1" a="1"/>
  <c r="AP18" i="4" s="1"/>
  <c r="V41" i="4"/>
  <c r="AP41" i="4" s="1" a="1"/>
  <c r="AP41" i="4" s="1"/>
  <c r="W17" i="4"/>
  <c r="AQ17" i="4" s="1" a="1"/>
  <c r="AQ17" i="4" s="1"/>
  <c r="W42" i="4"/>
  <c r="AQ42" i="4" s="1" a="1"/>
  <c r="AQ42" i="4" s="1"/>
  <c r="V63" i="4"/>
  <c r="AP63" i="4" s="1" a="1"/>
  <c r="AP63" i="4" s="1"/>
  <c r="W37" i="4"/>
  <c r="AQ37" i="4" s="1" a="1"/>
  <c r="AQ37" i="4" s="1"/>
  <c r="V60" i="4"/>
  <c r="AP60" i="4" s="1" a="1"/>
  <c r="AP60" i="4" s="1"/>
  <c r="W62" i="4"/>
  <c r="AQ62" i="4" s="1" a="1"/>
  <c r="AQ62" i="4" s="1"/>
  <c r="X56" i="4"/>
  <c r="AR56" i="4" s="1" a="1"/>
  <c r="AR56" i="4" s="1"/>
  <c r="W49" i="4"/>
  <c r="AQ49" i="4" s="1" a="1"/>
  <c r="AQ49" i="4" s="1"/>
  <c r="W54" i="4" l="1"/>
  <c r="AQ54" i="4" s="1" a="1"/>
  <c r="AQ54" i="4" s="1"/>
  <c r="V47" i="4"/>
  <c r="AP47" i="4" s="1" a="1"/>
  <c r="AP47" i="4" s="1"/>
  <c r="X53" i="4"/>
  <c r="AR53" i="4" s="1" a="1"/>
  <c r="AR53" i="4" s="1"/>
  <c r="W27" i="4"/>
  <c r="AQ27" i="4" s="1" a="1"/>
  <c r="AQ27" i="4" s="1"/>
  <c r="V55" i="4"/>
  <c r="AP55" i="4" s="1" a="1"/>
  <c r="AP55" i="4" s="1"/>
  <c r="V36" i="4"/>
  <c r="AP36" i="4" s="1" a="1"/>
  <c r="AP36" i="4" s="1"/>
  <c r="W33" i="4"/>
  <c r="AQ33" i="4" s="1" a="1"/>
  <c r="AQ33" i="4" s="1"/>
  <c r="W24" i="4"/>
  <c r="AQ24" i="4" s="1" a="1"/>
  <c r="AQ24" i="4" s="1"/>
  <c r="W38" i="4"/>
  <c r="AQ38" i="4" s="1" a="1"/>
  <c r="AQ38" i="4" s="1"/>
  <c r="V29" i="4"/>
  <c r="AP29" i="4" s="1" a="1"/>
  <c r="AP29" i="4" s="1"/>
  <c r="V34" i="4"/>
  <c r="AP34" i="4" s="1" a="1"/>
  <c r="AP34" i="4" s="1"/>
  <c r="X48" i="4"/>
  <c r="AR48" i="4" s="1" a="1"/>
  <c r="AR48" i="4" s="1"/>
  <c r="V28" i="4"/>
  <c r="AP28" i="4" s="1" a="1"/>
  <c r="AP28" i="4" s="1"/>
  <c r="V44" i="4"/>
  <c r="AP44" i="4" s="1" a="1"/>
  <c r="AP44" i="4" s="1"/>
  <c r="W50" i="4"/>
  <c r="AQ50" i="4" s="1" a="1"/>
  <c r="AQ50" i="4" s="1"/>
  <c r="X22" i="4"/>
  <c r="AR22" i="4" s="1" a="1"/>
  <c r="AR22" i="4" s="1"/>
  <c r="W25" i="4"/>
  <c r="AQ25" i="4" s="1" a="1"/>
  <c r="AQ25" i="4" s="1"/>
  <c r="W64" i="4"/>
  <c r="AQ64" i="4" s="1" a="1"/>
  <c r="AQ64" i="4" s="1"/>
  <c r="W35" i="4"/>
  <c r="AQ35" i="4" s="1" a="1"/>
  <c r="AQ35" i="4" s="1"/>
  <c r="W32" i="4"/>
  <c r="AQ32" i="4" s="1" a="1"/>
  <c r="AQ32" i="4" s="1"/>
  <c r="W61" i="4"/>
  <c r="AQ61" i="4" s="1" a="1"/>
  <c r="AQ61" i="4" s="1"/>
  <c r="V59" i="4"/>
  <c r="AP59" i="4" s="1" a="1"/>
  <c r="AP59" i="4" s="1"/>
  <c r="X52" i="4"/>
  <c r="AR52" i="4" s="1" a="1"/>
  <c r="AR52" i="4" s="1"/>
  <c r="W21" i="4"/>
  <c r="AQ21" i="4" s="1" a="1"/>
  <c r="AQ21" i="4" s="1"/>
  <c r="W30" i="4"/>
  <c r="AQ30" i="4" s="1" a="1"/>
  <c r="AQ30" i="4" s="1"/>
  <c r="W19" i="4"/>
  <c r="AQ19" i="4" s="1" a="1"/>
  <c r="AQ19" i="4" s="1"/>
  <c r="W58" i="4"/>
  <c r="AQ58" i="4" s="1" a="1"/>
  <c r="AQ58" i="4" s="1"/>
  <c r="W45" i="4"/>
  <c r="AQ45" i="4" s="1" a="1"/>
  <c r="AQ45" i="4" s="1"/>
  <c r="V43" i="4"/>
  <c r="AP43" i="4" s="1" a="1"/>
  <c r="AP43" i="4" s="1"/>
  <c r="V20" i="4"/>
  <c r="AP20" i="4" s="1" a="1"/>
  <c r="AP20" i="4" s="1"/>
  <c r="V46" i="4"/>
  <c r="AP46" i="4" s="1" a="1"/>
  <c r="AP46" i="4" s="1"/>
  <c r="W26" i="4"/>
  <c r="AQ26" i="4" s="1" a="1"/>
  <c r="AQ26" i="4" s="1"/>
  <c r="V40" i="4"/>
  <c r="AP40" i="4" s="1" a="1"/>
  <c r="AP40" i="4" s="1"/>
  <c r="W31" i="4"/>
  <c r="AQ31" i="4" s="1" a="1"/>
  <c r="AQ31" i="4" s="1"/>
  <c r="W51" i="4"/>
  <c r="AQ51" i="4" s="1" a="1"/>
  <c r="AQ51" i="4" s="1"/>
  <c r="X17" i="4" l="1"/>
  <c r="AR17" i="4" s="1" a="1"/>
  <c r="AR17" i="4" s="1"/>
  <c r="X49" i="4"/>
  <c r="AR49" i="4" s="1" a="1"/>
  <c r="AR49" i="4" s="1"/>
  <c r="X62" i="4"/>
  <c r="AR62" i="4" s="1" a="1"/>
  <c r="AR62" i="4" s="1"/>
  <c r="W60" i="4"/>
  <c r="AQ60" i="4" s="1" a="1"/>
  <c r="AQ60" i="4" s="1"/>
  <c r="X42" i="4"/>
  <c r="AR42" i="4" s="1" a="1"/>
  <c r="AR42" i="4" s="1"/>
  <c r="W63" i="4"/>
  <c r="AQ63" i="4" s="1" a="1"/>
  <c r="AQ63" i="4" s="1"/>
  <c r="X37" i="4"/>
  <c r="AR37" i="4" s="1" a="1"/>
  <c r="AR37" i="4" s="1"/>
  <c r="Y56" i="4"/>
  <c r="AS56" i="4" s="1" a="1"/>
  <c r="AS56" i="4" s="1"/>
  <c r="W41" i="4"/>
  <c r="AQ41" i="4" s="1" a="1"/>
  <c r="AQ41" i="4" s="1"/>
  <c r="W18" i="4"/>
  <c r="AQ18" i="4" s="1" a="1"/>
  <c r="AQ18" i="4" s="1"/>
  <c r="W57" i="4"/>
  <c r="AQ57" i="4" s="1" a="1"/>
  <c r="AQ57" i="4" s="1"/>
  <c r="X23" i="4"/>
  <c r="AR23" i="4" s="1" a="1"/>
  <c r="AR23" i="4" s="1"/>
  <c r="X39" i="4"/>
  <c r="AR39" i="4" s="1" a="1"/>
  <c r="AR39" i="4" s="1"/>
  <c r="Y52" i="4" l="1"/>
  <c r="AS52" i="4" s="1" a="1"/>
  <c r="AS52" i="4" s="1"/>
  <c r="X61" i="4"/>
  <c r="AR61" i="4" s="1" a="1"/>
  <c r="AR61" i="4" s="1"/>
  <c r="Y48" i="4"/>
  <c r="AS48" i="4" s="1" a="1"/>
  <c r="AS48" i="4" s="1"/>
  <c r="Y22" i="4"/>
  <c r="AS22" i="4" s="1" a="1"/>
  <c r="AS22" i="4" s="1"/>
  <c r="W55" i="4"/>
  <c r="AQ55" i="4" s="1" a="1"/>
  <c r="AQ55" i="4" s="1"/>
  <c r="X26" i="4"/>
  <c r="AR26" i="4" s="1" a="1"/>
  <c r="AR26" i="4" s="1"/>
  <c r="W44" i="4"/>
  <c r="AQ44" i="4" s="1" a="1"/>
  <c r="AQ44" i="4" s="1"/>
  <c r="X24" i="4"/>
  <c r="AR24" i="4" s="1" a="1"/>
  <c r="AR24" i="4" s="1"/>
  <c r="X45" i="4"/>
  <c r="AR45" i="4" s="1" a="1"/>
  <c r="AR45" i="4" s="1"/>
  <c r="W34" i="4"/>
  <c r="AQ34" i="4" s="1" a="1"/>
  <c r="AQ34" i="4" s="1"/>
  <c r="W40" i="4"/>
  <c r="AQ40" i="4" s="1" a="1"/>
  <c r="AQ40" i="4" s="1"/>
  <c r="W46" i="4"/>
  <c r="AQ46" i="4" s="1" a="1"/>
  <c r="AQ46" i="4" s="1"/>
  <c r="X51" i="4"/>
  <c r="AR51" i="4" s="1" a="1"/>
  <c r="AR51" i="4" s="1"/>
  <c r="X35" i="4"/>
  <c r="AR35" i="4" s="1" a="1"/>
  <c r="AR35" i="4" s="1"/>
  <c r="X54" i="4"/>
  <c r="AR54" i="4" s="1" a="1"/>
  <c r="AR54" i="4" s="1"/>
  <c r="X38" i="4"/>
  <c r="AR38" i="4" s="1" a="1"/>
  <c r="AR38" i="4" s="1"/>
  <c r="W20" i="4"/>
  <c r="AQ20" i="4" s="1" a="1"/>
  <c r="AQ20" i="4" s="1"/>
  <c r="X33" i="4"/>
  <c r="AR33" i="4" s="1" a="1"/>
  <c r="AR33" i="4" s="1"/>
  <c r="X27" i="4"/>
  <c r="AR27" i="4" s="1" a="1"/>
  <c r="AR27" i="4" s="1"/>
  <c r="Y53" i="4"/>
  <c r="AS53" i="4" s="1" a="1"/>
  <c r="AS53" i="4" s="1"/>
  <c r="X30" i="4"/>
  <c r="AR30" i="4" s="1" a="1"/>
  <c r="AR30" i="4" s="1"/>
  <c r="W43" i="4"/>
  <c r="AQ43" i="4" s="1" a="1"/>
  <c r="AQ43" i="4" s="1"/>
  <c r="W36" i="4"/>
  <c r="AQ36" i="4" s="1" a="1"/>
  <c r="AQ36" i="4" s="1"/>
  <c r="W29" i="4"/>
  <c r="AQ29" i="4" s="1" a="1"/>
  <c r="AQ29" i="4" s="1"/>
  <c r="X50" i="4"/>
  <c r="AR50" i="4" s="1" a="1"/>
  <c r="AR50" i="4" s="1"/>
  <c r="W47" i="4"/>
  <c r="AQ47" i="4" s="1" a="1"/>
  <c r="AQ47" i="4" s="1"/>
  <c r="X31" i="4"/>
  <c r="AR31" i="4" s="1" a="1"/>
  <c r="AR31" i="4" s="1"/>
  <c r="X19" i="4"/>
  <c r="AR19" i="4" s="1" a="1"/>
  <c r="AR19" i="4" s="1"/>
  <c r="X21" i="4"/>
  <c r="AR21" i="4" s="1" a="1"/>
  <c r="AR21" i="4" s="1"/>
  <c r="X25" i="4"/>
  <c r="AR25" i="4" s="1" a="1"/>
  <c r="AR25" i="4" s="1"/>
  <c r="W28" i="4"/>
  <c r="AQ28" i="4" s="1" a="1"/>
  <c r="AQ28" i="4" s="1"/>
  <c r="X58" i="4"/>
  <c r="AR58" i="4" s="1" a="1"/>
  <c r="AR58" i="4" s="1"/>
  <c r="X32" i="4"/>
  <c r="AR32" i="4" s="1" a="1"/>
  <c r="AR32" i="4" s="1"/>
  <c r="X64" i="4"/>
  <c r="AR64" i="4" s="1" a="1"/>
  <c r="AR64" i="4" s="1"/>
  <c r="W59" i="4"/>
  <c r="AQ59" i="4" s="1" a="1"/>
  <c r="AQ59" i="4" s="1"/>
  <c r="X63" i="4" l="1"/>
  <c r="AR63" i="4" s="1" a="1"/>
  <c r="AR63" i="4" s="1"/>
  <c r="X60" i="4"/>
  <c r="AR60" i="4" s="1" a="1"/>
  <c r="AR60" i="4" s="1"/>
  <c r="Y37" i="4"/>
  <c r="AS37" i="4" s="1" a="1"/>
  <c r="AS37" i="4" s="1"/>
  <c r="X57" i="4"/>
  <c r="AR57" i="4" s="1" a="1"/>
  <c r="AR57" i="4" s="1"/>
  <c r="X41" i="4"/>
  <c r="AR41" i="4" s="1" a="1"/>
  <c r="AR41" i="4" s="1"/>
  <c r="Y62" i="4"/>
  <c r="AS62" i="4" s="1" a="1"/>
  <c r="AS62" i="4" s="1"/>
  <c r="Y23" i="4"/>
  <c r="AS23" i="4" s="1" a="1"/>
  <c r="AS23" i="4" s="1"/>
  <c r="Y39" i="4"/>
  <c r="AS39" i="4" s="1" a="1"/>
  <c r="AS39" i="4" s="1"/>
  <c r="Y49" i="4"/>
  <c r="AS49" i="4" s="1" a="1"/>
  <c r="AS49" i="4" s="1"/>
  <c r="X18" i="4"/>
  <c r="AR18" i="4" s="1" a="1"/>
  <c r="AR18" i="4" s="1"/>
  <c r="Z56" i="4"/>
  <c r="AT56" i="4" s="1" a="1"/>
  <c r="AT56" i="4" s="1"/>
  <c r="Y17" i="4"/>
  <c r="AS17" i="4" s="1" a="1"/>
  <c r="AS17" i="4" s="1"/>
  <c r="Y42" i="4"/>
  <c r="AS42" i="4" s="1" a="1"/>
  <c r="AS42" i="4" s="1"/>
  <c r="X43" i="4" l="1"/>
  <c r="AR43" i="4" s="1" a="1"/>
  <c r="AR43" i="4" s="1"/>
  <c r="Y51" i="4"/>
  <c r="AS51" i="4" s="1" a="1"/>
  <c r="AS51" i="4" s="1"/>
  <c r="X28" i="4"/>
  <c r="AR28" i="4" s="1" a="1"/>
  <c r="AR28" i="4" s="1"/>
  <c r="Y54" i="4"/>
  <c r="AS54" i="4" s="1" a="1"/>
  <c r="AS54" i="4" s="1"/>
  <c r="X46" i="4"/>
  <c r="AR46" i="4" s="1" a="1"/>
  <c r="AR46" i="4" s="1"/>
  <c r="X59" i="4"/>
  <c r="AR59" i="4" s="1" a="1"/>
  <c r="AR59" i="4" s="1"/>
  <c r="Y24" i="4"/>
  <c r="AS24" i="4" s="1" a="1"/>
  <c r="AS24" i="4" s="1"/>
  <c r="Y31" i="4"/>
  <c r="AS31" i="4" s="1" a="1"/>
  <c r="AS31" i="4" s="1"/>
  <c r="X20" i="4"/>
  <c r="AR20" i="4" s="1" a="1"/>
  <c r="AR20" i="4" s="1"/>
  <c r="X55" i="4"/>
  <c r="AR55" i="4" s="1" a="1"/>
  <c r="AR55" i="4" s="1"/>
  <c r="Y32" i="4"/>
  <c r="AS32" i="4" s="1" a="1"/>
  <c r="AS32" i="4" s="1"/>
  <c r="Y61" i="4"/>
  <c r="AS61" i="4" s="1" a="1"/>
  <c r="AS61" i="4" s="1"/>
  <c r="Y27" i="4"/>
  <c r="AS27" i="4" s="1" a="1"/>
  <c r="AS27" i="4" s="1"/>
  <c r="Y19" i="4"/>
  <c r="AS19" i="4" s="1" a="1"/>
  <c r="AS19" i="4" s="1"/>
  <c r="Y25" i="4"/>
  <c r="AS25" i="4" s="1" a="1"/>
  <c r="AS25" i="4" s="1"/>
  <c r="X36" i="4"/>
  <c r="AR36" i="4" s="1" a="1"/>
  <c r="AR36" i="4" s="1"/>
  <c r="Z53" i="4"/>
  <c r="AT53" i="4" s="1" a="1"/>
  <c r="AT53" i="4" s="1"/>
  <c r="X29" i="4"/>
  <c r="AR29" i="4" s="1" a="1"/>
  <c r="AR29" i="4" s="1"/>
  <c r="X44" i="4"/>
  <c r="AR44" i="4" s="1" a="1"/>
  <c r="AR44" i="4" s="1"/>
  <c r="Y64" i="4"/>
  <c r="AS64" i="4" s="1" a="1"/>
  <c r="AS64" i="4" s="1"/>
  <c r="X47" i="4"/>
  <c r="AR47" i="4" s="1" a="1"/>
  <c r="AR47" i="4" s="1"/>
  <c r="X40" i="4"/>
  <c r="AR40" i="4" s="1" a="1"/>
  <c r="AR40" i="4" s="1"/>
  <c r="Y26" i="4"/>
  <c r="AS26" i="4" s="1" a="1"/>
  <c r="AS26" i="4" s="1"/>
  <c r="Z22" i="4"/>
  <c r="AT22" i="4" s="1" a="1"/>
  <c r="AT22" i="4" s="1"/>
  <c r="Y38" i="4"/>
  <c r="AS38" i="4" s="1" a="1"/>
  <c r="AS38" i="4" s="1"/>
  <c r="Y45" i="4"/>
  <c r="AS45" i="4" s="1" a="1"/>
  <c r="AS45" i="4" s="1"/>
  <c r="X34" i="4"/>
  <c r="AR34" i="4" s="1" a="1"/>
  <c r="AR34" i="4" s="1"/>
  <c r="Z48" i="4"/>
  <c r="AT48" i="4" s="1" a="1"/>
  <c r="AT48" i="4" s="1"/>
  <c r="Z52" i="4"/>
  <c r="AT52" i="4" s="1" a="1"/>
  <c r="AT52" i="4" s="1"/>
  <c r="Y21" i="4"/>
  <c r="AS21" i="4" s="1" a="1"/>
  <c r="AS21" i="4" s="1"/>
  <c r="Y58" i="4"/>
  <c r="AS58" i="4" s="1" a="1"/>
  <c r="AS58" i="4" s="1"/>
  <c r="Y33" i="4"/>
  <c r="AS33" i="4" s="1" a="1"/>
  <c r="AS33" i="4" s="1"/>
  <c r="Y30" i="4"/>
  <c r="AS30" i="4" s="1" a="1"/>
  <c r="AS30" i="4" s="1"/>
  <c r="Y50" i="4"/>
  <c r="AS50" i="4" s="1" a="1"/>
  <c r="AS50" i="4" s="1"/>
  <c r="Y35" i="4"/>
  <c r="AS35" i="4" s="1" a="1"/>
  <c r="AS35" i="4" s="1"/>
  <c r="Z49" i="4" l="1"/>
  <c r="AT49" i="4" s="1" a="1"/>
  <c r="AT49" i="4" s="1"/>
  <c r="Z23" i="4"/>
  <c r="AT23" i="4" s="1" a="1"/>
  <c r="AT23" i="4" s="1"/>
  <c r="Y60" i="4"/>
  <c r="AS60" i="4" s="1" a="1"/>
  <c r="AS60" i="4" s="1"/>
  <c r="Z37" i="4"/>
  <c r="AT37" i="4" s="1" a="1"/>
  <c r="AT37" i="4" s="1"/>
  <c r="Y41" i="4"/>
  <c r="AS41" i="4" s="1" a="1"/>
  <c r="AS41" i="4" s="1"/>
  <c r="AA56" i="4"/>
  <c r="AU56" i="4" s="1" a="1"/>
  <c r="AU56" i="4" s="1"/>
  <c r="Z62" i="4"/>
  <c r="AT62" i="4" s="1" a="1"/>
  <c r="AT62" i="4" s="1"/>
  <c r="Y57" i="4"/>
  <c r="AS57" i="4" s="1" a="1"/>
  <c r="AS57" i="4" s="1"/>
  <c r="Y18" i="4"/>
  <c r="AS18" i="4" s="1" a="1"/>
  <c r="AS18" i="4" s="1"/>
  <c r="Z39" i="4"/>
  <c r="AT39" i="4" s="1" a="1"/>
  <c r="AT39" i="4" s="1"/>
  <c r="Z17" i="4"/>
  <c r="AT17" i="4" s="1" a="1"/>
  <c r="AT17" i="4" s="1"/>
  <c r="Y63" i="4"/>
  <c r="AS63" i="4" s="1" a="1"/>
  <c r="AS63" i="4" s="1"/>
  <c r="Z42" i="4"/>
  <c r="AT42" i="4" s="1" a="1"/>
  <c r="AT42" i="4" s="1"/>
  <c r="Z58" i="4" l="1"/>
  <c r="AT58" i="4" s="1" a="1"/>
  <c r="AT58" i="4" s="1"/>
  <c r="Z64" i="4"/>
  <c r="AT64" i="4" s="1" a="1"/>
  <c r="AT64" i="4" s="1"/>
  <c r="Y59" i="4"/>
  <c r="AS59" i="4" s="1" a="1"/>
  <c r="AS59" i="4" s="1"/>
  <c r="Y29" i="4"/>
  <c r="AS29" i="4" s="1" a="1"/>
  <c r="AS29" i="4" s="1"/>
  <c r="Y44" i="4"/>
  <c r="AS44" i="4" s="1" a="1"/>
  <c r="AS44" i="4" s="1"/>
  <c r="Z26" i="4"/>
  <c r="AT26" i="4" s="1" a="1"/>
  <c r="AT26" i="4" s="1"/>
  <c r="Z35" i="4"/>
  <c r="AT35" i="4" s="1" a="1"/>
  <c r="AT35" i="4" s="1"/>
  <c r="Y40" i="4"/>
  <c r="AS40" i="4" s="1" a="1"/>
  <c r="AS40" i="4" s="1"/>
  <c r="Y28" i="4"/>
  <c r="AS28" i="4" s="1" a="1"/>
  <c r="AS28" i="4" s="1"/>
  <c r="Z25" i="4"/>
  <c r="AT25" i="4" s="1" a="1"/>
  <c r="AT25" i="4" s="1"/>
  <c r="Y55" i="4"/>
  <c r="AS55" i="4" s="1" a="1"/>
  <c r="AS55" i="4" s="1"/>
  <c r="Z61" i="4"/>
  <c r="AT61" i="4" s="1" a="1"/>
  <c r="AT61" i="4" s="1"/>
  <c r="Z30" i="4"/>
  <c r="AT30" i="4" s="1" a="1"/>
  <c r="AT30" i="4" s="1"/>
  <c r="Z51" i="4"/>
  <c r="AT51" i="4" s="1" a="1"/>
  <c r="AT51" i="4" s="1"/>
  <c r="Z31" i="4"/>
  <c r="AT31" i="4" s="1" a="1"/>
  <c r="AT31" i="4" s="1"/>
  <c r="Y43" i="4"/>
  <c r="AS43" i="4" s="1" a="1"/>
  <c r="AS43" i="4" s="1"/>
  <c r="Z27" i="4"/>
  <c r="AT27" i="4" s="1" a="1"/>
  <c r="AT27" i="4" s="1"/>
  <c r="Y36" i="4"/>
  <c r="AS36" i="4" s="1" a="1"/>
  <c r="AS36" i="4" s="1"/>
  <c r="AA53" i="4"/>
  <c r="AU53" i="4" s="1" a="1"/>
  <c r="AU53" i="4" s="1"/>
  <c r="Y20" i="4"/>
  <c r="AS20" i="4" s="1" a="1"/>
  <c r="AS20" i="4" s="1"/>
  <c r="Z24" i="4"/>
  <c r="AT24" i="4" s="1" a="1"/>
  <c r="AT24" i="4" s="1"/>
  <c r="AA52" i="4"/>
  <c r="AU52" i="4" s="1" a="1"/>
  <c r="AU52" i="4" s="1"/>
  <c r="Z32" i="4"/>
  <c r="AT32" i="4" s="1" a="1"/>
  <c r="AT32" i="4" s="1"/>
  <c r="AA48" i="4"/>
  <c r="AU48" i="4" s="1" a="1"/>
  <c r="AU48" i="4" s="1"/>
  <c r="Z19" i="4"/>
  <c r="AT19" i="4" s="1" a="1"/>
  <c r="AT19" i="4" s="1"/>
  <c r="Z54" i="4"/>
  <c r="AT54" i="4" s="1" a="1"/>
  <c r="AT54" i="4" s="1"/>
  <c r="Y46" i="4"/>
  <c r="AS46" i="4" s="1" a="1"/>
  <c r="AS46" i="4" s="1"/>
  <c r="Z21" i="4"/>
  <c r="AT21" i="4" s="1" a="1"/>
  <c r="AT21" i="4" s="1"/>
  <c r="Z33" i="4"/>
  <c r="AT33" i="4" s="1" a="1"/>
  <c r="AT33" i="4" s="1"/>
  <c r="Z45" i="4"/>
  <c r="AT45" i="4" s="1" a="1"/>
  <c r="AT45" i="4" s="1"/>
  <c r="Y47" i="4"/>
  <c r="AS47" i="4" s="1" a="1"/>
  <c r="AS47" i="4" s="1"/>
  <c r="Y34" i="4"/>
  <c r="AS34" i="4" s="1" a="1"/>
  <c r="AS34" i="4" s="1"/>
  <c r="AA22" i="4"/>
  <c r="AU22" i="4" s="1" a="1"/>
  <c r="AU22" i="4" s="1"/>
  <c r="Z50" i="4"/>
  <c r="AT50" i="4" s="1" a="1"/>
  <c r="AT50" i="4" s="1"/>
  <c r="Z38" i="4"/>
  <c r="AT38" i="4" s="1" a="1"/>
  <c r="AT38" i="4" s="1"/>
  <c r="AA49" i="4" l="1"/>
  <c r="AU49" i="4" s="1" a="1"/>
  <c r="AU49" i="4" s="1"/>
  <c r="AA62" i="4"/>
  <c r="AU62" i="4" s="1" a="1"/>
  <c r="AU62" i="4" s="1"/>
  <c r="Z63" i="4"/>
  <c r="AT63" i="4" s="1" a="1"/>
  <c r="AT63" i="4" s="1"/>
  <c r="Z57" i="4"/>
  <c r="AT57" i="4" s="1" a="1"/>
  <c r="AT57" i="4" s="1"/>
  <c r="Z41" i="4"/>
  <c r="AT41" i="4" s="1" a="1"/>
  <c r="AT41" i="4" s="1"/>
  <c r="AA42" i="4"/>
  <c r="AU42" i="4" s="1" a="1"/>
  <c r="AU42" i="4" s="1"/>
  <c r="Z60" i="4"/>
  <c r="AT60" i="4" s="1" a="1"/>
  <c r="AT60" i="4" s="1"/>
  <c r="AA17" i="4"/>
  <c r="AU17" i="4" s="1" a="1"/>
  <c r="AU17" i="4" s="1"/>
  <c r="AA37" i="4"/>
  <c r="AU37" i="4" s="1" a="1"/>
  <c r="AU37" i="4" s="1"/>
  <c r="Z18" i="4"/>
  <c r="AT18" i="4" s="1" a="1"/>
  <c r="AT18" i="4" s="1"/>
  <c r="AA23" i="4"/>
  <c r="AU23" i="4" s="1" a="1"/>
  <c r="AU23" i="4" s="1"/>
  <c r="AA39" i="4"/>
  <c r="AU39" i="4" s="1" a="1"/>
  <c r="AU39" i="4" s="1"/>
  <c r="AB56" i="4"/>
  <c r="AV56" i="4" s="1" a="1"/>
  <c r="AV56" i="4" s="1"/>
  <c r="Z44" i="4" l="1"/>
  <c r="AT44" i="4" s="1" a="1"/>
  <c r="AT44" i="4" s="1"/>
  <c r="AA27" i="4"/>
  <c r="AU27" i="4" s="1" a="1"/>
  <c r="AU27" i="4" s="1"/>
  <c r="Z34" i="4"/>
  <c r="AT34" i="4" s="1" a="1"/>
  <c r="AT34" i="4" s="1"/>
  <c r="AA31" i="4"/>
  <c r="AU31" i="4" s="1" a="1"/>
  <c r="AU31" i="4" s="1"/>
  <c r="AA61" i="4"/>
  <c r="AU61" i="4" s="1" a="1"/>
  <c r="AU61" i="4" s="1"/>
  <c r="Z47" i="4"/>
  <c r="AT47" i="4" s="1" a="1"/>
  <c r="AT47" i="4" s="1"/>
  <c r="AA35" i="4"/>
  <c r="AU35" i="4" s="1" a="1"/>
  <c r="AU35" i="4" s="1"/>
  <c r="AA25" i="4"/>
  <c r="AU25" i="4" s="1" a="1"/>
  <c r="AU25" i="4" s="1"/>
  <c r="AA26" i="4"/>
  <c r="AU26" i="4" s="1" a="1"/>
  <c r="AU26" i="4" s="1"/>
  <c r="Z43" i="4"/>
  <c r="AT43" i="4" s="1" a="1"/>
  <c r="AT43" i="4" s="1"/>
  <c r="Z55" i="4"/>
  <c r="AT55" i="4" s="1" a="1"/>
  <c r="AT55" i="4" s="1"/>
  <c r="AA38" i="4"/>
  <c r="AU38" i="4" s="1" a="1"/>
  <c r="AU38" i="4" s="1"/>
  <c r="AA19" i="4"/>
  <c r="AU19" i="4" s="1" a="1"/>
  <c r="AU19" i="4" s="1"/>
  <c r="Z36" i="4"/>
  <c r="AT36" i="4" s="1" a="1"/>
  <c r="AT36" i="4" s="1"/>
  <c r="Z20" i="4"/>
  <c r="AT20" i="4" s="1" a="1"/>
  <c r="AT20" i="4" s="1"/>
  <c r="AA45" i="4"/>
  <c r="AU45" i="4" s="1" a="1"/>
  <c r="AU45" i="4" s="1"/>
  <c r="Z29" i="4"/>
  <c r="AT29" i="4" s="1" a="1"/>
  <c r="AT29" i="4" s="1"/>
  <c r="AB53" i="4"/>
  <c r="AV53" i="4" s="1" a="1"/>
  <c r="AV53" i="4" s="1"/>
  <c r="Z28" i="4"/>
  <c r="AT28" i="4" s="1" a="1"/>
  <c r="AT28" i="4" s="1"/>
  <c r="AA51" i="4"/>
  <c r="AU51" i="4" s="1" a="1"/>
  <c r="AU51" i="4" s="1"/>
  <c r="AB48" i="4"/>
  <c r="AV48" i="4" s="1" a="1"/>
  <c r="AV48" i="4" s="1"/>
  <c r="AA64" i="4"/>
  <c r="AU64" i="4" s="1" a="1"/>
  <c r="AU64" i="4" s="1"/>
  <c r="AB22" i="4"/>
  <c r="AV22" i="4" s="1" a="1"/>
  <c r="AV22" i="4" s="1"/>
  <c r="AA30" i="4"/>
  <c r="AU30" i="4" s="1" a="1"/>
  <c r="AU30" i="4" s="1"/>
  <c r="Z59" i="4"/>
  <c r="AT59" i="4" s="1" a="1"/>
  <c r="AT59" i="4" s="1"/>
  <c r="Z46" i="4"/>
  <c r="AT46" i="4" s="1" a="1"/>
  <c r="AT46" i="4" s="1"/>
  <c r="AA50" i="4"/>
  <c r="AU50" i="4" s="1" a="1"/>
  <c r="AU50" i="4" s="1"/>
  <c r="Z40" i="4"/>
  <c r="AT40" i="4" s="1" a="1"/>
  <c r="AT40" i="4" s="1"/>
  <c r="AA33" i="4"/>
  <c r="AU33" i="4" s="1" a="1"/>
  <c r="AU33" i="4" s="1"/>
  <c r="AA58" i="4"/>
  <c r="AU58" i="4" s="1" a="1"/>
  <c r="AU58" i="4" s="1"/>
  <c r="AA21" i="4"/>
  <c r="AU21" i="4" s="1" a="1"/>
  <c r="AU21" i="4" s="1"/>
  <c r="AA54" i="4"/>
  <c r="AU54" i="4" s="1" a="1"/>
  <c r="AU54" i="4" s="1"/>
  <c r="AA24" i="4"/>
  <c r="AU24" i="4" s="1" a="1"/>
  <c r="AU24" i="4" s="1"/>
  <c r="AA32" i="4"/>
  <c r="AU32" i="4" s="1" a="1"/>
  <c r="AU32" i="4" s="1"/>
  <c r="AB52" i="4"/>
  <c r="AV52" i="4" s="1" a="1"/>
  <c r="AV52" i="4" s="1"/>
  <c r="AB42" i="4" l="1"/>
  <c r="AV42" i="4" s="1" a="1"/>
  <c r="AV42" i="4" s="1"/>
  <c r="AA57" i="4"/>
  <c r="AU57" i="4" s="1" a="1"/>
  <c r="AU57" i="4" s="1"/>
  <c r="AB37" i="4"/>
  <c r="AV37" i="4" s="1" a="1"/>
  <c r="AV37" i="4" s="1"/>
  <c r="AA41" i="4"/>
  <c r="AU41" i="4" s="1" a="1"/>
  <c r="AU41" i="4" s="1"/>
  <c r="AC56" i="4"/>
  <c r="AW56" i="4" s="1" a="1"/>
  <c r="AW56" i="4" s="1"/>
  <c r="AA63" i="4"/>
  <c r="AU63" i="4" s="1" a="1"/>
  <c r="AU63" i="4" s="1"/>
  <c r="AA60" i="4"/>
  <c r="AU60" i="4" s="1" a="1"/>
  <c r="AU60" i="4" s="1"/>
  <c r="AB17" i="4"/>
  <c r="AV17" i="4" s="1" a="1"/>
  <c r="AV17" i="4" s="1"/>
  <c r="AB49" i="4"/>
  <c r="AV49" i="4" s="1" a="1"/>
  <c r="AV49" i="4" s="1"/>
  <c r="AA18" i="4"/>
  <c r="AU18" i="4" s="1" a="1"/>
  <c r="AU18" i="4" s="1"/>
  <c r="AB39" i="4"/>
  <c r="AV39" i="4" s="1" a="1"/>
  <c r="AV39" i="4" s="1"/>
  <c r="AB23" i="4"/>
  <c r="AV23" i="4" s="1" a="1"/>
  <c r="AV23" i="4" s="1"/>
  <c r="AB62" i="4"/>
  <c r="AV62" i="4" s="1" a="1"/>
  <c r="AV62" i="4" s="1"/>
  <c r="AB19" i="4" l="1"/>
  <c r="AV19" i="4" s="1" a="1"/>
  <c r="AV19" i="4" s="1"/>
  <c r="AB58" i="4"/>
  <c r="AV58" i="4" s="1" a="1"/>
  <c r="AV58" i="4" s="1"/>
  <c r="AC52" i="4"/>
  <c r="AW52" i="4" s="1" a="1"/>
  <c r="AW52" i="4" s="1"/>
  <c r="AA55" i="4"/>
  <c r="AU55" i="4" s="1" a="1"/>
  <c r="AU55" i="4" s="1"/>
  <c r="AA44" i="4"/>
  <c r="AU44" i="4" s="1" a="1"/>
  <c r="AU44" i="4" s="1"/>
  <c r="AA20" i="4"/>
  <c r="AU20" i="4" s="1" a="1"/>
  <c r="AU20" i="4" s="1"/>
  <c r="AB24" i="4"/>
  <c r="AV24" i="4" s="1" a="1"/>
  <c r="AV24" i="4" s="1"/>
  <c r="AB21" i="4"/>
  <c r="AV21" i="4" s="1" a="1"/>
  <c r="AV21" i="4" s="1"/>
  <c r="AB51" i="4"/>
  <c r="AV51" i="4" s="1" a="1"/>
  <c r="AV51" i="4" s="1"/>
  <c r="AB45" i="4"/>
  <c r="AV45" i="4" s="1" a="1"/>
  <c r="AV45" i="4" s="1"/>
  <c r="AB25" i="4"/>
  <c r="AV25" i="4" s="1" a="1"/>
  <c r="AV25" i="4" s="1"/>
  <c r="AA46" i="4"/>
  <c r="AU46" i="4" s="1" a="1"/>
  <c r="AU46" i="4" s="1"/>
  <c r="AC48" i="4"/>
  <c r="AW48" i="4" s="1" a="1"/>
  <c r="AW48" i="4" s="1"/>
  <c r="AA29" i="4"/>
  <c r="AU29" i="4" s="1" a="1"/>
  <c r="AU29" i="4" s="1"/>
  <c r="AA40" i="4"/>
  <c r="AU40" i="4" s="1" a="1"/>
  <c r="AU40" i="4" s="1"/>
  <c r="AB26" i="4"/>
  <c r="AV26" i="4" s="1" a="1"/>
  <c r="AV26" i="4" s="1"/>
  <c r="AA59" i="4"/>
  <c r="AU59" i="4" s="1" a="1"/>
  <c r="AU59" i="4" s="1"/>
  <c r="AB35" i="4"/>
  <c r="AV35" i="4" s="1" a="1"/>
  <c r="AV35" i="4" s="1"/>
  <c r="AB50" i="4"/>
  <c r="AV50" i="4" s="1" a="1"/>
  <c r="AV50" i="4" s="1"/>
  <c r="AC53" i="4"/>
  <c r="AW53" i="4" s="1" a="1"/>
  <c r="AW53" i="4" s="1"/>
  <c r="AB54" i="4"/>
  <c r="AV54" i="4" s="1" a="1"/>
  <c r="AV54" i="4" s="1"/>
  <c r="AB27" i="4"/>
  <c r="AV27" i="4" s="1" a="1"/>
  <c r="AV27" i="4" s="1"/>
  <c r="AB32" i="4"/>
  <c r="AV32" i="4" s="1" a="1"/>
  <c r="AV32" i="4" s="1"/>
  <c r="AB33" i="4"/>
  <c r="AV33" i="4" s="1" a="1"/>
  <c r="AV33" i="4" s="1"/>
  <c r="AA43" i="4"/>
  <c r="AU43" i="4" s="1" a="1"/>
  <c r="AU43" i="4" s="1"/>
  <c r="AA28" i="4"/>
  <c r="AU28" i="4" s="1" a="1"/>
  <c r="AU28" i="4" s="1"/>
  <c r="AA34" i="4"/>
  <c r="AU34" i="4" s="1" a="1"/>
  <c r="AU34" i="4" s="1"/>
  <c r="AB31" i="4"/>
  <c r="AV31" i="4" s="1" a="1"/>
  <c r="AV31" i="4" s="1"/>
  <c r="AA36" i="4"/>
  <c r="AU36" i="4" s="1" a="1"/>
  <c r="AU36" i="4" s="1"/>
  <c r="AB64" i="4"/>
  <c r="AV64" i="4" s="1" a="1"/>
  <c r="AV64" i="4" s="1"/>
  <c r="AB38" i="4"/>
  <c r="AV38" i="4" s="1" a="1"/>
  <c r="AV38" i="4" s="1"/>
  <c r="AA47" i="4"/>
  <c r="AU47" i="4" s="1" a="1"/>
  <c r="AU47" i="4" s="1"/>
  <c r="AC22" i="4"/>
  <c r="AW22" i="4" s="1" a="1"/>
  <c r="AW22" i="4" s="1"/>
  <c r="AB30" i="4"/>
  <c r="AV30" i="4" s="1" a="1"/>
  <c r="AV30" i="4" s="1"/>
  <c r="AB61" i="4"/>
  <c r="AV61" i="4" s="1" a="1"/>
  <c r="AV61" i="4" s="1"/>
  <c r="AC49" i="4" l="1"/>
  <c r="AW49" i="4" s="1" a="1"/>
  <c r="AW49" i="4" s="1"/>
  <c r="AB60" i="4"/>
  <c r="AV60" i="4" s="1" a="1"/>
  <c r="AV60" i="4" s="1"/>
  <c r="AB63" i="4"/>
  <c r="AV63" i="4" s="1" a="1"/>
  <c r="AV63" i="4" s="1"/>
  <c r="AC42" i="4"/>
  <c r="AW42" i="4" s="1" a="1"/>
  <c r="AW42" i="4" s="1"/>
  <c r="AC37" i="4"/>
  <c r="AW37" i="4" s="1" a="1"/>
  <c r="AW37" i="4" s="1"/>
  <c r="AB57" i="4"/>
  <c r="AV57" i="4" s="1" a="1"/>
  <c r="AV57" i="4" s="1"/>
  <c r="AB41" i="4"/>
  <c r="AV41" i="4" s="1" a="1"/>
  <c r="AV41" i="4" s="1"/>
  <c r="AB18" i="4"/>
  <c r="AV18" i="4" s="1" a="1"/>
  <c r="AV18" i="4" s="1"/>
  <c r="AC62" i="4"/>
  <c r="AW62" i="4" s="1" a="1"/>
  <c r="AW62" i="4" s="1"/>
  <c r="AC17" i="4"/>
  <c r="AW17" i="4" s="1" a="1"/>
  <c r="AW17" i="4" s="1"/>
  <c r="AD56" i="4"/>
  <c r="AX56" i="4" s="1" a="1"/>
  <c r="AX56" i="4" s="1"/>
  <c r="AC23" i="4"/>
  <c r="AW23" i="4" s="1" a="1"/>
  <c r="AW23" i="4" s="1"/>
  <c r="AC39" i="4"/>
  <c r="AW39" i="4" s="1" a="1"/>
  <c r="AW39" i="4" s="1"/>
  <c r="AB34" i="4" l="1"/>
  <c r="AV34" i="4" s="1" a="1"/>
  <c r="AV34" i="4" s="1"/>
  <c r="AC61" i="4"/>
  <c r="AW61" i="4" s="1" a="1"/>
  <c r="AW61" i="4" s="1"/>
  <c r="AC54" i="4"/>
  <c r="AW54" i="4" s="1" a="1"/>
  <c r="AW54" i="4" s="1"/>
  <c r="AB47" i="4"/>
  <c r="AV47" i="4" s="1" a="1"/>
  <c r="AV47" i="4" s="1"/>
  <c r="AB36" i="4"/>
  <c r="AV36" i="4" s="1" a="1"/>
  <c r="AV36" i="4" s="1"/>
  <c r="AD52" i="4"/>
  <c r="AX52" i="4" s="1" a="1"/>
  <c r="AX52" i="4" s="1"/>
  <c r="AC30" i="4"/>
  <c r="AW30" i="4" s="1" a="1"/>
  <c r="AW30" i="4" s="1"/>
  <c r="AD22" i="4"/>
  <c r="AX22" i="4" s="1" a="1"/>
  <c r="AX22" i="4" s="1"/>
  <c r="AC25" i="4"/>
  <c r="AW25" i="4" s="1" a="1"/>
  <c r="AW25" i="4" s="1"/>
  <c r="AB44" i="4"/>
  <c r="AV44" i="4" s="1" a="1"/>
  <c r="AV44" i="4" s="1"/>
  <c r="AC26" i="4"/>
  <c r="AW26" i="4" s="1" a="1"/>
  <c r="AW26" i="4" s="1"/>
  <c r="AB55" i="4"/>
  <c r="AV55" i="4" s="1" a="1"/>
  <c r="AV55" i="4" s="1"/>
  <c r="AB59" i="4"/>
  <c r="AV59" i="4" s="1" a="1"/>
  <c r="AV59" i="4" s="1"/>
  <c r="AC58" i="4"/>
  <c r="AW58" i="4" s="1" a="1"/>
  <c r="AW58" i="4" s="1"/>
  <c r="AC31" i="4"/>
  <c r="AW31" i="4" s="1" a="1"/>
  <c r="AW31" i="4" s="1"/>
  <c r="AB43" i="4"/>
  <c r="AV43" i="4" s="1" a="1"/>
  <c r="AV43" i="4" s="1"/>
  <c r="AC38" i="4"/>
  <c r="AW38" i="4" s="1" a="1"/>
  <c r="AW38" i="4" s="1"/>
  <c r="AC21" i="4"/>
  <c r="AW21" i="4" s="1" a="1"/>
  <c r="AW21" i="4" s="1"/>
  <c r="AD53" i="4"/>
  <c r="AX53" i="4" s="1" a="1"/>
  <c r="AX53" i="4" s="1"/>
  <c r="AC50" i="4"/>
  <c r="AW50" i="4" s="1" a="1"/>
  <c r="AW50" i="4" s="1"/>
  <c r="AC64" i="4"/>
  <c r="AW64" i="4" s="1" a="1"/>
  <c r="AW64" i="4" s="1"/>
  <c r="AD48" i="4"/>
  <c r="AX48" i="4" s="1" a="1"/>
  <c r="AX48" i="4" s="1"/>
  <c r="AC24" i="4"/>
  <c r="AW24" i="4" s="1" a="1"/>
  <c r="AW24" i="4" s="1"/>
  <c r="AC27" i="4"/>
  <c r="AW27" i="4" s="1" a="1"/>
  <c r="AW27" i="4" s="1"/>
  <c r="AB40" i="4"/>
  <c r="AV40" i="4" s="1" a="1"/>
  <c r="AV40" i="4" s="1"/>
  <c r="AC45" i="4"/>
  <c r="AW45" i="4" s="1" a="1"/>
  <c r="AW45" i="4" s="1"/>
  <c r="AC35" i="4"/>
  <c r="AW35" i="4" s="1" a="1"/>
  <c r="AW35" i="4" s="1"/>
  <c r="AC32" i="4"/>
  <c r="AW32" i="4" s="1" a="1"/>
  <c r="AW32" i="4" s="1"/>
  <c r="AC51" i="4"/>
  <c r="AW51" i="4" s="1" a="1"/>
  <c r="AW51" i="4" s="1"/>
  <c r="AB20" i="4"/>
  <c r="AV20" i="4" s="1" a="1"/>
  <c r="AV20" i="4" s="1"/>
  <c r="AB46" i="4"/>
  <c r="AV46" i="4" s="1" a="1"/>
  <c r="AV46" i="4" s="1"/>
  <c r="AC19" i="4"/>
  <c r="AW19" i="4" s="1" a="1"/>
  <c r="AW19" i="4" s="1"/>
  <c r="AB28" i="4"/>
  <c r="AV28" i="4" s="1" a="1"/>
  <c r="AV28" i="4" s="1"/>
  <c r="AB29" i="4"/>
  <c r="AV29" i="4" s="1" a="1"/>
  <c r="AV29" i="4" s="1"/>
  <c r="AC33" i="4"/>
  <c r="AW33" i="4" s="1" a="1"/>
  <c r="AW33" i="4" s="1"/>
  <c r="AC63" i="4" l="1"/>
  <c r="AW63" i="4" s="1" a="1"/>
  <c r="AW63" i="4" s="1"/>
  <c r="AD39" i="4"/>
  <c r="AX39" i="4" s="1" a="1"/>
  <c r="AX39" i="4" s="1"/>
  <c r="AD62" i="4"/>
  <c r="AX62" i="4" s="1" a="1"/>
  <c r="AX62" i="4" s="1"/>
  <c r="AD42" i="4"/>
  <c r="AX42" i="4" s="1" a="1"/>
  <c r="AX42" i="4" s="1"/>
  <c r="AD37" i="4"/>
  <c r="AX37" i="4" s="1" a="1"/>
  <c r="AX37" i="4" s="1"/>
  <c r="AD49" i="4"/>
  <c r="AX49" i="4" s="1" a="1"/>
  <c r="AX49" i="4" s="1"/>
  <c r="AD23" i="4"/>
  <c r="AX23" i="4" s="1" a="1"/>
  <c r="AX23" i="4" s="1"/>
  <c r="AE56" i="4"/>
  <c r="AY56" i="4" s="1" a="1"/>
  <c r="AY56" i="4" s="1"/>
  <c r="AC60" i="4"/>
  <c r="AW60" i="4" s="1" a="1"/>
  <c r="AW60" i="4" s="1"/>
  <c r="AD17" i="4"/>
  <c r="AX17" i="4" s="1" a="1"/>
  <c r="AX17" i="4" s="1"/>
  <c r="AC41" i="4"/>
  <c r="AW41" i="4" s="1" a="1"/>
  <c r="AW41" i="4" s="1"/>
  <c r="AC18" i="4"/>
  <c r="AW18" i="4" s="1" a="1"/>
  <c r="AW18" i="4" s="1"/>
  <c r="AC57" i="4"/>
  <c r="AW57" i="4" s="1" a="1"/>
  <c r="AW57" i="4" s="1"/>
  <c r="AC40" i="4" l="1"/>
  <c r="AW40" i="4" s="1" a="1"/>
  <c r="AW40" i="4" s="1"/>
  <c r="AC29" i="4"/>
  <c r="AW29" i="4" s="1" a="1"/>
  <c r="AW29" i="4" s="1"/>
  <c r="AE22" i="4"/>
  <c r="AY22" i="4" s="1" a="1"/>
  <c r="AY22" i="4" s="1"/>
  <c r="AD38" i="4"/>
  <c r="AX38" i="4" s="1" a="1"/>
  <c r="AX38" i="4" s="1"/>
  <c r="AC55" i="4"/>
  <c r="AW55" i="4" s="1" a="1"/>
  <c r="AW55" i="4" s="1"/>
  <c r="AD54" i="4"/>
  <c r="AX54" i="4" s="1" a="1"/>
  <c r="AX54" i="4" s="1"/>
  <c r="AC20" i="4"/>
  <c r="AW20" i="4" s="1" a="1"/>
  <c r="AW20" i="4" s="1"/>
  <c r="AD21" i="4"/>
  <c r="AX21" i="4" s="1" a="1"/>
  <c r="AX21" i="4" s="1"/>
  <c r="AD51" i="4"/>
  <c r="AX51" i="4" s="1" a="1"/>
  <c r="AX51" i="4" s="1"/>
  <c r="AD19" i="4"/>
  <c r="AX19" i="4" s="1" a="1"/>
  <c r="AX19" i="4" s="1"/>
  <c r="AD31" i="4"/>
  <c r="AX31" i="4" s="1" a="1"/>
  <c r="AX31" i="4" s="1"/>
  <c r="AD30" i="4"/>
  <c r="AX30" i="4" s="1" a="1"/>
  <c r="AX30" i="4" s="1"/>
  <c r="AD64" i="4"/>
  <c r="AX64" i="4" s="1" a="1"/>
  <c r="AX64" i="4" s="1"/>
  <c r="AD24" i="4"/>
  <c r="AX24" i="4" s="1" a="1"/>
  <c r="AX24" i="4" s="1"/>
  <c r="AD32" i="4"/>
  <c r="AX32" i="4" s="1" a="1"/>
  <c r="AX32" i="4" s="1"/>
  <c r="AD58" i="4"/>
  <c r="AX58" i="4" s="1" a="1"/>
  <c r="AX58" i="4" s="1"/>
  <c r="AC59" i="4"/>
  <c r="AW59" i="4" s="1" a="1"/>
  <c r="AW59" i="4" s="1"/>
  <c r="AC34" i="4"/>
  <c r="AW34" i="4" s="1" a="1"/>
  <c r="AW34" i="4" s="1"/>
  <c r="AE52" i="4"/>
  <c r="AY52" i="4" s="1" a="1"/>
  <c r="AY52" i="4" s="1"/>
  <c r="AC28" i="4"/>
  <c r="AW28" i="4" s="1" a="1"/>
  <c r="AW28" i="4" s="1"/>
  <c r="AE53" i="4"/>
  <c r="AY53" i="4" s="1" a="1"/>
  <c r="AY53" i="4" s="1"/>
  <c r="AD26" i="4"/>
  <c r="AX26" i="4" s="1" a="1"/>
  <c r="AX26" i="4" s="1"/>
  <c r="AC47" i="4"/>
  <c r="AW47" i="4" s="1" a="1"/>
  <c r="AW47" i="4" s="1"/>
  <c r="AD25" i="4"/>
  <c r="AX25" i="4" s="1" a="1"/>
  <c r="AX25" i="4" s="1"/>
  <c r="AD45" i="4"/>
  <c r="AX45" i="4" s="1" a="1"/>
  <c r="AX45" i="4" s="1"/>
  <c r="AC43" i="4"/>
  <c r="AW43" i="4" s="1" a="1"/>
  <c r="AW43" i="4" s="1"/>
  <c r="AD50" i="4"/>
  <c r="AX50" i="4" s="1" a="1"/>
  <c r="AX50" i="4" s="1"/>
  <c r="AD27" i="4"/>
  <c r="AX27" i="4" s="1" a="1"/>
  <c r="AX27" i="4" s="1"/>
  <c r="AC46" i="4"/>
  <c r="AW46" i="4" s="1" a="1"/>
  <c r="AW46" i="4" s="1"/>
  <c r="AE48" i="4"/>
  <c r="AY48" i="4" s="1" a="1"/>
  <c r="AY48" i="4" s="1"/>
  <c r="AD33" i="4"/>
  <c r="AX33" i="4" s="1" a="1"/>
  <c r="AX33" i="4" s="1"/>
  <c r="AC36" i="4"/>
  <c r="AW36" i="4" s="1" a="1"/>
  <c r="AW36" i="4" s="1"/>
  <c r="AD35" i="4"/>
  <c r="AX35" i="4" s="1" a="1"/>
  <c r="AX35" i="4" s="1"/>
  <c r="AD61" i="4"/>
  <c r="AX61" i="4" s="1" a="1"/>
  <c r="AX61" i="4" s="1"/>
  <c r="AC44" i="4"/>
  <c r="AW44" i="4" s="1" a="1"/>
  <c r="AW44" i="4" s="1"/>
  <c r="AE17" i="4" l="1"/>
  <c r="AY17" i="4" s="1" a="1"/>
  <c r="AY17" i="4" s="1"/>
  <c r="AE23" i="4"/>
  <c r="AY23" i="4" s="1" a="1"/>
  <c r="AY23" i="4" s="1"/>
  <c r="AE39" i="4"/>
  <c r="AY39" i="4" s="1" a="1"/>
  <c r="AY39" i="4" s="1"/>
  <c r="AD60" i="4"/>
  <c r="AX60" i="4" s="1" a="1"/>
  <c r="AX60" i="4" s="1"/>
  <c r="AE42" i="4"/>
  <c r="AY42" i="4" s="1" a="1"/>
  <c r="AY42" i="4" s="1"/>
  <c r="AE49" i="4"/>
  <c r="AY49" i="4" s="1" a="1"/>
  <c r="AY49" i="4" s="1"/>
  <c r="AE37" i="4"/>
  <c r="AY37" i="4" s="1" a="1"/>
  <c r="AY37" i="4" s="1"/>
  <c r="AE62" i="4"/>
  <c r="AY62" i="4" s="1" a="1"/>
  <c r="AY62" i="4" s="1"/>
  <c r="AD41" i="4"/>
  <c r="AX41" i="4" s="1" a="1"/>
  <c r="AX41" i="4" s="1"/>
  <c r="AD18" i="4"/>
  <c r="AX18" i="4" s="1" a="1"/>
  <c r="AX18" i="4" s="1"/>
  <c r="AF56" i="4"/>
  <c r="AZ56" i="4" s="1" a="1"/>
  <c r="AZ56" i="4" s="1"/>
  <c r="AD57" i="4"/>
  <c r="AX57" i="4" s="1" a="1"/>
  <c r="AX57" i="4" s="1"/>
  <c r="AD63" i="4"/>
  <c r="AX63" i="4" s="1" a="1"/>
  <c r="AX63" i="4" s="1"/>
  <c r="AE25" i="4" l="1"/>
  <c r="AY25" i="4" s="1" a="1"/>
  <c r="AY25" i="4" s="1"/>
  <c r="AF48" i="4"/>
  <c r="AZ48" i="4" s="1" a="1"/>
  <c r="AZ48" i="4" s="1"/>
  <c r="AD28" i="4"/>
  <c r="AX28" i="4" s="1" a="1"/>
  <c r="AX28" i="4" s="1"/>
  <c r="AD34" i="4"/>
  <c r="AX34" i="4" s="1" a="1"/>
  <c r="AX34" i="4" s="1"/>
  <c r="AE27" i="4"/>
  <c r="AY27" i="4" s="1" a="1"/>
  <c r="AY27" i="4" s="1"/>
  <c r="AE21" i="4"/>
  <c r="AY21" i="4" s="1" a="1"/>
  <c r="AY21" i="4" s="1"/>
  <c r="AE35" i="4"/>
  <c r="AY35" i="4" s="1" a="1"/>
  <c r="AY35" i="4" s="1"/>
  <c r="AD55" i="4"/>
  <c r="AX55" i="4" s="1" a="1"/>
  <c r="AX55" i="4" s="1"/>
  <c r="AE50" i="4"/>
  <c r="AY50" i="4" s="1" a="1"/>
  <c r="AY50" i="4" s="1"/>
  <c r="AD47" i="4"/>
  <c r="AX47" i="4" s="1" a="1"/>
  <c r="AX47" i="4" s="1"/>
  <c r="AE32" i="4"/>
  <c r="AY32" i="4" s="1" a="1"/>
  <c r="AY32" i="4" s="1"/>
  <c r="AF22" i="4"/>
  <c r="AZ22" i="4" s="1" a="1"/>
  <c r="AZ22" i="4" s="1"/>
  <c r="AD46" i="4"/>
  <c r="AX46" i="4" s="1" a="1"/>
  <c r="AX46" i="4" s="1"/>
  <c r="AE64" i="4"/>
  <c r="AY64" i="4" s="1" a="1"/>
  <c r="AY64" i="4" s="1"/>
  <c r="AF52" i="4"/>
  <c r="AZ52" i="4" s="1" a="1"/>
  <c r="AZ52" i="4" s="1"/>
  <c r="AD43" i="4"/>
  <c r="AX43" i="4" s="1" a="1"/>
  <c r="AX43" i="4" s="1"/>
  <c r="AE19" i="4"/>
  <c r="AY19" i="4" s="1" a="1"/>
  <c r="AY19" i="4" s="1"/>
  <c r="AD44" i="4"/>
  <c r="AX44" i="4" s="1" a="1"/>
  <c r="AX44" i="4" s="1"/>
  <c r="AE30" i="4"/>
  <c r="AY30" i="4" s="1" a="1"/>
  <c r="AY30" i="4" s="1"/>
  <c r="AE31" i="4"/>
  <c r="AY31" i="4" s="1" a="1"/>
  <c r="AY31" i="4" s="1"/>
  <c r="AE51" i="4"/>
  <c r="AY51" i="4" s="1" a="1"/>
  <c r="AY51" i="4" s="1"/>
  <c r="AE33" i="4"/>
  <c r="AY33" i="4" s="1" a="1"/>
  <c r="AY33" i="4" s="1"/>
  <c r="AD59" i="4"/>
  <c r="AX59" i="4" s="1" a="1"/>
  <c r="AX59" i="4" s="1"/>
  <c r="AE24" i="4"/>
  <c r="AY24" i="4" s="1" a="1"/>
  <c r="AY24" i="4" s="1"/>
  <c r="AE54" i="4"/>
  <c r="AY54" i="4" s="1" a="1"/>
  <c r="AY54" i="4" s="1"/>
  <c r="AE38" i="4"/>
  <c r="AY38" i="4" s="1" a="1"/>
  <c r="AY38" i="4" s="1"/>
  <c r="AE61" i="4"/>
  <c r="AY61" i="4" s="1" a="1"/>
  <c r="AY61" i="4" s="1"/>
  <c r="AD36" i="4"/>
  <c r="AX36" i="4" s="1" a="1"/>
  <c r="AX36" i="4" s="1"/>
  <c r="AE45" i="4"/>
  <c r="AY45" i="4" s="1" a="1"/>
  <c r="AY45" i="4" s="1"/>
  <c r="AD20" i="4"/>
  <c r="AX20" i="4" s="1" a="1"/>
  <c r="AX20" i="4" s="1"/>
  <c r="AF53" i="4"/>
  <c r="AZ53" i="4" s="1" a="1"/>
  <c r="AZ53" i="4" s="1"/>
  <c r="AE58" i="4"/>
  <c r="AY58" i="4" s="1" a="1"/>
  <c r="AY58" i="4" s="1"/>
  <c r="AE26" i="4"/>
  <c r="AY26" i="4" s="1" a="1"/>
  <c r="AY26" i="4" s="1"/>
  <c r="AD40" i="4"/>
  <c r="AX40" i="4" s="1" a="1"/>
  <c r="AX40" i="4" s="1"/>
  <c r="AD29" i="4"/>
  <c r="AX29" i="4" s="1" a="1"/>
  <c r="AX29" i="4" s="1"/>
  <c r="AE57" i="4" l="1"/>
  <c r="AY57" i="4" s="1" a="1"/>
  <c r="AY57" i="4" s="1"/>
  <c r="AF17" i="4"/>
  <c r="AZ17" i="4" s="1" a="1"/>
  <c r="AZ17" i="4" s="1"/>
  <c r="AF23" i="4"/>
  <c r="AZ23" i="4" s="1" a="1"/>
  <c r="AZ23" i="4" s="1"/>
  <c r="AF62" i="4"/>
  <c r="AZ62" i="4" s="1" a="1"/>
  <c r="AZ62" i="4" s="1"/>
  <c r="AF37" i="4"/>
  <c r="AZ37" i="4" s="1" a="1"/>
  <c r="AZ37" i="4" s="1"/>
  <c r="AE41" i="4"/>
  <c r="AY41" i="4" s="1" a="1"/>
  <c r="AY41" i="4" s="1"/>
  <c r="AG56" i="4"/>
  <c r="BA56" i="4" s="1" a="1"/>
  <c r="BA56" i="4" s="1"/>
  <c r="AF49" i="4"/>
  <c r="AZ49" i="4" s="1" a="1"/>
  <c r="AZ49" i="4" s="1"/>
  <c r="AE18" i="4"/>
  <c r="AY18" i="4" s="1" a="1"/>
  <c r="AY18" i="4" s="1"/>
  <c r="AE60" i="4"/>
  <c r="AY60" i="4" s="1" a="1"/>
  <c r="AY60" i="4" s="1"/>
  <c r="AF42" i="4"/>
  <c r="AZ42" i="4" s="1" a="1"/>
  <c r="AZ42" i="4" s="1"/>
  <c r="AF39" i="4"/>
  <c r="AZ39" i="4" s="1" a="1"/>
  <c r="AZ39" i="4" s="1"/>
  <c r="AE63" i="4"/>
  <c r="AY63" i="4" s="1" a="1"/>
  <c r="AY63" i="4" s="1"/>
  <c r="AE28" i="4" l="1"/>
  <c r="AY28" i="4" s="1" a="1"/>
  <c r="AY28" i="4" s="1"/>
  <c r="AE34" i="4"/>
  <c r="AY34" i="4" s="1" a="1"/>
  <c r="AY34" i="4" s="1"/>
  <c r="AF38" i="4"/>
  <c r="AZ38" i="4" s="1" a="1"/>
  <c r="AZ38" i="4" s="1"/>
  <c r="AF27" i="4"/>
  <c r="AZ27" i="4" s="1" a="1"/>
  <c r="AZ27" i="4" s="1"/>
  <c r="AE20" i="4"/>
  <c r="AY20" i="4" s="1" a="1"/>
  <c r="AY20" i="4" s="1"/>
  <c r="AF30" i="4"/>
  <c r="AZ30" i="4" s="1" a="1"/>
  <c r="AZ30" i="4" s="1"/>
  <c r="AG22" i="4"/>
  <c r="BA22" i="4" s="1" a="1"/>
  <c r="BA22" i="4" s="1"/>
  <c r="AE40" i="4"/>
  <c r="AY40" i="4" s="1" a="1"/>
  <c r="AY40" i="4" s="1"/>
  <c r="AF31" i="4"/>
  <c r="AZ31" i="4" s="1" a="1"/>
  <c r="AZ31" i="4" s="1"/>
  <c r="AG53" i="4"/>
  <c r="BA53" i="4" s="1" a="1"/>
  <c r="BA53" i="4" s="1"/>
  <c r="AE29" i="4"/>
  <c r="AY29" i="4" s="1" a="1"/>
  <c r="AY29" i="4" s="1"/>
  <c r="AF24" i="4"/>
  <c r="AZ24" i="4" s="1" a="1"/>
  <c r="AZ24" i="4" s="1"/>
  <c r="AE44" i="4"/>
  <c r="AY44" i="4" s="1" a="1"/>
  <c r="AY44" i="4" s="1"/>
  <c r="AE55" i="4"/>
  <c r="AY55" i="4" s="1" a="1"/>
  <c r="AY55" i="4" s="1"/>
  <c r="AE43" i="4"/>
  <c r="AY43" i="4" s="1" a="1"/>
  <c r="AY43" i="4" s="1"/>
  <c r="AF54" i="4"/>
  <c r="AZ54" i="4" s="1" a="1"/>
  <c r="AZ54" i="4" s="1"/>
  <c r="AF35" i="4"/>
  <c r="AZ35" i="4" s="1" a="1"/>
  <c r="AZ35" i="4" s="1"/>
  <c r="AE59" i="4"/>
  <c r="AY59" i="4" s="1" a="1"/>
  <c r="AY59" i="4" s="1"/>
  <c r="AG52" i="4"/>
  <c r="BA52" i="4" s="1" a="1"/>
  <c r="BA52" i="4" s="1"/>
  <c r="AF61" i="4"/>
  <c r="AZ61" i="4" s="1" a="1"/>
  <c r="AZ61" i="4" s="1"/>
  <c r="AF21" i="4"/>
  <c r="AZ21" i="4" s="1" a="1"/>
  <c r="AZ21" i="4" s="1"/>
  <c r="AG48" i="4"/>
  <c r="BA48" i="4" s="1" a="1"/>
  <c r="BA48" i="4" s="1"/>
  <c r="AE46" i="4"/>
  <c r="AY46" i="4" s="1" a="1"/>
  <c r="AY46" i="4" s="1"/>
  <c r="AF45" i="4"/>
  <c r="AZ45" i="4" s="1" a="1"/>
  <c r="AZ45" i="4" s="1"/>
  <c r="AF58" i="4"/>
  <c r="AZ58" i="4" s="1" a="1"/>
  <c r="AZ58" i="4" s="1"/>
  <c r="AF33" i="4"/>
  <c r="AZ33" i="4" s="1" a="1"/>
  <c r="AZ33" i="4" s="1"/>
  <c r="AE47" i="4"/>
  <c r="AY47" i="4" s="1" a="1"/>
  <c r="AY47" i="4" s="1"/>
  <c r="AF32" i="4"/>
  <c r="AZ32" i="4" s="1" a="1"/>
  <c r="AZ32" i="4" s="1"/>
  <c r="AF64" i="4"/>
  <c r="AZ64" i="4" s="1" a="1"/>
  <c r="AZ64" i="4" s="1"/>
  <c r="AF26" i="4"/>
  <c r="AZ26" i="4" s="1" a="1"/>
  <c r="AZ26" i="4" s="1"/>
  <c r="AF50" i="4"/>
  <c r="AZ50" i="4" s="1" a="1"/>
  <c r="AZ50" i="4" s="1"/>
  <c r="AF19" i="4"/>
  <c r="AZ19" i="4" s="1" a="1"/>
  <c r="AZ19" i="4" s="1"/>
  <c r="AE36" i="4"/>
  <c r="AY36" i="4" s="1" a="1"/>
  <c r="AY36" i="4" s="1"/>
  <c r="AF25" i="4"/>
  <c r="AZ25" i="4" s="1" a="1"/>
  <c r="AZ25" i="4" s="1"/>
  <c r="AF51" i="4"/>
  <c r="AZ51" i="4" s="1" a="1"/>
  <c r="AZ51" i="4" s="1"/>
  <c r="AG42" i="4" l="1"/>
  <c r="BA42" i="4" s="1" a="1"/>
  <c r="BA42" i="4" s="1"/>
  <c r="AF60" i="4"/>
  <c r="AZ60" i="4" s="1" a="1"/>
  <c r="AZ60" i="4" s="1"/>
  <c r="AH56" i="4"/>
  <c r="BB56" i="4" s="1" a="1"/>
  <c r="BB56" i="4" s="1"/>
  <c r="AG37" i="4"/>
  <c r="BA37" i="4" s="1" a="1"/>
  <c r="BA37" i="4" s="1"/>
  <c r="AF63" i="4"/>
  <c r="AZ63" i="4" s="1" a="1"/>
  <c r="AZ63" i="4" s="1"/>
  <c r="AF57" i="4"/>
  <c r="AZ57" i="4" s="1" a="1"/>
  <c r="AZ57" i="4" s="1"/>
  <c r="AG17" i="4"/>
  <c r="BA17" i="4" s="1" a="1"/>
  <c r="BA17" i="4" s="1"/>
  <c r="AF41" i="4"/>
  <c r="AZ41" i="4" s="1" a="1"/>
  <c r="AZ41" i="4" s="1"/>
  <c r="AF18" i="4"/>
  <c r="AZ18" i="4" s="1" a="1"/>
  <c r="AZ18" i="4" s="1"/>
  <c r="AG39" i="4"/>
  <c r="BA39" i="4" s="1" a="1"/>
  <c r="BA39" i="4" s="1"/>
  <c r="AG49" i="4"/>
  <c r="BA49" i="4" s="1" a="1"/>
  <c r="BA49" i="4" s="1"/>
  <c r="AG23" i="4"/>
  <c r="BA23" i="4" s="1" a="1"/>
  <c r="BA23" i="4" s="1"/>
  <c r="AG62" i="4"/>
  <c r="BA62" i="4" s="1" a="1"/>
  <c r="BA62" i="4" s="1"/>
  <c r="AF55" i="4" l="1"/>
  <c r="AZ55" i="4" s="1" a="1"/>
  <c r="AZ55" i="4" s="1"/>
  <c r="AF40" i="4"/>
  <c r="AZ40" i="4" s="1" a="1"/>
  <c r="AZ40" i="4" s="1"/>
  <c r="AG54" i="4"/>
  <c r="BA54" i="4" s="1" a="1"/>
  <c r="BA54" i="4" s="1"/>
  <c r="AG31" i="4"/>
  <c r="BA31" i="4" s="1" a="1"/>
  <c r="BA31" i="4" s="1"/>
  <c r="AG21" i="4"/>
  <c r="BA21" i="4" s="1" a="1"/>
  <c r="BA21" i="4" s="1"/>
  <c r="AG45" i="4"/>
  <c r="BA45" i="4" s="1" a="1"/>
  <c r="BA45" i="4" s="1"/>
  <c r="AG50" i="4"/>
  <c r="BA50" i="4" s="1" a="1"/>
  <c r="BA50" i="4" s="1"/>
  <c r="AF29" i="4"/>
  <c r="AZ29" i="4" s="1" a="1"/>
  <c r="AZ29" i="4" s="1"/>
  <c r="AF47" i="4"/>
  <c r="AZ47" i="4" s="1" a="1"/>
  <c r="AZ47" i="4" s="1"/>
  <c r="AG32" i="4"/>
  <c r="BA32" i="4" s="1" a="1"/>
  <c r="BA32" i="4" s="1"/>
  <c r="AH22" i="4"/>
  <c r="BB22" i="4" s="1" a="1"/>
  <c r="BB22" i="4" s="1"/>
  <c r="AF46" i="4"/>
  <c r="AZ46" i="4" s="1" a="1"/>
  <c r="AZ46" i="4" s="1"/>
  <c r="AF44" i="4"/>
  <c r="AZ44" i="4" s="1" a="1"/>
  <c r="AZ44" i="4" s="1"/>
  <c r="AG30" i="4"/>
  <c r="BA30" i="4" s="1" a="1"/>
  <c r="BA30" i="4" s="1"/>
  <c r="AG61" i="4"/>
  <c r="BA61" i="4" s="1" a="1"/>
  <c r="BA61" i="4" s="1"/>
  <c r="AG24" i="4"/>
  <c r="BA24" i="4" s="1" a="1"/>
  <c r="BA24" i="4" s="1"/>
  <c r="AG33" i="4"/>
  <c r="BA33" i="4" s="1" a="1"/>
  <c r="BA33" i="4" s="1"/>
  <c r="AG26" i="4"/>
  <c r="BA26" i="4" s="1" a="1"/>
  <c r="BA26" i="4" s="1"/>
  <c r="AH52" i="4"/>
  <c r="BB52" i="4" s="1" a="1"/>
  <c r="BB52" i="4" s="1"/>
  <c r="AG25" i="4"/>
  <c r="BA25" i="4" s="1" a="1"/>
  <c r="BA25" i="4" s="1"/>
  <c r="AH48" i="4"/>
  <c r="BB48" i="4" s="1" a="1"/>
  <c r="BB48" i="4" s="1"/>
  <c r="AG38" i="4"/>
  <c r="BA38" i="4" s="1" a="1"/>
  <c r="BA38" i="4" s="1"/>
  <c r="AG58" i="4"/>
  <c r="BA58" i="4" s="1" a="1"/>
  <c r="BA58" i="4" s="1"/>
  <c r="AF34" i="4"/>
  <c r="AZ34" i="4" s="1" a="1"/>
  <c r="AZ34" i="4" s="1"/>
  <c r="AG27" i="4"/>
  <c r="BA27" i="4" s="1" a="1"/>
  <c r="BA27" i="4" s="1"/>
  <c r="AG19" i="4"/>
  <c r="BA19" i="4" s="1" a="1"/>
  <c r="BA19" i="4" s="1"/>
  <c r="AF43" i="4"/>
  <c r="AZ43" i="4" s="1" a="1"/>
  <c r="AZ43" i="4" s="1"/>
  <c r="AF20" i="4"/>
  <c r="AZ20" i="4" s="1" a="1"/>
  <c r="AZ20" i="4" s="1"/>
  <c r="AF28" i="4"/>
  <c r="AZ28" i="4" s="1" a="1"/>
  <c r="AZ28" i="4" s="1"/>
  <c r="AG64" i="4"/>
  <c r="BA64" i="4" s="1" a="1"/>
  <c r="BA64" i="4" s="1"/>
  <c r="AH53" i="4"/>
  <c r="BB53" i="4" s="1" a="1"/>
  <c r="BB53" i="4" s="1"/>
  <c r="AG35" i="4"/>
  <c r="BA35" i="4" s="1" a="1"/>
  <c r="BA35" i="4" s="1"/>
  <c r="AG51" i="4"/>
  <c r="BA51" i="4" s="1" a="1"/>
  <c r="BA51" i="4" s="1"/>
  <c r="AF59" i="4"/>
  <c r="AZ59" i="4" s="1" a="1"/>
  <c r="AZ59" i="4" s="1"/>
  <c r="AF36" i="4"/>
  <c r="AZ36" i="4" s="1" a="1"/>
  <c r="AZ36" i="4" s="1"/>
  <c r="AG57" i="4" l="1"/>
  <c r="BA57" i="4" s="1" a="1"/>
  <c r="BA57" i="4" s="1"/>
  <c r="AG60" i="4"/>
  <c r="BA60" i="4" s="1" a="1"/>
  <c r="BA60" i="4" s="1"/>
  <c r="AI56" i="4"/>
  <c r="BC56" i="4" s="1" a="1"/>
  <c r="BC56" i="4" s="1"/>
  <c r="AH23" i="4"/>
  <c r="BB23" i="4" s="1" a="1"/>
  <c r="BB23" i="4" s="1"/>
  <c r="AH37" i="4"/>
  <c r="BB37" i="4" s="1" a="1"/>
  <c r="BB37" i="4" s="1"/>
  <c r="AH49" i="4"/>
  <c r="BB49" i="4" s="1" a="1"/>
  <c r="BB49" i="4" s="1"/>
  <c r="AH39" i="4"/>
  <c r="BB39" i="4" s="1" a="1"/>
  <c r="BB39" i="4" s="1"/>
  <c r="AH42" i="4"/>
  <c r="BB42" i="4" s="1" a="1"/>
  <c r="BB42" i="4" s="1"/>
  <c r="AH62" i="4"/>
  <c r="BB62" i="4" s="1" a="1"/>
  <c r="BB62" i="4" s="1"/>
  <c r="AH17" i="4"/>
  <c r="BB17" i="4" s="1" a="1"/>
  <c r="BB17" i="4" s="1"/>
  <c r="AG41" i="4"/>
  <c r="BA41" i="4" s="1" a="1"/>
  <c r="BA41" i="4" s="1"/>
  <c r="AG18" i="4"/>
  <c r="BA18" i="4" s="1" a="1"/>
  <c r="BA18" i="4" s="1"/>
  <c r="AG63" i="4"/>
  <c r="BA63" i="4" s="1" a="1"/>
  <c r="BA63" i="4" s="1"/>
  <c r="AG59" i="4" l="1"/>
  <c r="BA59" i="4" s="1" a="1"/>
  <c r="BA59" i="4" s="1"/>
  <c r="AH58" i="4"/>
  <c r="BB58" i="4" s="1" a="1"/>
  <c r="BB58" i="4" s="1"/>
  <c r="AG20" i="4"/>
  <c r="BA20" i="4" s="1" a="1"/>
  <c r="BA20" i="4" s="1"/>
  <c r="AH45" i="4"/>
  <c r="BB45" i="4" s="1" a="1"/>
  <c r="BB45" i="4" s="1"/>
  <c r="AG34" i="4"/>
  <c r="BA34" i="4" s="1" a="1"/>
  <c r="BA34" i="4" s="1"/>
  <c r="AH54" i="4"/>
  <c r="BB54" i="4" s="1" a="1"/>
  <c r="BB54" i="4" s="1"/>
  <c r="AH25" i="4"/>
  <c r="BB25" i="4" s="1" a="1"/>
  <c r="BB25" i="4" s="1"/>
  <c r="AH38" i="4"/>
  <c r="BB38" i="4" s="1" a="1"/>
  <c r="BB38" i="4" s="1"/>
  <c r="AG44" i="4"/>
  <c r="BA44" i="4" s="1" a="1"/>
  <c r="BA44" i="4" s="1"/>
  <c r="AH51" i="4"/>
  <c r="BB51" i="4" s="1" a="1"/>
  <c r="BB51" i="4" s="1"/>
  <c r="AI52" i="4"/>
  <c r="BC52" i="4" s="1" a="1"/>
  <c r="BC52" i="4" s="1"/>
  <c r="AI22" i="4"/>
  <c r="BC22" i="4" s="1" a="1"/>
  <c r="BC22" i="4" s="1"/>
  <c r="AH32" i="4"/>
  <c r="BB32" i="4" s="1" a="1"/>
  <c r="BB32" i="4" s="1"/>
  <c r="AH24" i="4"/>
  <c r="BB24" i="4" s="1" a="1"/>
  <c r="BB24" i="4" s="1"/>
  <c r="AG43" i="4"/>
  <c r="BA43" i="4" s="1" a="1"/>
  <c r="BA43" i="4" s="1"/>
  <c r="AH26" i="4"/>
  <c r="BB26" i="4" s="1" a="1"/>
  <c r="BB26" i="4" s="1"/>
  <c r="AH31" i="4"/>
  <c r="BB31" i="4" s="1" a="1"/>
  <c r="BB31" i="4" s="1"/>
  <c r="AG40" i="4"/>
  <c r="BA40" i="4" s="1" a="1"/>
  <c r="BA40" i="4" s="1"/>
  <c r="AG55" i="4"/>
  <c r="BA55" i="4" s="1" a="1"/>
  <c r="BA55" i="4" s="1"/>
  <c r="AH19" i="4"/>
  <c r="BB19" i="4" s="1" a="1"/>
  <c r="BB19" i="4" s="1"/>
  <c r="AH27" i="4"/>
  <c r="BB27" i="4" s="1" a="1"/>
  <c r="BB27" i="4" s="1"/>
  <c r="AG47" i="4"/>
  <c r="BA47" i="4" s="1" a="1"/>
  <c r="BA47" i="4" s="1"/>
  <c r="AG29" i="4"/>
  <c r="BA29" i="4" s="1" a="1"/>
  <c r="BA29" i="4" s="1"/>
  <c r="AH64" i="4"/>
  <c r="BB64" i="4" s="1" a="1"/>
  <c r="BB64" i="4" s="1"/>
  <c r="AG36" i="4"/>
  <c r="BA36" i="4" s="1" a="1"/>
  <c r="BA36" i="4" s="1"/>
  <c r="AH50" i="4"/>
  <c r="BB50" i="4" s="1" a="1"/>
  <c r="BB50" i="4" s="1"/>
  <c r="AH21" i="4"/>
  <c r="BB21" i="4" s="1" a="1"/>
  <c r="BB21" i="4" s="1"/>
  <c r="AH35" i="4"/>
  <c r="BB35" i="4" s="1" a="1"/>
  <c r="BB35" i="4" s="1"/>
  <c r="AH30" i="4"/>
  <c r="BB30" i="4" s="1" a="1"/>
  <c r="BB30" i="4" s="1"/>
  <c r="AI48" i="4"/>
  <c r="BC48" i="4" s="1" a="1"/>
  <c r="BC48" i="4" s="1"/>
  <c r="AG46" i="4"/>
  <c r="BA46" i="4" s="1" a="1"/>
  <c r="BA46" i="4" s="1"/>
  <c r="AI53" i="4"/>
  <c r="BC53" i="4" s="1" a="1"/>
  <c r="BC53" i="4" s="1"/>
  <c r="AH61" i="4"/>
  <c r="BB61" i="4" s="1" a="1"/>
  <c r="BB61" i="4" s="1"/>
  <c r="AG28" i="4"/>
  <c r="BA28" i="4" s="1" a="1"/>
  <c r="BA28" i="4" s="1"/>
  <c r="AH33" i="4"/>
  <c r="BB33" i="4" s="1" a="1"/>
  <c r="BB33" i="4" s="1"/>
  <c r="AH41" i="4" l="1"/>
  <c r="BB41" i="4" s="1" a="1"/>
  <c r="BB41" i="4" s="1"/>
  <c r="AI37" i="4"/>
  <c r="BC37" i="4" s="1" a="1"/>
  <c r="BC37" i="4" s="1"/>
  <c r="AI42" i="4"/>
  <c r="BC42" i="4" s="1" a="1"/>
  <c r="BC42" i="4" s="1"/>
  <c r="AI17" i="4"/>
  <c r="BC17" i="4" s="1" a="1"/>
  <c r="BC17" i="4" s="1"/>
  <c r="AH60" i="4"/>
  <c r="BB60" i="4" s="1" a="1"/>
  <c r="BB60" i="4" s="1"/>
  <c r="AI49" i="4"/>
  <c r="BC49" i="4" s="1" a="1"/>
  <c r="BC49" i="4" s="1"/>
  <c r="AI62" i="4"/>
  <c r="BC62" i="4" s="1" a="1"/>
  <c r="BC62" i="4" s="1"/>
  <c r="AH63" i="4"/>
  <c r="BB63" i="4" s="1" a="1"/>
  <c r="BB63" i="4" s="1"/>
  <c r="AH57" i="4"/>
  <c r="BB57" i="4" s="1" a="1"/>
  <c r="BB57" i="4" s="1"/>
  <c r="AH18" i="4"/>
  <c r="BB18" i="4" s="1" a="1"/>
  <c r="BB18" i="4" s="1"/>
  <c r="AJ56" i="4"/>
  <c r="BD56" i="4" s="1" a="1"/>
  <c r="BD56" i="4" s="1"/>
  <c r="AI23" i="4"/>
  <c r="BC23" i="4" s="1" a="1"/>
  <c r="BC23" i="4" s="1"/>
  <c r="AI39" i="4"/>
  <c r="BC39" i="4" s="1" a="1"/>
  <c r="BC39" i="4" s="1"/>
  <c r="AH44" i="4" l="1"/>
  <c r="BB44" i="4" s="1" a="1"/>
  <c r="BB44" i="4" s="1"/>
  <c r="AI33" i="4"/>
  <c r="BC33" i="4" s="1" a="1"/>
  <c r="BC33" i="4" s="1"/>
  <c r="AH29" i="4"/>
  <c r="BB29" i="4" s="1" a="1"/>
  <c r="BB29" i="4" s="1"/>
  <c r="AH59" i="4"/>
  <c r="BB59" i="4" s="1" a="1"/>
  <c r="BB59" i="4" s="1"/>
  <c r="AJ52" i="4"/>
  <c r="BD52" i="4" s="1" a="1"/>
  <c r="BD52" i="4" s="1"/>
  <c r="AJ22" i="4"/>
  <c r="BD22" i="4" s="1" a="1"/>
  <c r="BD22" i="4" s="1"/>
  <c r="AH20" i="4"/>
  <c r="BB20" i="4" s="1" a="1"/>
  <c r="BB20" i="4" s="1"/>
  <c r="AI61" i="4"/>
  <c r="BC61" i="4" s="1" a="1"/>
  <c r="BC61" i="4" s="1"/>
  <c r="AJ53" i="4"/>
  <c r="BD53" i="4" s="1" a="1"/>
  <c r="BD53" i="4" s="1"/>
  <c r="AH34" i="4"/>
  <c r="BB34" i="4" s="1" a="1"/>
  <c r="BB34" i="4" s="1"/>
  <c r="AI51" i="4"/>
  <c r="BC51" i="4" s="1" a="1"/>
  <c r="BC51" i="4" s="1"/>
  <c r="AI26" i="4"/>
  <c r="BC26" i="4" s="1" a="1"/>
  <c r="BC26" i="4" s="1"/>
  <c r="AI27" i="4"/>
  <c r="BC27" i="4" s="1" a="1"/>
  <c r="BC27" i="4" s="1"/>
  <c r="AI50" i="4"/>
  <c r="BC50" i="4" s="1" a="1"/>
  <c r="BC50" i="4" s="1"/>
  <c r="AH36" i="4"/>
  <c r="BB36" i="4" s="1" a="1"/>
  <c r="BB36" i="4" s="1"/>
  <c r="AH28" i="4"/>
  <c r="BB28" i="4" s="1" a="1"/>
  <c r="BB28" i="4" s="1"/>
  <c r="AH43" i="4"/>
  <c r="BB43" i="4" s="1" a="1"/>
  <c r="BB43" i="4" s="1"/>
  <c r="AI24" i="4"/>
  <c r="BC24" i="4" s="1" a="1"/>
  <c r="BC24" i="4" s="1"/>
  <c r="AI54" i="4"/>
  <c r="BC54" i="4" s="1" a="1"/>
  <c r="BC54" i="4" s="1"/>
  <c r="AI30" i="4"/>
  <c r="BC30" i="4" s="1" a="1"/>
  <c r="BC30" i="4" s="1"/>
  <c r="AI32" i="4"/>
  <c r="BC32" i="4" s="1" a="1"/>
  <c r="BC32" i="4" s="1"/>
  <c r="AI35" i="4"/>
  <c r="BC35" i="4" s="1" a="1"/>
  <c r="BC35" i="4" s="1"/>
  <c r="AI25" i="4"/>
  <c r="BC25" i="4" s="1" a="1"/>
  <c r="BC25" i="4" s="1"/>
  <c r="AJ48" i="4"/>
  <c r="BD48" i="4" s="1" a="1"/>
  <c r="BD48" i="4" s="1"/>
  <c r="AH40" i="4"/>
  <c r="BB40" i="4" s="1" a="1"/>
  <c r="BB40" i="4" s="1"/>
  <c r="AI64" i="4"/>
  <c r="BC64" i="4" s="1" a="1"/>
  <c r="BC64" i="4" s="1"/>
  <c r="AI38" i="4"/>
  <c r="BC38" i="4" s="1" a="1"/>
  <c r="BC38" i="4" s="1"/>
  <c r="AH46" i="4"/>
  <c r="BB46" i="4" s="1" a="1"/>
  <c r="BB46" i="4" s="1"/>
  <c r="AI19" i="4"/>
  <c r="BC19" i="4" s="1" a="1"/>
  <c r="BC19" i="4" s="1"/>
  <c r="AI45" i="4"/>
  <c r="BC45" i="4" s="1" a="1"/>
  <c r="BC45" i="4" s="1"/>
  <c r="AH47" i="4"/>
  <c r="BB47" i="4" s="1" a="1"/>
  <c r="BB47" i="4" s="1"/>
  <c r="AI31" i="4"/>
  <c r="BC31" i="4" s="1" a="1"/>
  <c r="BC31" i="4" s="1"/>
  <c r="AI58" i="4"/>
  <c r="BC58" i="4" s="1" a="1"/>
  <c r="BC58" i="4" s="1"/>
  <c r="AI21" i="4"/>
  <c r="BC21" i="4" s="1" a="1"/>
  <c r="BC21" i="4" s="1"/>
  <c r="AH55" i="4"/>
  <c r="BB55" i="4" s="1" a="1"/>
  <c r="BB55" i="4" s="1"/>
  <c r="AI60" i="4" l="1"/>
  <c r="BC60" i="4" s="1" a="1"/>
  <c r="BC60" i="4" s="1"/>
  <c r="AI57" i="4"/>
  <c r="BC57" i="4" s="1" a="1"/>
  <c r="BC57" i="4" s="1"/>
  <c r="AJ23" i="4"/>
  <c r="BD23" i="4" s="1" a="1"/>
  <c r="BD23" i="4" s="1"/>
  <c r="AJ17" i="4"/>
  <c r="BD17" i="4" s="1" a="1"/>
  <c r="BD17" i="4" s="1"/>
  <c r="AJ49" i="4"/>
  <c r="BD49" i="4" s="1" a="1"/>
  <c r="BD49" i="4" s="1"/>
  <c r="AI41" i="4"/>
  <c r="BC41" i="4" s="1" a="1"/>
  <c r="BC41" i="4" s="1"/>
  <c r="AJ37" i="4"/>
  <c r="BD37" i="4" s="1" a="1"/>
  <c r="BD37" i="4" s="1"/>
  <c r="AJ42" i="4"/>
  <c r="BD42" i="4" s="1" a="1"/>
  <c r="BD42" i="4" s="1"/>
  <c r="AK56" i="4"/>
  <c r="BE56" i="4" s="1" a="1"/>
  <c r="BE56" i="4" s="1"/>
  <c r="AI18" i="4"/>
  <c r="BC18" i="4" s="1" a="1"/>
  <c r="BC18" i="4" s="1"/>
  <c r="AJ39" i="4"/>
  <c r="BD39" i="4" s="1" a="1"/>
  <c r="BD39" i="4" s="1"/>
  <c r="AI63" i="4"/>
  <c r="BC63" i="4" s="1" a="1"/>
  <c r="BC63" i="4" s="1"/>
  <c r="AJ62" i="4"/>
  <c r="BD62" i="4" s="1" a="1"/>
  <c r="BD62" i="4" s="1"/>
  <c r="AJ58" i="4" l="1"/>
  <c r="BD58" i="4" s="1" a="1"/>
  <c r="BD58" i="4" s="1"/>
  <c r="AI55" i="4"/>
  <c r="BC55" i="4" s="1" a="1"/>
  <c r="BC55" i="4" s="1"/>
  <c r="AI28" i="4"/>
  <c r="BC28" i="4" s="1" a="1"/>
  <c r="BC28" i="4" s="1"/>
  <c r="AJ38" i="4"/>
  <c r="BD38" i="4" s="1" a="1"/>
  <c r="BD38" i="4" s="1"/>
  <c r="AI59" i="4"/>
  <c r="BC59" i="4" s="1" a="1"/>
  <c r="BC59" i="4" s="1"/>
  <c r="AJ21" i="4"/>
  <c r="BD21" i="4" s="1" a="1"/>
  <c r="BD21" i="4" s="1"/>
  <c r="AI20" i="4"/>
  <c r="BC20" i="4" s="1" a="1"/>
  <c r="BC20" i="4" s="1"/>
  <c r="AI44" i="4"/>
  <c r="BC44" i="4" s="1" a="1"/>
  <c r="BC44" i="4" s="1"/>
  <c r="AI43" i="4"/>
  <c r="BC43" i="4" s="1" a="1"/>
  <c r="BC43" i="4" s="1"/>
  <c r="AI29" i="4"/>
  <c r="BC29" i="4" s="1" a="1"/>
  <c r="BC29" i="4" s="1"/>
  <c r="AJ33" i="4"/>
  <c r="BD33" i="4" s="1" a="1"/>
  <c r="BD33" i="4" s="1"/>
  <c r="AJ27" i="4"/>
  <c r="BD27" i="4" s="1" a="1"/>
  <c r="BD27" i="4" s="1"/>
  <c r="AK53" i="4"/>
  <c r="BE53" i="4" s="1" a="1"/>
  <c r="BE53" i="4" s="1"/>
  <c r="AI36" i="4"/>
  <c r="BC36" i="4" s="1" a="1"/>
  <c r="BC36" i="4" s="1"/>
  <c r="AJ64" i="4"/>
  <c r="BD64" i="4" s="1" a="1"/>
  <c r="BD64" i="4" s="1"/>
  <c r="AI34" i="4"/>
  <c r="BC34" i="4" s="1" a="1"/>
  <c r="BC34" i="4" s="1"/>
  <c r="AJ45" i="4"/>
  <c r="BD45" i="4" s="1" a="1"/>
  <c r="BD45" i="4" s="1"/>
  <c r="AJ26" i="4"/>
  <c r="BD26" i="4" s="1" a="1"/>
  <c r="BD26" i="4" s="1"/>
  <c r="AJ24" i="4"/>
  <c r="BD24" i="4" s="1" a="1"/>
  <c r="BD24" i="4" s="1"/>
  <c r="AI47" i="4"/>
  <c r="BC47" i="4" s="1" a="1"/>
  <c r="BC47" i="4" s="1"/>
  <c r="AJ19" i="4"/>
  <c r="BD19" i="4" s="1" a="1"/>
  <c r="BD19" i="4" s="1"/>
  <c r="AI46" i="4"/>
  <c r="BC46" i="4" s="1" a="1"/>
  <c r="BC46" i="4" s="1"/>
  <c r="AJ50" i="4"/>
  <c r="BD50" i="4" s="1" a="1"/>
  <c r="BD50" i="4" s="1"/>
  <c r="AJ61" i="4"/>
  <c r="BD61" i="4" s="1" a="1"/>
  <c r="BD61" i="4" s="1"/>
  <c r="AJ51" i="4"/>
  <c r="BD51" i="4" s="1" a="1"/>
  <c r="BD51" i="4" s="1"/>
  <c r="AJ31" i="4"/>
  <c r="BD31" i="4" s="1" a="1"/>
  <c r="BD31" i="4" s="1"/>
  <c r="AK48" i="4"/>
  <c r="BE48" i="4" s="1" a="1"/>
  <c r="BE48" i="4" s="1"/>
  <c r="AK52" i="4"/>
  <c r="BE52" i="4" s="1" a="1"/>
  <c r="BE52" i="4" s="1"/>
  <c r="AJ32" i="4"/>
  <c r="BD32" i="4" s="1" a="1"/>
  <c r="BD32" i="4" s="1"/>
  <c r="AJ25" i="4"/>
  <c r="BD25" i="4" s="1" a="1"/>
  <c r="BD25" i="4" s="1"/>
  <c r="AI40" i="4"/>
  <c r="BC40" i="4" s="1" a="1"/>
  <c r="BC40" i="4" s="1"/>
  <c r="AJ54" i="4"/>
  <c r="BD54" i="4" s="1" a="1"/>
  <c r="BD54" i="4" s="1"/>
  <c r="AJ30" i="4"/>
  <c r="BD30" i="4" s="1" a="1"/>
  <c r="BD30" i="4" s="1"/>
  <c r="AK22" i="4"/>
  <c r="BE22" i="4" s="1" a="1"/>
  <c r="BE22" i="4" s="1"/>
  <c r="AJ35" i="4"/>
  <c r="BD35" i="4" s="1" a="1"/>
  <c r="BD35" i="4" s="1"/>
  <c r="AK37" i="4" l="1"/>
  <c r="BE37" i="4" s="1" a="1"/>
  <c r="BE37" i="4" s="1"/>
  <c r="AK23" i="4"/>
  <c r="BE23" i="4" s="1" a="1"/>
  <c r="BE23" i="4" s="1"/>
  <c r="AK62" i="4"/>
  <c r="BE62" i="4" s="1" a="1"/>
  <c r="BE62" i="4" s="1"/>
  <c r="AK42" i="4"/>
  <c r="BE42" i="4" s="1" a="1"/>
  <c r="BE42" i="4" s="1"/>
  <c r="BF56" i="4"/>
  <c r="BG56" i="4" s="1"/>
  <c r="BH56" i="4" s="1"/>
  <c r="AZ64" i="1" s="1"/>
  <c r="AJ41" i="4"/>
  <c r="BD41" i="4" s="1" a="1"/>
  <c r="BD41" i="4" s="1"/>
  <c r="AJ60" i="4"/>
  <c r="BD60" i="4" s="1" a="1"/>
  <c r="BD60" i="4" s="1"/>
  <c r="AK49" i="4"/>
  <c r="BE49" i="4" s="1" a="1"/>
  <c r="BE49" i="4" s="1"/>
  <c r="AK39" i="4"/>
  <c r="BE39" i="4" s="1" a="1"/>
  <c r="BE39" i="4" s="1"/>
  <c r="AK17" i="4"/>
  <c r="BE17" i="4" s="1" a="1"/>
  <c r="BE17" i="4" s="1"/>
  <c r="AJ57" i="4"/>
  <c r="BD57" i="4" s="1" a="1"/>
  <c r="BD57" i="4" s="1"/>
  <c r="AJ18" i="4"/>
  <c r="BD18" i="4" s="1" a="1"/>
  <c r="BD18" i="4" s="1"/>
  <c r="AJ63" i="4"/>
  <c r="BD63" i="4" s="1" a="1"/>
  <c r="BD63" i="4" s="1"/>
  <c r="AJ40" i="4" l="1"/>
  <c r="BD40" i="4" s="1" a="1"/>
  <c r="BD40" i="4" s="1"/>
  <c r="AK31" i="4"/>
  <c r="BE31" i="4" s="1" a="1"/>
  <c r="BE31" i="4" s="1"/>
  <c r="AK38" i="4"/>
  <c r="BE38" i="4" s="1" a="1"/>
  <c r="BE38" i="4" s="1"/>
  <c r="BF52" i="4"/>
  <c r="BG52" i="4" s="1"/>
  <c r="BH52" i="4" s="1"/>
  <c r="AZ60" i="1" s="1"/>
  <c r="AK24" i="4"/>
  <c r="BE24" i="4" s="1" a="1"/>
  <c r="BE24" i="4" s="1"/>
  <c r="AK32" i="4"/>
  <c r="BE32" i="4" s="1" a="1"/>
  <c r="BE32" i="4" s="1"/>
  <c r="BF53" i="4"/>
  <c r="BG53" i="4" s="1"/>
  <c r="BH53" i="4" s="1"/>
  <c r="AZ61" i="1" s="1"/>
  <c r="AK26" i="4"/>
  <c r="BE26" i="4" s="1" a="1"/>
  <c r="BE26" i="4" s="1"/>
  <c r="AK45" i="4"/>
  <c r="BE45" i="4" s="1" a="1"/>
  <c r="BE45" i="4" s="1"/>
  <c r="AK33" i="4"/>
  <c r="BE33" i="4" s="1" a="1"/>
  <c r="BE33" i="4" s="1"/>
  <c r="AK58" i="4"/>
  <c r="BE58" i="4" s="1" a="1"/>
  <c r="BE58" i="4" s="1"/>
  <c r="AK64" i="4"/>
  <c r="BE64" i="4" s="1" a="1"/>
  <c r="BE64" i="4" s="1"/>
  <c r="AJ36" i="4"/>
  <c r="BD36" i="4" s="1" a="1"/>
  <c r="BD36" i="4" s="1"/>
  <c r="AJ29" i="4"/>
  <c r="BD29" i="4" s="1" a="1"/>
  <c r="BD29" i="4" s="1"/>
  <c r="AJ55" i="4"/>
  <c r="BD55" i="4" s="1" a="1"/>
  <c r="BD55" i="4" s="1"/>
  <c r="AK27" i="4"/>
  <c r="BE27" i="4" s="1" a="1"/>
  <c r="BE27" i="4" s="1"/>
  <c r="AJ46" i="4"/>
  <c r="BD46" i="4" s="1" a="1"/>
  <c r="BD46" i="4" s="1"/>
  <c r="AJ47" i="4"/>
  <c r="BD47" i="4" s="1" a="1"/>
  <c r="BD47" i="4" s="1"/>
  <c r="AK35" i="4"/>
  <c r="BE35" i="4" s="1" a="1"/>
  <c r="BE35" i="4" s="1"/>
  <c r="AK50" i="4"/>
  <c r="BE50" i="4" s="1" a="1"/>
  <c r="BE50" i="4" s="1"/>
  <c r="AJ43" i="4"/>
  <c r="BD43" i="4" s="1" a="1"/>
  <c r="BD43" i="4" s="1"/>
  <c r="AK21" i="4"/>
  <c r="BE21" i="4" s="1" a="1"/>
  <c r="BE21" i="4" s="1"/>
  <c r="AJ20" i="4"/>
  <c r="BD20" i="4" s="1" a="1"/>
  <c r="BD20" i="4" s="1"/>
  <c r="AJ59" i="4"/>
  <c r="BD59" i="4" s="1" a="1"/>
  <c r="BD59" i="4" s="1"/>
  <c r="AK54" i="4"/>
  <c r="BE54" i="4" s="1" a="1"/>
  <c r="BE54" i="4" s="1"/>
  <c r="AJ44" i="4"/>
  <c r="BD44" i="4" s="1" a="1"/>
  <c r="BD44" i="4" s="1"/>
  <c r="AK61" i="4"/>
  <c r="BE61" i="4" s="1" a="1"/>
  <c r="BE61" i="4" s="1"/>
  <c r="BF22" i="4"/>
  <c r="BG22" i="4" s="1"/>
  <c r="BH22" i="4" s="1"/>
  <c r="AZ30" i="1" s="1"/>
  <c r="AK25" i="4"/>
  <c r="BE25" i="4" s="1" a="1"/>
  <c r="BE25" i="4" s="1"/>
  <c r="AK19" i="4"/>
  <c r="BE19" i="4" s="1" a="1"/>
  <c r="BE19" i="4" s="1"/>
  <c r="AJ34" i="4"/>
  <c r="BD34" i="4" s="1" a="1"/>
  <c r="BD34" i="4" s="1"/>
  <c r="AK51" i="4"/>
  <c r="BE51" i="4" s="1" a="1"/>
  <c r="BE51" i="4" s="1"/>
  <c r="AK30" i="4"/>
  <c r="BE30" i="4" s="1" a="1"/>
  <c r="BE30" i="4" s="1"/>
  <c r="AJ28" i="4"/>
  <c r="BD28" i="4" s="1" a="1"/>
  <c r="BD28" i="4" s="1"/>
  <c r="AB64" i="1"/>
  <c r="AC64" i="1" s="1"/>
  <c r="AD64" i="1" s="1"/>
  <c r="AH64" i="1"/>
  <c r="AI64" i="1" s="1"/>
  <c r="AJ64" i="1" s="1"/>
  <c r="BB64" i="1"/>
  <c r="P64" i="1" s="1"/>
  <c r="AE64" i="1"/>
  <c r="AF64" i="1" s="1"/>
  <c r="AG64" i="1" s="1"/>
  <c r="F64" i="1"/>
  <c r="G64" i="1"/>
  <c r="H64" i="1"/>
  <c r="BF48" i="4"/>
  <c r="BG48" i="4" s="1"/>
  <c r="BH48" i="4" s="1"/>
  <c r="AZ56" i="1" s="1"/>
  <c r="AK57" i="4" l="1"/>
  <c r="BE57" i="4" s="1" a="1"/>
  <c r="BE57" i="4" s="1"/>
  <c r="BF23" i="4"/>
  <c r="BG23" i="4" s="1"/>
  <c r="BH23" i="4" s="1"/>
  <c r="AZ31" i="1" s="1"/>
  <c r="BF37" i="4"/>
  <c r="BG37" i="4" s="1"/>
  <c r="BH37" i="4" s="1"/>
  <c r="AZ45" i="1" s="1"/>
  <c r="AK60" i="4"/>
  <c r="BE60" i="4" s="1" a="1"/>
  <c r="BE60" i="4" s="1"/>
  <c r="BF42" i="4"/>
  <c r="BG42" i="4" s="1"/>
  <c r="BH42" i="4" s="1"/>
  <c r="AZ50" i="1" s="1"/>
  <c r="BF17" i="4"/>
  <c r="BG17" i="4" s="1"/>
  <c r="BH17" i="4" s="1"/>
  <c r="AZ25" i="1" s="1"/>
  <c r="AK41" i="4"/>
  <c r="BE41" i="4" s="1" a="1"/>
  <c r="BE41" i="4" s="1"/>
  <c r="AK18" i="4"/>
  <c r="BE18" i="4" s="1" a="1"/>
  <c r="BE18" i="4" s="1"/>
  <c r="BF39" i="4"/>
  <c r="BG39" i="4" s="1"/>
  <c r="BH39" i="4" s="1"/>
  <c r="AZ47" i="1" s="1"/>
  <c r="BF49" i="4"/>
  <c r="BG49" i="4" s="1"/>
  <c r="BH49" i="4" s="1"/>
  <c r="AZ57" i="1" s="1"/>
  <c r="AK63" i="4"/>
  <c r="BE63" i="4" s="1" a="1"/>
  <c r="BE63" i="4" s="1"/>
  <c r="AH61" i="1"/>
  <c r="AI61" i="1" s="1"/>
  <c r="AJ61" i="1" s="1"/>
  <c r="BB61" i="1"/>
  <c r="O61" i="1" s="1"/>
  <c r="AB61" i="1"/>
  <c r="AC61" i="1" s="1"/>
  <c r="AD61" i="1" s="1"/>
  <c r="F61" i="1"/>
  <c r="AE61" i="1"/>
  <c r="AF61" i="1" s="1"/>
  <c r="AG61" i="1" s="1"/>
  <c r="G61" i="1"/>
  <c r="H61" i="1"/>
  <c r="O64" i="1"/>
  <c r="BF62" i="4"/>
  <c r="BG62" i="4" s="1"/>
  <c r="BH62" i="4" s="1"/>
  <c r="AZ71" i="1" s="1"/>
  <c r="AH56" i="1"/>
  <c r="AI56" i="1" s="1"/>
  <c r="AJ56" i="1" s="1"/>
  <c r="BB56" i="1"/>
  <c r="P56" i="1" s="1"/>
  <c r="AE56" i="1"/>
  <c r="AF56" i="1" s="1"/>
  <c r="AG56" i="1" s="1"/>
  <c r="G56" i="1"/>
  <c r="F56" i="1"/>
  <c r="AB56" i="1"/>
  <c r="AC56" i="1" s="1"/>
  <c r="AD56" i="1" s="1"/>
  <c r="H56" i="1"/>
  <c r="Q64" i="1"/>
  <c r="AH30" i="1"/>
  <c r="AI30" i="1" s="1"/>
  <c r="AJ30" i="1" s="1"/>
  <c r="BB30" i="1"/>
  <c r="Q30" i="1" s="1"/>
  <c r="AE30" i="1"/>
  <c r="AF30" i="1" s="1"/>
  <c r="AG30" i="1" s="1"/>
  <c r="AB30" i="1"/>
  <c r="AC30" i="1" s="1"/>
  <c r="AD30" i="1" s="1"/>
  <c r="H30" i="1"/>
  <c r="F30" i="1"/>
  <c r="G30" i="1"/>
  <c r="BB60" i="1"/>
  <c r="P60" i="1" s="1"/>
  <c r="AE60" i="1"/>
  <c r="AF60" i="1" s="1"/>
  <c r="AG60" i="1" s="1"/>
  <c r="AH60" i="1"/>
  <c r="AI60" i="1" s="1"/>
  <c r="AJ60" i="1" s="1"/>
  <c r="AB60" i="1"/>
  <c r="AC60" i="1" s="1"/>
  <c r="AD60" i="1" s="1"/>
  <c r="G60" i="1"/>
  <c r="H60" i="1"/>
  <c r="F60" i="1"/>
  <c r="AK29" i="4" l="1"/>
  <c r="BE29" i="4" s="1" a="1"/>
  <c r="BE29" i="4" s="1"/>
  <c r="AK36" i="4"/>
  <c r="BE36" i="4" s="1" a="1"/>
  <c r="BE36" i="4" s="1"/>
  <c r="AK59" i="4"/>
  <c r="BE59" i="4" s="1" a="1"/>
  <c r="BE59" i="4" s="1"/>
  <c r="BF30" i="4"/>
  <c r="BG30" i="4" s="1"/>
  <c r="BH30" i="4" s="1"/>
  <c r="AZ38" i="1" s="1"/>
  <c r="BF31" i="4"/>
  <c r="BG31" i="4" s="1"/>
  <c r="BH31" i="4" s="1"/>
  <c r="AZ39" i="1" s="1"/>
  <c r="AK28" i="4"/>
  <c r="BE28" i="4" s="1" a="1"/>
  <c r="BE28" i="4" s="1"/>
  <c r="AK46" i="4"/>
  <c r="BE46" i="4" s="1" a="1"/>
  <c r="BE46" i="4" s="1"/>
  <c r="AK47" i="4"/>
  <c r="BE47" i="4" s="1" a="1"/>
  <c r="BE47" i="4" s="1"/>
  <c r="BF64" i="4"/>
  <c r="BG64" i="4" s="1"/>
  <c r="BH64" i="4" s="1"/>
  <c r="AZ73" i="1" s="1"/>
  <c r="AK44" i="4"/>
  <c r="BE44" i="4" s="1" a="1"/>
  <c r="BE44" i="4" s="1"/>
  <c r="BF19" i="4"/>
  <c r="BG19" i="4" s="1"/>
  <c r="BH19" i="4" s="1"/>
  <c r="AZ27" i="1" s="1"/>
  <c r="BF45" i="4"/>
  <c r="BG45" i="4" s="1"/>
  <c r="BH45" i="4" s="1"/>
  <c r="AZ53" i="1" s="1"/>
  <c r="BF27" i="4"/>
  <c r="BG27" i="4" s="1"/>
  <c r="BH27" i="4" s="1"/>
  <c r="AZ35" i="1" s="1"/>
  <c r="BF54" i="4"/>
  <c r="BG54" i="4" s="1"/>
  <c r="BH54" i="4" s="1"/>
  <c r="AZ62" i="1" s="1"/>
  <c r="AK55" i="4"/>
  <c r="BE55" i="4" s="1" a="1"/>
  <c r="BE55" i="4" s="1"/>
  <c r="BF58" i="4"/>
  <c r="BG58" i="4" s="1"/>
  <c r="BH58" i="4" s="1"/>
  <c r="BF51" i="4"/>
  <c r="BG51" i="4" s="1"/>
  <c r="BH51" i="4" s="1"/>
  <c r="AZ59" i="1" s="1"/>
  <c r="BF33" i="4"/>
  <c r="BG33" i="4" s="1"/>
  <c r="BH33" i="4" s="1"/>
  <c r="AZ41" i="1" s="1"/>
  <c r="AK20" i="4"/>
  <c r="BE20" i="4" s="1" a="1"/>
  <c r="BE20" i="4" s="1"/>
  <c r="AK34" i="4"/>
  <c r="BE34" i="4" s="1" a="1"/>
  <c r="BE34" i="4" s="1"/>
  <c r="AK40" i="4"/>
  <c r="BE40" i="4" s="1" a="1"/>
  <c r="BE40" i="4" s="1"/>
  <c r="AK43" i="4"/>
  <c r="BE43" i="4" s="1" a="1"/>
  <c r="BE43" i="4" s="1"/>
  <c r="BF26" i="4"/>
  <c r="BG26" i="4" s="1"/>
  <c r="BH26" i="4" s="1"/>
  <c r="AZ34" i="1" s="1"/>
  <c r="BF25" i="4"/>
  <c r="BG25" i="4" s="1"/>
  <c r="BH25" i="4" s="1"/>
  <c r="AZ33" i="1" s="1"/>
  <c r="BF38" i="4"/>
  <c r="BG38" i="4" s="1"/>
  <c r="BH38" i="4" s="1"/>
  <c r="AZ46" i="1" s="1"/>
  <c r="O60" i="1"/>
  <c r="Q60" i="1"/>
  <c r="O56" i="1"/>
  <c r="Q56" i="1"/>
  <c r="BF32" i="4"/>
  <c r="BG32" i="4" s="1"/>
  <c r="BH32" i="4" s="1"/>
  <c r="AZ40" i="1" s="1"/>
  <c r="Q61" i="1"/>
  <c r="P30" i="1"/>
  <c r="O30" i="1"/>
  <c r="P61" i="1"/>
  <c r="AH57" i="1"/>
  <c r="AI57" i="1" s="1"/>
  <c r="AJ57" i="1" s="1"/>
  <c r="BB57" i="1"/>
  <c r="Q57" i="1" s="1"/>
  <c r="AE57" i="1"/>
  <c r="AF57" i="1" s="1"/>
  <c r="AG57" i="1" s="1"/>
  <c r="H57" i="1"/>
  <c r="G57" i="1"/>
  <c r="F57" i="1"/>
  <c r="AB57" i="1"/>
  <c r="AC57" i="1" s="1"/>
  <c r="AD57" i="1" s="1"/>
  <c r="AB71" i="1"/>
  <c r="AC71" i="1" s="1"/>
  <c r="AD71" i="1" s="1"/>
  <c r="BB71" i="1"/>
  <c r="Q71" i="1" s="1"/>
  <c r="AE71" i="1"/>
  <c r="AF71" i="1" s="1"/>
  <c r="AG71" i="1" s="1"/>
  <c r="AH71" i="1"/>
  <c r="AI71" i="1" s="1"/>
  <c r="AJ71" i="1" s="1"/>
  <c r="G71" i="1"/>
  <c r="F71" i="1"/>
  <c r="H71" i="1"/>
  <c r="AB45" i="1"/>
  <c r="AC45" i="1" s="1"/>
  <c r="AD45" i="1" s="1"/>
  <c r="AE45" i="1"/>
  <c r="AF45" i="1" s="1"/>
  <c r="AG45" i="1" s="1"/>
  <c r="BB45" i="1"/>
  <c r="O45" i="1" s="1"/>
  <c r="F45" i="1"/>
  <c r="H45" i="1"/>
  <c r="AH45" i="1"/>
  <c r="AI45" i="1" s="1"/>
  <c r="AJ45" i="1" s="1"/>
  <c r="G45" i="1"/>
  <c r="BF61" i="4"/>
  <c r="BG61" i="4" s="1"/>
  <c r="BH61" i="4" s="1"/>
  <c r="AZ70" i="1" s="1"/>
  <c r="AE47" i="1"/>
  <c r="AF47" i="1" s="1"/>
  <c r="AG47" i="1" s="1"/>
  <c r="BB47" i="1"/>
  <c r="Q47" i="1" s="1"/>
  <c r="AH47" i="1"/>
  <c r="AI47" i="1" s="1"/>
  <c r="AJ47" i="1" s="1"/>
  <c r="H47" i="1"/>
  <c r="G47" i="1"/>
  <c r="F47" i="1"/>
  <c r="AB47" i="1"/>
  <c r="AC47" i="1" s="1"/>
  <c r="AD47" i="1" s="1"/>
  <c r="BF50" i="4"/>
  <c r="BG50" i="4" s="1"/>
  <c r="BH50" i="4" s="1"/>
  <c r="AZ58" i="1" s="1"/>
  <c r="AB50" i="1"/>
  <c r="AC50" i="1" s="1"/>
  <c r="AD50" i="1" s="1"/>
  <c r="BB50" i="1"/>
  <c r="P50" i="1" s="1"/>
  <c r="AH50" i="1"/>
  <c r="AI50" i="1" s="1"/>
  <c r="AJ50" i="1" s="1"/>
  <c r="F50" i="1"/>
  <c r="G50" i="1"/>
  <c r="AE50" i="1"/>
  <c r="AF50" i="1" s="1"/>
  <c r="AG50" i="1" s="1"/>
  <c r="H50" i="1"/>
  <c r="BB31" i="1"/>
  <c r="Q31" i="1" s="1"/>
  <c r="AH31" i="1"/>
  <c r="AI31" i="1" s="1"/>
  <c r="AJ31" i="1" s="1"/>
  <c r="AB31" i="1"/>
  <c r="AC31" i="1" s="1"/>
  <c r="AD31" i="1" s="1"/>
  <c r="AE31" i="1"/>
  <c r="AF31" i="1" s="1"/>
  <c r="AG31" i="1" s="1"/>
  <c r="F31" i="1"/>
  <c r="G31" i="1"/>
  <c r="H31" i="1"/>
  <c r="BF35" i="4"/>
  <c r="BG35" i="4" s="1"/>
  <c r="BH35" i="4" s="1"/>
  <c r="AZ43" i="1" s="1"/>
  <c r="BF21" i="4"/>
  <c r="BG21" i="4" s="1"/>
  <c r="BH21" i="4" s="1"/>
  <c r="AZ29" i="1" s="1"/>
  <c r="AH25" i="1"/>
  <c r="AI25" i="1" s="1"/>
  <c r="AJ25" i="1" s="1"/>
  <c r="AB25" i="1"/>
  <c r="AE25" i="1"/>
  <c r="AF25" i="1" s="1"/>
  <c r="AG25" i="1" s="1"/>
  <c r="BB25" i="1"/>
  <c r="O25" i="1" s="1"/>
  <c r="BF24" i="4"/>
  <c r="BG24" i="4" s="1"/>
  <c r="BH24" i="4" s="1"/>
  <c r="AZ32" i="1" s="1"/>
  <c r="BF63" i="4" l="1"/>
  <c r="BG63" i="4" s="1"/>
  <c r="BH63" i="4" s="1"/>
  <c r="AZ72" i="1" s="1"/>
  <c r="Q45" i="1"/>
  <c r="P57" i="1"/>
  <c r="P71" i="1"/>
  <c r="BB29" i="1"/>
  <c r="O29" i="1" s="1"/>
  <c r="AH29" i="1"/>
  <c r="AI29" i="1" s="1"/>
  <c r="AJ29" i="1" s="1"/>
  <c r="AB29" i="1"/>
  <c r="AC29" i="1" s="1"/>
  <c r="AD29" i="1" s="1"/>
  <c r="AE29" i="1"/>
  <c r="AF29" i="1" s="1"/>
  <c r="AG29" i="1" s="1"/>
  <c r="H29" i="1"/>
  <c r="G29" i="1"/>
  <c r="F29" i="1"/>
  <c r="AB43" i="1"/>
  <c r="AC43" i="1" s="1"/>
  <c r="AD43" i="1" s="1"/>
  <c r="BB43" i="1"/>
  <c r="O43" i="1" s="1"/>
  <c r="AH43" i="1"/>
  <c r="AI43" i="1" s="1"/>
  <c r="AJ43" i="1" s="1"/>
  <c r="AE43" i="1"/>
  <c r="AF43" i="1" s="1"/>
  <c r="AG43" i="1" s="1"/>
  <c r="G43" i="1"/>
  <c r="H43" i="1"/>
  <c r="F43" i="1"/>
  <c r="AE58" i="1"/>
  <c r="AF58" i="1" s="1"/>
  <c r="AG58" i="1" s="1"/>
  <c r="AH58" i="1"/>
  <c r="AI58" i="1" s="1"/>
  <c r="AJ58" i="1" s="1"/>
  <c r="AB58" i="1"/>
  <c r="AC58" i="1" s="1"/>
  <c r="AD58" i="1" s="1"/>
  <c r="BB58" i="1"/>
  <c r="P58" i="1" s="1"/>
  <c r="H58" i="1"/>
  <c r="G58" i="1"/>
  <c r="F58" i="1"/>
  <c r="P45" i="1"/>
  <c r="BB59" i="1"/>
  <c r="O59" i="1" s="1"/>
  <c r="AH59" i="1"/>
  <c r="AI59" i="1" s="1"/>
  <c r="AJ59" i="1" s="1"/>
  <c r="AB59" i="1"/>
  <c r="AC59" i="1" s="1"/>
  <c r="AD59" i="1" s="1"/>
  <c r="AE59" i="1"/>
  <c r="AF59" i="1" s="1"/>
  <c r="AG59" i="1" s="1"/>
  <c r="G59" i="1"/>
  <c r="F59" i="1"/>
  <c r="H59" i="1"/>
  <c r="O57" i="1"/>
  <c r="AE73" i="1"/>
  <c r="AF73" i="1" s="1"/>
  <c r="AG73" i="1" s="1"/>
  <c r="BB73" i="1"/>
  <c r="O73" i="1" s="1"/>
  <c r="G73" i="1"/>
  <c r="H73" i="1"/>
  <c r="AH73" i="1"/>
  <c r="AI73" i="1" s="1"/>
  <c r="AJ73" i="1" s="1"/>
  <c r="F73" i="1"/>
  <c r="AB73" i="1"/>
  <c r="AC73" i="1" s="1"/>
  <c r="AD73" i="1" s="1"/>
  <c r="AH38" i="1"/>
  <c r="AI38" i="1" s="1"/>
  <c r="AJ38" i="1" s="1"/>
  <c r="AB38" i="1"/>
  <c r="AC38" i="1" s="1"/>
  <c r="AD38" i="1" s="1"/>
  <c r="AE38" i="1"/>
  <c r="AF38" i="1" s="1"/>
  <c r="AG38" i="1" s="1"/>
  <c r="BB38" i="1"/>
  <c r="O38" i="1" s="1"/>
  <c r="F38" i="1"/>
  <c r="H38" i="1"/>
  <c r="G38" i="1"/>
  <c r="AH27" i="1"/>
  <c r="AI27" i="1" s="1"/>
  <c r="AJ27" i="1" s="1"/>
  <c r="BB27" i="1"/>
  <c r="P27" i="1" s="1"/>
  <c r="AB27" i="1"/>
  <c r="AC27" i="1" s="1"/>
  <c r="AD27" i="1" s="1"/>
  <c r="AE27" i="1"/>
  <c r="AF27" i="1" s="1"/>
  <c r="AG27" i="1" s="1"/>
  <c r="F27" i="1"/>
  <c r="H27" i="1"/>
  <c r="G27" i="1"/>
  <c r="Q50" i="1"/>
  <c r="BF60" i="4"/>
  <c r="BG60" i="4" s="1"/>
  <c r="BH60" i="4" s="1"/>
  <c r="AZ69" i="1" s="1"/>
  <c r="AB33" i="1"/>
  <c r="AC33" i="1" s="1"/>
  <c r="AD33" i="1" s="1"/>
  <c r="BB33" i="1"/>
  <c r="O33" i="1" s="1"/>
  <c r="AH33" i="1"/>
  <c r="AI33" i="1" s="1"/>
  <c r="AJ33" i="1" s="1"/>
  <c r="G33" i="1"/>
  <c r="H33" i="1"/>
  <c r="AE33" i="1"/>
  <c r="AF33" i="1" s="1"/>
  <c r="AG33" i="1" s="1"/>
  <c r="F33" i="1"/>
  <c r="AE39" i="1"/>
  <c r="AF39" i="1" s="1"/>
  <c r="AG39" i="1" s="1"/>
  <c r="F39" i="1"/>
  <c r="BB39" i="1"/>
  <c r="O39" i="1" s="1"/>
  <c r="H39" i="1"/>
  <c r="AB39" i="1"/>
  <c r="AC39" i="1" s="1"/>
  <c r="AD39" i="1" s="1"/>
  <c r="AH39" i="1"/>
  <c r="AI39" i="1" s="1"/>
  <c r="AJ39" i="1" s="1"/>
  <c r="G39" i="1"/>
  <c r="O47" i="1"/>
  <c r="AB62" i="1"/>
  <c r="AC62" i="1" s="1"/>
  <c r="AD62" i="1" s="1"/>
  <c r="AE62" i="1"/>
  <c r="AF62" i="1" s="1"/>
  <c r="AG62" i="1" s="1"/>
  <c r="BB62" i="1"/>
  <c r="P62" i="1" s="1"/>
  <c r="F62" i="1"/>
  <c r="AH62" i="1"/>
  <c r="AI62" i="1" s="1"/>
  <c r="AJ62" i="1" s="1"/>
  <c r="G62" i="1"/>
  <c r="H62" i="1"/>
  <c r="O71" i="1"/>
  <c r="AB40" i="1"/>
  <c r="AC40" i="1" s="1"/>
  <c r="AD40" i="1" s="1"/>
  <c r="AH40" i="1"/>
  <c r="AI40" i="1" s="1"/>
  <c r="AJ40" i="1" s="1"/>
  <c r="AE40" i="1"/>
  <c r="AF40" i="1" s="1"/>
  <c r="AG40" i="1" s="1"/>
  <c r="BB40" i="1"/>
  <c r="Q40" i="1" s="1"/>
  <c r="G40" i="1"/>
  <c r="H40" i="1"/>
  <c r="F40" i="1"/>
  <c r="AE53" i="1"/>
  <c r="AF53" i="1" s="1"/>
  <c r="AG53" i="1" s="1"/>
  <c r="AH53" i="1"/>
  <c r="AI53" i="1" s="1"/>
  <c r="AJ53" i="1" s="1"/>
  <c r="F53" i="1"/>
  <c r="G53" i="1"/>
  <c r="AB53" i="1"/>
  <c r="AC53" i="1" s="1"/>
  <c r="AD53" i="1" s="1"/>
  <c r="H53" i="1"/>
  <c r="BB53" i="1"/>
  <c r="Q53" i="1" s="1"/>
  <c r="AZ67" i="1"/>
  <c r="AZ66" i="1"/>
  <c r="O50" i="1"/>
  <c r="BF41" i="4"/>
  <c r="BG41" i="4" s="1"/>
  <c r="BH41" i="4" s="1"/>
  <c r="AZ49" i="1" s="1"/>
  <c r="P47" i="1"/>
  <c r="AB35" i="1"/>
  <c r="AC35" i="1" s="1"/>
  <c r="AD35" i="1" s="1"/>
  <c r="BB35" i="1"/>
  <c r="Q35" i="1" s="1"/>
  <c r="G35" i="1"/>
  <c r="H35" i="1"/>
  <c r="F35" i="1"/>
  <c r="AH35" i="1"/>
  <c r="AI35" i="1" s="1"/>
  <c r="AJ35" i="1" s="1"/>
  <c r="AE35" i="1"/>
  <c r="AF35" i="1" s="1"/>
  <c r="AG35" i="1" s="1"/>
  <c r="O31" i="1"/>
  <c r="P31" i="1"/>
  <c r="AE70" i="1"/>
  <c r="AF70" i="1" s="1"/>
  <c r="AG70" i="1" s="1"/>
  <c r="AH70" i="1"/>
  <c r="AI70" i="1" s="1"/>
  <c r="AJ70" i="1" s="1"/>
  <c r="F70" i="1"/>
  <c r="AB70" i="1"/>
  <c r="AC70" i="1" s="1"/>
  <c r="AD70" i="1" s="1"/>
  <c r="BB70" i="1"/>
  <c r="Q70" i="1" s="1"/>
  <c r="H70" i="1"/>
  <c r="G70" i="1"/>
  <c r="AE46" i="1"/>
  <c r="AF46" i="1" s="1"/>
  <c r="AG46" i="1" s="1"/>
  <c r="AB46" i="1"/>
  <c r="AC46" i="1" s="1"/>
  <c r="AD46" i="1" s="1"/>
  <c r="AH46" i="1"/>
  <c r="AI46" i="1" s="1"/>
  <c r="AJ46" i="1" s="1"/>
  <c r="BB46" i="1"/>
  <c r="P46" i="1" s="1"/>
  <c r="H46" i="1"/>
  <c r="F46" i="1"/>
  <c r="G46" i="1"/>
  <c r="F41" i="1"/>
  <c r="AB41" i="1"/>
  <c r="AC41" i="1" s="1"/>
  <c r="AD41" i="1" s="1"/>
  <c r="BB41" i="1"/>
  <c r="O41" i="1" s="1"/>
  <c r="AE41" i="1"/>
  <c r="AF41" i="1" s="1"/>
  <c r="AG41" i="1" s="1"/>
  <c r="H41" i="1"/>
  <c r="AH41" i="1"/>
  <c r="AI41" i="1" s="1"/>
  <c r="AJ41" i="1" s="1"/>
  <c r="G41" i="1"/>
  <c r="BF57" i="4"/>
  <c r="BG57" i="4" s="1"/>
  <c r="BH57" i="4" s="1"/>
  <c r="AZ65" i="1" s="1"/>
  <c r="AE34" i="1"/>
  <c r="AF34" i="1" s="1"/>
  <c r="AG34" i="1" s="1"/>
  <c r="AH34" i="1"/>
  <c r="AI34" i="1" s="1"/>
  <c r="AJ34" i="1" s="1"/>
  <c r="BB34" i="1"/>
  <c r="Q34" i="1" s="1"/>
  <c r="H34" i="1"/>
  <c r="AB34" i="1"/>
  <c r="AC34" i="1" s="1"/>
  <c r="AD34" i="1" s="1"/>
  <c r="F34" i="1"/>
  <c r="G34" i="1"/>
  <c r="BF18" i="4"/>
  <c r="BG18" i="4" s="1"/>
  <c r="BH18" i="4" s="1"/>
  <c r="AZ26" i="1" s="1"/>
  <c r="G25" i="1"/>
  <c r="H25" i="1"/>
  <c r="H32" i="1"/>
  <c r="G32" i="1"/>
  <c r="F32" i="1"/>
  <c r="AC25" i="1"/>
  <c r="AD25" i="1" s="1"/>
  <c r="F25" i="1" s="1"/>
  <c r="P25" i="1"/>
  <c r="Q25" i="1"/>
  <c r="AE32" i="1"/>
  <c r="AF32" i="1" s="1"/>
  <c r="AG32" i="1" s="1"/>
  <c r="AB32" i="1"/>
  <c r="BB32" i="1"/>
  <c r="O32" i="1" s="1"/>
  <c r="AH32" i="1"/>
  <c r="AI32" i="1" s="1"/>
  <c r="AJ32" i="1" s="1"/>
  <c r="BF34" i="4" l="1"/>
  <c r="BG34" i="4" s="1"/>
  <c r="BH34" i="4" s="1"/>
  <c r="AZ42" i="1" s="1"/>
  <c r="BF46" i="4"/>
  <c r="BG46" i="4" s="1"/>
  <c r="BH46" i="4" s="1"/>
  <c r="AZ54" i="1" s="1"/>
  <c r="BF59" i="4"/>
  <c r="BG59" i="4" s="1"/>
  <c r="BH59" i="4" s="1"/>
  <c r="AZ68" i="1" s="1"/>
  <c r="BF47" i="4"/>
  <c r="BG47" i="4" s="1"/>
  <c r="BH47" i="4" s="1"/>
  <c r="AZ55" i="1" s="1"/>
  <c r="BF40" i="4"/>
  <c r="BG40" i="4" s="1"/>
  <c r="BH40" i="4" s="1"/>
  <c r="AZ48" i="1" s="1"/>
  <c r="Q33" i="1"/>
  <c r="P33" i="1"/>
  <c r="P40" i="1"/>
  <c r="P35" i="1"/>
  <c r="O40" i="1"/>
  <c r="P53" i="1"/>
  <c r="Q58" i="1"/>
  <c r="O35" i="1"/>
  <c r="O34" i="1"/>
  <c r="P73" i="1"/>
  <c r="Q73" i="1"/>
  <c r="O58" i="1"/>
  <c r="O46" i="1"/>
  <c r="P34" i="1"/>
  <c r="AH65" i="1"/>
  <c r="AI65" i="1" s="1"/>
  <c r="AJ65" i="1" s="1"/>
  <c r="AE65" i="1"/>
  <c r="AF65" i="1" s="1"/>
  <c r="AG65" i="1" s="1"/>
  <c r="BB65" i="1"/>
  <c r="Q65" i="1" s="1"/>
  <c r="H65" i="1"/>
  <c r="G65" i="1"/>
  <c r="F65" i="1"/>
  <c r="AB65" i="1"/>
  <c r="AC65" i="1" s="1"/>
  <c r="AD65" i="1" s="1"/>
  <c r="Q46" i="1"/>
  <c r="BF36" i="4"/>
  <c r="BG36" i="4" s="1"/>
  <c r="BH36" i="4" s="1"/>
  <c r="AZ44" i="1" s="1"/>
  <c r="BF44" i="4"/>
  <c r="BG44" i="4" s="1"/>
  <c r="BH44" i="4" s="1"/>
  <c r="AZ52" i="1" s="1"/>
  <c r="O62" i="1"/>
  <c r="P29" i="1"/>
  <c r="BB69" i="1"/>
  <c r="O69" i="1" s="1"/>
  <c r="AE69" i="1"/>
  <c r="AF69" i="1" s="1"/>
  <c r="AG69" i="1" s="1"/>
  <c r="AH69" i="1"/>
  <c r="AI69" i="1" s="1"/>
  <c r="AJ69" i="1" s="1"/>
  <c r="AB69" i="1"/>
  <c r="AC69" i="1" s="1"/>
  <c r="AD69" i="1" s="1"/>
  <c r="F69" i="1"/>
  <c r="G69" i="1"/>
  <c r="H69" i="1"/>
  <c r="Q59" i="1"/>
  <c r="Q29" i="1"/>
  <c r="Q41" i="1"/>
  <c r="G66" i="1"/>
  <c r="AE66" i="1"/>
  <c r="AF66" i="1" s="1"/>
  <c r="AG66" i="1" s="1"/>
  <c r="BB66" i="1"/>
  <c r="Q66" i="1" s="1"/>
  <c r="F66" i="1"/>
  <c r="AB66" i="1"/>
  <c r="AC66" i="1" s="1"/>
  <c r="AD66" i="1" s="1"/>
  <c r="AH66" i="1"/>
  <c r="AI66" i="1" s="1"/>
  <c r="AJ66" i="1" s="1"/>
  <c r="H66" i="1"/>
  <c r="O53" i="1"/>
  <c r="P59" i="1"/>
  <c r="O70" i="1"/>
  <c r="AH49" i="1"/>
  <c r="AI49" i="1" s="1"/>
  <c r="AJ49" i="1" s="1"/>
  <c r="AE49" i="1"/>
  <c r="AF49" i="1" s="1"/>
  <c r="AG49" i="1" s="1"/>
  <c r="AB49" i="1"/>
  <c r="AC49" i="1" s="1"/>
  <c r="AD49" i="1" s="1"/>
  <c r="BB49" i="1"/>
  <c r="O49" i="1" s="1"/>
  <c r="F49" i="1"/>
  <c r="H49" i="1"/>
  <c r="G49" i="1"/>
  <c r="P39" i="1"/>
  <c r="BB72" i="1"/>
  <c r="P72" i="1" s="1"/>
  <c r="AB72" i="1"/>
  <c r="AC72" i="1" s="1"/>
  <c r="AD72" i="1" s="1"/>
  <c r="AH72" i="1"/>
  <c r="AI72" i="1" s="1"/>
  <c r="AJ72" i="1" s="1"/>
  <c r="G72" i="1"/>
  <c r="F72" i="1"/>
  <c r="AE72" i="1"/>
  <c r="AF72" i="1" s="1"/>
  <c r="AG72" i="1" s="1"/>
  <c r="H72" i="1"/>
  <c r="Q43" i="1"/>
  <c r="BB67" i="1"/>
  <c r="Q67" i="1" s="1"/>
  <c r="AE67" i="1"/>
  <c r="AF67" i="1" s="1"/>
  <c r="AG67" i="1" s="1"/>
  <c r="AH67" i="1"/>
  <c r="AI67" i="1" s="1"/>
  <c r="AJ67" i="1" s="1"/>
  <c r="G67" i="1"/>
  <c r="H67" i="1"/>
  <c r="AB67" i="1"/>
  <c r="AC67" i="1" s="1"/>
  <c r="AD67" i="1" s="1"/>
  <c r="F67" i="1"/>
  <c r="P41" i="1"/>
  <c r="BF43" i="4"/>
  <c r="BG43" i="4" s="1"/>
  <c r="BH43" i="4" s="1"/>
  <c r="AZ51" i="1" s="1"/>
  <c r="BF20" i="4"/>
  <c r="BG20" i="4" s="1"/>
  <c r="BH20" i="4" s="1"/>
  <c r="AZ28" i="1" s="1"/>
  <c r="Q39" i="1"/>
  <c r="O27" i="1"/>
  <c r="P38" i="1"/>
  <c r="P43" i="1"/>
  <c r="P70" i="1"/>
  <c r="BF55" i="4"/>
  <c r="BG55" i="4" s="1"/>
  <c r="BH55" i="4" s="1"/>
  <c r="AZ63" i="1" s="1"/>
  <c r="BF29" i="4"/>
  <c r="BG29" i="4" s="1"/>
  <c r="BH29" i="4" s="1"/>
  <c r="AZ37" i="1" s="1"/>
  <c r="Q62" i="1"/>
  <c r="Q27" i="1"/>
  <c r="Q38" i="1"/>
  <c r="BF28" i="4"/>
  <c r="BG28" i="4" s="1"/>
  <c r="BH28" i="4" s="1"/>
  <c r="AZ36" i="1" s="1"/>
  <c r="AE26" i="1"/>
  <c r="AF26" i="1" s="1"/>
  <c r="AG26" i="1" s="1"/>
  <c r="BB26" i="1"/>
  <c r="Q26" i="1" s="1"/>
  <c r="AB26" i="1"/>
  <c r="AH26" i="1"/>
  <c r="AI26" i="1" s="1"/>
  <c r="AJ26" i="1" s="1"/>
  <c r="P32" i="1"/>
  <c r="Q32" i="1"/>
  <c r="AC32" i="1"/>
  <c r="AD32" i="1" s="1"/>
  <c r="G26" i="1" l="1"/>
  <c r="O67" i="1"/>
  <c r="P67" i="1"/>
  <c r="P49" i="1"/>
  <c r="Q69" i="1"/>
  <c r="P69" i="1"/>
  <c r="H36" i="1"/>
  <c r="AB36" i="1"/>
  <c r="AC36" i="1" s="1"/>
  <c r="AD36" i="1" s="1"/>
  <c r="AH36" i="1"/>
  <c r="AI36" i="1" s="1"/>
  <c r="AJ36" i="1" s="1"/>
  <c r="BB36" i="1"/>
  <c r="Q36" i="1" s="1"/>
  <c r="AE36" i="1"/>
  <c r="AF36" i="1" s="1"/>
  <c r="AG36" i="1" s="1"/>
  <c r="F36" i="1"/>
  <c r="G36" i="1"/>
  <c r="Q72" i="1"/>
  <c r="O66" i="1"/>
  <c r="AE54" i="1"/>
  <c r="AF54" i="1" s="1"/>
  <c r="AG54" i="1" s="1"/>
  <c r="AB54" i="1"/>
  <c r="AC54" i="1" s="1"/>
  <c r="AD54" i="1" s="1"/>
  <c r="BB54" i="1"/>
  <c r="O54" i="1" s="1"/>
  <c r="AH54" i="1"/>
  <c r="AI54" i="1" s="1"/>
  <c r="AJ54" i="1" s="1"/>
  <c r="G54" i="1"/>
  <c r="F54" i="1"/>
  <c r="H54" i="1"/>
  <c r="AH55" i="1"/>
  <c r="AI55" i="1" s="1"/>
  <c r="AJ55" i="1" s="1"/>
  <c r="AB55" i="1"/>
  <c r="AC55" i="1" s="1"/>
  <c r="AD55" i="1" s="1"/>
  <c r="AE55" i="1"/>
  <c r="AF55" i="1" s="1"/>
  <c r="AG55" i="1" s="1"/>
  <c r="G55" i="1"/>
  <c r="BB55" i="1"/>
  <c r="P55" i="1" s="1"/>
  <c r="F55" i="1"/>
  <c r="H55" i="1"/>
  <c r="F48" i="1"/>
  <c r="H48" i="1"/>
  <c r="G48" i="1"/>
  <c r="AH48" i="1"/>
  <c r="AI48" i="1" s="1"/>
  <c r="AJ48" i="1" s="1"/>
  <c r="AE48" i="1"/>
  <c r="AF48" i="1" s="1"/>
  <c r="AG48" i="1" s="1"/>
  <c r="AB48" i="1"/>
  <c r="AC48" i="1" s="1"/>
  <c r="AD48" i="1" s="1"/>
  <c r="BB48" i="1"/>
  <c r="Q48" i="1" s="1"/>
  <c r="O72" i="1"/>
  <c r="Q49" i="1"/>
  <c r="P66" i="1"/>
  <c r="AB37" i="1"/>
  <c r="AC37" i="1" s="1"/>
  <c r="AD37" i="1" s="1"/>
  <c r="AE37" i="1"/>
  <c r="AF37" i="1" s="1"/>
  <c r="AG37" i="1" s="1"/>
  <c r="AH37" i="1"/>
  <c r="AI37" i="1" s="1"/>
  <c r="AJ37" i="1" s="1"/>
  <c r="BB37" i="1"/>
  <c r="Q37" i="1" s="1"/>
  <c r="H37" i="1"/>
  <c r="G37" i="1"/>
  <c r="F37" i="1"/>
  <c r="AB42" i="1"/>
  <c r="AC42" i="1" s="1"/>
  <c r="AD42" i="1" s="1"/>
  <c r="BB42" i="1"/>
  <c r="Q42" i="1" s="1"/>
  <c r="H42" i="1"/>
  <c r="G42" i="1"/>
  <c r="AH42" i="1"/>
  <c r="AI42" i="1" s="1"/>
  <c r="AJ42" i="1" s="1"/>
  <c r="F42" i="1"/>
  <c r="AE42" i="1"/>
  <c r="AF42" i="1" s="1"/>
  <c r="AG42" i="1" s="1"/>
  <c r="AE52" i="1"/>
  <c r="AF52" i="1" s="1"/>
  <c r="AG52" i="1" s="1"/>
  <c r="BB52" i="1"/>
  <c r="P52" i="1" s="1"/>
  <c r="AB52" i="1"/>
  <c r="AC52" i="1" s="1"/>
  <c r="AD52" i="1" s="1"/>
  <c r="G52" i="1"/>
  <c r="H52" i="1"/>
  <c r="F52" i="1"/>
  <c r="AH52" i="1"/>
  <c r="AI52" i="1" s="1"/>
  <c r="AJ52" i="1" s="1"/>
  <c r="O65" i="1"/>
  <c r="AE63" i="1"/>
  <c r="AF63" i="1" s="1"/>
  <c r="AG63" i="1" s="1"/>
  <c r="AB63" i="1"/>
  <c r="AC63" i="1" s="1"/>
  <c r="AD63" i="1" s="1"/>
  <c r="AH63" i="1"/>
  <c r="AI63" i="1" s="1"/>
  <c r="AJ63" i="1" s="1"/>
  <c r="BB63" i="1"/>
  <c r="P63" i="1" s="1"/>
  <c r="H63" i="1"/>
  <c r="G63" i="1"/>
  <c r="F63" i="1"/>
  <c r="AE51" i="1"/>
  <c r="AF51" i="1" s="1"/>
  <c r="AG51" i="1" s="1"/>
  <c r="BB51" i="1"/>
  <c r="Q51" i="1" s="1"/>
  <c r="AB51" i="1"/>
  <c r="AC51" i="1" s="1"/>
  <c r="AD51" i="1" s="1"/>
  <c r="H51" i="1"/>
  <c r="G51" i="1"/>
  <c r="AH51" i="1"/>
  <c r="AI51" i="1" s="1"/>
  <c r="AJ51" i="1" s="1"/>
  <c r="F51" i="1"/>
  <c r="P65" i="1"/>
  <c r="AE28" i="1"/>
  <c r="AF28" i="1" s="1"/>
  <c r="AG28" i="1" s="1"/>
  <c r="AH28" i="1"/>
  <c r="AI28" i="1" s="1"/>
  <c r="AJ28" i="1" s="1"/>
  <c r="BB28" i="1"/>
  <c r="Q28" i="1" s="1"/>
  <c r="AB28" i="1"/>
  <c r="AC28" i="1" s="1"/>
  <c r="AD28" i="1" s="1"/>
  <c r="G28" i="1"/>
  <c r="H28" i="1"/>
  <c r="F28" i="1"/>
  <c r="AE44" i="1"/>
  <c r="AF44" i="1" s="1"/>
  <c r="AG44" i="1" s="1"/>
  <c r="BB44" i="1"/>
  <c r="P44" i="1" s="1"/>
  <c r="AB44" i="1"/>
  <c r="AC44" i="1" s="1"/>
  <c r="AD44" i="1" s="1"/>
  <c r="G44" i="1"/>
  <c r="AH44" i="1"/>
  <c r="AI44" i="1" s="1"/>
  <c r="AJ44" i="1" s="1"/>
  <c r="F44" i="1"/>
  <c r="H44" i="1"/>
  <c r="AB68" i="1"/>
  <c r="AC68" i="1" s="1"/>
  <c r="AD68" i="1" s="1"/>
  <c r="AE68" i="1"/>
  <c r="AF68" i="1" s="1"/>
  <c r="AG68" i="1" s="1"/>
  <c r="AH68" i="1"/>
  <c r="AI68" i="1" s="1"/>
  <c r="AJ68" i="1" s="1"/>
  <c r="BB68" i="1"/>
  <c r="O68" i="1" s="1"/>
  <c r="G68" i="1"/>
  <c r="H68" i="1"/>
  <c r="F68" i="1"/>
  <c r="AC26" i="1"/>
  <c r="AD26" i="1" s="1"/>
  <c r="F26" i="1" s="1"/>
  <c r="O26" i="1"/>
  <c r="H26" i="1"/>
  <c r="P26" i="1"/>
  <c r="K269" i="1"/>
  <c r="L293" i="1"/>
  <c r="I242" i="1"/>
  <c r="J242" i="1"/>
  <c r="K267" i="1"/>
  <c r="K268" i="1"/>
  <c r="J241" i="1"/>
  <c r="I241" i="1"/>
  <c r="L292" i="1"/>
  <c r="K266" i="1"/>
  <c r="J243" i="1"/>
  <c r="I243" i="1"/>
  <c r="K265" i="1"/>
  <c r="J244" i="1"/>
  <c r="I244" i="1"/>
  <c r="Z332" i="1" l="1"/>
  <c r="Z311" i="1"/>
  <c r="Z65" i="1"/>
  <c r="Z83" i="1"/>
  <c r="Z66" i="1"/>
  <c r="Z171" i="1"/>
  <c r="Z298" i="1"/>
  <c r="Z74" i="1"/>
  <c r="Z45" i="1"/>
  <c r="Z119" i="1"/>
  <c r="Z78" i="1"/>
  <c r="Z135" i="1"/>
  <c r="Z224" i="1"/>
  <c r="Z131" i="1"/>
  <c r="Z117" i="1"/>
  <c r="Z344" i="1"/>
  <c r="Z310" i="1"/>
  <c r="Z85" i="1"/>
  <c r="Z188" i="1"/>
  <c r="Z292" i="1"/>
  <c r="M292" i="1" s="1"/>
  <c r="Q44" i="1"/>
  <c r="Z283" i="1"/>
  <c r="L283" i="1" s="1"/>
  <c r="Z108" i="1"/>
  <c r="Z340" i="1"/>
  <c r="Z132" i="1"/>
  <c r="Z294" i="1"/>
  <c r="M294" i="1" s="1"/>
  <c r="Z148" i="1"/>
  <c r="Z25" i="1"/>
  <c r="Z237" i="1"/>
  <c r="Z114" i="1"/>
  <c r="Z68" i="1"/>
  <c r="Q63" i="1"/>
  <c r="O52" i="1"/>
  <c r="Z36" i="1"/>
  <c r="Z338" i="1"/>
  <c r="Z140" i="1"/>
  <c r="Z48" i="1"/>
  <c r="Z118" i="1"/>
  <c r="Z144" i="1"/>
  <c r="Z170" i="1"/>
  <c r="Z57" i="1"/>
  <c r="Z266" i="1"/>
  <c r="L266" i="1" s="1"/>
  <c r="Z79" i="1"/>
  <c r="Z326" i="1"/>
  <c r="Z146" i="1"/>
  <c r="Z91" i="1"/>
  <c r="Z56" i="1"/>
  <c r="Z307" i="1"/>
  <c r="Z219" i="1"/>
  <c r="Z327" i="1"/>
  <c r="Z87" i="1"/>
  <c r="Z241" i="1"/>
  <c r="K241" i="1" s="1"/>
  <c r="Q54" i="1"/>
  <c r="P54" i="1"/>
  <c r="Z322" i="1"/>
  <c r="Z162" i="1"/>
  <c r="Z330" i="1"/>
  <c r="Z216" i="1"/>
  <c r="Z243" i="1"/>
  <c r="K243" i="1" s="1"/>
  <c r="Z197" i="1"/>
  <c r="I197" i="1" s="1"/>
  <c r="Z88" i="1"/>
  <c r="Z234" i="1"/>
  <c r="P28" i="1"/>
  <c r="Z244" i="1"/>
  <c r="K244" i="1" s="1"/>
  <c r="Z273" i="1"/>
  <c r="L273" i="1" s="1"/>
  <c r="Z208" i="1"/>
  <c r="Z181" i="1"/>
  <c r="Z288" i="1"/>
  <c r="L288" i="1" s="1"/>
  <c r="Z339" i="1"/>
  <c r="Z242" i="1"/>
  <c r="K242" i="1" s="1"/>
  <c r="Z281" i="1"/>
  <c r="L281" i="1" s="1"/>
  <c r="Z189" i="1"/>
  <c r="Z203" i="1"/>
  <c r="Z257" i="1"/>
  <c r="K257" i="1" s="1"/>
  <c r="Z299" i="1"/>
  <c r="Z303" i="1"/>
  <c r="Z24" i="1"/>
  <c r="Z163" i="1"/>
  <c r="Z107" i="1"/>
  <c r="Z335" i="1"/>
  <c r="Z177" i="1"/>
  <c r="Z143" i="1"/>
  <c r="Z341" i="1"/>
  <c r="Z30" i="1"/>
  <c r="Z276" i="1"/>
  <c r="L276" i="1" s="1"/>
  <c r="Z26" i="1"/>
  <c r="Z212" i="1"/>
  <c r="Z238" i="1"/>
  <c r="P42" i="1"/>
  <c r="Z125" i="1"/>
  <c r="Z253" i="1"/>
  <c r="K253" i="1" s="1"/>
  <c r="Z252" i="1"/>
  <c r="K252" i="1" s="1"/>
  <c r="Z261" i="1"/>
  <c r="K261" i="1" s="1"/>
  <c r="Z331" i="1"/>
  <c r="Z265" i="1"/>
  <c r="L265" i="1" s="1"/>
  <c r="Z115" i="1"/>
  <c r="Z124" i="1"/>
  <c r="Z138" i="1"/>
  <c r="Z174" i="1"/>
  <c r="Z47" i="1"/>
  <c r="Z58" i="1"/>
  <c r="Z75" i="1"/>
  <c r="Z176" i="1"/>
  <c r="Z274" i="1"/>
  <c r="L274" i="1" s="1"/>
  <c r="Z218" i="1"/>
  <c r="Z168" i="1"/>
  <c r="Z259" i="1"/>
  <c r="K259" i="1" s="1"/>
  <c r="Z278" i="1"/>
  <c r="L278" i="1" s="1"/>
  <c r="Z198" i="1"/>
  <c r="Z334" i="1"/>
  <c r="Z112" i="1"/>
  <c r="Z156" i="1"/>
  <c r="Z247" i="1"/>
  <c r="K247" i="1" s="1"/>
  <c r="Z54" i="1"/>
  <c r="Z222" i="1"/>
  <c r="Z179" i="1"/>
  <c r="Z116" i="1"/>
  <c r="Z336" i="1"/>
  <c r="Z46" i="1"/>
  <c r="Z39" i="1"/>
  <c r="Z305" i="1"/>
  <c r="Z150" i="1"/>
  <c r="Z337" i="1"/>
  <c r="Z187" i="1"/>
  <c r="Z158" i="1"/>
  <c r="Z262" i="1"/>
  <c r="K262" i="1" s="1"/>
  <c r="Z248" i="1"/>
  <c r="K248" i="1" s="1"/>
  <c r="Z320" i="1"/>
  <c r="Z43" i="1"/>
  <c r="P68" i="1"/>
  <c r="O44" i="1"/>
  <c r="O28" i="1"/>
  <c r="O51" i="1"/>
  <c r="O63" i="1"/>
  <c r="O55" i="1"/>
  <c r="O36" i="1"/>
  <c r="Z127" i="1"/>
  <c r="Z95" i="1"/>
  <c r="Z282" i="1"/>
  <c r="L282" i="1" s="1"/>
  <c r="Z255" i="1"/>
  <c r="K255" i="1" s="1"/>
  <c r="Z44" i="1"/>
  <c r="Z192" i="1"/>
  <c r="Z258" i="1"/>
  <c r="K258" i="1" s="1"/>
  <c r="Z236" i="1"/>
  <c r="Z165" i="1"/>
  <c r="Z280" i="1"/>
  <c r="L280" i="1" s="1"/>
  <c r="Z324" i="1"/>
  <c r="Z37" i="1"/>
  <c r="Z52" i="1"/>
  <c r="Z77" i="1"/>
  <c r="Z272" i="1"/>
  <c r="L272" i="1" s="1"/>
  <c r="Z82" i="1"/>
  <c r="Z191" i="1"/>
  <c r="Z178" i="1"/>
  <c r="Z284" i="1"/>
  <c r="L284" i="1" s="1"/>
  <c r="Z290" i="1"/>
  <c r="L290" i="1" s="1"/>
  <c r="Z61" i="1"/>
  <c r="Z250" i="1"/>
  <c r="K250" i="1" s="1"/>
  <c r="Z81" i="1"/>
  <c r="Z122" i="1"/>
  <c r="Z55" i="1"/>
  <c r="Z285" i="1"/>
  <c r="L285" i="1" s="1"/>
  <c r="Z172" i="1"/>
  <c r="Z173" i="1"/>
  <c r="Z96" i="1"/>
  <c r="Z51" i="1"/>
  <c r="Z50" i="1"/>
  <c r="Z302" i="1"/>
  <c r="Z38" i="1"/>
  <c r="Z270" i="1"/>
  <c r="L270" i="1" s="1"/>
  <c r="Z318" i="1"/>
  <c r="Z104" i="1"/>
  <c r="Z221" i="1"/>
  <c r="Z232" i="1"/>
  <c r="Z27" i="1"/>
  <c r="Z256" i="1"/>
  <c r="K256" i="1" s="1"/>
  <c r="Z64" i="1"/>
  <c r="Q68" i="1"/>
  <c r="O42" i="1"/>
  <c r="Z134" i="1"/>
  <c r="Z126" i="1"/>
  <c r="Z86" i="1"/>
  <c r="Z233" i="1"/>
  <c r="J233" i="1" s="1"/>
  <c r="Z346" i="1"/>
  <c r="Z113" i="1"/>
  <c r="Z145" i="1"/>
  <c r="Z239" i="1"/>
  <c r="Z264" i="1"/>
  <c r="Z92" i="1"/>
  <c r="Z211" i="1"/>
  <c r="J211" i="1" s="1"/>
  <c r="Z175" i="1"/>
  <c r="Z329" i="1"/>
  <c r="Z149" i="1"/>
  <c r="Z235" i="1"/>
  <c r="Z249" i="1"/>
  <c r="K249" i="1" s="1"/>
  <c r="Z137" i="1"/>
  <c r="Z183" i="1"/>
  <c r="Z151" i="1"/>
  <c r="Z263" i="1"/>
  <c r="K263" i="1" s="1"/>
  <c r="Z71" i="1"/>
  <c r="Z251" i="1"/>
  <c r="K251" i="1" s="1"/>
  <c r="Z186" i="1"/>
  <c r="Z167" i="1"/>
  <c r="Z325" i="1"/>
  <c r="Z136" i="1"/>
  <c r="Z182" i="1"/>
  <c r="Z164" i="1"/>
  <c r="Z240" i="1"/>
  <c r="Z328" i="1"/>
  <c r="Z304" i="1"/>
  <c r="Z185" i="1"/>
  <c r="Z42" i="1"/>
  <c r="Z99" i="1"/>
  <c r="Z62" i="1"/>
  <c r="Z230" i="1"/>
  <c r="Z214" i="1"/>
  <c r="Z190" i="1"/>
  <c r="Z343" i="1"/>
  <c r="Z204" i="1"/>
  <c r="Z53" i="1"/>
  <c r="P51" i="1"/>
  <c r="P37" i="1"/>
  <c r="Z202" i="1"/>
  <c r="Z159" i="1"/>
  <c r="Z129" i="1"/>
  <c r="Z300" i="1"/>
  <c r="Z312" i="1"/>
  <c r="Z217" i="1"/>
  <c r="Z153" i="1"/>
  <c r="Z180" i="1"/>
  <c r="Z347" i="1"/>
  <c r="Z123" i="1"/>
  <c r="Z245" i="1"/>
  <c r="K245" i="1" s="1"/>
  <c r="Z268" i="1"/>
  <c r="L268" i="1" s="1"/>
  <c r="Z200" i="1"/>
  <c r="Z201" i="1"/>
  <c r="Z157" i="1"/>
  <c r="Z309" i="1"/>
  <c r="Z106" i="1"/>
  <c r="Z269" i="1"/>
  <c r="L269" i="1" s="1"/>
  <c r="Z90" i="1"/>
  <c r="Z345" i="1"/>
  <c r="Z33" i="1"/>
  <c r="Z321" i="1"/>
  <c r="Z227" i="1"/>
  <c r="Z194" i="1"/>
  <c r="Z210" i="1"/>
  <c r="Z152" i="1"/>
  <c r="Z133" i="1"/>
  <c r="Z120" i="1"/>
  <c r="Z314" i="1"/>
  <c r="Z32" i="1"/>
  <c r="Z348" i="1"/>
  <c r="Z76" i="1"/>
  <c r="Z31" i="1"/>
  <c r="Z260" i="1"/>
  <c r="K260" i="1" s="1"/>
  <c r="Z84" i="1"/>
  <c r="Z295" i="1"/>
  <c r="Z100" i="1"/>
  <c r="Z196" i="1"/>
  <c r="Z121" i="1"/>
  <c r="Z111" i="1"/>
  <c r="O37" i="1"/>
  <c r="Z228" i="1"/>
  <c r="Z267" i="1"/>
  <c r="L267" i="1" s="1"/>
  <c r="Z223" i="1"/>
  <c r="Z69" i="1"/>
  <c r="Z28" i="1"/>
  <c r="Z296" i="1"/>
  <c r="Z142" i="1"/>
  <c r="Z141" i="1"/>
  <c r="Z35" i="1"/>
  <c r="Z199" i="1"/>
  <c r="Z323" i="1"/>
  <c r="Z154" i="1"/>
  <c r="Z225" i="1"/>
  <c r="Z130" i="1"/>
  <c r="Z287" i="1"/>
  <c r="L287" i="1" s="1"/>
  <c r="Z155" i="1"/>
  <c r="Z206" i="1"/>
  <c r="Z213" i="1"/>
  <c r="Z41" i="1"/>
  <c r="Z67" i="1"/>
  <c r="Z301" i="1"/>
  <c r="Z128" i="1"/>
  <c r="Z207" i="1"/>
  <c r="Z333" i="1"/>
  <c r="Z80" i="1"/>
  <c r="Z102" i="1"/>
  <c r="Z184" i="1"/>
  <c r="Z73" i="1"/>
  <c r="Z40" i="1"/>
  <c r="Z70" i="1"/>
  <c r="Z229" i="1"/>
  <c r="Z34" i="1"/>
  <c r="Z297" i="1"/>
  <c r="Z169" i="1"/>
  <c r="Z105" i="1"/>
  <c r="Z289" i="1"/>
  <c r="L289" i="1" s="1"/>
  <c r="Z246" i="1"/>
  <c r="K246" i="1" s="1"/>
  <c r="Z147" i="1"/>
  <c r="Z317" i="1"/>
  <c r="P36" i="1"/>
  <c r="Q52" i="1"/>
  <c r="P48" i="1"/>
  <c r="Z166" i="1"/>
  <c r="Z226" i="1"/>
  <c r="Z98" i="1"/>
  <c r="Z254" i="1"/>
  <c r="K254" i="1" s="1"/>
  <c r="Z316" i="1"/>
  <c r="Z342" i="1"/>
  <c r="Z94" i="1"/>
  <c r="Z161" i="1"/>
  <c r="Z271" i="1"/>
  <c r="L271" i="1" s="1"/>
  <c r="Z110" i="1"/>
  <c r="Z72" i="1"/>
  <c r="Z101" i="1"/>
  <c r="Z293" i="1"/>
  <c r="M293" i="1" s="1"/>
  <c r="Z29" i="1"/>
  <c r="Z205" i="1"/>
  <c r="Z103" i="1"/>
  <c r="Z215" i="1"/>
  <c r="Z195" i="1"/>
  <c r="Z220" i="1"/>
  <c r="Z160" i="1"/>
  <c r="Z306" i="1"/>
  <c r="Z193" i="1"/>
  <c r="Z60" i="1"/>
  <c r="Z277" i="1"/>
  <c r="L277" i="1" s="1"/>
  <c r="Z59" i="1"/>
  <c r="Z139" i="1"/>
  <c r="Z209" i="1"/>
  <c r="Z109" i="1"/>
  <c r="Z308" i="1"/>
  <c r="Z313" i="1"/>
  <c r="Z315" i="1"/>
  <c r="Z63" i="1"/>
  <c r="Z89" i="1"/>
  <c r="Z286" i="1"/>
  <c r="Z93" i="1"/>
  <c r="Z279" i="1"/>
  <c r="L279" i="1" s="1"/>
  <c r="Z231" i="1"/>
  <c r="Z275" i="1"/>
  <c r="L275" i="1" s="1"/>
  <c r="Z49" i="1"/>
  <c r="Z97" i="1"/>
  <c r="Z319" i="1"/>
  <c r="O48" i="1"/>
  <c r="Q55" i="1"/>
  <c r="I233" i="1" l="1"/>
  <c r="J197" i="1"/>
  <c r="I211" i="1"/>
  <c r="J234" i="1"/>
  <c r="I234" i="1"/>
  <c r="I208" i="1"/>
  <c r="J208" i="1"/>
  <c r="I237" i="1"/>
  <c r="J237" i="1"/>
  <c r="J238" i="1"/>
  <c r="I238" i="1"/>
  <c r="J203" i="1"/>
  <c r="I203" i="1"/>
  <c r="J216" i="1"/>
  <c r="I216" i="1"/>
  <c r="I224" i="1"/>
  <c r="J224" i="1"/>
  <c r="J212" i="1"/>
  <c r="I212" i="1"/>
  <c r="J189" i="1"/>
  <c r="I189" i="1"/>
  <c r="J219" i="1"/>
  <c r="I219" i="1"/>
  <c r="J188" i="1"/>
  <c r="I188" i="1"/>
  <c r="I231" i="1"/>
  <c r="J231" i="1"/>
  <c r="I227" i="1"/>
  <c r="J227" i="1"/>
  <c r="J186" i="1"/>
  <c r="I186" i="1"/>
  <c r="J235" i="1"/>
  <c r="I235" i="1"/>
  <c r="J198" i="1"/>
  <c r="I198" i="1"/>
  <c r="I184" i="1"/>
  <c r="J184" i="1"/>
  <c r="I187" i="1"/>
  <c r="J187" i="1"/>
  <c r="J209" i="1"/>
  <c r="I209" i="1"/>
  <c r="J213" i="1"/>
  <c r="I213" i="1"/>
  <c r="J199" i="1"/>
  <c r="I199" i="1"/>
  <c r="J201" i="1"/>
  <c r="I201" i="1"/>
  <c r="J190" i="1"/>
  <c r="I190" i="1"/>
  <c r="K286" i="1"/>
  <c r="L286" i="1"/>
  <c r="J195" i="1"/>
  <c r="I195" i="1"/>
  <c r="I226" i="1"/>
  <c r="J226" i="1"/>
  <c r="J206" i="1"/>
  <c r="I206" i="1"/>
  <c r="I228" i="1"/>
  <c r="J228" i="1"/>
  <c r="I200" i="1"/>
  <c r="J200" i="1"/>
  <c r="I214" i="1"/>
  <c r="J214" i="1"/>
  <c r="J240" i="1"/>
  <c r="I240" i="1"/>
  <c r="J191" i="1"/>
  <c r="I191" i="1"/>
  <c r="I222" i="1"/>
  <c r="J222" i="1"/>
  <c r="I223" i="1"/>
  <c r="J223" i="1"/>
  <c r="I217" i="1"/>
  <c r="J217" i="1"/>
  <c r="I215" i="1"/>
  <c r="J215" i="1"/>
  <c r="J230" i="1"/>
  <c r="I230" i="1"/>
  <c r="J236" i="1"/>
  <c r="I236" i="1"/>
  <c r="I220" i="1"/>
  <c r="J220" i="1"/>
  <c r="I196" i="1"/>
  <c r="J196" i="1"/>
  <c r="J218" i="1"/>
  <c r="I218" i="1"/>
  <c r="I205" i="1"/>
  <c r="J205" i="1"/>
  <c r="I183" i="1"/>
  <c r="J183" i="1"/>
  <c r="I232" i="1"/>
  <c r="J232" i="1"/>
  <c r="I192" i="1"/>
  <c r="J192" i="1"/>
  <c r="J229" i="1"/>
  <c r="I229" i="1"/>
  <c r="I207" i="1"/>
  <c r="J207" i="1"/>
  <c r="J193" i="1"/>
  <c r="I193" i="1"/>
  <c r="J225" i="1"/>
  <c r="I225" i="1"/>
  <c r="J210" i="1"/>
  <c r="I210" i="1"/>
  <c r="J202" i="1"/>
  <c r="I202" i="1"/>
  <c r="L264" i="1"/>
  <c r="K264" i="1"/>
  <c r="J221" i="1"/>
  <c r="I221" i="1"/>
  <c r="I194" i="1"/>
  <c r="J194" i="1"/>
  <c r="J204" i="1"/>
  <c r="I204" i="1"/>
  <c r="J185" i="1"/>
  <c r="I185" i="1"/>
  <c r="J239" i="1"/>
  <c r="I2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<sst xmlns="http://schemas.openxmlformats.org/spreadsheetml/2006/main" count="2845" uniqueCount="1133">
  <si>
    <t>JISキーボード</t>
    <phoneticPr fontId="1"/>
  </si>
  <si>
    <t>↓ 同じ組み合わせがあると、色が変わる</t>
  </si>
  <si>
    <t>※Macでは「つ」と「っ」の区別ができない</t>
    <rPh sb="14" eb="16">
      <t>クベツ</t>
    </rPh>
    <phoneticPr fontId="1"/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</si>
  <si>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</si>
  <si>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</si>
  <si>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</si>
  <si>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</si>
  <si>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</si>
  <si>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</si>
  <si>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</si>
  <si>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</si>
  <si>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</si>
  <si>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</si>
  <si>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</si>
  <si>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-</t>
    <phoneticPr fontId="1"/>
  </si>
  <si>
    <t>^</t>
    <phoneticPr fontId="1"/>
  </si>
  <si>
    <t>り</t>
  </si>
  <si>
    <t>め</t>
  </si>
  <si>
    <t>さ</t>
  </si>
  <si>
    <t>よ</t>
  </si>
  <si>
    <t>え</t>
  </si>
  <si>
    <t>ゆ</t>
  </si>
  <si>
    <t>Q</t>
    <phoneticPr fontId="1"/>
  </si>
  <si>
    <t>小</t>
  </si>
  <si>
    <t>W</t>
    <phoneticPr fontId="1"/>
  </si>
  <si>
    <t>き</t>
  </si>
  <si>
    <t>E</t>
    <phoneticPr fontId="1"/>
  </si>
  <si>
    <t>て</t>
  </si>
  <si>
    <t>R</t>
    <phoneticPr fontId="1"/>
  </si>
  <si>
    <t>し</t>
  </si>
  <si>
    <t>T</t>
    <phoneticPr fontId="1"/>
  </si>
  <si>
    <t>左</t>
  </si>
  <si>
    <t>Y</t>
    <phoneticPr fontId="1"/>
  </si>
  <si>
    <t>右</t>
  </si>
  <si>
    <t>U</t>
    <phoneticPr fontId="1"/>
  </si>
  <si>
    <t>BS</t>
  </si>
  <si>
    <t>I</t>
    <phoneticPr fontId="1"/>
  </si>
  <si>
    <t>る</t>
  </si>
  <si>
    <t>O</t>
    <phoneticPr fontId="1"/>
  </si>
  <si>
    <t>す</t>
  </si>
  <si>
    <t>P</t>
    <phoneticPr fontId="1"/>
  </si>
  <si>
    <t>へ</t>
  </si>
  <si>
    <t>@</t>
    <phoneticPr fontId="1"/>
  </si>
  <si>
    <t>[</t>
    <phoneticPr fontId="1"/>
  </si>
  <si>
    <t>せ</t>
  </si>
  <si>
    <t>む</t>
  </si>
  <si>
    <t>に</t>
  </si>
  <si>
    <t>左濁</t>
  </si>
  <si>
    <t>ま</t>
  </si>
  <si>
    <t>ち</t>
  </si>
  <si>
    <t>や</t>
  </si>
  <si>
    <t>右濁</t>
  </si>
  <si>
    <t>の</t>
  </si>
  <si>
    <t>も</t>
  </si>
  <si>
    <t>わ</t>
  </si>
  <si>
    <t>A</t>
    <phoneticPr fontId="1"/>
  </si>
  <si>
    <t>ろ</t>
  </si>
  <si>
    <t>S</t>
    <phoneticPr fontId="1"/>
  </si>
  <si>
    <t>け</t>
  </si>
  <si>
    <t>D</t>
    <phoneticPr fontId="1"/>
  </si>
  <si>
    <t>と</t>
  </si>
  <si>
    <t>F</t>
    <phoneticPr fontId="1"/>
  </si>
  <si>
    <t>か</t>
  </si>
  <si>
    <t>G</t>
    <phoneticPr fontId="1"/>
  </si>
  <si>
    <t>H</t>
    <phoneticPr fontId="1"/>
  </si>
  <si>
    <t>く</t>
  </si>
  <si>
    <t>J</t>
    <phoneticPr fontId="1"/>
  </si>
  <si>
    <t>あ</t>
  </si>
  <si>
    <t>K</t>
    <phoneticPr fontId="1"/>
  </si>
  <si>
    <t>い</t>
  </si>
  <si>
    <t>L</t>
    <phoneticPr fontId="1"/>
  </si>
  <si>
    <t>う</t>
  </si>
  <si>
    <t>;</t>
    <phoneticPr fontId="1"/>
  </si>
  <si>
    <t>ー</t>
  </si>
  <si>
    <t>:</t>
    <phoneticPr fontId="1"/>
  </si>
  <si>
    <t>]</t>
  </si>
  <si>
    <t>を</t>
  </si>
  <si>
    <t>左半</t>
  </si>
  <si>
    <t>み</t>
  </si>
  <si>
    <t>お</t>
  </si>
  <si>
    <t>右半</t>
  </si>
  <si>
    <t>ね</t>
  </si>
  <si>
    <t>ふ</t>
  </si>
  <si>
    <t>Z</t>
    <phoneticPr fontId="1"/>
  </si>
  <si>
    <t>ほ</t>
  </si>
  <si>
    <t>X</t>
    <phoneticPr fontId="1"/>
  </si>
  <si>
    <t>ひ</t>
  </si>
  <si>
    <t>C</t>
    <phoneticPr fontId="1"/>
  </si>
  <si>
    <t>は</t>
  </si>
  <si>
    <t>V</t>
    <phoneticPr fontId="1"/>
  </si>
  <si>
    <t>こ</t>
  </si>
  <si>
    <t>B</t>
    <phoneticPr fontId="1"/>
  </si>
  <si>
    <t>そ</t>
  </si>
  <si>
    <t>N</t>
    <phoneticPr fontId="1"/>
  </si>
  <si>
    <t>た</t>
  </si>
  <si>
    <t>M</t>
    <phoneticPr fontId="1"/>
  </si>
  <si>
    <t>な</t>
  </si>
  <si>
    <t>,</t>
    <phoneticPr fontId="1"/>
  </si>
  <si>
    <t>ん</t>
  </si>
  <si>
    <t>.</t>
    <phoneticPr fontId="1"/>
  </si>
  <si>
    <t>ら</t>
  </si>
  <si>
    <t>/</t>
    <phoneticPr fontId="1"/>
  </si>
  <si>
    <t>れ</t>
  </si>
  <si>
    <t>_</t>
  </si>
  <si>
    <t>USキーボード（定義は JISキーボードの方で）</t>
    <rPh sb="8" eb="10">
      <t xml:space="preserve">テイギハ </t>
    </rPh>
    <rPh sb="21" eb="22">
      <t xml:space="preserve">ホウデ </t>
    </rPh>
    <phoneticPr fontId="1"/>
  </si>
  <si>
    <t>かな定義</t>
    <rPh sb="2" eb="4">
      <t>テイギ</t>
    </rPh>
    <phoneticPr fontId="1"/>
  </si>
  <si>
    <t>JIS-US対照表</t>
    <rPh sb="6" eb="9">
      <t>タイショウヒョウ</t>
    </rPh>
    <phoneticPr fontId="1"/>
  </si>
  <si>
    <t>bit</t>
    <phoneticPr fontId="1"/>
  </si>
  <si>
    <t>キー
位置</t>
    <rPh sb="3" eb="5">
      <t>イチ</t>
    </rPh>
    <phoneticPr fontId="1"/>
  </si>
  <si>
    <t>仮想キー
トップ</t>
    <rPh sb="0" eb="2">
      <t xml:space="preserve">カソウ </t>
    </rPh>
    <phoneticPr fontId="1"/>
  </si>
  <si>
    <t>入力
コード</t>
    <rPh sb="0" eb="2">
      <t>ニュウリョク</t>
    </rPh>
    <phoneticPr fontId="1"/>
  </si>
  <si>
    <t>JIS</t>
    <phoneticPr fontId="1"/>
  </si>
  <si>
    <t>US</t>
    <phoneticPr fontId="1"/>
  </si>
  <si>
    <t>Sp</t>
    <phoneticPr fontId="1"/>
  </si>
  <si>
    <t>_</t>
    <phoneticPr fontId="1"/>
  </si>
  <si>
    <t>]</t>
    <phoneticPr fontId="1"/>
  </si>
  <si>
    <t>＼</t>
    <phoneticPr fontId="1"/>
  </si>
  <si>
    <t>\</t>
    <phoneticPr fontId="1"/>
  </si>
  <si>
    <t>hyphen</t>
    <phoneticPr fontId="1"/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</si>
  <si>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</si>
  <si>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</si>
  <si>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</si>
  <si>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</si>
  <si>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</si>
  <si>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</si>
  <si>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</si>
  <si>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</si>
  <si>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</si>
  <si>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</si>
  <si>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</si>
  <si>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</si>
  <si>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</si>
  <si>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</si>
  <si>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</si>
  <si>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</si>
  <si>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</si>
  <si>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</si>
  <si>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</si>
  <si>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</si>
  <si>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@</t>
  </si>
  <si>
    <t>open_bracket</t>
    <phoneticPr fontId="1"/>
  </si>
  <si>
    <t>[</t>
  </si>
  <si>
    <t>close_bracket</t>
    <phoneticPr fontId="1"/>
  </si>
  <si>
    <t>A</t>
  </si>
  <si>
    <t>a</t>
    <phoneticPr fontId="1"/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</si>
  <si>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</si>
  <si>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</si>
  <si>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</si>
  <si>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</si>
  <si>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</si>
  <si>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</si>
  <si>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</si>
  <si>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</si>
  <si>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</si>
  <si>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</si>
  <si>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</si>
  <si>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</si>
  <si>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</si>
  <si>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</si>
  <si>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</si>
  <si>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</si>
  <si>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;</t>
  </si>
  <si>
    <t>semicolon</t>
  </si>
  <si>
    <t>:</t>
  </si>
  <si>
    <t>quote</t>
  </si>
  <si>
    <t>non_us_pound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</si>
  <si>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</si>
  <si>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</si>
  <si>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</si>
  <si>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</si>
  <si>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</si>
  <si>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</si>
  <si>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</si>
  <si>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</si>
  <si>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</si>
  <si>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</si>
  <si>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</si>
  <si>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</si>
  <si>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</si>
  <si>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</si>
  <si>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,</t>
  </si>
  <si>
    <t>comma</t>
  </si>
  <si>
    <t>.</t>
  </si>
  <si>
    <t>period</t>
  </si>
  <si>
    <t>/</t>
  </si>
  <si>
    <t>slash</t>
  </si>
  <si>
    <t>international1</t>
    <phoneticPr fontId="1"/>
  </si>
  <si>
    <t>固有名詞ショートカット</t>
    <phoneticPr fontId="1"/>
  </si>
  <si>
    <t>ビットパターン</t>
    <phoneticPr fontId="1"/>
  </si>
  <si>
    <t>キー</t>
    <phoneticPr fontId="1"/>
  </si>
  <si>
    <t>文字列</t>
    <rPh sb="0" eb="2">
      <t xml:space="preserve">モジ </t>
    </rPh>
    <rPh sb="2" eb="3">
      <t xml:space="preserve">レツ </t>
    </rPh>
    <phoneticPr fontId="1"/>
  </si>
  <si>
    <t>Karabiner-Elements かな</t>
  </si>
  <si>
    <t>{"key_code":"b","modifiers":["shift","option"]},{"key_code":"</t>
    <phoneticPr fontId="1"/>
  </si>
  <si>
    <t>"},{"key_code":"</t>
    <phoneticPr fontId="1"/>
  </si>
  <si>
    <t>"},{"key_code":"lang1"}</t>
    <phoneticPr fontId="1"/>
  </si>
  <si>
    <t>-</t>
  </si>
  <si>
    <t>^</t>
  </si>
  <si>
    <t>かな入力時</t>
    <phoneticPr fontId="1"/>
  </si>
  <si>
    <t>英数入力時</t>
    <rPh sb="0" eb="2">
      <t xml:space="preserve">エイスウ </t>
    </rPh>
    <rPh sb="2" eb="5">
      <t>ニュウ</t>
    </rPh>
    <phoneticPr fontId="1"/>
  </si>
  <si>
    <t>ファイル先頭</t>
    <rPh sb="4" eb="6">
      <t xml:space="preserve">セントウ </t>
    </rPh>
    <phoneticPr fontId="1"/>
  </si>
  <si>
    <t>配列冒頭</t>
    <rPh sb="0" eb="2">
      <t xml:space="preserve">ハイレツ </t>
    </rPh>
    <rPh sb="2" eb="4">
      <t xml:space="preserve">ボウトウ </t>
    </rPh>
    <phoneticPr fontId="1"/>
  </si>
  <si>
    <t>シンクロ</t>
    <phoneticPr fontId="1"/>
  </si>
  <si>
    <t>シフト</t>
    <phoneticPr fontId="1"/>
  </si>
  <si>
    <t>3-A</t>
  </si>
  <si>
    <t>2-A</t>
    <phoneticPr fontId="1"/>
  </si>
  <si>
    <t>1-A</t>
  </si>
  <si>
    <t>1-B</t>
  </si>
  <si>
    <t>1-C</t>
  </si>
  <si>
    <t>3-A</t>
    <phoneticPr fontId="1"/>
  </si>
  <si>
    <t>ファイル末尾</t>
    <rPh sb="4" eb="6">
      <t xml:space="preserve">マツビ </t>
    </rPh>
    <phoneticPr fontId="1"/>
  </si>
  <si>
    <t>{"title":"</t>
    <phoneticPr fontId="1"/>
  </si>
  <si>
    <t>"rules":[{"description":"</t>
    <phoneticPr fontId="1"/>
  </si>
  <si>
    <t>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</t>
    <phoneticPr fontId="1"/>
  </si>
  <si>
    <t>{"description":"</t>
    <phoneticPr fontId="1"/>
  </si>
  <si>
    <t xml:space="preserve">{"description":"(Sp) </t>
    <phoneticPr fontId="1"/>
  </si>
  <si>
    <t xml:space="preserve">{"description":"Sp </t>
    <phoneticPr fontId="1"/>
  </si>
  <si>
    <t>]}]}</t>
    <phoneticPr fontId="1"/>
  </si>
  <si>
    <t>",</t>
    <phoneticPr fontId="1"/>
  </si>
  <si>
    <t>","manipulators":[</t>
    <phoneticPr fontId="1"/>
  </si>
  <si>
    <t>{"from":{"key_code":"left_shift","modifiers":{"optional":["shift","caps_lock"]}},"to":[{"set_variable":{"name":"USC","value":0}},{"key_code":"left_shift"}],"to_after_key_up":[{"set_variable":{"name":"USC","value":0}}],"type":"basic"},</t>
    <phoneticPr fontId="1"/>
  </si>
  <si>
    <t>{"from":{"key_code":"right_shift","modifiers":{"optional":["shift","caps_lock"]}},"to":[{"set_variable":{"name":"USC","value":0}},{"key_code":"right_shift"}],"to_after_key_up":[{"set_variable":{"name":"USC","value":0}}],"type":"basic"},</t>
    <phoneticPr fontId="1"/>
  </si>
  <si>
    <t>","modifiers":{"optional":["caps_lock"]}},"to":[</t>
    <phoneticPr fontId="1"/>
  </si>
  <si>
    <t>","modifiers":{"mandatory":["shift"],"optional":["caps_lock"]}},"to":[</t>
    <phoneticPr fontId="1"/>
  </si>
  <si>
    <t>","modifiers":{"optional":["shift","caps_lock"]}},"to":[</t>
  </si>
  <si>
    <t>","modifiers":{"optional":["shift","caps_lock"]}},"to":[{"set_variable":{"name":"</t>
    <phoneticPr fontId="1"/>
  </si>
  <si>
    <t>","value":0},{"type":"variable_unless","name":"</t>
    <phoneticPr fontId="1"/>
  </si>
  <si>
    <t>","value":0},{"input_sources":[{"language":"ja"}],"type":"input_source_if"},{"input_sources":[{"input_mode_id":"Roman$"}],"type":"input_source_unless"}],"from":{"key_code":"</t>
    <phoneticPr fontId="1"/>
  </si>
  <si>
    <t>,{"set_variable":{"name":"</t>
    <phoneticPr fontId="1"/>
  </si>
  <si>
    <t>,{"set_variable":{"name":"</t>
  </si>
  <si>
    <t>","value":1}}],"to_if_alone":[</t>
    <phoneticPr fontId="1"/>
  </si>
  <si>
    <t>","value":0},{"type":"variable_unless","name":"</t>
  </si>
  <si>
    <t>","modifiers":{"optional":["caps_lock"]}},"to":[{"key_code":"delete_or_backspace"},</t>
    <phoneticPr fontId="1"/>
  </si>
  <si>
    <t>","value":1}},{"set_variable":{"name":"USC","value":</t>
    <phoneticPr fontId="1"/>
  </si>
  <si>
    <t>],"to_after_key_up":[{"set_variable":{"name":"</t>
    <phoneticPr fontId="1"/>
  </si>
  <si>
    <t>","value":0}},{"set_variable":{"name":"USC","value":0}}],"type":"basic"},</t>
    <phoneticPr fontId="1"/>
  </si>
  <si>
    <t>","value":0}],"from":{"key_code":"</t>
    <phoneticPr fontId="1"/>
  </si>
  <si>
    <t>","modifiers":{"optional":["caps_lock"]}},"to":[{"key_code":"delete_or_backspace"},{"key_code":"delete_or_backspace"},</t>
    <phoneticPr fontId="1"/>
  </si>
  <si>
    <t>}},{"set_variable":{"name":"LKS","value":1}}],"to_after_key_up":[{"set_variable":{"name":"</t>
    <phoneticPr fontId="1"/>
  </si>
  <si>
    <t>}},{"set_variable":{"name":"LKS","value":1}}],"to_after_key_up":[{"set_variable":{"name":"</t>
  </si>
  <si>
    <t>","modifiers":{"optional":["caps_lock"]}},"to":[{"key_code":"delete_or_backspace"},{"key_code":"delete_or_backspace"},</t>
  </si>
  <si>
    <t>","value":0}},{"set_variable":{"name":"USC","value":0}}],"type":"basic"},</t>
  </si>
  <si>
    <t>","value":1}},{"set_variable":{"name":"USC","value":0}}],"to_after_key_up":[{"set_variable":{"name":"</t>
    <phoneticPr fontId="1"/>
  </si>
  <si>
    <t>}},{"set_variable":{"name":"LKS","value":2}}],"to_after_key_up":[{"set_variable":{"name":"</t>
  </si>
  <si>
    <t>","value":0}}],"type":"basic"},</t>
    <phoneticPr fontId="1"/>
  </si>
  <si>
    <t>","value":0}}],"type":"basic"},</t>
  </si>
  <si>
    <t>","modifiers":{"optional":["caps_lock"]}},"to":[{"key_code":"delete_or_backspace"},</t>
  </si>
  <si>
    <t>英数出力</t>
    <rPh sb="0" eb="4">
      <t xml:space="preserve">エイスウシュツリョク </t>
    </rPh>
    <phoneticPr fontId="1"/>
  </si>
  <si>
    <t>","value":0}],"from":{"key_code":"</t>
  </si>
  <si>
    <t>と</t>
    <phoneticPr fontId="1"/>
  </si>
  <si>
    <t>か</t>
    <phoneticPr fontId="1"/>
  </si>
  <si>
    <t>{"key_code":"</t>
  </si>
  <si>
    <t>","modifiers":{"optional":["caps_lock"]}},"to":[</t>
  </si>
  <si>
    <t>は</t>
    <phoneticPr fontId="1"/>
  </si>
  <si>
    <t>こ</t>
    <phoneticPr fontId="1"/>
  </si>
  <si>
    <t>"},{"key_code":"</t>
  </si>
  <si>
    <t>"A"-1</t>
    <phoneticPr fontId="1"/>
  </si>
  <si>
    <t>"}</t>
    <phoneticPr fontId="1"/>
  </si>
  <si>
    <t>スクリプト生成</t>
    <rPh sb="5" eb="7">
      <t xml:space="preserve">セイセイ </t>
    </rPh>
    <phoneticPr fontId="1"/>
  </si>
  <si>
    <t>0は出力後、確定</t>
    <rPh sb="2" eb="4">
      <t>シュツリョク</t>
    </rPh>
    <rPh sb="4" eb="5">
      <t>ゴ</t>
    </rPh>
    <phoneticPr fontId="1"/>
  </si>
  <si>
    <t>1の時だけスクリプトが変わる</t>
    <rPh sb="11" eb="12">
      <t xml:space="preserve">カワル </t>
    </rPh>
    <phoneticPr fontId="1"/>
  </si>
  <si>
    <t>〃</t>
    <phoneticPr fontId="1"/>
  </si>
  <si>
    <t>薙刀式配列</t>
    <rPh sb="0" eb="5">
      <t>ナギナ</t>
    </rPh>
    <phoneticPr fontId="1"/>
  </si>
  <si>
    <t>↓ 定義してない文字や、同じ組み合わせがあると、色が変わる</t>
    <rPh sb="2" eb="4">
      <t>テイ</t>
    </rPh>
    <rPh sb="8" eb="10">
      <t xml:space="preserve">モジヤ </t>
    </rPh>
    <rPh sb="12" eb="13">
      <t xml:space="preserve">オナジクミアワセガ </t>
    </rPh>
    <rPh sb="24" eb="25">
      <t xml:space="preserve">イロガカワル </t>
    </rPh>
    <phoneticPr fontId="1"/>
  </si>
  <si>
    <t>↓ 未設定のところは赤、あえて設定したところは黄色に変わる</t>
    <rPh sb="2" eb="5">
      <t xml:space="preserve">ミセッテイノトコロノ </t>
    </rPh>
    <rPh sb="10" eb="11">
      <t xml:space="preserve">アカ </t>
    </rPh>
    <rPh sb="15" eb="17">
      <t xml:space="preserve">セッテイシタ </t>
    </rPh>
    <rPh sb="23" eb="25">
      <t xml:space="preserve">キイロ </t>
    </rPh>
    <rPh sb="26" eb="27">
      <t xml:space="preserve">カワル </t>
    </rPh>
    <phoneticPr fontId="1"/>
  </si>
  <si>
    <t>ファイル冒頭</t>
    <rPh sb="4" eb="6">
      <t xml:space="preserve">ボウトウ </t>
    </rPh>
    <phoneticPr fontId="1"/>
  </si>
  <si>
    <t>配列冒頭</t>
  </si>
  <si>
    <t>シンクロ</t>
  </si>
  <si>
    <t>シフト</t>
  </si>
  <si>
    <t>↓</t>
    <rPh sb="0" eb="1">
      <t xml:space="preserve">イジョウハ ヘンコウセズ </t>
    </rPh>
    <phoneticPr fontId="1"/>
  </si>
  <si>
    <t>↓</t>
    <phoneticPr fontId="1"/>
  </si>
  <si>
    <t>入力
キー数</t>
    <rPh sb="0" eb="2">
      <t xml:space="preserve">ニュウリョク </t>
    </rPh>
    <phoneticPr fontId="1"/>
  </si>
  <si>
    <t>ビット
パターン</t>
    <phoneticPr fontId="1"/>
  </si>
  <si>
    <t>出力
文字数</t>
    <rPh sb="0" eb="2">
      <t xml:space="preserve">シュツリョク </t>
    </rPh>
    <rPh sb="3" eb="6">
      <t>モジスウ</t>
    </rPh>
    <phoneticPr fontId="1"/>
  </si>
  <si>
    <t>前回
文字</t>
    <rPh sb="0" eb="2">
      <t xml:space="preserve">ゼンカイ </t>
    </rPh>
    <phoneticPr fontId="1"/>
  </si>
  <si>
    <t>前回
文字数</t>
    <rPh sb="0" eb="2">
      <t xml:space="preserve">ゼンカイ </t>
    </rPh>
    <phoneticPr fontId="1"/>
  </si>
  <si>
    <t>ビット
パターン</t>
  </si>
  <si>
    <t>DvorakJ
定義順</t>
    <rPh sb="7" eb="10">
      <t>テイギジュン</t>
    </rPh>
    <phoneticPr fontId="1"/>
  </si>
  <si>
    <t>英数
あり</t>
    <rPh sb="0" eb="2">
      <t xml:space="preserve">エイスウ </t>
    </rPh>
    <phoneticPr fontId="1"/>
  </si>
  <si>
    <t>固有
名詞</t>
    <rPh sb="0" eb="4">
      <t>コユウ</t>
    </rPh>
    <phoneticPr fontId="1"/>
  </si>
  <si>
    <t>非押
下時</t>
    <rPh sb="0" eb="3">
      <t xml:space="preserve">ヒオウカジ </t>
    </rPh>
    <phoneticPr fontId="1"/>
  </si>
  <si>
    <t>押下
時</t>
    <rPh sb="0" eb="3">
      <t xml:space="preserve">オウカジ </t>
    </rPh>
    <phoneticPr fontId="1"/>
  </si>
  <si>
    <t>かな
出力</t>
    <rPh sb="3" eb="5">
      <t xml:space="preserve">シュツリョク </t>
    </rPh>
    <phoneticPr fontId="1"/>
  </si>
  <si>
    <t>コメント</t>
    <phoneticPr fontId="1"/>
  </si>
  <si>
    <t>DvorakJ版</t>
    <rPh sb="7" eb="8">
      <t xml:space="preserve">バン </t>
    </rPh>
    <phoneticPr fontId="1"/>
  </si>
  <si>
    <t>手動設定</t>
    <rPh sb="0" eb="2">
      <t>シュドウ</t>
    </rPh>
    <rPh sb="2" eb="4">
      <t>セッテイ</t>
    </rPh>
    <phoneticPr fontId="1"/>
  </si>
  <si>
    <t>完成設定</t>
    <rPh sb="0" eb="2">
      <t>カンセイ</t>
    </rPh>
    <rPh sb="2" eb="4">
      <t>セッテイ</t>
    </rPh>
    <phoneticPr fontId="1"/>
  </si>
  <si>
    <t>手動設定</t>
  </si>
  <si>
    <t>完成設定</t>
  </si>
  <si>
    <t>*</t>
    <phoneticPr fontId="1"/>
  </si>
  <si>
    <t>1</t>
    <phoneticPr fontId="1"/>
  </si>
  <si>
    <t>*</t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</si>
  <si>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</si>
  <si>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</si>
  <si>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</si>
  <si>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</si>
  <si>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</si>
  <si>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</si>
  <si>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</si>
  <si>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</si>
  <si>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0</t>
    <phoneticPr fontId="1"/>
  </si>
  <si>
    <t>て</t>
    <phoneticPr fontId="1"/>
  </si>
  <si>
    <t>^{End}</t>
  </si>
  <si>
    <t>^s</t>
  </si>
  <si>
    <t>{"key_code":"s","modifiers":["command"]}</t>
  </si>
  <si>
    <t>・</t>
  </si>
  <si>
    <t>（</t>
  </si>
  <si>
    <t>「</t>
  </si>
  <si>
    <t>？</t>
  </si>
  <si>
    <t>？{改行}</t>
  </si>
  <si>
    <t>……</t>
  </si>
  <si>
    <t>……{改行}</t>
  </si>
  <si>
    <t>{"key_code":"semicolon","modifiers":["option"]},{"key_code":"semicolon","modifiers":["option"]},{"key_code":"return_or_enter"}</t>
  </si>
  <si>
    <t>）</t>
  </si>
  <si>
    <t>」</t>
  </si>
  <si>
    <t>！</t>
  </si>
  <si>
    <t>！{改行}</t>
  </si>
  <si>
    <t>{Home}</t>
  </si>
  <si>
    <t>+{End}{BS}</t>
  </si>
  <si>
    <t>{"key_code":"lang1"},{"key_code":"lang1"}</t>
  </si>
  <si>
    <t>Del</t>
  </si>
  <si>
    <t>{Del}</t>
  </si>
  <si>
    <t>{"key_code":"delete_forward"}</t>
  </si>
  <si>
    <t>{"key_code":"keypad_num_lock"}</t>
    <phoneticPr fontId="1"/>
  </si>
  <si>
    <t>{Enter}{End}</t>
  </si>
  <si>
    <t>↑</t>
  </si>
  <si>
    <t>{↑}</t>
  </si>
  <si>
    <t>+{↑}</t>
  </si>
  <si>
    <t>^i</t>
  </si>
  <si>
    <t>{End}</t>
  </si>
  <si>
    <t>↓</t>
  </si>
  <si>
    <t>{↓}</t>
  </si>
  <si>
    <t>+{↓}</t>
  </si>
  <si>
    <t>^u</t>
  </si>
  <si>
    <t>　　　×　　　×　　　×{改行 2}</t>
  </si>
  <si>
    <t>○</t>
  </si>
  <si>
    <t>〇{改行}</t>
  </si>
  <si>
    <t>+{Home}</t>
  </si>
  <si>
    <t>^x</t>
  </si>
  <si>
    <t>{"key_code":"x","modifiers":["command"]}</t>
    <phoneticPr fontId="1"/>
  </si>
  <si>
    <t>+{End}</t>
  </si>
  <si>
    <t>^c</t>
  </si>
  <si>
    <t>{"key_code":"c","modifiers":["command"]}</t>
    <phoneticPr fontId="1"/>
  </si>
  <si>
    <t>(*)</t>
  </si>
  <si>
    <t>じゃ</t>
  </si>
  <si>
    <t>じゅ</t>
  </si>
  <si>
    <t>じょ</t>
  </si>
  <si>
    <t>ぎゃ</t>
  </si>
  <si>
    <t>ぎゅ</t>
  </si>
  <si>
    <t>ぎょ</t>
  </si>
  <si>
    <t>ぢゃ</t>
  </si>
  <si>
    <t>ぢゅ</t>
  </si>
  <si>
    <t>ぢょ</t>
  </si>
  <si>
    <t>びゃ</t>
  </si>
  <si>
    <t>びゅ</t>
  </si>
  <si>
    <t>びょ</t>
  </si>
  <si>
    <t>ぴゃ</t>
  </si>
  <si>
    <t>ぴゅ</t>
  </si>
  <si>
    <t>ぴょ</t>
  </si>
  <si>
    <t>てぃ</t>
  </si>
  <si>
    <t>てゅ</t>
  </si>
  <si>
    <t>でぃ</t>
  </si>
  <si>
    <t>でゅ</t>
  </si>
  <si>
    <t>とぅ</t>
  </si>
  <si>
    <t>どぅ</t>
  </si>
  <si>
    <t>しぇ</t>
  </si>
  <si>
    <t>ちぇ</t>
  </si>
  <si>
    <t>じぇ</t>
  </si>
  <si>
    <t>ぢぇ</t>
  </si>
  <si>
    <t>ふぁ</t>
  </si>
  <si>
    <t>ふぃ</t>
  </si>
  <si>
    <t>ふぇ</t>
  </si>
  <si>
    <t>ふぉ</t>
  </si>
  <si>
    <t>ふゅ</t>
  </si>
  <si>
    <t>ヴぁ</t>
  </si>
  <si>
    <t>ヴぃ</t>
  </si>
  <si>
    <t>ヴぇ</t>
  </si>
  <si>
    <t>ヴぉ</t>
  </si>
  <si>
    <t>ヴゅ</t>
  </si>
  <si>
    <t>うぃ</t>
  </si>
  <si>
    <t>うぇ</t>
  </si>
  <si>
    <t>うぉ</t>
  </si>
  <si>
    <t>くぁ</t>
  </si>
  <si>
    <t>くぃ</t>
  </si>
  <si>
    <t>くぇ</t>
  </si>
  <si>
    <t>くぉ</t>
  </si>
  <si>
    <t>くゎ</t>
  </si>
  <si>
    <t>ぐぁ</t>
  </si>
  <si>
    <t>ぐぃ</t>
  </si>
  <si>
    <t>ぐぇ</t>
  </si>
  <si>
    <t>ぐぉ</t>
  </si>
  <si>
    <t>ぐゎ</t>
  </si>
  <si>
    <t>つぁ</t>
  </si>
  <si>
    <t>つぃ</t>
  </si>
  <si>
    <t>つぇ</t>
  </si>
  <si>
    <t>つぉ</t>
  </si>
  <si>
    <t>IME ON</t>
  </si>
  <si>
    <t>{"key_code":"lang1"}</t>
  </si>
  <si>
    <t>IME OFF</t>
  </si>
  <si>
    <t>{"key_code":"lang2"}</t>
  </si>
  <si>
    <t>{Enter}</t>
  </si>
  <si>
    <t>{"key_code":"return_or_enter"}</t>
  </si>
  <si>
    <t>ざ</t>
  </si>
  <si>
    <t>ず</t>
  </si>
  <si>
    <t>ぐ</t>
  </si>
  <si>
    <t>ー</t>
    <phoneticPr fontId="1"/>
  </si>
  <si>
    <t>づ</t>
  </si>
  <si>
    <t>だ</t>
  </si>
  <si>
    <t>ぶ</t>
  </si>
  <si>
    <t>ヴ</t>
  </si>
  <si>
    <t>べ</t>
  </si>
  <si>
    <t>げ</t>
  </si>
  <si>
    <t>で</t>
  </si>
  <si>
    <t>じ</t>
  </si>
  <si>
    <t>ぜ</t>
  </si>
  <si>
    <t>ぎ</t>
  </si>
  <si>
    <t>ど</t>
  </si>
  <si>
    <t>が</t>
  </si>
  <si>
    <t>ぢ</t>
  </si>
  <si>
    <t>ぼ</t>
  </si>
  <si>
    <t>び</t>
  </si>
  <si>
    <t>ば</t>
  </si>
  <si>
    <t>ご</t>
  </si>
  <si>
    <t>ぞ</t>
  </si>
  <si>
    <t>ぷ</t>
  </si>
  <si>
    <t>ぺ</t>
  </si>
  <si>
    <t>ぽ</t>
  </si>
  <si>
    <t>ぴ</t>
  </si>
  <si>
    <t>ぱ</t>
  </si>
  <si>
    <t>みゃ</t>
  </si>
  <si>
    <t>みゅ</t>
  </si>
  <si>
    <t>みょ</t>
  </si>
  <si>
    <t>りゃ</t>
  </si>
  <si>
    <t>りゅ</t>
  </si>
  <si>
    <t>りょ</t>
  </si>
  <si>
    <t>しゃ</t>
  </si>
  <si>
    <t>しゅ</t>
  </si>
  <si>
    <t>しょ</t>
  </si>
  <si>
    <t>きゃ</t>
  </si>
  <si>
    <t>きゅ</t>
  </si>
  <si>
    <t>きょ</t>
  </si>
  <si>
    <t>にゃ</t>
  </si>
  <si>
    <t>にゅ</t>
  </si>
  <si>
    <t>にょ</t>
  </si>
  <si>
    <t>ちゃ</t>
  </si>
  <si>
    <t>ちゅ</t>
  </si>
  <si>
    <t>ちょ</t>
  </si>
  <si>
    <t>ひゃ</t>
  </si>
  <si>
    <t>ひゅ</t>
  </si>
  <si>
    <t>ひょ</t>
  </si>
  <si>
    <t>け</t>
    <phoneticPr fontId="1"/>
  </si>
  <si>
    <t>ぬ</t>
    <phoneticPr fontId="1"/>
  </si>
  <si>
    <t>り</t>
    <phoneticPr fontId="1"/>
  </si>
  <si>
    <t>め</t>
    <phoneticPr fontId="1"/>
  </si>
  <si>
    <t>つ</t>
    <phoneticPr fontId="1"/>
  </si>
  <si>
    <t>、</t>
  </si>
  <si>
    <t>。</t>
  </si>
  <si>
    <t>。{Enter}</t>
  </si>
  <si>
    <t>{"key_code":"period"},{"key_code":"return_or_enter"}</t>
  </si>
  <si>
    <t>{←}</t>
  </si>
  <si>
    <t>{→}</t>
  </si>
  <si>
    <t>{BS}</t>
  </si>
  <si>
    <t>{"key_code":"delete_or_backspace"}</t>
  </si>
  <si>
    <t>ファイルの表示名</t>
    <rPh sb="5" eb="8">
      <t xml:space="preserve">ヒョウジメイ </t>
    </rPh>
    <phoneticPr fontId="1"/>
  </si>
  <si>
    <t>配列の表示名</t>
    <rPh sb="0" eb="2">
      <t xml:space="preserve">ハイレツノ </t>
    </rPh>
    <rPh sb="3" eb="5">
      <t xml:space="preserve">ヒョウジ </t>
    </rPh>
    <rPh sb="5" eb="6">
      <t xml:space="preserve">メイ </t>
    </rPh>
    <phoneticPr fontId="1"/>
  </si>
  <si>
    <t>ローマ字定義</t>
    <rPh sb="4" eb="6">
      <t xml:space="preserve">テイギ </t>
    </rPh>
    <phoneticPr fontId="1"/>
  </si>
  <si>
    <t>※今のところ、Mac版Excelでは小書き文字の区別ができない。例：「あ」と「ぁ」</t>
    <rPh sb="1" eb="2">
      <t>イマ</t>
    </rPh>
    <rPh sb="10" eb="11">
      <t xml:space="preserve">バン </t>
    </rPh>
    <rPh sb="18" eb="20">
      <t xml:space="preserve">コガキモジノ </t>
    </rPh>
    <rPh sb="24" eb="26">
      <t xml:space="preserve">クベツガ </t>
    </rPh>
    <rPh sb="32" eb="33">
      <t xml:space="preserve">レイ </t>
    </rPh>
    <phoneticPr fontId="1"/>
  </si>
  <si>
    <t>式</t>
    <phoneticPr fontId="1"/>
  </si>
  <si>
    <t>{"key_code":"</t>
    <phoneticPr fontId="1"/>
  </si>
  <si>
    <t>↓ 同じ組み合わせがあると、色が変わる</t>
    <phoneticPr fontId="1"/>
  </si>
  <si>
    <t>ひらがな</t>
    <phoneticPr fontId="1"/>
  </si>
  <si>
    <t>ローマ字</t>
    <phoneticPr fontId="1"/>
  </si>
  <si>
    <t>Karabiner-Elements</t>
    <phoneticPr fontId="1"/>
  </si>
  <si>
    <t>文字数</t>
    <rPh sb="0" eb="3">
      <t xml:space="preserve">モジスウ </t>
    </rPh>
    <phoneticPr fontId="1"/>
  </si>
  <si>
    <t>あ</t>
    <phoneticPr fontId="1"/>
  </si>
  <si>
    <t>a</t>
  </si>
  <si>
    <t>ba</t>
  </si>
  <si>
    <t>be</t>
  </si>
  <si>
    <t>bi</t>
  </si>
  <si>
    <t>bo</t>
  </si>
  <si>
    <t>bu</t>
  </si>
  <si>
    <t>da</t>
  </si>
  <si>
    <t>de</t>
  </si>
  <si>
    <t>di</t>
  </si>
  <si>
    <t>do</t>
  </si>
  <si>
    <t>du</t>
  </si>
  <si>
    <t>ga</t>
  </si>
  <si>
    <t>ge</t>
  </si>
  <si>
    <t>gi</t>
  </si>
  <si>
    <t>go</t>
  </si>
  <si>
    <t>gu</t>
  </si>
  <si>
    <t>gwa</t>
  </si>
  <si>
    <t>ぐぅ</t>
  </si>
  <si>
    <t>ha</t>
  </si>
  <si>
    <t>he</t>
  </si>
  <si>
    <t>hi</t>
  </si>
  <si>
    <t>ho</t>
  </si>
  <si>
    <t>ふ</t>
    <phoneticPr fontId="1"/>
  </si>
  <si>
    <t>ka</t>
  </si>
  <si>
    <t>ke</t>
  </si>
  <si>
    <t>ki</t>
  </si>
  <si>
    <t>ko</t>
  </si>
  <si>
    <t>ku</t>
  </si>
  <si>
    <t>ma</t>
  </si>
  <si>
    <t>me</t>
  </si>
  <si>
    <t>み</t>
    <phoneticPr fontId="1"/>
  </si>
  <si>
    <t>mi</t>
  </si>
  <si>
    <t>も</t>
    <phoneticPr fontId="1"/>
  </si>
  <si>
    <t>mo</t>
  </si>
  <si>
    <t>む</t>
    <phoneticPr fontId="1"/>
  </si>
  <si>
    <t>mu</t>
  </si>
  <si>
    <t>na</t>
  </si>
  <si>
    <t>ne</t>
  </si>
  <si>
    <t>ni</t>
  </si>
  <si>
    <t>の</t>
    <phoneticPr fontId="1"/>
  </si>
  <si>
    <t>no</t>
  </si>
  <si>
    <t>nu</t>
  </si>
  <si>
    <t>pa</t>
  </si>
  <si>
    <t>pe</t>
  </si>
  <si>
    <t>pi</t>
  </si>
  <si>
    <t>po</t>
  </si>
  <si>
    <t>pu</t>
  </si>
  <si>
    <t>ra</t>
  </si>
  <si>
    <t>れ</t>
    <phoneticPr fontId="1"/>
  </si>
  <si>
    <t>re</t>
  </si>
  <si>
    <t>ri</t>
  </si>
  <si>
    <t>ro</t>
  </si>
  <si>
    <t>ru</t>
  </si>
  <si>
    <t>sa</t>
  </si>
  <si>
    <t>se</t>
  </si>
  <si>
    <t>si</t>
  </si>
  <si>
    <t>so</t>
  </si>
  <si>
    <t>su</t>
  </si>
  <si>
    <t>ta</t>
  </si>
  <si>
    <t>te</t>
  </si>
  <si>
    <t>ti</t>
  </si>
  <si>
    <t>to</t>
  </si>
  <si>
    <t>つ</t>
  </si>
  <si>
    <t>tu</t>
  </si>
  <si>
    <t>wa</t>
  </si>
  <si>
    <t>を</t>
    <phoneticPr fontId="1"/>
  </si>
  <si>
    <t>wo</t>
  </si>
  <si>
    <t>xa</t>
  </si>
  <si>
    <t>xo</t>
  </si>
  <si>
    <t>ya</t>
  </si>
  <si>
    <t>いぇ</t>
  </si>
  <si>
    <t>ye</t>
  </si>
  <si>
    <t>za</t>
  </si>
  <si>
    <t>ze</t>
  </si>
  <si>
    <t>zi</t>
  </si>
  <si>
    <t>zo</t>
  </si>
  <si>
    <t>zu</t>
  </si>
  <si>
    <t>equal_sign</t>
  </si>
  <si>
    <t>{"key_code":"semicolon","modifiers":["option"]},{"key_code":"semicolon","modifiers":["option"]}</t>
  </si>
  <si>
    <t>十六進数
文字</t>
    <rPh sb="0" eb="4">
      <t xml:space="preserve">ジュウロクシンスウ </t>
    </rPh>
    <rPh sb="4" eb="6">
      <t xml:space="preserve">モジ </t>
    </rPh>
    <phoneticPr fontId="1"/>
  </si>
  <si>
    <t>b</t>
    <phoneticPr fontId="1"/>
  </si>
  <si>
    <t>d</t>
    <phoneticPr fontId="1"/>
  </si>
  <si>
    <t>c</t>
    <phoneticPr fontId="1"/>
  </si>
  <si>
    <t>e</t>
    <phoneticPr fontId="1"/>
  </si>
  <si>
    <t>f</t>
    <phoneticPr fontId="1"/>
  </si>
  <si>
    <t>十六進数文字</t>
    <phoneticPr fontId="1"/>
  </si>
  <si>
    <t>ぬ</t>
  </si>
  <si>
    <t>ま</t>
    <phoneticPr fontId="1"/>
  </si>
  <si>
    <t>ち</t>
    <phoneticPr fontId="1"/>
  </si>
  <si>
    <t>く</t>
    <phoneticPr fontId="1"/>
  </si>
  <si>
    <t>や</t>
    <phoneticPr fontId="1"/>
  </si>
  <si>
    <t>い</t>
    <phoneticPr fontId="1"/>
  </si>
  <si>
    <t>う</t>
    <phoneticPr fontId="1"/>
  </si>
  <si>
    <t>わ</t>
    <phoneticPr fontId="1"/>
  </si>
  <si>
    <t>そ</t>
    <phoneticPr fontId="1"/>
  </si>
  <si>
    <t>た</t>
    <phoneticPr fontId="1"/>
  </si>
  <si>
    <t>お</t>
    <phoneticPr fontId="1"/>
  </si>
  <si>
    <t>な</t>
    <phoneticPr fontId="1"/>
  </si>
  <si>
    <t>ん</t>
    <phoneticPr fontId="1"/>
  </si>
  <si>
    <t>ら</t>
    <phoneticPr fontId="1"/>
  </si>
  <si>
    <t>],"from":{"key_code":"</t>
  </si>
  <si>
    <t>],"from":{"key_code":"</t>
    <phoneticPr fontId="1"/>
  </si>
  <si>
    <t>,{"input_sources":[{"input_mode_id":"Code$"}],"type":"input_source_unless"}],"from":{"key_code":"</t>
  </si>
  <si>
    <t>,{"input_sources":[{"input_mode_id":"Code$"}],"type":"input_source_unless"}],"from":{"key_code":"</t>
    <phoneticPr fontId="1"/>
  </si>
  <si>
    <t>移動単位</t>
    <rPh sb="0" eb="2">
      <t xml:space="preserve">イドウ </t>
    </rPh>
    <rPh sb="2" eb="4">
      <t>ヘンカン</t>
    </rPh>
    <phoneticPr fontId="1"/>
  </si>
  <si>
    <t>無変換</t>
    <rPh sb="1" eb="3">
      <t>ヘンカン</t>
    </rPh>
    <phoneticPr fontId="1"/>
  </si>
  <si>
    <t>コード入力定義</t>
    <rPh sb="3" eb="5">
      <t>ニュウリョク</t>
    </rPh>
    <rPh sb="5" eb="7">
      <t xml:space="preserve">テイギ </t>
    </rPh>
    <phoneticPr fontId="1"/>
  </si>
  <si>
    <t>途中</t>
    <rPh sb="0" eb="2">
      <t>トチュウ</t>
    </rPh>
    <phoneticPr fontId="1"/>
  </si>
  <si>
    <t>かな入力へ</t>
    <rPh sb="2" eb="4">
      <t>ニュウリョク</t>
    </rPh>
    <phoneticPr fontId="1"/>
  </si>
  <si>
    <t>コード入力へ</t>
    <rPh sb="3" eb="5">
      <t>ニュウリョク</t>
    </rPh>
    <phoneticPr fontId="1"/>
  </si>
  <si>
    <t>(編集モード)</t>
  </si>
  <si>
    <t>／</t>
  </si>
  <si>
    <t>，</t>
  </si>
  <si>
    <t>；</t>
  </si>
  <si>
    <t>．</t>
  </si>
  <si>
    <t>＊</t>
  </si>
  <si>
    <t>非押下時</t>
    <phoneticPr fontId="1"/>
  </si>
  <si>
    <t>押下時</t>
    <phoneticPr fontId="1"/>
  </si>
  <si>
    <t>種類</t>
    <rPh sb="0" eb="2">
      <t>シュルイ</t>
    </rPh>
    <phoneticPr fontId="1"/>
  </si>
  <si>
    <t>かな出力[JISキーボード]</t>
    <rPh sb="2" eb="4">
      <t>シュツリョク</t>
    </rPh>
    <phoneticPr fontId="1"/>
  </si>
  <si>
    <t>英数出力[JISキーボード]</t>
    <rPh sb="0" eb="2">
      <t>エイスウ</t>
    </rPh>
    <rPh sb="2" eb="4">
      <t>シュツリョク</t>
    </rPh>
    <phoneticPr fontId="1"/>
  </si>
  <si>
    <t>{"type":"keyboard_type_if","keyboard_types":["jis"]},</t>
  </si>
  <si>
    <t>{"conditions":[</t>
    <phoneticPr fontId="1"/>
  </si>
  <si>
    <t>{"type":"variable_if","name":"USC","value":2},{"type":"variable_unless","name":"</t>
    <phoneticPr fontId="1"/>
  </si>
  <si>
    <t>","conditions":[</t>
    <phoneticPr fontId="1"/>
  </si>
  <si>
    <t>{"type":"variable_unless","name":"USC","value":0},{"type":"variable_unless","name":"</t>
    <phoneticPr fontId="1"/>
  </si>
  <si>
    <t>{"type":"variable_unless","name":"</t>
    <phoneticPr fontId="1"/>
  </si>
  <si>
    <t>{"input_sources":[{"language":"ja"}],"type":"input_source_if"},{"input_sources":[{"input_mode_id":"Roman$"}],"type":"input_source_unless"}</t>
  </si>
  <si>
    <t>{"input_sources":[{"language":"ja"}],"type":"input_source_if"},{"input_sources":[{"input_mode_id":"Roman$"}],"type":"input_source_unless"}</t>
    <phoneticPr fontId="1"/>
  </si>
  <si>
    <t>かな出力[USキーボード]</t>
    <rPh sb="2" eb="4">
      <t>シュツリョク</t>
    </rPh>
    <phoneticPr fontId="1"/>
  </si>
  <si>
    <t>英数出力[USキーボード]</t>
    <rPh sb="0" eb="2">
      <t>エイスウ</t>
    </rPh>
    <phoneticPr fontId="1"/>
  </si>
  <si>
    <t>↓ 設定しないところは JISキーボードと同じ ↓</t>
    <rPh sb="21" eb="22">
      <t>オナ</t>
    </rPh>
    <phoneticPr fontId="1"/>
  </si>
  <si>
    <t xml:space="preserve">{"description":"[英数] </t>
  </si>
  <si>
    <t>","value":1}},{"set_variable":{"name":"USC","value":2}},{"set_variable":{"name":"LKS","value":1}}],"to_after_key_up":[{"set_variable":{"name":"</t>
  </si>
  <si>
    <t>{"from":{"key_code":"</t>
  </si>
  <si>
    <t>{"conditions":[{"type":"frontmost_application_unless","bundle_identifiers":["^com\\.apple\\.loginwindow$"]}],"from":{"key_code":"</t>
  </si>
  <si>
    <t>","value":1}},{"set_variable":{"name":"USC","value":1}},{"set_variable":{"name":"LKS","value":1}}],"to_after_key_up":[{"set_variable":{"name":"</t>
  </si>
  <si>
    <t>{"type":"variable_unless","name":"USC","value":0}],"from":{"key_code":"</t>
    <phoneticPr fontId="1"/>
  </si>
  <si>
    <t>{"type":"variable_unless","name":"USC","value":0},{"type":"frontmost_application_unless","bundle_identifiers":["^com\\.apple\\.loginwindow$"]}],"from":{"key_code":"</t>
    <phoneticPr fontId="1"/>
  </si>
  <si>
    <t>{"conditions":[{"type":"keyboard_type_if","keyboard_types":["jis"]},{"type":"frontmost_application_unless","bundle_identifiers":["^com\\.apple\\.loginwindow$"]}],"from":{"key_code":"</t>
    <phoneticPr fontId="1"/>
  </si>
  <si>
    <t>{"conditions":[{"type":"keyboard_type_if","keyboard_types":["jis"]}],"from":{"key_code":"</t>
    <phoneticPr fontId="1"/>
  </si>
  <si>
    <t>","value":0}},{"set_variable":{"name":"USC","value":0}}],"type":"basic"}</t>
    <phoneticPr fontId="1"/>
  </si>
  <si>
    <t>(っ)</t>
    <phoneticPr fontId="1"/>
  </si>
  <si>
    <t>(ぁ)</t>
    <phoneticPr fontId="1"/>
  </si>
  <si>
    <t>(ぇ)</t>
    <phoneticPr fontId="1"/>
  </si>
  <si>
    <t>(ぃ)</t>
    <phoneticPr fontId="1"/>
  </si>
  <si>
    <t>(ぉ)</t>
    <phoneticPr fontId="1"/>
  </si>
  <si>
    <t>(ぅ)</t>
    <phoneticPr fontId="1"/>
  </si>
  <si>
    <t>(ゎ)</t>
    <phoneticPr fontId="1"/>
  </si>
  <si>
    <t>(ゃ)</t>
    <phoneticPr fontId="1"/>
  </si>
  <si>
    <t>(ょ)</t>
    <phoneticPr fontId="1"/>
  </si>
  <si>
    <t>(ゅ)</t>
    <phoneticPr fontId="1"/>
  </si>
  <si>
    <t>{"key_code":"lang1"},{"key_code":"slash"},{"key_code":"return_or_enter"},{"key_code":"lang2"}</t>
    <phoneticPr fontId="1"/>
  </si>
  <si>
    <t>to_if_alone</t>
    <phoneticPr fontId="1"/>
  </si>
  <si>
    <t>{"description":"</t>
  </si>
  <si>
    <t>"},"to":[{"set_variable":{"name":"</t>
    <phoneticPr fontId="1"/>
  </si>
  <si>
    <t>","value":1}}</t>
    <phoneticPr fontId="1"/>
  </si>
  <si>
    <t>","modifiers":{"mandatory":["shift"],"optional":["caps_lock"]}},"to":[{"set_variable":{"name":"</t>
    <phoneticPr fontId="1"/>
  </si>
  <si>
    <t>","conditions":[</t>
  </si>
  <si>
    <t>{"conditions":[</t>
  </si>
  <si>
    <t>BS</t>
    <phoneticPr fontId="1"/>
  </si>
  <si>
    <t xml:space="preserve">{"description":"(シンクロ) </t>
  </si>
  <si>
    <t>","conditions":[{"type":"variable_if","name":"USC","value":0},{"input_sources":[{"language":"ja"}],"type":"input_source_if"},{"input_sources":[{"input_mode_id":"Roman$"}],"type":"input_source_unless"}],"from":{"simultaneous":[</t>
  </si>
  <si>
    <t>→ 行送り","conditions":[{"type":"variable_if","name":"USC","value":0},{"input_sources":[{"language":"ja"}],"type":"input_source_if"},{"input_sources":[{"input_mode_id":"Roman$"}],"type":"input_source_unless"}],"from":{"simultaneous":[</t>
  </si>
  <si>
    <t>],"modifiers":{"optional":["caps_lock"]},"simultaneous_options":{"detect_key_down_uninterruptedly":true,"key_down_order":"strict","to_after_key_up":[{"set_variable":{"name":"</t>
  </si>
  <si>
    <t>","value":0}},{"set_variable":{"name":"</t>
  </si>
  <si>
    <t>","value":0}},{"set_variable":{"name":"USC","value":0}}]}},"to":[{"set_variable":{"name":"</t>
  </si>
  <si>
    <t>","value":0}}]}},"to":[{"set_variable":{"name":"</t>
  </si>
  <si>
    <t>","value":1}},{"set_variable":{"name":"</t>
  </si>
  <si>
    <t>","value":1}}],"to_if_alone":[</t>
  </si>
  <si>
    <t>","value":1}},{"set_variable":{"name":"USC","value":0}}],"to_if_alone":[{"key_code":"return_or_enter"}],"type":"basic"},</t>
  </si>
  <si>
    <t>],"type":"basic"},</t>
  </si>
  <si>
    <t>{"conditions":[{"type":"variable_if","name":"USC","value":0},{"input_sources":[{"language":"ja"}],"type":"input_source_if"},{"input_sources":[{"input_mode_id":"Roman$"}],"type":"input_source_unless"}],"from":{"simultaneous":[</t>
  </si>
  <si>
    <t>],"modifiers":{"optional":["caps_lock"]},"simultaneous_options":{"detect_key_down_uninterruptedly":true,"to_after_key_up":[{"set_variable":{"name":"</t>
  </si>
  <si>
    <t>{"conditions":[{"type":"variable_if","name":"USC","value":0}],"from":{"simultaneous":[</t>
  </si>
  <si>
    <t>{"type":"variable_unless","name":"LKS","value":2},{"type":"variable_unless","name":"USC","value":0},{"type":"variable_unless","name":"</t>
  </si>
  <si>
    <t>","value":0},{"input_sources":[{"language":"ja"}],"type":"input_source_if"},{"input_sources":[{"input_mode_id":"Roman$"}],"type":"input_source_unless"}],"from":{"key_code":"</t>
  </si>
  <si>
    <t>{"set_variable":{"name":"</t>
  </si>
  <si>
    <t>","value":1}},{"set_variable":{"name":"USC","value":</t>
  </si>
  <si>
    <t>}},{"set_variable":{"name":"LKS","value":2}}],"to_if_alone":[</t>
  </si>
  <si>
    <t>],"to_after_key_up":[{"set_variable":{"name":"</t>
  </si>
  <si>
    <t>{"type":"variable_unless","name":"</t>
  </si>
  <si>
    <t>1_alone</t>
  </si>
  <si>
    <t>","conditions":[{"type":"variable_if","name":"USC","value":0}],"from":{"simultaneous":[</t>
  </si>
  <si>
    <t>bya</t>
  </si>
  <si>
    <t>びぇ</t>
  </si>
  <si>
    <t>bye</t>
  </si>
  <si>
    <t>びぃ</t>
  </si>
  <si>
    <t>byi</t>
  </si>
  <si>
    <t>byo</t>
  </si>
  <si>
    <t>byu</t>
  </si>
  <si>
    <t>でゃ</t>
  </si>
  <si>
    <t>dha</t>
  </si>
  <si>
    <t>でぇ</t>
  </si>
  <si>
    <t>dhe</t>
  </si>
  <si>
    <t>dhi</t>
  </si>
  <si>
    <t>でょ</t>
  </si>
  <si>
    <t>dho</t>
  </si>
  <si>
    <t>dhu</t>
  </si>
  <si>
    <t>どぁ</t>
  </si>
  <si>
    <t>dwa</t>
  </si>
  <si>
    <t>どぇ</t>
  </si>
  <si>
    <t>dwe</t>
  </si>
  <si>
    <t>どぃ</t>
  </si>
  <si>
    <t>dwi</t>
  </si>
  <si>
    <t>どぉ</t>
  </si>
  <si>
    <t>dwo</t>
  </si>
  <si>
    <t>dwu</t>
  </si>
  <si>
    <t>dya</t>
  </si>
  <si>
    <t>dye</t>
  </si>
  <si>
    <t>ぢぃ</t>
  </si>
  <si>
    <t>dyi</t>
  </si>
  <si>
    <t>dyo</t>
  </si>
  <si>
    <t>dyu</t>
  </si>
  <si>
    <t>fa</t>
  </si>
  <si>
    <t>fe</t>
  </si>
  <si>
    <t>fi</t>
  </si>
  <si>
    <t>fo</t>
  </si>
  <si>
    <t>ふぅ</t>
  </si>
  <si>
    <t>fwu</t>
  </si>
  <si>
    <t>ふゃ</t>
  </si>
  <si>
    <t>fya</t>
  </si>
  <si>
    <t>ふょ</t>
  </si>
  <si>
    <t>fyo</t>
  </si>
  <si>
    <t>fyu</t>
  </si>
  <si>
    <t>gwe</t>
  </si>
  <si>
    <t>gwi</t>
  </si>
  <si>
    <t>gwo</t>
  </si>
  <si>
    <t>gwu</t>
  </si>
  <si>
    <t>gww</t>
  </si>
  <si>
    <t>gya</t>
  </si>
  <si>
    <t>ぎぇ</t>
  </si>
  <si>
    <t>gye</t>
  </si>
  <si>
    <t>ぎぃ</t>
  </si>
  <si>
    <t>gyi</t>
  </si>
  <si>
    <t>gyo</t>
  </si>
  <si>
    <t>gyu</t>
  </si>
  <si>
    <t>hu</t>
  </si>
  <si>
    <t>hya</t>
  </si>
  <si>
    <t>ひぇ</t>
  </si>
  <si>
    <t>hye</t>
  </si>
  <si>
    <t>ひぃ</t>
  </si>
  <si>
    <t>hyi</t>
  </si>
  <si>
    <t>hyo</t>
  </si>
  <si>
    <t>hyu</t>
  </si>
  <si>
    <t>ja</t>
  </si>
  <si>
    <t>je</t>
  </si>
  <si>
    <t>jo</t>
  </si>
  <si>
    <t>ju</t>
  </si>
  <si>
    <t>kya</t>
  </si>
  <si>
    <t>きぇ</t>
  </si>
  <si>
    <t>kye</t>
  </si>
  <si>
    <t>きぃ</t>
  </si>
  <si>
    <t>kyi</t>
  </si>
  <si>
    <t>kyo</t>
  </si>
  <si>
    <t>kyu</t>
  </si>
  <si>
    <t>mya</t>
  </si>
  <si>
    <t>みぇ</t>
  </si>
  <si>
    <t>mye</t>
  </si>
  <si>
    <t>みぃ</t>
  </si>
  <si>
    <t>myi</t>
  </si>
  <si>
    <t>myo</t>
  </si>
  <si>
    <t>myu</t>
  </si>
  <si>
    <t>nn</t>
  </si>
  <si>
    <t>nya</t>
  </si>
  <si>
    <t>にぇ</t>
  </si>
  <si>
    <t>nye</t>
  </si>
  <si>
    <t>にぃ</t>
  </si>
  <si>
    <t>nyi</t>
  </si>
  <si>
    <t>nyo</t>
  </si>
  <si>
    <t>nyu</t>
  </si>
  <si>
    <t>pya</t>
  </si>
  <si>
    <t>ぴぇ</t>
  </si>
  <si>
    <t>pye</t>
  </si>
  <si>
    <t>ぴぃ</t>
  </si>
  <si>
    <t>pyi</t>
  </si>
  <si>
    <t>pyo</t>
  </si>
  <si>
    <t>pyu</t>
  </si>
  <si>
    <t>qa</t>
  </si>
  <si>
    <t>qe</t>
  </si>
  <si>
    <t>qi</t>
  </si>
  <si>
    <t>qo</t>
  </si>
  <si>
    <t>くぅ</t>
  </si>
  <si>
    <t>qu</t>
  </si>
  <si>
    <t>qww</t>
  </si>
  <si>
    <t>くゃ</t>
  </si>
  <si>
    <t>qya</t>
  </si>
  <si>
    <t>くょ</t>
  </si>
  <si>
    <t>qyo</t>
  </si>
  <si>
    <t>くゅ</t>
  </si>
  <si>
    <t>qyu</t>
  </si>
  <si>
    <t>rya</t>
  </si>
  <si>
    <t>りぇ</t>
  </si>
  <si>
    <t>rye</t>
  </si>
  <si>
    <t>りぃ</t>
  </si>
  <si>
    <t>ryi</t>
  </si>
  <si>
    <t>ryo</t>
  </si>
  <si>
    <t>ryu</t>
  </si>
  <si>
    <t>すぁ</t>
  </si>
  <si>
    <t>swa</t>
  </si>
  <si>
    <t>すぇ</t>
  </si>
  <si>
    <t>swe</t>
  </si>
  <si>
    <t>すぃ</t>
  </si>
  <si>
    <t>swi</t>
  </si>
  <si>
    <t>すぉ</t>
  </si>
  <si>
    <t>swo</t>
  </si>
  <si>
    <t>すぅ</t>
  </si>
  <si>
    <t>swu</t>
  </si>
  <si>
    <t>sya</t>
  </si>
  <si>
    <t>sye</t>
  </si>
  <si>
    <t>しぃ</t>
  </si>
  <si>
    <t>syi</t>
  </si>
  <si>
    <t>syo</t>
  </si>
  <si>
    <t>syu</t>
  </si>
  <si>
    <t>てゃ</t>
  </si>
  <si>
    <t>tha</t>
  </si>
  <si>
    <t>てぇ</t>
  </si>
  <si>
    <t>the</t>
  </si>
  <si>
    <t>thi</t>
  </si>
  <si>
    <t>てょ</t>
  </si>
  <si>
    <t>tho</t>
  </si>
  <si>
    <t>thu</t>
  </si>
  <si>
    <t>tsa</t>
  </si>
  <si>
    <t>tse</t>
  </si>
  <si>
    <t>tsi</t>
  </si>
  <si>
    <t>tso</t>
  </si>
  <si>
    <t>とぁ</t>
  </si>
  <si>
    <t>twa</t>
  </si>
  <si>
    <t>とぇ</t>
  </si>
  <si>
    <t>twe</t>
  </si>
  <si>
    <t>とぃ</t>
  </si>
  <si>
    <t>twi</t>
  </si>
  <si>
    <t>とぉ</t>
  </si>
  <si>
    <t>two</t>
  </si>
  <si>
    <t>twu</t>
  </si>
  <si>
    <t>tya</t>
  </si>
  <si>
    <t>tye</t>
  </si>
  <si>
    <t>ちぃ</t>
  </si>
  <si>
    <t>tyi</t>
  </si>
  <si>
    <t>tyo</t>
  </si>
  <si>
    <t>tyu</t>
  </si>
  <si>
    <t>va</t>
  </si>
  <si>
    <t>ve</t>
  </si>
  <si>
    <t>vi</t>
  </si>
  <si>
    <t>vo</t>
  </si>
  <si>
    <t>vu</t>
  </si>
  <si>
    <t>ヴゃ</t>
  </si>
  <si>
    <t>vya</t>
  </si>
  <si>
    <t>ヴょ</t>
  </si>
  <si>
    <t>vyo</t>
  </si>
  <si>
    <t>vyu</t>
  </si>
  <si>
    <t>we</t>
  </si>
  <si>
    <t>うぁ</t>
  </si>
  <si>
    <t>wha</t>
  </si>
  <si>
    <t>who</t>
  </si>
  <si>
    <t>wi</t>
  </si>
  <si>
    <t>(ぁ)</t>
  </si>
  <si>
    <t>(ぇ)</t>
  </si>
  <si>
    <t>xe</t>
  </si>
  <si>
    <t>(ぃ)</t>
  </si>
  <si>
    <t>xi</t>
  </si>
  <si>
    <t>(ゕ)</t>
  </si>
  <si>
    <t>xka</t>
  </si>
  <si>
    <t>(ゖ)</t>
  </si>
  <si>
    <t>xke</t>
  </si>
  <si>
    <t>(ぉ)</t>
  </si>
  <si>
    <t>(っ)</t>
  </si>
  <si>
    <t>xtu</t>
  </si>
  <si>
    <t>(ぅ)</t>
  </si>
  <si>
    <t>xu</t>
  </si>
  <si>
    <t>(ゎ)</t>
  </si>
  <si>
    <t>xwa</t>
  </si>
  <si>
    <t>(ゃ)</t>
  </si>
  <si>
    <t>xya</t>
  </si>
  <si>
    <t>(ょ)</t>
  </si>
  <si>
    <t>xyo</t>
  </si>
  <si>
    <t>(ゅ)</t>
  </si>
  <si>
    <t>xyu</t>
  </si>
  <si>
    <t>yo</t>
  </si>
  <si>
    <t>yu</t>
  </si>
  <si>
    <t>じぃ</t>
  </si>
  <si>
    <t>zyi</t>
  </si>
  <si>
    <t>ゑ</t>
  </si>
  <si>
    <t>ゐ</t>
  </si>
  <si>
    <t>英数編集モード</t>
    <rPh sb="0" eb="2">
      <t xml:space="preserve">エイスウニュウリョクモード </t>
    </rPh>
    <rPh sb="2" eb="4">
      <t xml:space="preserve">ヘンシュウ </t>
    </rPh>
    <phoneticPr fontId="1"/>
  </si>
  <si>
    <t>入力</t>
  </si>
  <si>
    <t>{"key_code":"grave_accent_and_tilde"}</t>
  </si>
  <si>
    <t>wyi</t>
    <phoneticPr fontId="1"/>
  </si>
  <si>
    <t>wye</t>
    <phoneticPr fontId="1"/>
  </si>
  <si>
    <t>え</t>
    <phoneticPr fontId="1"/>
  </si>
  <si>
    <t>＼</t>
  </si>
  <si>
    <t>international3</t>
    <phoneticPr fontId="1"/>
  </si>
  <si>
    <t>￥</t>
    <phoneticPr fontId="1"/>
  </si>
  <si>
    <t>KC_1</t>
  </si>
  <si>
    <t>KC_3</t>
    <phoneticPr fontId="1"/>
  </si>
  <si>
    <t>KC_4</t>
    <phoneticPr fontId="1"/>
  </si>
  <si>
    <t>KC_5</t>
    <phoneticPr fontId="1"/>
  </si>
  <si>
    <t>KC_6</t>
    <phoneticPr fontId="1"/>
  </si>
  <si>
    <t>KC_7</t>
    <phoneticPr fontId="1"/>
  </si>
  <si>
    <t>KC_8</t>
    <phoneticPr fontId="1"/>
  </si>
  <si>
    <t>KC_9</t>
    <phoneticPr fontId="1"/>
  </si>
  <si>
    <t>KC_MINS</t>
  </si>
  <si>
    <t>KC_EQL</t>
  </si>
  <si>
    <t>JP_YEN</t>
  </si>
  <si>
    <t>KS_BSLS</t>
  </si>
  <si>
    <t>KC_Q</t>
  </si>
  <si>
    <t>KC_W</t>
  </si>
  <si>
    <t>KC_E</t>
  </si>
  <si>
    <t>KC_R</t>
    <phoneticPr fontId="1"/>
  </si>
  <si>
    <t>KC_T</t>
    <phoneticPr fontId="1"/>
  </si>
  <si>
    <t>KC_Y</t>
  </si>
  <si>
    <t>KC_U</t>
  </si>
  <si>
    <t>KC_I</t>
  </si>
  <si>
    <t>KC_O</t>
  </si>
  <si>
    <t>KC_P</t>
  </si>
  <si>
    <t>KC_A</t>
  </si>
  <si>
    <t>KC_LBRC</t>
  </si>
  <si>
    <t>KC_RBRC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</si>
  <si>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</si>
  <si>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</si>
  <si>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</si>
  <si>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</si>
  <si>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</si>
  <si>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</si>
  <si>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</si>
  <si>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</si>
  <si>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KC_SCLN</t>
  </si>
  <si>
    <t>KC_QUOT</t>
  </si>
  <si>
    <t>KC_NUHS</t>
  </si>
  <si>
    <t>KC_Z</t>
  </si>
  <si>
    <t>KC_X</t>
  </si>
  <si>
    <t>KC_C</t>
  </si>
  <si>
    <t>KC_V</t>
  </si>
  <si>
    <t>KC_B</t>
  </si>
  <si>
    <t>KC_N</t>
  </si>
  <si>
    <t>KC_M</t>
  </si>
  <si>
    <t>KC_COMM</t>
  </si>
  <si>
    <t>KC_DOT</t>
  </si>
  <si>
    <t>KC_SLSH</t>
  </si>
  <si>
    <t>KC_INT1</t>
  </si>
  <si>
    <t>KC_2</t>
    <phoneticPr fontId="1"/>
  </si>
  <si>
    <t>なし</t>
  </si>
  <si>
    <t>'</t>
  </si>
  <si>
    <t>=</t>
  </si>
  <si>
    <t>￥</t>
  </si>
  <si>
    <t>backslash</t>
  </si>
  <si>
    <t>{"key_code":"backslash"}</t>
    <phoneticPr fontId="1"/>
  </si>
  <si>
    <t>|</t>
    <phoneticPr fontId="1"/>
  </si>
  <si>
    <t>← USキーボードではなし</t>
    <phoneticPr fontId="1"/>
  </si>
  <si>
    <t>{"key_code":"hyphen","modifiers":["shift"]}</t>
    <phoneticPr fontId="1"/>
  </si>
  <si>
    <t>定義
利用</t>
    <rPh sb="0" eb="2">
      <t xml:space="preserve">テイギ </t>
    </rPh>
    <rPh sb="3" eb="5">
      <t xml:space="preserve">リヨウ </t>
    </rPh>
    <phoneticPr fontId="1"/>
  </si>
  <si>
    <t>KC_0</t>
    <phoneticPr fontId="1"/>
  </si>
  <si>
    <t>定義利用</t>
  </si>
  <si>
    <t>{"key_code":"lang1"},{"key_code":"slash","modifiers":["shift"]},{"key_code":"return_or_enter"},{"key_code":"lang2"}</t>
    <phoneticPr fontId="1"/>
  </si>
  <si>
    <t>{"key_code":"lang1"},{"key_code":"1","modifiers":["shift"]},{"key_code":"return_or_enter"},{"key_code":"lang2"}</t>
    <phoneticPr fontId="1"/>
  </si>
  <si>
    <t>{"key_code":"a","modifiers":["shift","control"]}</t>
    <phoneticPr fontId="1"/>
  </si>
  <si>
    <t>{"key_code":"e","modifiers":["shift","control"]}</t>
    <phoneticPr fontId="1"/>
  </si>
  <si>
    <t>{"key_code":"b","modifiers":["control"]}</t>
    <phoneticPr fontId="1"/>
  </si>
  <si>
    <t>{"key_code":"n","modifiers":["control"]}</t>
    <phoneticPr fontId="1"/>
  </si>
  <si>
    <t>{"key_code":"a","modifiers":["control"]}</t>
    <phoneticPr fontId="1"/>
  </si>
  <si>
    <t>{"key_code":"k","modifiers":["control"]}</t>
    <phoneticPr fontId="1"/>
  </si>
  <si>
    <t>{"key_code":"p","modifiers":["control"]}</t>
    <phoneticPr fontId="1"/>
  </si>
  <si>
    <t>{"key_code":"e","modifiers":["control"]}</t>
    <phoneticPr fontId="1"/>
  </si>
  <si>
    <t>{"key_code":"f","modifiers":["control"]}</t>
    <phoneticPr fontId="1"/>
  </si>
  <si>
    <t>{"key_code":"b","modifiers":["shift","control"]}</t>
    <phoneticPr fontId="1"/>
  </si>
  <si>
    <t>{"key_code":"f","modifiers":["shift","control"]}</t>
    <phoneticPr fontId="1"/>
  </si>
  <si>
    <t>{"key_code":"z","modifiers":["shift","option"]},{"key_code":"slash","modifiers":["shift"]},{"key_code":"return_or_enter"}</t>
    <phoneticPr fontId="1"/>
  </si>
  <si>
    <t>{"key_code":"z","modifiers":["shift","option"]},{"key_code":"slash"}</t>
    <phoneticPr fontId="1"/>
  </si>
  <si>
    <t>{"key_code":"z","modifiers":["shift","option"]},{"key_code":"1","modifiers":["shift"]},{"key_code":"return_or_enter"}</t>
    <phoneticPr fontId="1"/>
  </si>
  <si>
    <t>],"modifiers":{"optional":["caps_lock"]},"simultaneous_options":{"to_after_key_up":[{"set_variable":{"name":"</t>
    <phoneticPr fontId="1"/>
  </si>
  <si>
    <t>リピ
ート</t>
    <phoneticPr fontId="1"/>
  </si>
  <si>
    <t>{"set_variable":{"name":"</t>
    <phoneticPr fontId="1"/>
  </si>
  <si>
    <t>","value":1}},{"set_variable":{"name":"USC","value":0}}</t>
    <phoneticPr fontId="1"/>
  </si>
  <si>
    <t>],"to_if_held_down":[</t>
    <phoneticPr fontId="1"/>
  </si>
  <si>
    <t>※登録は最大２０文字（サロゲートペアは字数の消費が大きいので注意）</t>
    <rPh sb="1" eb="3">
      <t xml:space="preserve">トウロクハ </t>
    </rPh>
    <rPh sb="4" eb="6">
      <t xml:space="preserve">サイダイ </t>
    </rPh>
    <rPh sb="19" eb="21">
      <t xml:space="preserve">ジスウノ </t>
    </rPh>
    <rPh sb="22" eb="24">
      <t xml:space="preserve">ショウヒガ </t>
    </rPh>
    <rPh sb="25" eb="26">
      <t xml:space="preserve">オオキイノデ </t>
    </rPh>
    <rPh sb="30" eb="32">
      <t xml:space="preserve">チュウイ </t>
    </rPh>
    <phoneticPr fontId="1"/>
  </si>
  <si>
    <t>{"type":"variable_if","name":"LKS","value":1},{"type":"variable_unless","name":"USC","value":0},{"input_sources":[{"language":"ja"}],"type":"input_source_if"},{"input_sources":[{"input_mode_id":"Roman$"}],"type":"input_source_unless"}</t>
  </si>
  <si>
    <t>{"type":"variable_if","name":"LKS","value":1},{"type":"variable_unless","name":"USC","value":0},{"input_sources":[{"language":"ja"}],"type":"input_source_if"},{"input_sources":[{"input_mode_id":"Roman$"}],"type":"input_source_unless"}</t>
    <phoneticPr fontId="1"/>
  </si>
  <si>
    <t>{"key_code":"z","modifiers":["shift","option"]},{"key_code":"close_bracket"},{"key_code":"non_us_pound"},{"key_code":"return_or_enter"},{"key_code":"b","modifiers":["control"]}</t>
    <phoneticPr fontId="1"/>
  </si>
  <si>
    <t>{"key_code":"z","modifiers":["shift","option"]},{"key_code":"open_bracket"},{"key_code":"close_bracket"},{"key_code":"return_or_enter"},{"key_code":"b","modifiers":["control"]}</t>
    <phoneticPr fontId="1"/>
  </si>
  <si>
    <t>{"key_code":"lang1"},{"key_code":"open_bracket"},{"key_code":"close_bracket"},{"key_code":"return_or_enter"},{"key_code":"b","modifiers":["control"]},{"key_code":"lang2"}</t>
    <phoneticPr fontId="1"/>
  </si>
  <si>
    <t>{"key_code":"f","modifiers":["control"]}</t>
  </si>
  <si>
    <t>{"key_code":"z","modifiers":["shift","option"]},{"key_code":"slash","modifiers":["option"]},{"key_code":"return_or_enter"}</t>
  </si>
  <si>
    <t>{"key_code":"lang1"},{"key_code":"slash","modifiers":["option"]},{"key_code":"return_or_enter"},{"key_code":"lang2"}</t>
  </si>
  <si>
    <t>{"key_code":"lang1"},{"key_code":"spacebar"},{"key_code":"spacebar"},{"key_code":"spacebar"},{"key_code":"lang2"}</t>
  </si>
  <si>
    <t>{"key_code":"v","modifiers":["command"]}</t>
  </si>
  <si>
    <t>{"key_code":"backslash"}</t>
  </si>
  <si>
    <t>『』</t>
  </si>
  <si>
    <t>『』{改行}{↑}</t>
  </si>
  <si>
    <t>{"key_code":"z","modifiers":["shift","option"]},{"key_code":"open_bracket","modifiers":["shift"]},{"key_code":"close_bracket","modifiers":["shift"]},{"key_code":"return_or_enter"},{"key_code":"b","modifiers":["control"]}</t>
  </si>
  <si>
    <t>（）</t>
  </si>
  <si>
    <t>(){改行}{↑}</t>
  </si>
  <si>
    <t>{"key_code":"z","modifiers":["shift","option"]},{"key_code":"8","modifiers":["shift"]},{"key_code":"9","modifiers":["shift"]},{"key_code":"return_or_enter"},{"key_code":"b","modifiers":["control"]}</t>
  </si>
  <si>
    <t>{"key_code":"z","modifiers":["shift","option"]},{"key_code":"9","modifiers":["shift"]},{"key_code":"0","modifiers":["shift"]},{"key_code":"return_or_enter"},{"key_code":"b","modifiers":["control"]}</t>
  </si>
  <si>
    <t>{"key_code":"lang1"},{"key_code":"9","modifiers":["shift"]},{"key_code":"0","modifiers":["shift"]},{"key_code":"return_or_enter"},{"key_code":"b","modifiers":["control"]},{"key_code":"lang2"}</t>
  </si>
  <si>
    <t>《》</t>
  </si>
  <si>
    <t>《》{改行}{↑}</t>
  </si>
  <si>
    <t>□□□</t>
  </si>
  <si>
    <t>{Space 3}</t>
  </si>
  <si>
    <t>／{改行}</t>
  </si>
  <si>
    <t>^v</t>
  </si>
  <si>
    <t>{"key_code":"b","modifiers":["shift","option"]},{"key_code":"3"},{"key_code":"0"},{"key_code":"1"},{"key_code":"0"},{"key_code":"3"},{"key_code":"0"},{"key_code":"1"},{"key_code":"1"},{"key_code":"lang1"},{"key_code":"b","modifiers":["control"]}</t>
    <phoneticPr fontId="1"/>
  </si>
  <si>
    <t>{"key_code":"b","modifiers":["shift","option"]},{"key_code":"3"},{"key_code":"0"},{"key_code":"1"},{"key_code":"0"},{"key_code":"3"},{"key_code":"0"},{"key_code":"1"},{"key_code":"1"},{"key_code":"lang2"},{"key_code":"b","modifiers":["control"]}</t>
    <phoneticPr fontId="1"/>
  </si>
  <si>
    <t>{"key_code":"lang1"},{"key_code":"8","modifiers":["shift"]},{"key_code":"9","modifiers":["shift"]},{"key_code":"return_or_enter"},{"key_code":"lang2"},{"key_code":"b","modifiers":["control"]}</t>
    <phoneticPr fontId="1"/>
  </si>
  <si>
    <t>{"key_code":"lang1"},{"key_code":"close_bracket","modifiers":["shift"]},{"key_code":"non_us_pound","modifiers":["shift"]},{"key_code":"return_or_enter"},{"key_code":"lang2"},{"key_code":"b","modifiers":["control"]}</t>
    <phoneticPr fontId="1"/>
  </si>
  <si>
    <t>{"key_code":"lang1"},{"key_code":"open_bracket","modifiers":["shift"]},{"key_code":"close_bracket","modifiers":["shift"]},{"key_code":"return_or_enter"},{"key_code":"lang2"},{"key_code":"b","modifiers":["control"]}</t>
    <phoneticPr fontId="1"/>
  </si>
  <si>
    <t>{"key_code":"lang1"},{"key_code":"close_bracket"},{"key_code":"non_us_pound"},{"key_code":"return_or_enter"},{"key_code":"lang2"},{"key_code":"b","modifiers":["control"]}</t>
    <phoneticPr fontId="1"/>
  </si>
  <si>
    <t>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</si>
  <si>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</si>
  <si>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</si>
  <si>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</si>
  <si>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</t>
    <phoneticPr fontId="1"/>
  </si>
  <si>
    <t>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</si>
  <si>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</si>
  <si>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</t>
    <phoneticPr fontId="1"/>
  </si>
  <si>
    <t>{"key_code":"b","modifiers":["shift","option"]},{"key_code":"lang1"},{"key_code":"f","modifiers":["control"]}</t>
    <phoneticPr fontId="1"/>
  </si>
  <si>
    <t>{"key_code":"b","modifiers":["shift","option"]},{"key_code":"lang1"},{"key_code":"e","modifiers":["control"]}</t>
    <phoneticPr fontId="1"/>
  </si>
  <si>
    <t>{"key_code":"b","modifiers":["shift","option"]},{"key_code":"lang2"},{"key_code":"e","modifiers":["control"]}</t>
    <phoneticPr fontId="1"/>
  </si>
  <si>
    <t>新</t>
  </si>
  <si>
    <t>【】</t>
  </si>
  <si>
    <t>【】{改行}{↑}</t>
  </si>
  <si>
    <t>保</t>
  </si>
  <si>
    <t>「」</t>
  </si>
  <si>
    <t>「」{改行}{↑}</t>
  </si>
  <si>
    <t>確定
↓</t>
  </si>
  <si>
    <t>{改行}{↓}</t>
  </si>
  <si>
    <t>・
未確定</t>
  </si>
  <si>
    <t>{改行}{End}{改行}「」{改行}{↑}</t>
  </si>
  <si>
    <t>{改行}{End}{改行}{Space}</t>
  </si>
  <si>
    <t>Home</t>
  </si>
  <si>
    <t>確定
End</t>
  </si>
  <si>
    <t>End</t>
  </si>
  <si>
    <t>文末
消去</t>
  </si>
  <si>
    <t>再</t>
  </si>
  <si>
    <t>{vk1Csc079}</t>
  </si>
  <si>
    <t>+↑</t>
  </si>
  <si>
    <t>+↓</t>
  </si>
  <si>
    <t>+7↑</t>
  </si>
  <si>
    <t>+{↑ 7}</t>
  </si>
  <si>
    <t>+7↓</t>
  </si>
  <si>
    <t>+{↓ 7}</t>
  </si>
  <si>
    <t>入力
キャン
セル</t>
  </si>
  <si>
    <t>{Esc 3}</t>
  </si>
  <si>
    <t>^x｜{改行}^v《》{改行}{↑}{Space}+{↑}^x</t>
  </si>
  <si>
    <t>+『』</t>
  </si>
  <si>
    <t>^x『^v』{改行}{Space}+{↑}^x</t>
  </si>
  <si>
    <t>^x(^v){改行}{Space}+{↑}^x</t>
  </si>
  <si>
    <t>+【】</t>
  </si>
  <si>
    <t>^x【^v】{改行}{Space}+{↑}^x</t>
  </si>
  <si>
    <t>+「」</t>
  </si>
  <si>
    <t>^x「^v」{改行}{Space}+{↑}^x</t>
  </si>
  <si>
    <t>+
Home</t>
  </si>
  <si>
    <t>Copy</t>
  </si>
  <si>
    <t>+
End</t>
  </si>
  <si>
    <t>Cut</t>
  </si>
  <si>
    <t>Paste</t>
  </si>
  <si>
    <t>Redo</t>
  </si>
  <si>
    <t>^y</t>
  </si>
  <si>
    <t>+
→
20</t>
  </si>
  <si>
    <t>+{→ 20}</t>
  </si>
  <si>
    <t>+
←
20</t>
  </si>
  <si>
    <t>+{← 20}</t>
  </si>
  <si>
    <t>Undo</t>
  </si>
  <si>
    <t>^z</t>
  </si>
  <si>
    <t>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</t>
  </si>
  <si>
    <t>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</t>
  </si>
  <si>
    <t>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</t>
  </si>
  <si>
    <t>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</t>
  </si>
  <si>
    <t>{"key_code":"z","modifiers":["shift","command"]}</t>
    <phoneticPr fontId="1"/>
  </si>
  <si>
    <t>{"key_code":"z","modifiers":["command"]}</t>
    <phoneticPr fontId="1"/>
  </si>
  <si>
    <t>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</t>
    <phoneticPr fontId="1"/>
  </si>
  <si>
    <t>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</t>
    <phoneticPr fontId="1"/>
  </si>
  <si>
    <t>{"key_code":"f7"}</t>
    <phoneticPr fontId="1"/>
  </si>
  <si>
    <t>{"key_code":"f6"}</t>
    <phoneticPr fontId="1"/>
  </si>
  <si>
    <t>小</t>
    <rPh sb="0" eb="1">
      <t xml:space="preserve">コ </t>
    </rPh>
    <phoneticPr fontId="1"/>
  </si>
  <si>
    <t>右半</t>
    <rPh sb="0" eb="1">
      <t>→</t>
    </rPh>
    <rPh sb="1" eb="2">
      <t xml:space="preserve">ハン </t>
    </rPh>
    <phoneticPr fontId="1"/>
  </si>
  <si>
    <t>{vkF2}</t>
    <phoneticPr fontId="1"/>
  </si>
  <si>
    <t>{vk1D}</t>
    <phoneticPr fontId="1"/>
  </si>
  <si>
    <t>エンター</t>
    <phoneticPr fontId="1"/>
  </si>
  <si>
    <t>、{Enter}</t>
  </si>
  <si>
    <t>{"key_code":"comma"},{"key_code":"return_or_enter"}</t>
    <phoneticPr fontId="1"/>
  </si>
  <si>
    <t>カタカナ</t>
    <phoneticPr fontId="1"/>
  </si>
  <si>
    <t>――</t>
  </si>
  <si>
    <t>――{改行}</t>
  </si>
  <si>
    <t>{"key_code":"b","modifiers":["shift","option"]},{"key_code":"2"},{"key_code":"0"},{"key_code":"1"},{"key_code":"5"},{"key_code":"2"},{"key_code":"0"},{"key_code":"1"},{"key_code":"5"},{"key_code":"lang2"}</t>
    <phoneticPr fontId="1"/>
  </si>
  <si>
    <t>{"key_code":"b","modifiers":["shift","option"]},{"key_code":"3"},{"key_code":"0"},{"key_code":"0"},{"key_code":"a"},{"key_code":"3"},{"key_code":"0"},{"key_code":"0"},{"key_code":"b"},{"key_code":"lang1"},{"key_code":"b","modifiers":["control"]}</t>
  </si>
  <si>
    <t>{"key_code":"b","modifiers":["shift","option"]},{"key_code":"3"},{"key_code":"0"},{"key_code":"0"},{"key_code":"a"},{"key_code":"3"},{"key_code":"0"},{"key_code":"0"},{"key_code":"b"},{"key_code":"lang2"},{"key_code":"b","modifiers":["control"]}</t>
  </si>
  <si>
    <t>確定←</t>
    <rPh sb="0" eb="2">
      <t xml:space="preserve">カクテイ </t>
    </rPh>
    <phoneticPr fontId="1"/>
  </si>
  <si>
    <t>{改行}{←}</t>
  </si>
  <si>
    <t>→</t>
    <phoneticPr fontId="1"/>
  </si>
  <si>
    <t>{→}</t>
    <phoneticPr fontId="1"/>
  </si>
  <si>
    <t>←</t>
    <phoneticPr fontId="1"/>
  </si>
  <si>
    <t>{←}</t>
    <phoneticPr fontId="1"/>
  </si>
  <si>
    <t>+
→</t>
    <phoneticPr fontId="1"/>
  </si>
  <si>
    <t>+{→}</t>
    <phoneticPr fontId="1"/>
  </si>
  <si>
    <t>{"key_code":"p","modifiers":["shift","control"]}</t>
    <phoneticPr fontId="1"/>
  </si>
  <si>
    <t>+
←</t>
    <phoneticPr fontId="1"/>
  </si>
  <si>
    <t>+{←}</t>
    <phoneticPr fontId="1"/>
  </si>
  <si>
    <t>{"key_code":"n","modifiers":["shift","control"]}</t>
    <phoneticPr fontId="1"/>
  </si>
  <si>
    <t>+
→
5</t>
    <phoneticPr fontId="1"/>
  </si>
  <si>
    <t>+{→ 5}</t>
    <phoneticPr fontId="1"/>
  </si>
  <si>
    <t>{"key_code":"p","modifiers":["shift","control"]},{"key_code":"p","modifiers":["shift","control"]},{"key_code":"p","modifiers":["shift","control"]},{"key_code":"p","modifiers":["shift","control"]},{"key_code":"p","modifiers":["shift","control"]}</t>
    <phoneticPr fontId="1"/>
  </si>
  <si>
    <t>+
←
5</t>
    <phoneticPr fontId="1"/>
  </si>
  <si>
    <t>+{← 5}</t>
    <phoneticPr fontId="1"/>
  </si>
  <si>
    <t>{"key_code":"n","modifiers":["shift","control"]},{"key_code":"n","modifiers":["shift","control"]},{"key_code":"n","modifiers":["shift","control"]},{"key_code":"n","modifiers":["shift","control"]},{"key_code":"n","modifiers":["shift","control"]}</t>
    <phoneticPr fontId="1"/>
  </si>
  <si>
    <t>{Home}{→}{End}{Del 4}{←}</t>
  </si>
  <si>
    <t>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</t>
    <phoneticPr fontId="1"/>
  </si>
  <si>
    <t>{Home}{→}{End}{Del 2}{←}</t>
  </si>
  <si>
    <t>{"key_code":"a","modifiers":["control"]},{"key_code":"p","modifiers":["control"]},{"key_code":"e","modifiers":["control"]},{"key_code":"delete_forward"},{"key_code":"delete_forward"},{"key_code":"n","modifiers":["control"]}</t>
    <phoneticPr fontId="1"/>
  </si>
  <si>
    <t>{Home}{改行}{Space 3}{←}</t>
  </si>
  <si>
    <t>{Home}{改行}{Space 1}{←}</t>
  </si>
  <si>
    <t>{"key_code":"a","modifiers":["control"]},{"key_code":"return_or_enter"},{"key_code":"lang1"},{"key_code":"spacebar"},{"key_code":"spacebar"},{"key_code":"spacebar"},{"key_code":"n","modifiers":["control"]}</t>
    <phoneticPr fontId="1"/>
  </si>
  <si>
    <t>{"key_code":"a","modifiers":["control"]},{"key_code":"return_or_enter"},{"key_code":"lang1"},{"key_code":"spacebar"},{"key_code":"spacebar"},{"key_code":"spacebar"},{"key_code":"lang2"},{"key_code":"n","modifiers":["control"]}</t>
    <phoneticPr fontId="1"/>
  </si>
  <si>
    <t>{"key_code":"a","modifiers":["control"]},{"key_code":"return_or_enter"},{"key_code":"lang1"},{"key_code":"spacebar"},{"key_code":"n","modifiers":["control"]}</t>
    <phoneticPr fontId="1"/>
  </si>
  <si>
    <t>{"key_code":"a","modifiers":["control"]},{"key_code":"return_or_enter"},{"key_code":"lang1"},{"key_code":"spacebar"},{"key_code":"lang2"},{"key_code":"n","modifiers":["control"]}</t>
    <phoneticPr fontId="1"/>
  </si>
  <si>
    <t>{"key_code":"b","modifiers":["shift","option"]},{"key_code":"e","modifiers":["control"]},{"key_code":"return_or_enter"},{"key_code":"lang1"},{"key_code":"close_bracket"},{"key_code":"non_us_pound"},{"key_code":"return_or_enter"},{"key_code":"b","modifiers":["control"]}</t>
  </si>
  <si>
    <t>{"key_code":"e","modifiers":["control"]},{"key_code":"return_or_enter"},{"key_code":"lang1"},{"key_code":"close_bracket"},{"key_code":"non_us_pound"},{"key_code":"return_or_enter"},{"key_code":"lang2"},{"key_code":"b","modifiers":["control"]}</t>
  </si>
  <si>
    <t>{"key_code":"b","modifiers":["shift","option"]},{"key_code":"e","modifiers":["control"]},{"key_code":"return_or_enter"},{"key_code":"lang1"},{"key_code":"open_bracket"},{"key_code":"close_bracket"},{"key_code":"return_or_enter"},{"key_code":"b","modifiers":["control"]}</t>
  </si>
  <si>
    <t>{"key_code":"e","modifiers":["control"]},{"key_code":"return_or_enter"},{"key_code":"lang1"},{"key_code":"open_bracket"},{"key_code":"close_bracket"},{"key_code":"return_or_enter"},{"key_code":"b","modifiers":["control"]},{"key_code":"lang2"}</t>
  </si>
  <si>
    <t>{"key_code":"b","modifiers":["shift","option"]},{"key_code":"e","modifiers":["control"]},{"key_code":"return_or_enter"},{"key_code":"lang1"},{"key_code":"spacebar"}</t>
  </si>
  <si>
    <t>{"key_code":"international3"}</t>
  </si>
  <si>
    <t>＿</t>
  </si>
  <si>
    <t>{"key_code":"open_bracket","modifiers":["shift"]}</t>
  </si>
  <si>
    <t>{"key_code":"close_bracket","modifiers":["shift","control"]}</t>
  </si>
  <si>
    <t>{"key_code":"non_us_pound","modifiers":["shift","control"]}</t>
  </si>
  <si>
    <t>{"key_code":"hyphen","modifiers":["shift"]}</t>
  </si>
  <si>
    <t>{"key_code":"open_bracket","modifiers":["shift","control"]}</t>
  </si>
  <si>
    <t>{"key_code":"backslash","modifiers":["shift"]}</t>
  </si>
  <si>
    <t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</t>
  </si>
  <si>
    <t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</t>
  </si>
  <si>
    <t>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</t>
  </si>
  <si>
    <t>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</t>
  </si>
  <si>
    <t>【薙刀式】v15(fix版)(かわせみ専用)</t>
    <rPh sb="0" eb="2">
      <t xml:space="preserve">ナギナタ </t>
    </rPh>
    <rPh sb="2" eb="3">
      <t xml:space="preserve">シキ </t>
    </rPh>
    <rPh sb="7" eb="8">
      <t xml:space="preserve">シカ センヨウ </t>
    </rPh>
    <phoneticPr fontId="1"/>
  </si>
  <si>
    <t>【薙刀式】v15(fix版)+かわせみ2</t>
    <rPh sb="0" eb="3">
      <t xml:space="preserve">ナギナタシキ </t>
    </rPh>
    <rPh sb="7" eb="8">
      <t xml:space="preserve">シカ </t>
    </rPh>
    <phoneticPr fontId="1"/>
  </si>
  <si>
    <t>{"key_code":"left_arrow","modifiers":["command"]},{"key_code":"down_arrow","modifiers":["command"]}</t>
  </si>
  <si>
    <t>{"key_code":"b","modifiers":["shift","option"]},{"key_code":"left_arrow","modifiers":["command"]},{"key_code":"down_arrow","modifiers":["command"]},{"key_code":"lang1"}</t>
    <phoneticPr fontId="1"/>
  </si>
  <si>
    <t>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t>
    <phoneticPr fontId="1"/>
  </si>
  <si>
    <t>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t>
    <phoneticPr fontId="1"/>
  </si>
  <si>
    <t>{"key_code":"b","modifiers":["shift","option"]},{"key_code":"lang1"},{"key_code":"spacebar"},{"key_code":"spacebar"},{"key_code":"spacebar"}</t>
    <phoneticPr fontId="1"/>
  </si>
  <si>
    <t>{"key_code":"e","modifiers":["control"]},{"key_code":"return_or_enter"},{"key_code":"lang1"},{"key_code":"spacebar"},{"key_code":"lang2"}</t>
    <phoneticPr fontId="1"/>
  </si>
  <si>
    <t>{"key_code":"b","modifiers":["shift","option"]},{"key_code":"2"},{"key_code":"5"},{"key_code":"c"},{"key_code":"b"},{"key_code":"lang2"}</t>
    <phoneticPr fontId="1"/>
  </si>
  <si>
    <t>行頭そろえ
(ト書き)</t>
    <rPh sb="0" eb="1">
      <t xml:space="preserve">ギョウトウ </t>
    </rPh>
    <phoneticPr fontId="1"/>
  </si>
  <si>
    <t>行頭そろえ
(セリフ)</t>
    <rPh sb="0" eb="1">
      <t xml:space="preserve">ギョウトウ </t>
    </rPh>
    <phoneticPr fontId="1"/>
  </si>
  <si>
    <t>確定
□</t>
    <rPh sb="0" eb="1">
      <t xml:space="preserve">カクテイ </t>
    </rPh>
    <phoneticPr fontId="1"/>
  </si>
  <si>
    <t>確定
「」</t>
    <phoneticPr fontId="1"/>
  </si>
  <si>
    <t>+｜《》</t>
    <phoneticPr fontId="1"/>
  </si>
  <si>
    <t>前行に
つける
(ト書き)</t>
    <rPh sb="0" eb="2">
      <t xml:space="preserve">ゼンギョウニ </t>
    </rPh>
    <phoneticPr fontId="1"/>
  </si>
  <si>
    <t>前行に
つける
(セリフ)</t>
    <rPh sb="0" eb="2">
      <t xml:space="preserve">ゼンギョウニ </t>
    </rPh>
    <phoneticPr fontId="1"/>
  </si>
  <si>
    <t>×　×　×</t>
    <phoneticPr fontId="1"/>
  </si>
  <si>
    <t>{"key_code":"b","modifiers":["shift","option"]},{"key_code":"2"},{"key_code":"0"},{"key_code":"1"},{"key_code":"5"},{"key_code":"2"},{"key_code":"0"},{"key_code":"1"},{"key_code":"5"},{"key_code":"lang1"}</t>
    <phoneticPr fontId="1"/>
  </si>
  <si>
    <t>{"key_code":"close_bracket","modifiers":["shift"]},{"key_code":"non_us_pound","modifiers":["shift"]},{"key_code":"return_or_enter"},{"key_code":"b","modifiers":["control"]}</t>
    <phoneticPr fontId="1"/>
  </si>
  <si>
    <t>{"key_code":"b","modifiers":["shift","option"]},{"key_code":"lang1"},{"key_code":"n","modifiers":["control"]}</t>
    <phoneticPr fontId="1"/>
  </si>
  <si>
    <t>{"key_code":"b","modifiers":["shift","option"]},{"key_code":"2"},{"key_code":"5"},{"key_code":"c"},{"key_code":"b"},{"key_code":"lang1"}</t>
    <phoneticPr fontId="1"/>
  </si>
  <si>
    <t>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</t>
    <phoneticPr fontId="1"/>
  </si>
  <si>
    <t>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</t>
    <phoneticPr fontId="1"/>
  </si>
  <si>
    <t>+（）</t>
    <phoneticPr fontId="1"/>
  </si>
  <si>
    <t>ユニコード列</t>
    <rPh sb="5" eb="6">
      <t xml:space="preserve">レツ </t>
    </rPh>
    <phoneticPr fontId="1"/>
  </si>
  <si>
    <t>キー数</t>
    <phoneticPr fontId="1"/>
  </si>
  <si>
    <t>文字列のｎ文字目の位置</t>
    <rPh sb="0" eb="3">
      <t xml:space="preserve">モジレツノ </t>
    </rPh>
    <rPh sb="5" eb="8">
      <t xml:space="preserve">モジメノ </t>
    </rPh>
    <rPh sb="9" eb="11">
      <t xml:space="preserve">イチ </t>
    </rPh>
    <phoneticPr fontId="1"/>
  </si>
  <si>
    <t>文字列のｎ文字目のユニコード（UNICODEHEXと名づけたラムダ関数を使用）</t>
    <rPh sb="0" eb="4">
      <t xml:space="preserve">モジタンイノ </t>
    </rPh>
    <rPh sb="5" eb="8">
      <t xml:space="preserve">モジメノ </t>
    </rPh>
    <rPh sb="18" eb="20">
      <t xml:space="preserve">カンスウ </t>
    </rPh>
    <rPh sb="26" eb="27">
      <t xml:space="preserve">ナヅケタ </t>
    </rPh>
    <rPh sb="36" eb="38">
      <t xml:space="preserve">シヨウ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</si>
</sst>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キー&quot;"/>
    <numFmt numFmtId="177" formatCode="0;;"/>
  </numFmts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2"/>
      <color theme="0" tint="-0.24994659260841701"/>
      <name val="游ゴシック"/>
      <family val="2"/>
      <charset val="128"/>
      <scheme val="minor"/>
    </font>
    <font>
      <sz val="12"/>
      <color theme="0" tint="-0.2499465926084170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6"/>
      <name val="游ゴシック"/>
      <family val="3"/>
      <charset val="128"/>
      <scheme val="minor"/>
    </font>
    <font>
      <u/>
      <sz val="12"/>
      <color rgb="FFFF00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0" tint="-0.24994659260841701"/>
      <name val="Helvetica"/>
      <family val="2"/>
    </font>
    <font>
      <sz val="12"/>
      <color theme="1"/>
      <name val="游ゴシック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/>
      <diagonal style="hair">
        <color auto="1"/>
      </diagonal>
    </border>
    <border diagonalUp="1" diagonalDown="1">
      <left/>
      <right/>
      <top style="medium">
        <color auto="1"/>
      </top>
      <bottom/>
      <diagonal style="hair">
        <color auto="1"/>
      </diagonal>
    </border>
    <border diagonalUp="1" diagonalDown="1">
      <left/>
      <right style="medium">
        <color auto="1"/>
      </right>
      <top style="medium">
        <color auto="1"/>
      </top>
      <bottom/>
      <diagonal style="hair">
        <color auto="1"/>
      </diagonal>
    </border>
    <border diagonalUp="1" diagonalDown="1">
      <left style="medium">
        <color auto="1"/>
      </left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  <border diagonalUp="1" diagonalDown="1">
      <left/>
      <right style="medium">
        <color auto="1"/>
      </right>
      <top/>
      <bottom/>
      <diagonal style="hair">
        <color auto="1"/>
      </diagonal>
    </border>
    <border diagonalUp="1" diagonalDown="1">
      <left style="medium">
        <color auto="1"/>
      </left>
      <right/>
      <top/>
      <bottom style="medium">
        <color auto="1"/>
      </bottom>
      <diagonal style="hair">
        <color auto="1"/>
      </diagonal>
    </border>
    <border diagonalUp="1" diagonalDown="1">
      <left/>
      <right/>
      <top/>
      <bottom style="medium">
        <color auto="1"/>
      </bottom>
      <diagonal style="hair">
        <color auto="1"/>
      </diagonal>
    </border>
    <border diagonalUp="1" diagonalDown="1">
      <left/>
      <right style="medium">
        <color auto="1"/>
      </right>
      <top/>
      <bottom style="medium">
        <color auto="1"/>
      </bottom>
      <diagonal style="hair">
        <color auto="1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  <xf numFmtId="0" fontId="4" fillId="0" borderId="2" xfId="0" applyFont="1" applyBorder="1">
      <alignment vertical="center"/>
    </xf>
    <xf numFmtId="49" fontId="6" fillId="0" borderId="1" xfId="0" applyNumberFormat="1" applyFont="1" applyBorder="1" applyProtection="1">
      <alignment vertical="center"/>
      <protection locked="0"/>
    </xf>
    <xf numFmtId="49" fontId="5" fillId="0" borderId="1" xfId="0" applyNumberFormat="1" applyFont="1" applyBorder="1" applyProtection="1">
      <alignment vertical="center"/>
      <protection locked="0"/>
    </xf>
    <xf numFmtId="49" fontId="6" fillId="0" borderId="4" xfId="0" applyNumberFormat="1" applyFont="1" applyBorder="1" applyProtection="1">
      <alignment vertical="center"/>
      <protection locked="0"/>
    </xf>
    <xf numFmtId="49" fontId="7" fillId="0" borderId="2" xfId="0" applyNumberFormat="1" applyFont="1" applyBorder="1" applyProtection="1">
      <alignment vertical="center"/>
      <protection locked="0"/>
    </xf>
    <xf numFmtId="49" fontId="7" fillId="0" borderId="5" xfId="0" applyNumberFormat="1" applyFont="1" applyBorder="1" applyProtection="1">
      <alignment vertical="center"/>
      <protection locked="0"/>
    </xf>
    <xf numFmtId="49" fontId="0" fillId="0" borderId="15" xfId="0" applyNumberFormat="1" applyBorder="1" applyProtection="1">
      <alignment vertical="center"/>
      <protection locked="0"/>
    </xf>
    <xf numFmtId="49" fontId="0" fillId="0" borderId="16" xfId="0" applyNumberFormat="1" applyBorder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 wrapText="1"/>
    </xf>
    <xf numFmtId="3" fontId="4" fillId="0" borderId="2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16" xfId="0" applyFont="1" applyBorder="1">
      <alignment vertical="center"/>
    </xf>
    <xf numFmtId="3" fontId="9" fillId="0" borderId="25" xfId="0" applyNumberFormat="1" applyFont="1" applyBorder="1" applyAlignment="1">
      <alignment horizontal="center" vertical="center" wrapText="1"/>
    </xf>
    <xf numFmtId="3" fontId="9" fillId="0" borderId="1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23" xfId="0" applyFont="1" applyBorder="1" applyAlignment="1">
      <alignment horizontal="center" vertical="center"/>
    </xf>
    <xf numFmtId="0" fontId="0" fillId="0" borderId="29" xfId="0" applyBorder="1" applyAlignment="1" applyProtection="1">
      <alignment horizontal="center" vertical="center"/>
      <protection locked="0"/>
    </xf>
    <xf numFmtId="49" fontId="0" fillId="0" borderId="29" xfId="0" applyNumberFormat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49" fontId="0" fillId="0" borderId="30" xfId="0" applyNumberFormat="1" applyBorder="1" applyProtection="1">
      <alignment vertical="center"/>
      <protection locked="0"/>
    </xf>
    <xf numFmtId="49" fontId="0" fillId="0" borderId="29" xfId="0" applyNumberFormat="1" applyBorder="1" applyAlignment="1" applyProtection="1">
      <alignment vertical="center" wrapText="1"/>
      <protection locked="0"/>
    </xf>
    <xf numFmtId="0" fontId="0" fillId="0" borderId="31" xfId="0" applyBorder="1" applyAlignment="1" applyProtection="1">
      <alignment vertical="center" wrapText="1"/>
      <protection locked="0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9" fillId="0" borderId="25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1" xfId="0" applyNumberFormat="1" applyBorder="1" applyAlignment="1" applyProtection="1">
      <alignment horizontal="center" vertical="center"/>
      <protection locked="0"/>
    </xf>
    <xf numFmtId="0" fontId="4" fillId="0" borderId="1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49" fontId="0" fillId="0" borderId="38" xfId="0" applyNumberFormat="1" applyBorder="1" applyProtection="1">
      <alignment vertical="center"/>
      <protection locked="0"/>
    </xf>
    <xf numFmtId="49" fontId="0" fillId="0" borderId="4" xfId="0" applyNumberFormat="1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0" borderId="41" xfId="0" applyFont="1" applyBorder="1" applyProtection="1">
      <alignment vertical="center"/>
      <protection locked="0"/>
    </xf>
    <xf numFmtId="0" fontId="5" fillId="0" borderId="42" xfId="0" applyFont="1" applyBorder="1" applyProtection="1">
      <alignment vertical="center"/>
      <protection locked="0"/>
    </xf>
    <xf numFmtId="0" fontId="5" fillId="0" borderId="43" xfId="0" applyFont="1" applyBorder="1" applyProtection="1">
      <alignment vertical="center"/>
      <protection locked="0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49" fontId="9" fillId="0" borderId="8" xfId="0" applyNumberFormat="1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3" fontId="3" fillId="3" borderId="12" xfId="0" applyNumberFormat="1" applyFont="1" applyFill="1" applyBorder="1" applyAlignment="1">
      <alignment vertical="center" wrapText="1"/>
    </xf>
    <xf numFmtId="0" fontId="5" fillId="0" borderId="34" xfId="0" applyFont="1" applyBorder="1">
      <alignment vertical="center"/>
    </xf>
    <xf numFmtId="0" fontId="5" fillId="0" borderId="52" xfId="0" applyFont="1" applyBorder="1">
      <alignment vertical="center"/>
    </xf>
    <xf numFmtId="0" fontId="5" fillId="0" borderId="53" xfId="0" applyFont="1" applyBorder="1">
      <alignment vertical="center"/>
    </xf>
    <xf numFmtId="0" fontId="5" fillId="0" borderId="49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58" xfId="0" applyFont="1" applyBorder="1">
      <alignment vertical="center"/>
    </xf>
    <xf numFmtId="0" fontId="5" fillId="0" borderId="60" xfId="0" applyFont="1" applyBorder="1">
      <alignment vertical="center"/>
    </xf>
    <xf numFmtId="0" fontId="5" fillId="0" borderId="61" xfId="0" applyFont="1" applyBorder="1">
      <alignment vertical="center"/>
    </xf>
    <xf numFmtId="0" fontId="5" fillId="0" borderId="64" xfId="0" applyFont="1" applyBorder="1">
      <alignment vertical="center"/>
    </xf>
    <xf numFmtId="3" fontId="0" fillId="3" borderId="10" xfId="0" applyNumberForma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9" fillId="0" borderId="31" xfId="0" applyNumberFormat="1" applyFont="1" applyBorder="1">
      <alignment vertical="center"/>
    </xf>
    <xf numFmtId="0" fontId="9" fillId="0" borderId="34" xfId="0" applyFont="1" applyBorder="1">
      <alignment vertical="center"/>
    </xf>
    <xf numFmtId="0" fontId="0" fillId="0" borderId="29" xfId="0" applyBorder="1" applyAlignment="1" applyProtection="1">
      <alignment vertical="center" wrapText="1"/>
      <protection locked="0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49" fontId="2" fillId="0" borderId="0" xfId="0" applyNumberFormat="1" applyFont="1">
      <alignment vertical="center"/>
    </xf>
    <xf numFmtId="0" fontId="0" fillId="2" borderId="12" xfId="0" applyFill="1" applyBorder="1" applyAlignment="1">
      <alignment horizontal="center" vertical="center"/>
    </xf>
    <xf numFmtId="0" fontId="10" fillId="2" borderId="41" xfId="0" applyFont="1" applyFill="1" applyBorder="1">
      <alignment vertical="center"/>
    </xf>
    <xf numFmtId="0" fontId="5" fillId="2" borderId="42" xfId="0" applyFont="1" applyFill="1" applyBorder="1">
      <alignment vertical="center"/>
    </xf>
    <xf numFmtId="0" fontId="5" fillId="2" borderId="43" xfId="0" applyFont="1" applyFill="1" applyBorder="1">
      <alignment vertical="center"/>
    </xf>
    <xf numFmtId="0" fontId="5" fillId="0" borderId="67" xfId="0" applyFont="1" applyBorder="1" applyProtection="1">
      <alignment vertical="center"/>
      <protection locked="0"/>
    </xf>
    <xf numFmtId="0" fontId="0" fillId="0" borderId="7" xfId="0" applyBorder="1" applyAlignment="1" applyProtection="1">
      <alignment vertical="center" wrapText="1"/>
      <protection locked="0"/>
    </xf>
    <xf numFmtId="49" fontId="0" fillId="0" borderId="5" xfId="0" applyNumberFormat="1" applyBorder="1" applyAlignment="1" applyProtection="1">
      <alignment vertical="center" wrapText="1"/>
      <protection locked="0"/>
    </xf>
    <xf numFmtId="49" fontId="0" fillId="0" borderId="6" xfId="0" applyNumberFormat="1" applyBorder="1" applyAlignment="1" applyProtection="1">
      <alignment vertical="center" wrapText="1"/>
      <protection locked="0"/>
    </xf>
    <xf numFmtId="0" fontId="0" fillId="3" borderId="44" xfId="0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3" fillId="0" borderId="40" xfId="0" applyFont="1" applyBorder="1" applyProtection="1">
      <alignment vertical="center"/>
      <protection locked="0"/>
    </xf>
    <xf numFmtId="3" fontId="13" fillId="0" borderId="10" xfId="0" applyNumberFormat="1" applyFont="1" applyBorder="1" applyAlignment="1" applyProtection="1">
      <alignment horizontal="center" vertical="center"/>
      <protection locked="0"/>
    </xf>
    <xf numFmtId="3" fontId="13" fillId="0" borderId="12" xfId="0" applyNumberFormat="1" applyFont="1" applyBorder="1" applyAlignment="1" applyProtection="1">
      <alignment horizontal="center" vertical="center"/>
      <protection locked="0"/>
    </xf>
    <xf numFmtId="49" fontId="13" fillId="0" borderId="11" xfId="0" applyNumberFormat="1" applyFont="1" applyBorder="1" applyAlignment="1" applyProtection="1">
      <alignment horizontal="center" vertical="center"/>
      <protection locked="0"/>
    </xf>
    <xf numFmtId="49" fontId="13" fillId="0" borderId="12" xfId="0" applyNumberFormat="1" applyFont="1" applyBorder="1" applyAlignment="1" applyProtection="1">
      <alignment horizontal="center" vertical="center"/>
      <protection locked="0"/>
    </xf>
    <xf numFmtId="49" fontId="13" fillId="0" borderId="14" xfId="0" applyNumberFormat="1" applyFont="1" applyBorder="1" applyProtection="1">
      <alignment vertical="center"/>
      <protection locked="0"/>
    </xf>
    <xf numFmtId="49" fontId="13" fillId="0" borderId="10" xfId="0" applyNumberFormat="1" applyFont="1" applyBorder="1" applyAlignment="1" applyProtection="1">
      <alignment vertical="center" wrapText="1"/>
      <protection locked="0"/>
    </xf>
    <xf numFmtId="3" fontId="13" fillId="3" borderId="11" xfId="0" applyNumberFormat="1" applyFont="1" applyFill="1" applyBorder="1" applyAlignment="1">
      <alignment vertical="center" wrapText="1"/>
    </xf>
    <xf numFmtId="0" fontId="13" fillId="3" borderId="8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3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3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65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5" fillId="2" borderId="50" xfId="0" applyFont="1" applyFill="1" applyBorder="1">
      <alignment vertical="center"/>
    </xf>
    <xf numFmtId="0" fontId="5" fillId="2" borderId="55" xfId="0" applyFont="1" applyFill="1" applyBorder="1">
      <alignment vertical="center"/>
    </xf>
    <xf numFmtId="49" fontId="5" fillId="0" borderId="20" xfId="0" applyNumberFormat="1" applyFont="1" applyBorder="1" applyAlignment="1">
      <alignment horizontal="center" vertical="center"/>
    </xf>
    <xf numFmtId="0" fontId="5" fillId="2" borderId="26" xfId="0" applyFont="1" applyFill="1" applyBorder="1">
      <alignment vertical="center"/>
    </xf>
    <xf numFmtId="0" fontId="5" fillId="2" borderId="93" xfId="0" applyFont="1" applyFill="1" applyBorder="1">
      <alignment vertical="center"/>
    </xf>
    <xf numFmtId="49" fontId="5" fillId="0" borderId="66" xfId="0" applyNumberFormat="1" applyFont="1" applyBorder="1" applyAlignment="1">
      <alignment horizontal="center" vertical="center"/>
    </xf>
    <xf numFmtId="0" fontId="5" fillId="2" borderId="54" xfId="0" applyFont="1" applyFill="1" applyBorder="1">
      <alignment vertical="center"/>
    </xf>
    <xf numFmtId="0" fontId="5" fillId="2" borderId="56" xfId="0" applyFont="1" applyFill="1" applyBorder="1">
      <alignment vertical="center"/>
    </xf>
    <xf numFmtId="49" fontId="5" fillId="0" borderId="37" xfId="0" applyNumberFormat="1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3" borderId="65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5" xfId="0" applyFont="1" applyFill="1" applyBorder="1">
      <alignment vertical="center"/>
    </xf>
    <xf numFmtId="49" fontId="0" fillId="0" borderId="45" xfId="0" applyNumberFormat="1" applyBorder="1" applyAlignment="1" applyProtection="1">
      <alignment horizontal="center" vertical="center"/>
      <protection locked="0"/>
    </xf>
    <xf numFmtId="3" fontId="4" fillId="0" borderId="0" xfId="0" applyNumberFormat="1" applyFont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0" borderId="52" xfId="0" applyBorder="1" applyAlignment="1" applyProtection="1">
      <alignment horizontal="center" vertical="center"/>
      <protection locked="0"/>
    </xf>
    <xf numFmtId="49" fontId="0" fillId="0" borderId="52" xfId="0" applyNumberFormat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49" fontId="0" fillId="0" borderId="44" xfId="0" applyNumberFormat="1" applyBorder="1" applyAlignment="1" applyProtection="1">
      <alignment horizontal="center" vertical="center"/>
      <protection locked="0"/>
    </xf>
    <xf numFmtId="49" fontId="0" fillId="0" borderId="65" xfId="0" applyNumberFormat="1" applyBorder="1" applyAlignment="1" applyProtection="1">
      <alignment horizontal="center" vertical="center"/>
      <protection locked="0"/>
    </xf>
    <xf numFmtId="49" fontId="0" fillId="0" borderId="96" xfId="0" applyNumberFormat="1" applyBorder="1" applyProtection="1">
      <alignment vertical="center"/>
      <protection locked="0"/>
    </xf>
    <xf numFmtId="49" fontId="0" fillId="0" borderId="44" xfId="0" applyNumberFormat="1" applyBorder="1" applyAlignment="1" applyProtection="1">
      <alignment vertical="center" wrapText="1"/>
      <protection locked="0"/>
    </xf>
    <xf numFmtId="0" fontId="0" fillId="0" borderId="65" xfId="0" applyBorder="1" applyAlignment="1" applyProtection="1">
      <alignment vertical="center" wrapText="1"/>
      <protection locked="0"/>
    </xf>
    <xf numFmtId="0" fontId="13" fillId="3" borderId="65" xfId="0" applyFont="1" applyFill="1" applyBorder="1" applyAlignment="1">
      <alignment vertical="center" wrapText="1"/>
    </xf>
    <xf numFmtId="3" fontId="13" fillId="0" borderId="11" xfId="0" applyNumberFormat="1" applyFont="1" applyBorder="1" applyAlignment="1" applyProtection="1">
      <alignment horizontal="center" vertical="center"/>
      <protection locked="0"/>
    </xf>
    <xf numFmtId="0" fontId="9" fillId="0" borderId="94" xfId="0" applyFont="1" applyBorder="1" applyAlignment="1">
      <alignment horizontal="center" vertical="center"/>
    </xf>
    <xf numFmtId="0" fontId="9" fillId="0" borderId="94" xfId="0" applyFont="1" applyBorder="1">
      <alignment vertical="center"/>
    </xf>
    <xf numFmtId="0" fontId="9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4" fillId="0" borderId="94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5" fillId="0" borderId="95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48" xfId="0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41" xfId="0" applyFont="1" applyFill="1" applyBorder="1">
      <alignment vertical="center"/>
    </xf>
    <xf numFmtId="0" fontId="0" fillId="3" borderId="53" xfId="0" applyFill="1" applyBorder="1" applyAlignment="1">
      <alignment horizontal="center" vertical="center"/>
    </xf>
    <xf numFmtId="49" fontId="0" fillId="3" borderId="58" xfId="0" applyNumberFormat="1" applyFill="1" applyBorder="1" applyAlignment="1">
      <alignment horizontal="center" vertical="center"/>
    </xf>
    <xf numFmtId="49" fontId="0" fillId="3" borderId="52" xfId="0" applyNumberFormat="1" applyFill="1" applyBorder="1" applyAlignment="1">
      <alignment horizontal="center" vertical="center"/>
    </xf>
    <xf numFmtId="49" fontId="0" fillId="3" borderId="53" xfId="0" applyNumberFormat="1" applyFill="1" applyBorder="1" applyAlignment="1">
      <alignment horizontal="center" vertical="center"/>
    </xf>
    <xf numFmtId="0" fontId="5" fillId="3" borderId="42" xfId="0" applyFont="1" applyFill="1" applyBorder="1">
      <alignment vertical="center"/>
    </xf>
    <xf numFmtId="0" fontId="0" fillId="3" borderId="32" xfId="0" applyFill="1" applyBorder="1" applyAlignment="1">
      <alignment horizontal="center" vertical="center"/>
    </xf>
    <xf numFmtId="49" fontId="0" fillId="3" borderId="29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0" fontId="5" fillId="3" borderId="43" xfId="0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65" xfId="0" applyBorder="1" applyAlignment="1" applyProtection="1">
      <alignment horizontal="center" vertical="center"/>
      <protection locked="0"/>
    </xf>
    <xf numFmtId="49" fontId="0" fillId="0" borderId="4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3" fillId="0" borderId="29" xfId="0" applyFont="1" applyBorder="1">
      <alignment vertical="center"/>
    </xf>
    <xf numFmtId="0" fontId="3" fillId="0" borderId="60" xfId="0" applyFont="1" applyBorder="1">
      <alignment vertical="center"/>
    </xf>
    <xf numFmtId="0" fontId="3" fillId="0" borderId="7" xfId="0" applyFont="1" applyBorder="1">
      <alignment vertical="center"/>
    </xf>
    <xf numFmtId="0" fontId="13" fillId="3" borderId="44" xfId="0" applyFont="1" applyFill="1" applyBorder="1" applyAlignment="1">
      <alignment horizontal="center" vertical="center"/>
    </xf>
    <xf numFmtId="0" fontId="13" fillId="3" borderId="45" xfId="0" applyFont="1" applyFill="1" applyBorder="1" applyAlignment="1">
      <alignment horizontal="center" vertical="center"/>
    </xf>
    <xf numFmtId="49" fontId="13" fillId="3" borderId="44" xfId="0" applyNumberFormat="1" applyFont="1" applyFill="1" applyBorder="1" applyAlignment="1">
      <alignment horizontal="center" vertical="center"/>
    </xf>
    <xf numFmtId="49" fontId="13" fillId="3" borderId="65" xfId="0" applyNumberFormat="1" applyFont="1" applyFill="1" applyBorder="1" applyAlignment="1">
      <alignment horizontal="center" vertical="center"/>
    </xf>
    <xf numFmtId="49" fontId="13" fillId="3" borderId="45" xfId="0" applyNumberFormat="1" applyFont="1" applyFill="1" applyBorder="1" applyAlignment="1">
      <alignment horizontal="center" vertical="center"/>
    </xf>
    <xf numFmtId="49" fontId="13" fillId="3" borderId="96" xfId="0" applyNumberFormat="1" applyFont="1" applyFill="1" applyBorder="1">
      <alignment vertical="center"/>
    </xf>
    <xf numFmtId="49" fontId="13" fillId="3" borderId="44" xfId="0" applyNumberFormat="1" applyFont="1" applyFill="1" applyBorder="1" applyAlignment="1">
      <alignment vertical="center" wrapText="1"/>
    </xf>
    <xf numFmtId="0" fontId="5" fillId="3" borderId="67" xfId="0" applyFont="1" applyFill="1" applyBorder="1">
      <alignment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15" xfId="0" applyNumberFormat="1" applyFont="1" applyFill="1" applyBorder="1">
      <alignment vertical="center"/>
    </xf>
    <xf numFmtId="49" fontId="13" fillId="3" borderId="7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/>
    </xf>
    <xf numFmtId="49" fontId="13" fillId="3" borderId="16" xfId="0" applyNumberFormat="1" applyFont="1" applyFill="1" applyBorder="1">
      <alignment vertical="center"/>
    </xf>
    <xf numFmtId="49" fontId="13" fillId="3" borderId="1" xfId="0" applyNumberFormat="1" applyFont="1" applyFill="1" applyBorder="1" applyAlignment="1">
      <alignment vertical="center" wrapText="1"/>
    </xf>
    <xf numFmtId="0" fontId="13" fillId="3" borderId="64" xfId="0" applyFont="1" applyFill="1" applyBorder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horizontal="center" vertical="center"/>
    </xf>
    <xf numFmtId="49" fontId="13" fillId="3" borderId="38" xfId="0" applyNumberFormat="1" applyFont="1" applyFill="1" applyBorder="1">
      <alignment vertical="center"/>
    </xf>
    <xf numFmtId="49" fontId="13" fillId="3" borderId="4" xfId="0" applyNumberFormat="1" applyFont="1" applyFill="1" applyBorder="1" applyAlignment="1">
      <alignment vertical="center" wrapText="1"/>
    </xf>
    <xf numFmtId="49" fontId="0" fillId="3" borderId="95" xfId="0" applyNumberFormat="1" applyFill="1" applyBorder="1">
      <alignment vertical="center"/>
    </xf>
    <xf numFmtId="49" fontId="0" fillId="3" borderId="58" xfId="0" applyNumberFormat="1" applyFill="1" applyBorder="1" applyAlignment="1">
      <alignment vertical="center" wrapText="1"/>
    </xf>
    <xf numFmtId="0" fontId="0" fillId="3" borderId="52" xfId="0" applyFill="1" applyBorder="1" applyAlignment="1">
      <alignment vertical="center" wrapText="1"/>
    </xf>
    <xf numFmtId="0" fontId="3" fillId="3" borderId="53" xfId="0" applyFont="1" applyFill="1" applyBorder="1" applyAlignment="1">
      <alignment vertical="center" wrapText="1"/>
    </xf>
    <xf numFmtId="0" fontId="0" fillId="3" borderId="58" xfId="0" applyFill="1" applyBorder="1" applyAlignment="1">
      <alignment vertical="center" wrapText="1"/>
    </xf>
    <xf numFmtId="49" fontId="0" fillId="3" borderId="30" xfId="0" applyNumberFormat="1" applyFill="1" applyBorder="1">
      <alignment vertical="center"/>
    </xf>
    <xf numFmtId="49" fontId="0" fillId="3" borderId="29" xfId="0" applyNumberFormat="1" applyFill="1" applyBorder="1" applyAlignment="1">
      <alignment vertical="center" wrapText="1"/>
    </xf>
    <xf numFmtId="0" fontId="0" fillId="3" borderId="31" xfId="0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0" fillId="3" borderId="29" xfId="0" applyFill="1" applyBorder="1" applyAlignment="1">
      <alignment vertical="center" wrapText="1"/>
    </xf>
    <xf numFmtId="49" fontId="0" fillId="3" borderId="38" xfId="0" applyNumberFormat="1" applyFill="1" applyBorder="1">
      <alignment vertical="center"/>
    </xf>
    <xf numFmtId="49" fontId="0" fillId="3" borderId="4" xfId="0" applyNumberFormat="1" applyFill="1" applyBorder="1" applyAlignment="1">
      <alignment vertical="center" wrapText="1"/>
    </xf>
    <xf numFmtId="49" fontId="4" fillId="0" borderId="2" xfId="0" quotePrefix="1" applyNumberFormat="1" applyFont="1" applyBorder="1" applyAlignment="1">
      <alignment horizontal="center" vertical="center"/>
    </xf>
    <xf numFmtId="0" fontId="5" fillId="7" borderId="51" xfId="0" applyFont="1" applyFill="1" applyBorder="1">
      <alignment vertical="center"/>
    </xf>
    <xf numFmtId="0" fontId="5" fillId="7" borderId="55" xfId="0" applyFont="1" applyFill="1" applyBorder="1">
      <alignment vertical="center"/>
    </xf>
    <xf numFmtId="0" fontId="5" fillId="7" borderId="47" xfId="0" applyFont="1" applyFill="1" applyBorder="1">
      <alignment vertical="center"/>
    </xf>
    <xf numFmtId="0" fontId="5" fillId="7" borderId="56" xfId="0" applyFont="1" applyFill="1" applyBorder="1">
      <alignment vertical="center"/>
    </xf>
    <xf numFmtId="0" fontId="5" fillId="7" borderId="26" xfId="0" applyFont="1" applyFill="1" applyBorder="1">
      <alignment vertical="center"/>
    </xf>
    <xf numFmtId="0" fontId="5" fillId="7" borderId="0" xfId="0" applyFont="1" applyFill="1">
      <alignment vertical="center"/>
    </xf>
    <xf numFmtId="0" fontId="5" fillId="7" borderId="62" xfId="0" applyFont="1" applyFill="1" applyBorder="1">
      <alignment vertical="center"/>
    </xf>
    <xf numFmtId="0" fontId="5" fillId="7" borderId="63" xfId="0" applyFont="1" applyFill="1" applyBorder="1">
      <alignment vertical="center"/>
    </xf>
    <xf numFmtId="0" fontId="5" fillId="7" borderId="50" xfId="0" applyFont="1" applyFill="1" applyBorder="1">
      <alignment vertical="center"/>
    </xf>
    <xf numFmtId="0" fontId="5" fillId="7" borderId="54" xfId="0" applyFont="1" applyFill="1" applyBorder="1">
      <alignment vertical="center"/>
    </xf>
    <xf numFmtId="0" fontId="5" fillId="7" borderId="60" xfId="0" applyFont="1" applyFill="1" applyBorder="1">
      <alignment vertical="center"/>
    </xf>
    <xf numFmtId="0" fontId="5" fillId="7" borderId="34" xfId="0" applyFont="1" applyFill="1" applyBorder="1">
      <alignment vertical="center"/>
    </xf>
    <xf numFmtId="0" fontId="5" fillId="0" borderId="22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9" xfId="0" applyFont="1" applyBorder="1">
      <alignment vertical="center"/>
    </xf>
    <xf numFmtId="0" fontId="5" fillId="7" borderId="61" xfId="0" applyFont="1" applyFill="1" applyBorder="1">
      <alignment vertical="center"/>
    </xf>
    <xf numFmtId="0" fontId="5" fillId="7" borderId="98" xfId="0" applyFont="1" applyFill="1" applyBorder="1">
      <alignment vertical="center"/>
    </xf>
    <xf numFmtId="0" fontId="5" fillId="7" borderId="49" xfId="0" applyFont="1" applyFill="1" applyBorder="1">
      <alignment vertical="center"/>
    </xf>
    <xf numFmtId="0" fontId="5" fillId="7" borderId="21" xfId="0" applyFont="1" applyFill="1" applyBorder="1">
      <alignment vertical="center"/>
    </xf>
    <xf numFmtId="0" fontId="5" fillId="7" borderId="22" xfId="0" applyFont="1" applyFill="1" applyBorder="1">
      <alignment vertical="center"/>
    </xf>
    <xf numFmtId="0" fontId="5" fillId="7" borderId="23" xfId="0" applyFont="1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5" fillId="7" borderId="46" xfId="0" applyFont="1" applyFill="1" applyBorder="1">
      <alignment vertical="center"/>
    </xf>
    <xf numFmtId="0" fontId="5" fillId="7" borderId="48" xfId="0" applyFont="1" applyFill="1" applyBorder="1">
      <alignment vertical="center"/>
    </xf>
    <xf numFmtId="0" fontId="5" fillId="7" borderId="52" xfId="0" applyFont="1" applyFill="1" applyBorder="1">
      <alignment vertical="center"/>
    </xf>
    <xf numFmtId="3" fontId="4" fillId="0" borderId="24" xfId="0" applyNumberFormat="1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5" fillId="0" borderId="19" xfId="0" applyFont="1" applyBorder="1">
      <alignment vertical="center"/>
    </xf>
    <xf numFmtId="0" fontId="5" fillId="0" borderId="35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4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44" xfId="0" applyBorder="1" applyAlignment="1" applyProtection="1">
      <alignment vertical="center" wrapText="1"/>
      <protection locked="0"/>
    </xf>
    <xf numFmtId="0" fontId="0" fillId="0" borderId="45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1" xfId="0" applyFont="1" applyBorder="1">
      <alignment vertical="center"/>
    </xf>
    <xf numFmtId="0" fontId="5" fillId="0" borderId="99" xfId="0" applyFont="1" applyBorder="1" applyProtection="1">
      <alignment vertical="center"/>
      <protection locked="0"/>
    </xf>
    <xf numFmtId="0" fontId="13" fillId="3" borderId="65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5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58" xfId="0" applyBorder="1" applyAlignment="1" applyProtection="1">
      <alignment horizontal="center" vertical="center"/>
      <protection locked="0"/>
    </xf>
    <xf numFmtId="0" fontId="5" fillId="0" borderId="46" xfId="0" applyFont="1" applyBorder="1" applyAlignment="1">
      <alignment horizontal="center" vertical="center"/>
    </xf>
    <xf numFmtId="49" fontId="9" fillId="0" borderId="34" xfId="0" applyNumberFormat="1" applyFont="1" applyBorder="1">
      <alignment vertical="center"/>
    </xf>
    <xf numFmtId="0" fontId="0" fillId="0" borderId="32" xfId="0" applyBorder="1" applyAlignment="1" applyProtection="1">
      <alignment vertical="center" wrapText="1"/>
      <protection locked="0"/>
    </xf>
    <xf numFmtId="49" fontId="6" fillId="0" borderId="44" xfId="0" applyNumberFormat="1" applyFont="1" applyBorder="1" applyProtection="1">
      <alignment vertical="center"/>
      <protection locked="0"/>
    </xf>
    <xf numFmtId="49" fontId="7" fillId="0" borderId="65" xfId="0" applyNumberFormat="1" applyFont="1" applyBorder="1" applyProtection="1">
      <alignment vertical="center"/>
      <protection locked="0"/>
    </xf>
    <xf numFmtId="0" fontId="0" fillId="0" borderId="45" xfId="0" applyBorder="1">
      <alignment vertical="center"/>
    </xf>
    <xf numFmtId="0" fontId="4" fillId="0" borderId="100" xfId="0" applyFont="1" applyBorder="1">
      <alignment vertical="center"/>
    </xf>
    <xf numFmtId="0" fontId="4" fillId="0" borderId="30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4" fillId="6" borderId="4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49" fontId="0" fillId="3" borderId="6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0" fontId="5" fillId="0" borderId="65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77" fontId="0" fillId="0" borderId="44" xfId="0" applyNumberFormat="1" applyBorder="1" applyAlignment="1">
      <alignment horizontal="center" vertical="center"/>
    </xf>
    <xf numFmtId="177" fontId="0" fillId="0" borderId="65" xfId="0" applyNumberFormat="1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49" fontId="0" fillId="0" borderId="40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49" fontId="9" fillId="0" borderId="0" xfId="0" applyNumberFormat="1" applyFont="1">
      <alignment vertical="center"/>
    </xf>
    <xf numFmtId="49" fontId="8" fillId="0" borderId="31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8" fillId="0" borderId="34" xfId="0" applyNumberFormat="1" applyFont="1" applyBorder="1">
      <alignment vertical="center"/>
    </xf>
    <xf numFmtId="49" fontId="8" fillId="0" borderId="8" xfId="0" applyNumberFormat="1" applyFont="1" applyBorder="1">
      <alignment vertical="center"/>
    </xf>
    <xf numFmtId="3" fontId="9" fillId="0" borderId="18" xfId="0" applyNumberFormat="1" applyFont="1" applyBorder="1" applyAlignment="1">
      <alignment horizontal="center" vertical="center" wrapText="1"/>
    </xf>
    <xf numFmtId="0" fontId="9" fillId="0" borderId="18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22" xfId="0" applyFont="1" applyBorder="1">
      <alignment vertical="center"/>
    </xf>
    <xf numFmtId="0" fontId="9" fillId="0" borderId="17" xfId="0" applyFont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4" fillId="0" borderId="18" xfId="0" applyFont="1" applyBorder="1" applyAlignment="1">
      <alignment vertical="center" shrinkToFit="1"/>
    </xf>
    <xf numFmtId="0" fontId="4" fillId="0" borderId="39" xfId="0" applyFont="1" applyBorder="1" applyAlignment="1">
      <alignment vertical="center" shrinkToFit="1"/>
    </xf>
    <xf numFmtId="0" fontId="9" fillId="0" borderId="2" xfId="0" applyFont="1" applyBorder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9" fillId="0" borderId="16" xfId="0" applyFont="1" applyBorder="1">
      <alignment vertical="center"/>
    </xf>
    <xf numFmtId="0" fontId="4" fillId="0" borderId="1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38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9" fillId="0" borderId="2" xfId="0" applyFont="1" applyBorder="1" applyAlignment="1">
      <alignment vertical="center" shrinkToFit="1"/>
    </xf>
    <xf numFmtId="0" fontId="0" fillId="2" borderId="1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vertical="center" shrinkToFi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102" xfId="0" applyNumberFormat="1" applyFont="1" applyBorder="1" applyAlignment="1">
      <alignment horizontal="center" vertical="center"/>
    </xf>
    <xf numFmtId="0" fontId="0" fillId="7" borderId="53" xfId="0" applyFill="1" applyBorder="1">
      <alignment vertical="center"/>
    </xf>
    <xf numFmtId="0" fontId="0" fillId="7" borderId="61" xfId="0" applyFill="1" applyBorder="1">
      <alignment vertical="center"/>
    </xf>
    <xf numFmtId="0" fontId="0" fillId="4" borderId="50" xfId="0" applyFill="1" applyBorder="1" applyProtection="1">
      <alignment vertical="center"/>
      <protection locked="0"/>
    </xf>
    <xf numFmtId="0" fontId="0" fillId="4" borderId="55" xfId="0" applyFill="1" applyBorder="1" applyProtection="1">
      <alignment vertical="center"/>
      <protection locked="0"/>
    </xf>
    <xf numFmtId="0" fontId="0" fillId="4" borderId="26" xfId="0" applyFill="1" applyBorder="1" applyProtection="1">
      <alignment vertical="center"/>
      <protection locked="0"/>
    </xf>
    <xf numFmtId="0" fontId="0" fillId="4" borderId="93" xfId="0" applyFill="1" applyBorder="1" applyProtection="1">
      <alignment vertical="center"/>
      <protection locked="0"/>
    </xf>
    <xf numFmtId="0" fontId="0" fillId="4" borderId="54" xfId="0" applyFill="1" applyBorder="1" applyProtection="1">
      <alignment vertical="center"/>
      <protection locked="0"/>
    </xf>
    <xf numFmtId="0" fontId="0" fillId="4" borderId="56" xfId="0" applyFill="1" applyBorder="1" applyProtection="1">
      <alignment vertical="center"/>
      <protection locked="0"/>
    </xf>
    <xf numFmtId="49" fontId="13" fillId="0" borderId="13" xfId="0" applyNumberFormat="1" applyFont="1" applyBorder="1" applyAlignment="1" applyProtection="1">
      <alignment horizontal="center" vertical="center" wrapText="1"/>
      <protection locked="0"/>
    </xf>
    <xf numFmtId="0" fontId="13" fillId="3" borderId="9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49" fontId="0" fillId="0" borderId="17" xfId="0" applyNumberFormat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 applyProtection="1">
      <alignment horizontal="center" vertical="center" wrapText="1"/>
      <protection locked="0"/>
    </xf>
    <xf numFmtId="49" fontId="18" fillId="0" borderId="18" xfId="0" applyNumberFormat="1" applyFont="1" applyBorder="1" applyAlignment="1" applyProtection="1">
      <alignment horizontal="center" vertical="center" wrapText="1"/>
      <protection locked="0"/>
    </xf>
    <xf numFmtId="49" fontId="0" fillId="0" borderId="33" xfId="0" applyNumberFormat="1" applyBorder="1" applyAlignment="1" applyProtection="1">
      <alignment horizontal="center" vertical="center" wrapText="1"/>
      <protection locked="0"/>
    </xf>
    <xf numFmtId="49" fontId="0" fillId="0" borderId="39" xfId="0" applyNumberFormat="1" applyBorder="1" applyAlignment="1" applyProtection="1">
      <alignment horizontal="center" vertical="center" wrapText="1"/>
      <protection locked="0"/>
    </xf>
    <xf numFmtId="49" fontId="0" fillId="0" borderId="97" xfId="0" applyNumberFormat="1" applyBorder="1" applyAlignment="1" applyProtection="1">
      <alignment horizontal="center" vertical="center" wrapText="1"/>
      <protection locked="0"/>
    </xf>
    <xf numFmtId="49" fontId="0" fillId="3" borderId="59" xfId="0" applyNumberFormat="1" applyFill="1" applyBorder="1" applyAlignment="1">
      <alignment horizontal="center" vertical="center" wrapText="1"/>
    </xf>
    <xf numFmtId="49" fontId="0" fillId="3" borderId="33" xfId="0" applyNumberFormat="1" applyFill="1" applyBorder="1" applyAlignment="1">
      <alignment horizontal="center" vertical="center" wrapText="1"/>
    </xf>
    <xf numFmtId="49" fontId="0" fillId="3" borderId="39" xfId="0" applyNumberFormat="1" applyFill="1" applyBorder="1" applyAlignment="1">
      <alignment horizontal="center" vertical="center" wrapText="1"/>
    </xf>
    <xf numFmtId="0" fontId="0" fillId="0" borderId="103" xfId="0" applyBorder="1">
      <alignment vertical="center"/>
    </xf>
    <xf numFmtId="0" fontId="0" fillId="0" borderId="101" xfId="0" applyBorder="1">
      <alignment vertical="center"/>
    </xf>
    <xf numFmtId="0" fontId="9" fillId="0" borderId="1" xfId="0" applyFont="1" applyBorder="1" applyAlignment="1">
      <alignment vertical="center" shrinkToFit="1"/>
    </xf>
    <xf numFmtId="0" fontId="9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5" xfId="0" applyBorder="1">
      <alignment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49" fontId="0" fillId="5" borderId="68" xfId="0" applyNumberFormat="1" applyFill="1" applyBorder="1" applyAlignment="1" applyProtection="1">
      <alignment horizontal="center" vertical="center"/>
      <protection locked="0"/>
    </xf>
    <xf numFmtId="49" fontId="0" fillId="5" borderId="69" xfId="0" applyNumberFormat="1" applyFill="1" applyBorder="1" applyAlignment="1" applyProtection="1">
      <alignment horizontal="center" vertical="center"/>
      <protection locked="0"/>
    </xf>
    <xf numFmtId="49" fontId="0" fillId="5" borderId="71" xfId="0" applyNumberFormat="1" applyFill="1" applyBorder="1" applyAlignment="1" applyProtection="1">
      <alignment horizontal="center" vertical="center"/>
      <protection locked="0"/>
    </xf>
    <xf numFmtId="49" fontId="0" fillId="5" borderId="0" xfId="0" applyNumberFormat="1" applyFill="1" applyAlignment="1" applyProtection="1">
      <alignment horizontal="center" vertical="center"/>
      <protection locked="0"/>
    </xf>
    <xf numFmtId="49" fontId="0" fillId="5" borderId="70" xfId="0" applyNumberFormat="1" applyFill="1" applyBorder="1" applyAlignment="1" applyProtection="1">
      <alignment horizontal="center" vertical="center"/>
      <protection locked="0"/>
    </xf>
    <xf numFmtId="49" fontId="0" fillId="5" borderId="72" xfId="0" applyNumberFormat="1" applyFill="1" applyBorder="1" applyAlignment="1" applyProtection="1">
      <alignment horizontal="center" vertical="center"/>
      <protection locked="0"/>
    </xf>
    <xf numFmtId="49" fontId="0" fillId="4" borderId="71" xfId="0" quotePrefix="1" applyNumberFormat="1" applyFill="1" applyBorder="1" applyAlignment="1" applyProtection="1">
      <alignment horizontal="center" vertical="center"/>
      <protection locked="0"/>
    </xf>
    <xf numFmtId="49" fontId="0" fillId="4" borderId="0" xfId="0" applyNumberFormat="1" applyFill="1" applyAlignment="1" applyProtection="1">
      <alignment horizontal="center" vertical="center"/>
      <protection locked="0"/>
    </xf>
    <xf numFmtId="49" fontId="0" fillId="4" borderId="73" xfId="0" applyNumberFormat="1" applyFill="1" applyBorder="1" applyAlignment="1" applyProtection="1">
      <alignment horizontal="center" vertical="center"/>
      <protection locked="0"/>
    </xf>
    <xf numFmtId="49" fontId="0" fillId="4" borderId="74" xfId="0" applyNumberFormat="1" applyFill="1" applyBorder="1" applyAlignment="1" applyProtection="1">
      <alignment horizontal="center" vertical="center"/>
      <protection locked="0"/>
    </xf>
    <xf numFmtId="49" fontId="0" fillId="5" borderId="74" xfId="0" applyNumberFormat="1" applyFill="1" applyBorder="1" applyAlignment="1" applyProtection="1">
      <alignment horizontal="center" vertical="center"/>
      <protection locked="0"/>
    </xf>
    <xf numFmtId="49" fontId="0" fillId="5" borderId="75" xfId="0" applyNumberFormat="1" applyFill="1" applyBorder="1" applyAlignment="1" applyProtection="1">
      <alignment horizontal="center" vertical="center"/>
      <protection locked="0"/>
    </xf>
    <xf numFmtId="49" fontId="0" fillId="4" borderId="71" xfId="0" applyNumberFormat="1" applyFill="1" applyBorder="1" applyAlignment="1" applyProtection="1">
      <alignment horizontal="center" vertical="center"/>
      <protection locked="0"/>
    </xf>
    <xf numFmtId="49" fontId="0" fillId="5" borderId="85" xfId="0" applyNumberFormat="1" applyFill="1" applyBorder="1" applyAlignment="1" applyProtection="1">
      <alignment horizontal="center" vertical="center"/>
      <protection locked="0"/>
    </xf>
    <xf numFmtId="49" fontId="0" fillId="5" borderId="86" xfId="0" applyNumberFormat="1" applyFill="1" applyBorder="1" applyAlignment="1" applyProtection="1">
      <alignment horizontal="center" vertical="center"/>
      <protection locked="0"/>
    </xf>
    <xf numFmtId="49" fontId="0" fillId="5" borderId="88" xfId="0" applyNumberFormat="1" applyFill="1" applyBorder="1" applyAlignment="1" applyProtection="1">
      <alignment horizontal="center" vertical="center"/>
      <protection locked="0"/>
    </xf>
    <xf numFmtId="49" fontId="0" fillId="5" borderId="87" xfId="0" applyNumberFormat="1" applyFill="1" applyBorder="1" applyAlignment="1" applyProtection="1">
      <alignment horizontal="center" vertical="center"/>
      <protection locked="0"/>
    </xf>
    <xf numFmtId="49" fontId="0" fillId="5" borderId="89" xfId="0" applyNumberFormat="1" applyFill="1" applyBorder="1" applyAlignment="1" applyProtection="1">
      <alignment horizontal="center" vertical="center"/>
      <protection locked="0"/>
    </xf>
    <xf numFmtId="49" fontId="0" fillId="4" borderId="88" xfId="0" applyNumberFormat="1" applyFill="1" applyBorder="1" applyAlignment="1" applyProtection="1">
      <alignment horizontal="center" vertical="center"/>
      <protection locked="0"/>
    </xf>
    <xf numFmtId="49" fontId="0" fillId="4" borderId="90" xfId="0" applyNumberFormat="1" applyFill="1" applyBorder="1" applyAlignment="1" applyProtection="1">
      <alignment horizontal="center" vertical="center"/>
      <protection locked="0"/>
    </xf>
    <xf numFmtId="49" fontId="0" fillId="4" borderId="91" xfId="0" applyNumberFormat="1" applyFill="1" applyBorder="1" applyAlignment="1" applyProtection="1">
      <alignment horizontal="center" vertical="center"/>
      <protection locked="0"/>
    </xf>
    <xf numFmtId="49" fontId="0" fillId="5" borderId="91" xfId="0" applyNumberFormat="1" applyFill="1" applyBorder="1" applyAlignment="1" applyProtection="1">
      <alignment horizontal="center" vertical="center"/>
      <protection locked="0"/>
    </xf>
    <xf numFmtId="49" fontId="0" fillId="5" borderId="92" xfId="0" applyNumberForma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3" fillId="0" borderId="19" xfId="0" applyFont="1" applyBorder="1" applyProtection="1">
      <alignment vertical="center"/>
      <protection locked="0"/>
    </xf>
    <xf numFmtId="0" fontId="13" fillId="0" borderId="35" xfId="0" applyFont="1" applyBorder="1" applyProtection="1">
      <alignment vertical="center"/>
      <protection locked="0"/>
    </xf>
    <xf numFmtId="0" fontId="13" fillId="0" borderId="20" xfId="0" applyFont="1" applyBorder="1" applyProtection="1">
      <alignment vertical="center"/>
      <protection locked="0"/>
    </xf>
    <xf numFmtId="0" fontId="13" fillId="0" borderId="102" xfId="0" applyFont="1" applyBorder="1" applyProtection="1">
      <alignment vertical="center"/>
      <protection locked="0"/>
    </xf>
    <xf numFmtId="0" fontId="13" fillId="0" borderId="36" xfId="0" applyFont="1" applyBorder="1" applyProtection="1">
      <alignment vertical="center"/>
      <protection locked="0"/>
    </xf>
    <xf numFmtId="0" fontId="13" fillId="0" borderId="37" xfId="0" applyFont="1" applyBorder="1" applyProtection="1">
      <alignment vertical="center"/>
      <protection locked="0"/>
    </xf>
    <xf numFmtId="0" fontId="13" fillId="0" borderId="28" xfId="0" applyFont="1" applyBorder="1" applyProtection="1">
      <alignment vertical="center"/>
      <protection locked="0"/>
    </xf>
    <xf numFmtId="0" fontId="13" fillId="0" borderId="25" xfId="0" applyFont="1" applyBorder="1" applyProtection="1">
      <alignment vertical="center"/>
      <protection locked="0"/>
    </xf>
    <xf numFmtId="0" fontId="13" fillId="0" borderId="66" xfId="0" applyFont="1" applyBorder="1" applyProtection="1">
      <alignment vertical="center"/>
      <protection locked="0"/>
    </xf>
    <xf numFmtId="0" fontId="0" fillId="2" borderId="19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02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103" xfId="0" applyFill="1" applyBorder="1">
      <alignment vertical="center"/>
    </xf>
    <xf numFmtId="0" fontId="0" fillId="2" borderId="101" xfId="0" applyFill="1" applyBorder="1">
      <alignment vertical="center"/>
    </xf>
    <xf numFmtId="0" fontId="0" fillId="2" borderId="57" xfId="0" applyFill="1" applyBorder="1">
      <alignment vertical="center"/>
    </xf>
    <xf numFmtId="0" fontId="0" fillId="0" borderId="41" xfId="0" applyBorder="1" applyProtection="1">
      <alignment vertical="center"/>
      <protection locked="0"/>
    </xf>
    <xf numFmtId="0" fontId="0" fillId="0" borderId="43" xfId="0" applyBorder="1" applyProtection="1">
      <alignment vertical="center"/>
      <protection locked="0"/>
    </xf>
    <xf numFmtId="0" fontId="3" fillId="0" borderId="33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</cellXfs>
  <cellStyles count="1">
    <cellStyle name="標準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7A9-19FC-4D09-BEB3-2956DEEF6FFF}">
  <dimension ref="A1:BN237"/>
  <sheetViews>
    <sheetView showGridLines="0" showRowColHeaders="0" zoomScaleNormal="100" workbookViewId="0">
      <selection activeCell="A3" sqref="A3:B4"/>
    </sheetView>
  </sheetViews>
  <sheetFormatPr baseColWidth="10" defaultColWidth="8.7109375" defaultRowHeight="20"/>
  <cols>
    <col min="1" max="53" width="2" customWidth="1"/>
    <col min="54" max="54" width="3.28515625" customWidth="1"/>
    <col min="55" max="55" width="3.7109375" bestFit="1" customWidth="1"/>
    <col min="56" max="56" width="10.42578125" bestFit="1" customWidth="1"/>
    <col min="57" max="57" width="8.5703125" bestFit="1" customWidth="1"/>
    <col min="58" max="58" width="6.85546875" bestFit="1" customWidth="1"/>
    <col min="59" max="59" width="21.28515625" bestFit="1" customWidth="1"/>
    <col min="60" max="60" width="8.5703125" bestFit="1" customWidth="1"/>
    <col min="61" max="61" width="5.140625" bestFit="1" customWidth="1"/>
    <col min="66" max="66" width="2.7109375" bestFit="1" customWidth="1"/>
  </cols>
  <sheetData>
    <row r="1" spans="1:52" ht="27">
      <c r="A1" s="1" t="s">
        <v>0</v>
      </c>
      <c r="L1" t="s">
        <v>1</v>
      </c>
      <c r="AG1" s="106" t="s">
        <v>2</v>
      </c>
    </row>
    <row r="2" spans="1:52" ht="13" customHeight="1" thickBot="1"/>
    <row r="3" spans="1:52" ht="13" customHeight="1">
      <c r="A3" s="480"/>
      <c r="B3" s="481"/>
      <c r="C3" s="481"/>
      <c r="D3" s="484"/>
      <c r="E3" s="480" t="s">
        <v>3</v>
      </c>
      <c r="F3" s="481"/>
      <c r="G3" s="481" t="s">
        <v>3</v>
      </c>
      <c r="H3" s="484"/>
      <c r="I3" s="480" t="s">
        <v>3</v>
      </c>
      <c r="J3" s="481"/>
      <c r="K3" s="481" t="s">
        <v>3</v>
      </c>
      <c r="L3" s="484"/>
      <c r="M3" s="480" t="s">
        <v>3</v>
      </c>
      <c r="N3" s="481"/>
      <c r="O3" s="481" t="s">
        <v>3</v>
      </c>
      <c r="P3" s="484"/>
      <c r="Q3" s="480" t="s">
        <v>3</v>
      </c>
      <c r="R3" s="481"/>
      <c r="S3" s="481" t="s">
        <v>3</v>
      </c>
      <c r="T3" s="484"/>
      <c r="U3" s="480" t="s">
        <v>3</v>
      </c>
      <c r="V3" s="481"/>
      <c r="W3" s="481" t="s">
        <v>3</v>
      </c>
      <c r="X3" s="484"/>
      <c r="Y3" s="480" t="s">
        <v>3</v>
      </c>
      <c r="Z3" s="481"/>
      <c r="AA3" s="481" t="s">
        <v>3</v>
      </c>
      <c r="AB3" s="484"/>
      <c r="AC3" s="480" t="s">
        <v>3</v>
      </c>
      <c r="AD3" s="481"/>
      <c r="AE3" s="481" t="s">
        <v>3</v>
      </c>
      <c r="AF3" s="484"/>
      <c r="AG3" s="480" t="s">
        <v>3</v>
      </c>
      <c r="AH3" s="481"/>
      <c r="AI3" s="481" t="s">
        <v>3</v>
      </c>
      <c r="AJ3" s="484"/>
      <c r="AK3" s="480" t="s">
        <v>3</v>
      </c>
      <c r="AL3" s="481"/>
      <c r="AM3" s="481" t="s">
        <v>3</v>
      </c>
      <c r="AN3" s="484"/>
      <c r="AO3" s="480" t="s">
        <v>3</v>
      </c>
      <c r="AP3" s="481"/>
      <c r="AQ3" s="481" t="s">
        <v>3</v>
      </c>
      <c r="AR3" s="484"/>
      <c r="AS3" s="480" t="s">
        <v>3</v>
      </c>
      <c r="AT3" s="481"/>
      <c r="AU3" s="481" t="s">
        <v>3</v>
      </c>
      <c r="AV3" s="484"/>
      <c r="AW3" s="480" t="s">
        <v>3</v>
      </c>
      <c r="AX3" s="481"/>
      <c r="AY3" s="481" t="s">
        <v>3</v>
      </c>
      <c r="AZ3" s="484"/>
    </row>
    <row r="4" spans="1:52" ht="13" customHeight="1">
      <c r="A4" s="482"/>
      <c r="B4" s="483"/>
      <c r="C4" s="483"/>
      <c r="D4" s="485"/>
      <c r="E4" s="482"/>
      <c r="F4" s="483"/>
      <c r="G4" s="483"/>
      <c r="H4" s="485"/>
      <c r="I4" s="482"/>
      <c r="J4" s="483"/>
      <c r="K4" s="483"/>
      <c r="L4" s="485"/>
      <c r="M4" s="482"/>
      <c r="N4" s="483"/>
      <c r="O4" s="483"/>
      <c r="P4" s="485"/>
      <c r="Q4" s="482"/>
      <c r="R4" s="483"/>
      <c r="S4" s="483"/>
      <c r="T4" s="485"/>
      <c r="U4" s="482"/>
      <c r="V4" s="483"/>
      <c r="W4" s="483"/>
      <c r="X4" s="485"/>
      <c r="Y4" s="482"/>
      <c r="Z4" s="483"/>
      <c r="AA4" s="483"/>
      <c r="AB4" s="485"/>
      <c r="AC4" s="482"/>
      <c r="AD4" s="483"/>
      <c r="AE4" s="483"/>
      <c r="AF4" s="485"/>
      <c r="AG4" s="482"/>
      <c r="AH4" s="483"/>
      <c r="AI4" s="483"/>
      <c r="AJ4" s="485"/>
      <c r="AK4" s="482"/>
      <c r="AL4" s="483"/>
      <c r="AM4" s="483"/>
      <c r="AN4" s="485"/>
      <c r="AO4" s="482"/>
      <c r="AP4" s="483"/>
      <c r="AQ4" s="483"/>
      <c r="AR4" s="485"/>
      <c r="AS4" s="482"/>
      <c r="AT4" s="483"/>
      <c r="AU4" s="483"/>
      <c r="AV4" s="485"/>
      <c r="AW4" s="482"/>
      <c r="AX4" s="483"/>
      <c r="AY4" s="483"/>
      <c r="AZ4" s="485"/>
    </row>
    <row r="5" spans="1:52" ht="13" customHeight="1">
      <c r="A5" s="492" t="s">
        <v>289</v>
      </c>
      <c r="B5" s="487"/>
      <c r="C5" s="483" t="s">
        <v>3</v>
      </c>
      <c r="D5" s="485"/>
      <c r="E5" s="492" t="s">
        <v>291</v>
      </c>
      <c r="F5" s="487"/>
      <c r="G5" s="483" t="s">
        <v>3</v>
      </c>
      <c r="H5" s="485"/>
      <c r="I5" s="492" t="s">
        <v>6</v>
      </c>
      <c r="J5" s="487"/>
      <c r="K5" s="483" t="s">
        <v>3</v>
      </c>
      <c r="L5" s="485"/>
      <c r="M5" s="492" t="s">
        <v>7</v>
      </c>
      <c r="N5" s="487"/>
      <c r="O5" s="483" t="s">
        <v>3</v>
      </c>
      <c r="P5" s="485"/>
      <c r="Q5" s="492" t="s">
        <v>8</v>
      </c>
      <c r="R5" s="487"/>
      <c r="S5" s="483" t="s">
        <v>3</v>
      </c>
      <c r="T5" s="485"/>
      <c r="U5" s="492" t="s">
        <v>9</v>
      </c>
      <c r="V5" s="487"/>
      <c r="W5" s="483" t="s">
        <v>3</v>
      </c>
      <c r="X5" s="485"/>
      <c r="Y5" s="492" t="s">
        <v>10</v>
      </c>
      <c r="Z5" s="487"/>
      <c r="AA5" s="483" t="s">
        <v>3</v>
      </c>
      <c r="AB5" s="485"/>
      <c r="AC5" s="492" t="s">
        <v>11</v>
      </c>
      <c r="AD5" s="487"/>
      <c r="AE5" s="483" t="s">
        <v>3</v>
      </c>
      <c r="AF5" s="485"/>
      <c r="AG5" s="492" t="s">
        <v>12</v>
      </c>
      <c r="AH5" s="487"/>
      <c r="AI5" s="483" t="s">
        <v>3</v>
      </c>
      <c r="AJ5" s="485"/>
      <c r="AK5" s="492" t="s">
        <v>13</v>
      </c>
      <c r="AL5" s="487"/>
      <c r="AM5" s="483" t="s">
        <v>3</v>
      </c>
      <c r="AN5" s="485"/>
      <c r="AO5" s="492" t="s">
        <v>14</v>
      </c>
      <c r="AP5" s="487"/>
      <c r="AQ5" s="483" t="s">
        <v>3</v>
      </c>
      <c r="AR5" s="485"/>
      <c r="AS5" s="492" t="s">
        <v>15</v>
      </c>
      <c r="AT5" s="487"/>
      <c r="AU5" s="483" t="s">
        <v>3</v>
      </c>
      <c r="AV5" s="485"/>
      <c r="AW5" s="492" t="s">
        <v>866</v>
      </c>
      <c r="AX5" s="487"/>
      <c r="AY5" s="483" t="s">
        <v>3</v>
      </c>
      <c r="AZ5" s="485"/>
    </row>
    <row r="6" spans="1:52" ht="13" customHeight="1" thickBot="1">
      <c r="A6" s="488"/>
      <c r="B6" s="489"/>
      <c r="C6" s="490"/>
      <c r="D6" s="491"/>
      <c r="E6" s="488"/>
      <c r="F6" s="489"/>
      <c r="G6" s="490"/>
      <c r="H6" s="491"/>
      <c r="I6" s="488"/>
      <c r="J6" s="489"/>
      <c r="K6" s="490"/>
      <c r="L6" s="491"/>
      <c r="M6" s="488"/>
      <c r="N6" s="489"/>
      <c r="O6" s="490"/>
      <c r="P6" s="491"/>
      <c r="Q6" s="488"/>
      <c r="R6" s="489"/>
      <c r="S6" s="490"/>
      <c r="T6" s="491"/>
      <c r="U6" s="488"/>
      <c r="V6" s="489"/>
      <c r="W6" s="490"/>
      <c r="X6" s="491"/>
      <c r="Y6" s="488"/>
      <c r="Z6" s="489"/>
      <c r="AA6" s="490"/>
      <c r="AB6" s="491"/>
      <c r="AC6" s="488"/>
      <c r="AD6" s="489"/>
      <c r="AE6" s="490"/>
      <c r="AF6" s="491"/>
      <c r="AG6" s="488"/>
      <c r="AH6" s="489"/>
      <c r="AI6" s="490"/>
      <c r="AJ6" s="491"/>
      <c r="AK6" s="488"/>
      <c r="AL6" s="489"/>
      <c r="AM6" s="490"/>
      <c r="AN6" s="491"/>
      <c r="AO6" s="488"/>
      <c r="AP6" s="489"/>
      <c r="AQ6" s="490"/>
      <c r="AR6" s="491"/>
      <c r="AS6" s="488"/>
      <c r="AT6" s="489"/>
      <c r="AU6" s="490"/>
      <c r="AV6" s="491"/>
      <c r="AW6" s="488"/>
      <c r="AX6" s="489"/>
      <c r="AY6" s="490"/>
      <c r="AZ6" s="491"/>
    </row>
    <row r="7" spans="1:52" ht="13" customHeight="1">
      <c r="C7" s="480" t="s">
        <v>408</v>
      </c>
      <c r="D7" s="481"/>
      <c r="E7" s="481" t="s">
        <v>1047</v>
      </c>
      <c r="F7" s="484"/>
      <c r="G7" s="480" t="s">
        <v>25</v>
      </c>
      <c r="H7" s="481"/>
      <c r="I7" s="481"/>
      <c r="J7" s="484"/>
      <c r="K7" s="480" t="s">
        <v>27</v>
      </c>
      <c r="L7" s="481"/>
      <c r="M7" s="481"/>
      <c r="N7" s="484"/>
      <c r="O7" s="480" t="s">
        <v>29</v>
      </c>
      <c r="P7" s="481"/>
      <c r="Q7" s="481"/>
      <c r="R7" s="484"/>
      <c r="S7" s="480" t="s">
        <v>31</v>
      </c>
      <c r="T7" s="481"/>
      <c r="U7" s="481" t="s">
        <v>3</v>
      </c>
      <c r="V7" s="484"/>
      <c r="W7" s="480" t="s">
        <v>33</v>
      </c>
      <c r="X7" s="481"/>
      <c r="Y7" s="481" t="s">
        <v>3</v>
      </c>
      <c r="Z7" s="484"/>
      <c r="AA7" s="480" t="s">
        <v>35</v>
      </c>
      <c r="AB7" s="481"/>
      <c r="AC7" s="481"/>
      <c r="AD7" s="484"/>
      <c r="AE7" s="480" t="s">
        <v>37</v>
      </c>
      <c r="AF7" s="481"/>
      <c r="AG7" s="481"/>
      <c r="AH7" s="484"/>
      <c r="AI7" s="480" t="s">
        <v>39</v>
      </c>
      <c r="AJ7" s="481"/>
      <c r="AK7" s="481"/>
      <c r="AL7" s="484"/>
      <c r="AM7" s="480" t="s">
        <v>41</v>
      </c>
      <c r="AN7" s="481"/>
      <c r="AO7" s="481"/>
      <c r="AP7" s="484"/>
      <c r="AQ7" s="480" t="s">
        <v>3</v>
      </c>
      <c r="AR7" s="481"/>
      <c r="AS7" s="481" t="s">
        <v>3</v>
      </c>
      <c r="AT7" s="484"/>
      <c r="AU7" s="480" t="s">
        <v>3</v>
      </c>
      <c r="AV7" s="481"/>
      <c r="AW7" s="481" t="s">
        <v>3</v>
      </c>
      <c r="AX7" s="484"/>
    </row>
    <row r="8" spans="1:52" ht="13" customHeight="1">
      <c r="C8" s="482"/>
      <c r="D8" s="483"/>
      <c r="E8" s="483"/>
      <c r="F8" s="485"/>
      <c r="G8" s="482"/>
      <c r="H8" s="483"/>
      <c r="I8" s="483"/>
      <c r="J8" s="485"/>
      <c r="K8" s="482"/>
      <c r="L8" s="483"/>
      <c r="M8" s="483"/>
      <c r="N8" s="485"/>
      <c r="O8" s="482"/>
      <c r="P8" s="483"/>
      <c r="Q8" s="483"/>
      <c r="R8" s="485"/>
      <c r="S8" s="482"/>
      <c r="T8" s="483"/>
      <c r="U8" s="483"/>
      <c r="V8" s="485"/>
      <c r="W8" s="482"/>
      <c r="X8" s="483"/>
      <c r="Y8" s="483"/>
      <c r="Z8" s="485"/>
      <c r="AA8" s="482"/>
      <c r="AB8" s="483"/>
      <c r="AC8" s="483"/>
      <c r="AD8" s="485"/>
      <c r="AE8" s="482"/>
      <c r="AF8" s="483"/>
      <c r="AG8" s="483"/>
      <c r="AH8" s="485"/>
      <c r="AI8" s="482"/>
      <c r="AJ8" s="483"/>
      <c r="AK8" s="483"/>
      <c r="AL8" s="485"/>
      <c r="AM8" s="482"/>
      <c r="AN8" s="483"/>
      <c r="AO8" s="483"/>
      <c r="AP8" s="485"/>
      <c r="AQ8" s="482"/>
      <c r="AR8" s="483"/>
      <c r="AS8" s="483"/>
      <c r="AT8" s="485"/>
      <c r="AU8" s="482"/>
      <c r="AV8" s="483"/>
      <c r="AW8" s="483"/>
      <c r="AX8" s="485"/>
    </row>
    <row r="9" spans="1:52" ht="13" customHeight="1">
      <c r="C9" s="486" t="s">
        <v>22</v>
      </c>
      <c r="D9" s="487"/>
      <c r="E9" s="483"/>
      <c r="F9" s="485"/>
      <c r="G9" s="492" t="s">
        <v>24</v>
      </c>
      <c r="H9" s="487"/>
      <c r="I9" s="483" t="s">
        <v>560</v>
      </c>
      <c r="J9" s="485"/>
      <c r="K9" s="492" t="s">
        <v>26</v>
      </c>
      <c r="L9" s="487"/>
      <c r="M9" s="483" t="s">
        <v>16</v>
      </c>
      <c r="N9" s="485"/>
      <c r="O9" s="492" t="s">
        <v>28</v>
      </c>
      <c r="P9" s="487"/>
      <c r="Q9" s="483" t="s">
        <v>81</v>
      </c>
      <c r="R9" s="485"/>
      <c r="S9" s="492" t="s">
        <v>30</v>
      </c>
      <c r="T9" s="487"/>
      <c r="U9" s="483"/>
      <c r="V9" s="485"/>
      <c r="W9" s="492" t="s">
        <v>32</v>
      </c>
      <c r="X9" s="487"/>
      <c r="Y9" s="483"/>
      <c r="Z9" s="485"/>
      <c r="AA9" s="492" t="s">
        <v>34</v>
      </c>
      <c r="AB9" s="487"/>
      <c r="AC9" s="483" t="s">
        <v>18</v>
      </c>
      <c r="AD9" s="485"/>
      <c r="AE9" s="492" t="s">
        <v>36</v>
      </c>
      <c r="AF9" s="487"/>
      <c r="AG9" s="483" t="s">
        <v>19</v>
      </c>
      <c r="AH9" s="485"/>
      <c r="AI9" s="492" t="s">
        <v>38</v>
      </c>
      <c r="AJ9" s="487"/>
      <c r="AK9" s="483" t="s">
        <v>20</v>
      </c>
      <c r="AL9" s="485"/>
      <c r="AM9" s="492" t="s">
        <v>40</v>
      </c>
      <c r="AN9" s="487"/>
      <c r="AO9" s="483" t="s">
        <v>21</v>
      </c>
      <c r="AP9" s="485"/>
      <c r="AQ9" s="492" t="s">
        <v>42</v>
      </c>
      <c r="AR9" s="487"/>
      <c r="AS9" s="483" t="s">
        <v>3</v>
      </c>
      <c r="AT9" s="485"/>
      <c r="AU9" s="492" t="s">
        <v>43</v>
      </c>
      <c r="AV9" s="487"/>
      <c r="AW9" s="483" t="s">
        <v>3</v>
      </c>
      <c r="AX9" s="485"/>
    </row>
    <row r="10" spans="1:52" ht="13" customHeight="1" thickBot="1">
      <c r="C10" s="488"/>
      <c r="D10" s="489"/>
      <c r="E10" s="490"/>
      <c r="F10" s="491"/>
      <c r="G10" s="488"/>
      <c r="H10" s="489"/>
      <c r="I10" s="490"/>
      <c r="J10" s="491"/>
      <c r="K10" s="488"/>
      <c r="L10" s="489"/>
      <c r="M10" s="490"/>
      <c r="N10" s="491"/>
      <c r="O10" s="488"/>
      <c r="P10" s="487"/>
      <c r="Q10" s="483"/>
      <c r="R10" s="485"/>
      <c r="S10" s="492"/>
      <c r="T10" s="489"/>
      <c r="U10" s="490"/>
      <c r="V10" s="491"/>
      <c r="W10" s="488"/>
      <c r="X10" s="489"/>
      <c r="Y10" s="490"/>
      <c r="Z10" s="491"/>
      <c r="AA10" s="488"/>
      <c r="AB10" s="487"/>
      <c r="AC10" s="483"/>
      <c r="AD10" s="485"/>
      <c r="AE10" s="492"/>
      <c r="AF10" s="489"/>
      <c r="AG10" s="490"/>
      <c r="AH10" s="491"/>
      <c r="AI10" s="488"/>
      <c r="AJ10" s="489"/>
      <c r="AK10" s="490"/>
      <c r="AL10" s="491"/>
      <c r="AM10" s="488"/>
      <c r="AN10" s="489"/>
      <c r="AO10" s="490"/>
      <c r="AP10" s="491"/>
      <c r="AQ10" s="488"/>
      <c r="AR10" s="489"/>
      <c r="AS10" s="490"/>
      <c r="AT10" s="491"/>
      <c r="AU10" s="488"/>
      <c r="AV10" s="489"/>
      <c r="AW10" s="490"/>
      <c r="AX10" s="491"/>
    </row>
    <row r="11" spans="1:52" ht="13" customHeight="1" thickTop="1">
      <c r="D11" s="480" t="s">
        <v>56</v>
      </c>
      <c r="E11" s="481"/>
      <c r="F11" s="481"/>
      <c r="G11" s="484"/>
      <c r="H11" s="480" t="s">
        <v>58</v>
      </c>
      <c r="I11" s="481"/>
      <c r="J11" s="481"/>
      <c r="K11" s="484"/>
      <c r="L11" s="480" t="s">
        <v>60</v>
      </c>
      <c r="M11" s="481"/>
      <c r="N11" s="481"/>
      <c r="O11" s="481"/>
      <c r="P11" s="493" t="s">
        <v>62</v>
      </c>
      <c r="Q11" s="494"/>
      <c r="R11" s="494" t="s">
        <v>47</v>
      </c>
      <c r="S11" s="496"/>
      <c r="T11" s="481" t="s">
        <v>616</v>
      </c>
      <c r="U11" s="481"/>
      <c r="V11" s="481"/>
      <c r="W11" s="484"/>
      <c r="X11" s="480" t="s">
        <v>563</v>
      </c>
      <c r="Y11" s="481"/>
      <c r="Z11" s="481"/>
      <c r="AA11" s="481"/>
      <c r="AB11" s="493" t="s">
        <v>473</v>
      </c>
      <c r="AC11" s="494"/>
      <c r="AD11" s="494" t="s">
        <v>51</v>
      </c>
      <c r="AE11" s="496"/>
      <c r="AF11" s="481" t="s">
        <v>565</v>
      </c>
      <c r="AG11" s="481"/>
      <c r="AH11" s="481"/>
      <c r="AI11" s="484"/>
      <c r="AJ11" s="480" t="s">
        <v>566</v>
      </c>
      <c r="AK11" s="481"/>
      <c r="AL11" s="481"/>
      <c r="AM11" s="484"/>
      <c r="AN11" s="480" t="s">
        <v>73</v>
      </c>
      <c r="AO11" s="481"/>
      <c r="AP11" s="481"/>
      <c r="AQ11" s="484"/>
      <c r="AR11" s="480" t="s">
        <v>3</v>
      </c>
      <c r="AS11" s="481"/>
      <c r="AT11" s="481" t="s">
        <v>3</v>
      </c>
      <c r="AU11" s="484"/>
      <c r="AV11" s="480" t="s">
        <v>3</v>
      </c>
      <c r="AW11" s="481"/>
      <c r="AX11" s="481" t="s">
        <v>3</v>
      </c>
      <c r="AY11" s="484"/>
    </row>
    <row r="12" spans="1:52" ht="13" customHeight="1">
      <c r="D12" s="482"/>
      <c r="E12" s="483"/>
      <c r="F12" s="483"/>
      <c r="G12" s="485"/>
      <c r="H12" s="482"/>
      <c r="I12" s="483"/>
      <c r="J12" s="483"/>
      <c r="K12" s="485"/>
      <c r="L12" s="482"/>
      <c r="M12" s="483"/>
      <c r="N12" s="483"/>
      <c r="O12" s="483"/>
      <c r="P12" s="495"/>
      <c r="Q12" s="483"/>
      <c r="R12" s="483"/>
      <c r="S12" s="497"/>
      <c r="T12" s="483"/>
      <c r="U12" s="483"/>
      <c r="V12" s="483"/>
      <c r="W12" s="485"/>
      <c r="X12" s="482"/>
      <c r="Y12" s="483"/>
      <c r="Z12" s="483"/>
      <c r="AA12" s="483"/>
      <c r="AB12" s="495"/>
      <c r="AC12" s="483"/>
      <c r="AD12" s="483"/>
      <c r="AE12" s="497"/>
      <c r="AF12" s="483"/>
      <c r="AG12" s="483"/>
      <c r="AH12" s="483"/>
      <c r="AI12" s="485"/>
      <c r="AJ12" s="482"/>
      <c r="AK12" s="483"/>
      <c r="AL12" s="483"/>
      <c r="AM12" s="485"/>
      <c r="AN12" s="482"/>
      <c r="AO12" s="483"/>
      <c r="AP12" s="483"/>
      <c r="AQ12" s="485"/>
      <c r="AR12" s="482"/>
      <c r="AS12" s="483"/>
      <c r="AT12" s="483"/>
      <c r="AU12" s="485"/>
      <c r="AV12" s="482"/>
      <c r="AW12" s="483"/>
      <c r="AX12" s="483"/>
      <c r="AY12" s="485"/>
    </row>
    <row r="13" spans="1:52" ht="13" customHeight="1">
      <c r="D13" s="492" t="s">
        <v>55</v>
      </c>
      <c r="E13" s="487"/>
      <c r="F13" s="483" t="s">
        <v>44</v>
      </c>
      <c r="G13" s="485"/>
      <c r="H13" s="492" t="s">
        <v>57</v>
      </c>
      <c r="I13" s="487"/>
      <c r="J13" s="483" t="s">
        <v>452</v>
      </c>
      <c r="K13" s="485"/>
      <c r="L13" s="492" t="s">
        <v>59</v>
      </c>
      <c r="M13" s="487"/>
      <c r="N13" s="483" t="s">
        <v>46</v>
      </c>
      <c r="O13" s="483"/>
      <c r="P13" s="498" t="s">
        <v>61</v>
      </c>
      <c r="Q13" s="487"/>
      <c r="R13" s="483" t="s">
        <v>561</v>
      </c>
      <c r="S13" s="497"/>
      <c r="T13" s="487" t="s">
        <v>63</v>
      </c>
      <c r="U13" s="487"/>
      <c r="V13" s="483" t="s">
        <v>562</v>
      </c>
      <c r="W13" s="485"/>
      <c r="X13" s="492" t="s">
        <v>64</v>
      </c>
      <c r="Y13" s="487"/>
      <c r="Z13" s="483" t="s">
        <v>564</v>
      </c>
      <c r="AA13" s="483"/>
      <c r="AB13" s="498" t="s">
        <v>66</v>
      </c>
      <c r="AC13" s="487"/>
      <c r="AD13" s="483" t="s">
        <v>513</v>
      </c>
      <c r="AE13" s="497"/>
      <c r="AF13" s="487" t="s">
        <v>68</v>
      </c>
      <c r="AG13" s="487"/>
      <c r="AH13" s="483" t="s">
        <v>506</v>
      </c>
      <c r="AI13" s="485"/>
      <c r="AJ13" s="492" t="s">
        <v>70</v>
      </c>
      <c r="AK13" s="487"/>
      <c r="AL13" s="483" t="s">
        <v>453</v>
      </c>
      <c r="AM13" s="485"/>
      <c r="AN13" s="492" t="s">
        <v>72</v>
      </c>
      <c r="AO13" s="487"/>
      <c r="AP13" s="483" t="s">
        <v>496</v>
      </c>
      <c r="AQ13" s="485"/>
      <c r="AR13" s="492" t="s">
        <v>74</v>
      </c>
      <c r="AS13" s="487"/>
      <c r="AT13" s="483" t="s">
        <v>3</v>
      </c>
      <c r="AU13" s="485"/>
      <c r="AV13" s="492" t="s">
        <v>115</v>
      </c>
      <c r="AW13" s="487"/>
      <c r="AX13" s="483" t="s">
        <v>3</v>
      </c>
      <c r="AY13" s="485"/>
    </row>
    <row r="14" spans="1:52" ht="13" customHeight="1" thickBot="1">
      <c r="D14" s="488"/>
      <c r="E14" s="489"/>
      <c r="F14" s="490"/>
      <c r="G14" s="491"/>
      <c r="H14" s="488"/>
      <c r="I14" s="489"/>
      <c r="J14" s="490"/>
      <c r="K14" s="491"/>
      <c r="L14" s="488"/>
      <c r="M14" s="489"/>
      <c r="N14" s="490"/>
      <c r="O14" s="490"/>
      <c r="P14" s="499"/>
      <c r="Q14" s="500"/>
      <c r="R14" s="501"/>
      <c r="S14" s="502"/>
      <c r="T14" s="489"/>
      <c r="U14" s="489"/>
      <c r="V14" s="490"/>
      <c r="W14" s="491"/>
      <c r="X14" s="488"/>
      <c r="Y14" s="489"/>
      <c r="Z14" s="490"/>
      <c r="AA14" s="490"/>
      <c r="AB14" s="499"/>
      <c r="AC14" s="500"/>
      <c r="AD14" s="501"/>
      <c r="AE14" s="502"/>
      <c r="AF14" s="489"/>
      <c r="AG14" s="489"/>
      <c r="AH14" s="490"/>
      <c r="AI14" s="491"/>
      <c r="AJ14" s="488"/>
      <c r="AK14" s="489"/>
      <c r="AL14" s="490"/>
      <c r="AM14" s="491"/>
      <c r="AN14" s="488"/>
      <c r="AO14" s="489"/>
      <c r="AP14" s="490"/>
      <c r="AQ14" s="491"/>
      <c r="AR14" s="488"/>
      <c r="AS14" s="489"/>
      <c r="AT14" s="490"/>
      <c r="AU14" s="491"/>
      <c r="AV14" s="488"/>
      <c r="AW14" s="489"/>
      <c r="AX14" s="490"/>
      <c r="AY14" s="491"/>
    </row>
    <row r="15" spans="1:52" ht="13" customHeight="1">
      <c r="F15" s="480" t="s">
        <v>84</v>
      </c>
      <c r="G15" s="481"/>
      <c r="H15" s="481" t="s">
        <v>3</v>
      </c>
      <c r="I15" s="484"/>
      <c r="J15" s="480" t="s">
        <v>86</v>
      </c>
      <c r="K15" s="481"/>
      <c r="L15" s="481" t="s">
        <v>3</v>
      </c>
      <c r="M15" s="484"/>
      <c r="N15" s="480" t="s">
        <v>252</v>
      </c>
      <c r="O15" s="481"/>
      <c r="P15" s="483"/>
      <c r="Q15" s="485"/>
      <c r="R15" s="482" t="s">
        <v>253</v>
      </c>
      <c r="S15" s="483"/>
      <c r="T15" s="481" t="s">
        <v>77</v>
      </c>
      <c r="U15" s="484"/>
      <c r="V15" s="480" t="s">
        <v>568</v>
      </c>
      <c r="W15" s="481"/>
      <c r="X15" s="481"/>
      <c r="Y15" s="484"/>
      <c r="Z15" s="480" t="s">
        <v>569</v>
      </c>
      <c r="AA15" s="481"/>
      <c r="AB15" s="483"/>
      <c r="AC15" s="485"/>
      <c r="AD15" s="482" t="s">
        <v>571</v>
      </c>
      <c r="AE15" s="483"/>
      <c r="AF15" s="481" t="s">
        <v>80</v>
      </c>
      <c r="AG15" s="484"/>
      <c r="AH15" s="480" t="s">
        <v>572</v>
      </c>
      <c r="AI15" s="481"/>
      <c r="AJ15" s="481"/>
      <c r="AK15" s="484"/>
      <c r="AL15" s="480" t="s">
        <v>573</v>
      </c>
      <c r="AM15" s="481"/>
      <c r="AN15" s="481"/>
      <c r="AO15" s="484"/>
      <c r="AP15" s="480" t="s">
        <v>522</v>
      </c>
      <c r="AQ15" s="481"/>
      <c r="AR15" s="481" t="s">
        <v>3</v>
      </c>
      <c r="AS15" s="484"/>
      <c r="AT15" s="480" t="s">
        <v>3</v>
      </c>
      <c r="AU15" s="481"/>
      <c r="AV15" s="481" t="s">
        <v>3</v>
      </c>
      <c r="AW15" s="484"/>
    </row>
    <row r="16" spans="1:52" ht="13" customHeight="1">
      <c r="F16" s="482"/>
      <c r="G16" s="483"/>
      <c r="H16" s="483"/>
      <c r="I16" s="485"/>
      <c r="J16" s="482"/>
      <c r="K16" s="483"/>
      <c r="L16" s="483"/>
      <c r="M16" s="485"/>
      <c r="N16" s="482"/>
      <c r="O16" s="483"/>
      <c r="P16" s="483"/>
      <c r="Q16" s="485"/>
      <c r="R16" s="482"/>
      <c r="S16" s="483"/>
      <c r="T16" s="483"/>
      <c r="U16" s="485"/>
      <c r="V16" s="482"/>
      <c r="W16" s="483"/>
      <c r="X16" s="483"/>
      <c r="Y16" s="485"/>
      <c r="Z16" s="482"/>
      <c r="AA16" s="483"/>
      <c r="AB16" s="483"/>
      <c r="AC16" s="485"/>
      <c r="AD16" s="482"/>
      <c r="AE16" s="483"/>
      <c r="AF16" s="483"/>
      <c r="AG16" s="485"/>
      <c r="AH16" s="482"/>
      <c r="AI16" s="483"/>
      <c r="AJ16" s="483"/>
      <c r="AK16" s="485"/>
      <c r="AL16" s="482"/>
      <c r="AM16" s="483"/>
      <c r="AN16" s="483"/>
      <c r="AO16" s="485"/>
      <c r="AP16" s="482"/>
      <c r="AQ16" s="483"/>
      <c r="AR16" s="483"/>
      <c r="AS16" s="485"/>
      <c r="AT16" s="482"/>
      <c r="AU16" s="483"/>
      <c r="AV16" s="483"/>
      <c r="AW16" s="485"/>
    </row>
    <row r="17" spans="1:54" ht="13" customHeight="1">
      <c r="F17" s="492" t="s">
        <v>83</v>
      </c>
      <c r="G17" s="487"/>
      <c r="H17" s="483"/>
      <c r="I17" s="485"/>
      <c r="J17" s="492" t="s">
        <v>85</v>
      </c>
      <c r="K17" s="487"/>
      <c r="L17" s="483"/>
      <c r="M17" s="485"/>
      <c r="N17" s="492" t="s">
        <v>87</v>
      </c>
      <c r="O17" s="487"/>
      <c r="P17" s="483" t="s">
        <v>539</v>
      </c>
      <c r="Q17" s="485"/>
      <c r="R17" s="492" t="s">
        <v>89</v>
      </c>
      <c r="S17" s="487"/>
      <c r="T17" s="483" t="s">
        <v>454</v>
      </c>
      <c r="U17" s="485"/>
      <c r="V17" s="492" t="s">
        <v>91</v>
      </c>
      <c r="W17" s="487"/>
      <c r="X17" s="483" t="s">
        <v>504</v>
      </c>
      <c r="Y17" s="485"/>
      <c r="Z17" s="492" t="s">
        <v>93</v>
      </c>
      <c r="AA17" s="487"/>
      <c r="AB17" s="483" t="s">
        <v>570</v>
      </c>
      <c r="AC17" s="485"/>
      <c r="AD17" s="492" t="s">
        <v>95</v>
      </c>
      <c r="AE17" s="487"/>
      <c r="AF17" s="483" t="s">
        <v>455</v>
      </c>
      <c r="AG17" s="485"/>
      <c r="AH17" s="492" t="s">
        <v>97</v>
      </c>
      <c r="AI17" s="487"/>
      <c r="AJ17" s="483" t="s">
        <v>508</v>
      </c>
      <c r="AK17" s="485"/>
      <c r="AL17" s="492" t="s">
        <v>99</v>
      </c>
      <c r="AM17" s="487"/>
      <c r="AN17" s="483" t="s">
        <v>567</v>
      </c>
      <c r="AO17" s="485"/>
      <c r="AP17" s="492" t="s">
        <v>101</v>
      </c>
      <c r="AQ17" s="487"/>
      <c r="AR17" s="483"/>
      <c r="AS17" s="485"/>
      <c r="AT17" s="492" t="s">
        <v>103</v>
      </c>
      <c r="AU17" s="487"/>
      <c r="AV17" s="483" t="s">
        <v>3</v>
      </c>
      <c r="AW17" s="485"/>
    </row>
    <row r="18" spans="1:54" ht="13" customHeight="1" thickBot="1">
      <c r="F18" s="488"/>
      <c r="G18" s="489"/>
      <c r="H18" s="490"/>
      <c r="I18" s="491"/>
      <c r="J18" s="488"/>
      <c r="K18" s="489"/>
      <c r="L18" s="490"/>
      <c r="M18" s="491"/>
      <c r="N18" s="488"/>
      <c r="O18" s="489"/>
      <c r="P18" s="490"/>
      <c r="Q18" s="491"/>
      <c r="R18" s="488"/>
      <c r="S18" s="489"/>
      <c r="T18" s="490"/>
      <c r="U18" s="491"/>
      <c r="V18" s="488"/>
      <c r="W18" s="489"/>
      <c r="X18" s="490"/>
      <c r="Y18" s="491"/>
      <c r="Z18" s="488"/>
      <c r="AA18" s="489"/>
      <c r="AB18" s="490"/>
      <c r="AC18" s="491"/>
      <c r="AD18" s="488"/>
      <c r="AE18" s="489"/>
      <c r="AF18" s="490"/>
      <c r="AG18" s="491"/>
      <c r="AH18" s="488"/>
      <c r="AI18" s="489"/>
      <c r="AJ18" s="490"/>
      <c r="AK18" s="491"/>
      <c r="AL18" s="488"/>
      <c r="AM18" s="489"/>
      <c r="AN18" s="490"/>
      <c r="AO18" s="491"/>
      <c r="AP18" s="488"/>
      <c r="AQ18" s="489"/>
      <c r="AR18" s="490"/>
      <c r="AS18" s="491"/>
      <c r="AT18" s="488"/>
      <c r="AU18" s="489"/>
      <c r="AV18" s="490"/>
      <c r="AW18" s="491"/>
    </row>
    <row r="19" spans="1:54" ht="13" customHeight="1"/>
    <row r="20" spans="1:54" ht="27">
      <c r="A20" s="1" t="s">
        <v>104</v>
      </c>
    </row>
    <row r="21" spans="1:54" ht="13" customHeight="1" thickBot="1"/>
    <row r="22" spans="1:54" ht="13" customHeight="1">
      <c r="A22" s="446" t="str">
        <f>IF(A3="","",A3)</f>
        <v/>
      </c>
      <c r="B22" s="447"/>
      <c r="C22" s="447" t="str">
        <f>IF(C3="","",C3)</f>
        <v/>
      </c>
      <c r="D22" s="450"/>
      <c r="E22" s="446" t="str">
        <f>IF(E3="","",E3)</f>
        <v/>
      </c>
      <c r="F22" s="447"/>
      <c r="G22" s="447" t="str">
        <f>IF(G3="","",G3)</f>
        <v/>
      </c>
      <c r="H22" s="450"/>
      <c r="I22" s="446" t="str">
        <f>IF(I3="","",I3)</f>
        <v/>
      </c>
      <c r="J22" s="447"/>
      <c r="K22" s="447" t="str">
        <f>IF(K3="","",K3)</f>
        <v/>
      </c>
      <c r="L22" s="450"/>
      <c r="M22" s="446" t="str">
        <f>IF(M3="","",M3)</f>
        <v/>
      </c>
      <c r="N22" s="447"/>
      <c r="O22" s="447" t="str">
        <f>IF(O3="","",O3)</f>
        <v/>
      </c>
      <c r="P22" s="450"/>
      <c r="Q22" s="446" t="str">
        <f>IF(Q3="","",Q3)</f>
        <v/>
      </c>
      <c r="R22" s="447"/>
      <c r="S22" s="447" t="str">
        <f>IF(S3="","",S3)</f>
        <v/>
      </c>
      <c r="T22" s="450"/>
      <c r="U22" s="446" t="str">
        <f>IF(U3="","",U3)</f>
        <v/>
      </c>
      <c r="V22" s="447"/>
      <c r="W22" s="447" t="str">
        <f>IF(W3="","",W3)</f>
        <v/>
      </c>
      <c r="X22" s="450"/>
      <c r="Y22" s="446" t="str">
        <f>IF(Y3="","",Y3)</f>
        <v/>
      </c>
      <c r="Z22" s="447"/>
      <c r="AA22" s="447" t="str">
        <f>IF(AA3="","",AA3)</f>
        <v/>
      </c>
      <c r="AB22" s="450"/>
      <c r="AC22" s="446" t="str">
        <f>IF(AC3="","",AC3)</f>
        <v/>
      </c>
      <c r="AD22" s="447"/>
      <c r="AE22" s="447" t="str">
        <f>IF(AE3="","",AE3)</f>
        <v/>
      </c>
      <c r="AF22" s="450"/>
      <c r="AG22" s="446" t="str">
        <f>IF(AG3="","",AG3)</f>
        <v/>
      </c>
      <c r="AH22" s="447"/>
      <c r="AI22" s="447" t="str">
        <f>IF(AI3="","",AI3)</f>
        <v/>
      </c>
      <c r="AJ22" s="450"/>
      <c r="AK22" s="446" t="str">
        <f>IF(AK3="","",AK3)</f>
        <v/>
      </c>
      <c r="AL22" s="447"/>
      <c r="AM22" s="447" t="str">
        <f>IF(AM3="","",AM3)</f>
        <v/>
      </c>
      <c r="AN22" s="450"/>
      <c r="AO22" s="446" t="str">
        <f>IF(AO3="","",AO3)</f>
        <v/>
      </c>
      <c r="AP22" s="447"/>
      <c r="AQ22" s="447" t="str">
        <f>IF(AQ3="","",AQ3)</f>
        <v/>
      </c>
      <c r="AR22" s="450"/>
      <c r="AS22" s="446" t="str">
        <f>IF(AS3="","",AS3)</f>
        <v/>
      </c>
      <c r="AT22" s="447"/>
      <c r="AU22" s="447" t="str">
        <f>IF(AU3="","",AU3)</f>
        <v/>
      </c>
      <c r="AV22" s="450"/>
    </row>
    <row r="23" spans="1:54" ht="13" customHeight="1">
      <c r="A23" s="448"/>
      <c r="B23" s="449"/>
      <c r="C23" s="449"/>
      <c r="D23" s="451"/>
      <c r="E23" s="448"/>
      <c r="F23" s="449"/>
      <c r="G23" s="449"/>
      <c r="H23" s="451"/>
      <c r="I23" s="448"/>
      <c r="J23" s="449"/>
      <c r="K23" s="449"/>
      <c r="L23" s="451"/>
      <c r="M23" s="448"/>
      <c r="N23" s="449"/>
      <c r="O23" s="449"/>
      <c r="P23" s="451"/>
      <c r="Q23" s="448"/>
      <c r="R23" s="449"/>
      <c r="S23" s="449"/>
      <c r="T23" s="451"/>
      <c r="U23" s="448"/>
      <c r="V23" s="449"/>
      <c r="W23" s="449"/>
      <c r="X23" s="451"/>
      <c r="Y23" s="448"/>
      <c r="Z23" s="449"/>
      <c r="AA23" s="449"/>
      <c r="AB23" s="451"/>
      <c r="AC23" s="448"/>
      <c r="AD23" s="449"/>
      <c r="AE23" s="449"/>
      <c r="AF23" s="451"/>
      <c r="AG23" s="448"/>
      <c r="AH23" s="449"/>
      <c r="AI23" s="449"/>
      <c r="AJ23" s="451"/>
      <c r="AK23" s="448"/>
      <c r="AL23" s="449"/>
      <c r="AM23" s="449"/>
      <c r="AN23" s="451"/>
      <c r="AO23" s="448"/>
      <c r="AP23" s="449"/>
      <c r="AQ23" s="449"/>
      <c r="AR23" s="451"/>
      <c r="AS23" s="448"/>
      <c r="AT23" s="449"/>
      <c r="AU23" s="449"/>
      <c r="AV23" s="451"/>
    </row>
    <row r="24" spans="1:54" ht="13" customHeight="1">
      <c r="A24" s="452" t="str">
        <f>IF(A5="","",_xlfn.XLOOKUP(A5,記号JIS,記号US,A5))</f>
        <v>1</v>
      </c>
      <c r="B24" s="453"/>
      <c r="C24" s="449" t="str">
        <f>IF(C5="","",C5)</f>
        <v/>
      </c>
      <c r="D24" s="451"/>
      <c r="E24" s="452" t="str">
        <f>IF(E5="","",_xlfn.XLOOKUP(E5,記号JIS,記号US,E5))</f>
        <v>2</v>
      </c>
      <c r="F24" s="453"/>
      <c r="G24" s="449" t="str">
        <f>IF(G5="","",G5)</f>
        <v/>
      </c>
      <c r="H24" s="451"/>
      <c r="I24" s="452" t="str">
        <f>IF(I5="","",_xlfn.XLOOKUP(I5,記号JIS,記号US,I5))</f>
        <v>3</v>
      </c>
      <c r="J24" s="453"/>
      <c r="K24" s="449" t="str">
        <f>IF(K5="","",K5)</f>
        <v/>
      </c>
      <c r="L24" s="451"/>
      <c r="M24" s="452" t="str">
        <f>IF(M5="","",_xlfn.XLOOKUP(M5,記号JIS,記号US,M5))</f>
        <v>4</v>
      </c>
      <c r="N24" s="453"/>
      <c r="O24" s="449" t="str">
        <f>IF(O5="","",O5)</f>
        <v/>
      </c>
      <c r="P24" s="451"/>
      <c r="Q24" s="452" t="str">
        <f>IF(Q5="","",_xlfn.XLOOKUP(Q5,記号JIS,記号US,Q5))</f>
        <v>5</v>
      </c>
      <c r="R24" s="453"/>
      <c r="S24" s="449" t="str">
        <f>IF(S5="","",S5)</f>
        <v/>
      </c>
      <c r="T24" s="451"/>
      <c r="U24" s="452" t="str">
        <f>IF(U5="","",_xlfn.XLOOKUP(U5,記号JIS,記号US,U5))</f>
        <v>6</v>
      </c>
      <c r="V24" s="453"/>
      <c r="W24" s="449" t="str">
        <f>IF(W5="","",W5)</f>
        <v/>
      </c>
      <c r="X24" s="451"/>
      <c r="Y24" s="452" t="str">
        <f>IF(Y5="","",_xlfn.XLOOKUP(Y5,記号JIS,記号US,Y5))</f>
        <v>7</v>
      </c>
      <c r="Z24" s="453"/>
      <c r="AA24" s="449" t="str">
        <f>IF(AA5="","",AA5)</f>
        <v/>
      </c>
      <c r="AB24" s="451"/>
      <c r="AC24" s="452" t="str">
        <f>IF(AC5="","",_xlfn.XLOOKUP(AC5,記号JIS,記号US,AC5))</f>
        <v>8</v>
      </c>
      <c r="AD24" s="453"/>
      <c r="AE24" s="449" t="str">
        <f>IF(AE5="","",AE5)</f>
        <v/>
      </c>
      <c r="AF24" s="451"/>
      <c r="AG24" s="452" t="str">
        <f>IF(AG5="","",_xlfn.XLOOKUP(AG5,記号JIS,記号US,AG5))</f>
        <v>9</v>
      </c>
      <c r="AH24" s="453"/>
      <c r="AI24" s="449" t="str">
        <f>IF(AI5="","",AI5)</f>
        <v/>
      </c>
      <c r="AJ24" s="451"/>
      <c r="AK24" s="452" t="str">
        <f>IF(AK5="","",_xlfn.XLOOKUP(AK5,記号JIS,記号US,AK5))</f>
        <v>0</v>
      </c>
      <c r="AL24" s="453"/>
      <c r="AM24" s="449" t="str">
        <f>IF(AM5="","",AM5)</f>
        <v/>
      </c>
      <c r="AN24" s="451"/>
      <c r="AO24" s="452" t="str">
        <f>IF(AO5="","",_xlfn.XLOOKUP(AO5,記号JIS,記号US,AO5))</f>
        <v>-</v>
      </c>
      <c r="AP24" s="453"/>
      <c r="AQ24" s="449" t="str">
        <f>IF(AQ5="","",AQ5)</f>
        <v/>
      </c>
      <c r="AR24" s="451"/>
      <c r="AS24" s="452" t="str">
        <f>IF(AS5="","",_xlfn.XLOOKUP(AS5,記号JIS,記号US,AS5))</f>
        <v>=</v>
      </c>
      <c r="AT24" s="453"/>
      <c r="AU24" s="449" t="str">
        <f>IF(AU5="","",AU5)</f>
        <v/>
      </c>
      <c r="AV24" s="451"/>
    </row>
    <row r="25" spans="1:54" ht="13" customHeight="1" thickBot="1">
      <c r="A25" s="454"/>
      <c r="B25" s="455"/>
      <c r="C25" s="456"/>
      <c r="D25" s="457"/>
      <c r="E25" s="454"/>
      <c r="F25" s="455"/>
      <c r="G25" s="456"/>
      <c r="H25" s="457"/>
      <c r="I25" s="454"/>
      <c r="J25" s="455"/>
      <c r="K25" s="456"/>
      <c r="L25" s="457"/>
      <c r="M25" s="454"/>
      <c r="N25" s="455"/>
      <c r="O25" s="456"/>
      <c r="P25" s="457"/>
      <c r="Q25" s="454"/>
      <c r="R25" s="455"/>
      <c r="S25" s="456"/>
      <c r="T25" s="457"/>
      <c r="U25" s="454"/>
      <c r="V25" s="455"/>
      <c r="W25" s="456"/>
      <c r="X25" s="457"/>
      <c r="Y25" s="454"/>
      <c r="Z25" s="455"/>
      <c r="AA25" s="456"/>
      <c r="AB25" s="457"/>
      <c r="AC25" s="454"/>
      <c r="AD25" s="455"/>
      <c r="AE25" s="456"/>
      <c r="AF25" s="457"/>
      <c r="AG25" s="454"/>
      <c r="AH25" s="455"/>
      <c r="AI25" s="456"/>
      <c r="AJ25" s="457"/>
      <c r="AK25" s="454"/>
      <c r="AL25" s="455"/>
      <c r="AM25" s="456"/>
      <c r="AN25" s="457"/>
      <c r="AO25" s="454"/>
      <c r="AP25" s="455"/>
      <c r="AQ25" s="456"/>
      <c r="AR25" s="457"/>
      <c r="AS25" s="454"/>
      <c r="AT25" s="455"/>
      <c r="AU25" s="456"/>
      <c r="AV25" s="457"/>
    </row>
    <row r="26" spans="1:54" ht="13" customHeight="1">
      <c r="C26" s="446" t="str">
        <f>IF(C7="","",C7)</f>
        <v>ヴ</v>
      </c>
      <c r="D26" s="447"/>
      <c r="E26" s="447" t="str">
        <f>IF(E7="","",E7)</f>
        <v>小</v>
      </c>
      <c r="F26" s="450"/>
      <c r="G26" s="446" t="str">
        <f>IF(G7="","",G7)</f>
        <v>き</v>
      </c>
      <c r="H26" s="447"/>
      <c r="I26" s="447" t="str">
        <f>IF(I7="","",I7)</f>
        <v/>
      </c>
      <c r="J26" s="450"/>
      <c r="K26" s="446" t="str">
        <f>IF(K7="","",K7)</f>
        <v>て</v>
      </c>
      <c r="L26" s="447"/>
      <c r="M26" s="447" t="str">
        <f>IF(M7="","",M7)</f>
        <v/>
      </c>
      <c r="N26" s="450"/>
      <c r="O26" s="446" t="str">
        <f>IF(O7="","",O7)</f>
        <v>し</v>
      </c>
      <c r="P26" s="447"/>
      <c r="Q26" s="447" t="str">
        <f>IF(Q7="","",Q7)</f>
        <v/>
      </c>
      <c r="R26" s="450"/>
      <c r="S26" s="446" t="str">
        <f>IF(S7="","",S7)</f>
        <v>左</v>
      </c>
      <c r="T26" s="447"/>
      <c r="U26" s="447" t="str">
        <f>IF(U7="","",U7)</f>
        <v/>
      </c>
      <c r="V26" s="450"/>
      <c r="W26" s="446" t="str">
        <f>IF(W7="","",W7)</f>
        <v>右</v>
      </c>
      <c r="X26" s="447"/>
      <c r="Y26" s="447" t="str">
        <f>IF(Y7="","",Y7)</f>
        <v/>
      </c>
      <c r="Z26" s="450"/>
      <c r="AA26" s="446" t="str">
        <f>IF(AA7="","",AA7)</f>
        <v>BS</v>
      </c>
      <c r="AB26" s="447"/>
      <c r="AC26" s="447" t="str">
        <f>IF(AC7="","",AC7)</f>
        <v/>
      </c>
      <c r="AD26" s="450"/>
      <c r="AE26" s="446" t="str">
        <f>IF(AE7="","",AE7)</f>
        <v>る</v>
      </c>
      <c r="AF26" s="447"/>
      <c r="AG26" s="447" t="str">
        <f>IF(AG7="","",AG7)</f>
        <v/>
      </c>
      <c r="AH26" s="450"/>
      <c r="AI26" s="446" t="str">
        <f>IF(AI7="","",AI7)</f>
        <v>す</v>
      </c>
      <c r="AJ26" s="447"/>
      <c r="AK26" s="447" t="str">
        <f>IF(AK7="","",AK7)</f>
        <v/>
      </c>
      <c r="AL26" s="450"/>
      <c r="AM26" s="446" t="str">
        <f>IF(AM7="","",AM7)</f>
        <v>へ</v>
      </c>
      <c r="AN26" s="447"/>
      <c r="AO26" s="447" t="str">
        <f>IF(AO7="","",AO7)</f>
        <v/>
      </c>
      <c r="AP26" s="450"/>
      <c r="AQ26" s="446" t="str">
        <f>IF(AQ7="","",AQ7)</f>
        <v/>
      </c>
      <c r="AR26" s="447"/>
      <c r="AS26" s="447" t="str">
        <f>IF(AS7="","",AS7)</f>
        <v/>
      </c>
      <c r="AT26" s="450"/>
      <c r="AU26" s="446" t="str">
        <f>IF(AU7="","",AU7)</f>
        <v/>
      </c>
      <c r="AV26" s="447"/>
      <c r="AW26" s="447" t="str">
        <f>IF(AW7="","",AW7)</f>
        <v/>
      </c>
      <c r="AX26" s="450"/>
      <c r="AY26" s="446" t="str">
        <f>IF(AV11="","",AV11)</f>
        <v/>
      </c>
      <c r="AZ26" s="447"/>
      <c r="BA26" s="447" t="str">
        <f>IF(AX11="","",AX11)</f>
        <v/>
      </c>
      <c r="BB26" s="450"/>
    </row>
    <row r="27" spans="1:54" ht="13" customHeight="1">
      <c r="C27" s="448"/>
      <c r="D27" s="449"/>
      <c r="E27" s="449"/>
      <c r="F27" s="451"/>
      <c r="G27" s="448"/>
      <c r="H27" s="449"/>
      <c r="I27" s="449"/>
      <c r="J27" s="451"/>
      <c r="K27" s="448"/>
      <c r="L27" s="449"/>
      <c r="M27" s="449"/>
      <c r="N27" s="451"/>
      <c r="O27" s="448"/>
      <c r="P27" s="449"/>
      <c r="Q27" s="449"/>
      <c r="R27" s="451"/>
      <c r="S27" s="448"/>
      <c r="T27" s="449"/>
      <c r="U27" s="449"/>
      <c r="V27" s="451"/>
      <c r="W27" s="448"/>
      <c r="X27" s="449"/>
      <c r="Y27" s="449"/>
      <c r="Z27" s="451"/>
      <c r="AA27" s="448"/>
      <c r="AB27" s="449"/>
      <c r="AC27" s="449"/>
      <c r="AD27" s="451"/>
      <c r="AE27" s="448"/>
      <c r="AF27" s="449"/>
      <c r="AG27" s="449"/>
      <c r="AH27" s="451"/>
      <c r="AI27" s="448"/>
      <c r="AJ27" s="449"/>
      <c r="AK27" s="449"/>
      <c r="AL27" s="451"/>
      <c r="AM27" s="448"/>
      <c r="AN27" s="449"/>
      <c r="AO27" s="449"/>
      <c r="AP27" s="451"/>
      <c r="AQ27" s="448"/>
      <c r="AR27" s="449"/>
      <c r="AS27" s="449"/>
      <c r="AT27" s="451"/>
      <c r="AU27" s="448"/>
      <c r="AV27" s="449"/>
      <c r="AW27" s="449"/>
      <c r="AX27" s="451"/>
      <c r="AY27" s="448"/>
      <c r="AZ27" s="449"/>
      <c r="BA27" s="449"/>
      <c r="BB27" s="451"/>
    </row>
    <row r="28" spans="1:54" ht="13" customHeight="1">
      <c r="C28" s="452" t="str">
        <f>IF(C9="","",_xlfn.XLOOKUP(C9,記号JIS,記号US,C9))</f>
        <v>Q</v>
      </c>
      <c r="D28" s="453"/>
      <c r="E28" s="449" t="str">
        <f>IF(E9="","",E9)</f>
        <v/>
      </c>
      <c r="F28" s="451"/>
      <c r="G28" s="452" t="str">
        <f>IF(G9="","",_xlfn.XLOOKUP(G9,記号JIS,記号US,G9))</f>
        <v>W</v>
      </c>
      <c r="H28" s="453"/>
      <c r="I28" s="449" t="str">
        <f>IF(I9="","",I9)</f>
        <v>ぬ</v>
      </c>
      <c r="J28" s="451"/>
      <c r="K28" s="452" t="str">
        <f>IF(K9="","",_xlfn.XLOOKUP(K9,記号JIS,記号US,K9))</f>
        <v>E</v>
      </c>
      <c r="L28" s="453"/>
      <c r="M28" s="449" t="str">
        <f>IF(M9="","",M9)</f>
        <v>り</v>
      </c>
      <c r="N28" s="451"/>
      <c r="O28" s="452" t="str">
        <f>IF(O9="","",_xlfn.XLOOKUP(O9,記号JIS,記号US,O9))</f>
        <v>R</v>
      </c>
      <c r="P28" s="453"/>
      <c r="Q28" s="449" t="str">
        <f>IF(Q9="","",Q9)</f>
        <v>ね</v>
      </c>
      <c r="R28" s="451"/>
      <c r="S28" s="452" t="str">
        <f>IF(S9="","",_xlfn.XLOOKUP(S9,記号JIS,記号US,S9))</f>
        <v>T</v>
      </c>
      <c r="T28" s="453"/>
      <c r="U28" s="449" t="str">
        <f>IF(U9="","",U9)</f>
        <v/>
      </c>
      <c r="V28" s="451"/>
      <c r="W28" s="452" t="str">
        <f>IF(W9="","",_xlfn.XLOOKUP(W9,記号JIS,記号US,W9))</f>
        <v>Y</v>
      </c>
      <c r="X28" s="453"/>
      <c r="Y28" s="449" t="str">
        <f>IF(Y9="","",Y9)</f>
        <v/>
      </c>
      <c r="Z28" s="451"/>
      <c r="AA28" s="452" t="str">
        <f>IF(AA9="","",_xlfn.XLOOKUP(AA9,記号JIS,記号US,AA9))</f>
        <v>U</v>
      </c>
      <c r="AB28" s="453"/>
      <c r="AC28" s="449" t="str">
        <f>IF(AC9="","",AC9)</f>
        <v>さ</v>
      </c>
      <c r="AD28" s="451"/>
      <c r="AE28" s="452" t="str">
        <f>IF(AE9="","",_xlfn.XLOOKUP(AE9,記号JIS,記号US,AE9))</f>
        <v>I</v>
      </c>
      <c r="AF28" s="453"/>
      <c r="AG28" s="449" t="str">
        <f>IF(AG9="","",AG9)</f>
        <v>よ</v>
      </c>
      <c r="AH28" s="451"/>
      <c r="AI28" s="452" t="str">
        <f>IF(AI9="","",_xlfn.XLOOKUP(AI9,記号JIS,記号US,AI9))</f>
        <v>O</v>
      </c>
      <c r="AJ28" s="453"/>
      <c r="AK28" s="449" t="str">
        <f>IF(AK9="","",AK9)</f>
        <v>え</v>
      </c>
      <c r="AL28" s="451"/>
      <c r="AM28" s="452" t="str">
        <f>IF(AM9="","",_xlfn.XLOOKUP(AM9,記号JIS,記号US,AM9))</f>
        <v>P</v>
      </c>
      <c r="AN28" s="453"/>
      <c r="AO28" s="449" t="str">
        <f>IF(AO9="","",AO9)</f>
        <v>ゆ</v>
      </c>
      <c r="AP28" s="451"/>
      <c r="AQ28" s="452" t="str">
        <f>IF(AQ9="","",_xlfn.XLOOKUP(AQ9,記号JIS,記号US,AQ9))</f>
        <v>[</v>
      </c>
      <c r="AR28" s="453"/>
      <c r="AS28" s="449" t="str">
        <f>IF(AS9="","",AS9)</f>
        <v/>
      </c>
      <c r="AT28" s="451"/>
      <c r="AU28" s="452" t="str">
        <f>IF(AU9="","",_xlfn.XLOOKUP(AU9,記号JIS,記号US,AU9))</f>
        <v>]</v>
      </c>
      <c r="AV28" s="453"/>
      <c r="AW28" s="449" t="str">
        <f>IF(AW9="","",AW9)</f>
        <v/>
      </c>
      <c r="AX28" s="451"/>
      <c r="AY28" s="452" t="str">
        <f>IF(AV13="","",_xlfn.XLOOKUP(AV13,記号JIS,記号US,AV13))</f>
        <v>＼</v>
      </c>
      <c r="AZ28" s="453"/>
      <c r="BA28" s="449" t="str">
        <f>IF(AX13="","",AX13)</f>
        <v/>
      </c>
      <c r="BB28" s="451"/>
    </row>
    <row r="29" spans="1:54" ht="13" customHeight="1" thickBot="1">
      <c r="C29" s="454"/>
      <c r="D29" s="455"/>
      <c r="E29" s="456"/>
      <c r="F29" s="457"/>
      <c r="G29" s="454"/>
      <c r="H29" s="455"/>
      <c r="I29" s="456"/>
      <c r="J29" s="457"/>
      <c r="K29" s="454"/>
      <c r="L29" s="455"/>
      <c r="M29" s="456"/>
      <c r="N29" s="457"/>
      <c r="O29" s="454"/>
      <c r="P29" s="453"/>
      <c r="Q29" s="449"/>
      <c r="R29" s="451"/>
      <c r="S29" s="452"/>
      <c r="T29" s="455"/>
      <c r="U29" s="456"/>
      <c r="V29" s="457"/>
      <c r="W29" s="454"/>
      <c r="X29" s="455"/>
      <c r="Y29" s="456"/>
      <c r="Z29" s="457"/>
      <c r="AA29" s="454"/>
      <c r="AB29" s="453"/>
      <c r="AC29" s="449"/>
      <c r="AD29" s="451"/>
      <c r="AE29" s="452"/>
      <c r="AF29" s="455"/>
      <c r="AG29" s="456"/>
      <c r="AH29" s="457"/>
      <c r="AI29" s="454"/>
      <c r="AJ29" s="455"/>
      <c r="AK29" s="456"/>
      <c r="AL29" s="457"/>
      <c r="AM29" s="454"/>
      <c r="AN29" s="455"/>
      <c r="AO29" s="456"/>
      <c r="AP29" s="457"/>
      <c r="AQ29" s="454"/>
      <c r="AR29" s="455"/>
      <c r="AS29" s="456"/>
      <c r="AT29" s="457"/>
      <c r="AU29" s="454"/>
      <c r="AV29" s="455"/>
      <c r="AW29" s="456"/>
      <c r="AX29" s="457"/>
      <c r="AY29" s="454"/>
      <c r="AZ29" s="455"/>
      <c r="BA29" s="456"/>
      <c r="BB29" s="457"/>
    </row>
    <row r="30" spans="1:54" ht="13" customHeight="1" thickTop="1">
      <c r="D30" s="446" t="str">
        <f>IF(D11="","",D11)</f>
        <v>ろ</v>
      </c>
      <c r="E30" s="447"/>
      <c r="F30" s="447" t="str">
        <f>IF(F11="","",F11)</f>
        <v/>
      </c>
      <c r="G30" s="450"/>
      <c r="H30" s="446" t="str">
        <f>IF(H11="","",H11)</f>
        <v>け</v>
      </c>
      <c r="I30" s="447"/>
      <c r="J30" s="447" t="str">
        <f>IF(J11="","",J11)</f>
        <v/>
      </c>
      <c r="K30" s="450"/>
      <c r="L30" s="446" t="str">
        <f>IF(L11="","",L11)</f>
        <v>と</v>
      </c>
      <c r="M30" s="447"/>
      <c r="N30" s="447" t="str">
        <f>IF(N11="","",N11)</f>
        <v/>
      </c>
      <c r="O30" s="447"/>
      <c r="P30" s="458" t="str">
        <f>IF(P11="","",P11)</f>
        <v>か</v>
      </c>
      <c r="Q30" s="459"/>
      <c r="R30" s="459" t="str">
        <f>IF(R11="","",R11)</f>
        <v>左濁</v>
      </c>
      <c r="S30" s="461"/>
      <c r="T30" s="447" t="str">
        <f>IF(T11="","",T11)</f>
        <v>(っ)</v>
      </c>
      <c r="U30" s="447"/>
      <c r="V30" s="447" t="str">
        <f>IF(V11="","",V11)</f>
        <v/>
      </c>
      <c r="W30" s="450"/>
      <c r="X30" s="446" t="str">
        <f>IF(X11="","",X11)</f>
        <v>く</v>
      </c>
      <c r="Y30" s="447"/>
      <c r="Z30" s="447" t="str">
        <f>IF(Z11="","",Z11)</f>
        <v/>
      </c>
      <c r="AA30" s="447"/>
      <c r="AB30" s="458" t="str">
        <f>IF(AB11="","",AB11)</f>
        <v>あ</v>
      </c>
      <c r="AC30" s="459"/>
      <c r="AD30" s="459" t="str">
        <f>IF(AD11="","",AD11)</f>
        <v>右濁</v>
      </c>
      <c r="AE30" s="461"/>
      <c r="AF30" s="447" t="str">
        <f>IF(AF11="","",AF11)</f>
        <v>い</v>
      </c>
      <c r="AG30" s="447"/>
      <c r="AH30" s="447" t="str">
        <f>IF(AH11="","",AH11)</f>
        <v/>
      </c>
      <c r="AI30" s="450"/>
      <c r="AJ30" s="446" t="str">
        <f>IF(AJ11="","",AJ11)</f>
        <v>う</v>
      </c>
      <c r="AK30" s="447"/>
      <c r="AL30" s="447" t="str">
        <f>IF(AL11="","",AL11)</f>
        <v/>
      </c>
      <c r="AM30" s="450"/>
      <c r="AN30" s="446" t="str">
        <f>IF(AN11="","",AN11)</f>
        <v>ー</v>
      </c>
      <c r="AO30" s="447"/>
      <c r="AP30" s="447" t="str">
        <f>IF(AP11="","",AP11)</f>
        <v/>
      </c>
      <c r="AQ30" s="450"/>
      <c r="AR30" s="446" t="str">
        <f>IF(AR11="","",AR11)</f>
        <v/>
      </c>
      <c r="AS30" s="447"/>
      <c r="AT30" s="447" t="str">
        <f>IF(AT11="","",AT11)</f>
        <v/>
      </c>
      <c r="AU30" s="450"/>
    </row>
    <row r="31" spans="1:54" ht="13" customHeight="1">
      <c r="D31" s="448"/>
      <c r="E31" s="449"/>
      <c r="F31" s="449"/>
      <c r="G31" s="451"/>
      <c r="H31" s="448"/>
      <c r="I31" s="449"/>
      <c r="J31" s="449"/>
      <c r="K31" s="451"/>
      <c r="L31" s="448"/>
      <c r="M31" s="449"/>
      <c r="N31" s="449"/>
      <c r="O31" s="449"/>
      <c r="P31" s="460"/>
      <c r="Q31" s="449"/>
      <c r="R31" s="449"/>
      <c r="S31" s="462"/>
      <c r="T31" s="449"/>
      <c r="U31" s="449"/>
      <c r="V31" s="449"/>
      <c r="W31" s="451"/>
      <c r="X31" s="448"/>
      <c r="Y31" s="449"/>
      <c r="Z31" s="449"/>
      <c r="AA31" s="449"/>
      <c r="AB31" s="460"/>
      <c r="AC31" s="449"/>
      <c r="AD31" s="449"/>
      <c r="AE31" s="462"/>
      <c r="AF31" s="449"/>
      <c r="AG31" s="449"/>
      <c r="AH31" s="449"/>
      <c r="AI31" s="451"/>
      <c r="AJ31" s="448"/>
      <c r="AK31" s="449"/>
      <c r="AL31" s="449"/>
      <c r="AM31" s="451"/>
      <c r="AN31" s="448"/>
      <c r="AO31" s="449"/>
      <c r="AP31" s="449"/>
      <c r="AQ31" s="451"/>
      <c r="AR31" s="448"/>
      <c r="AS31" s="449"/>
      <c r="AT31" s="449"/>
      <c r="AU31" s="451"/>
    </row>
    <row r="32" spans="1:54" ht="13" customHeight="1">
      <c r="D32" s="452" t="str">
        <f>IF(D13="","",_xlfn.XLOOKUP(D13,記号JIS,記号US,D13))</f>
        <v>A</v>
      </c>
      <c r="E32" s="453"/>
      <c r="F32" s="449" t="str">
        <f>IF(F13="","",F13)</f>
        <v>せ</v>
      </c>
      <c r="G32" s="451"/>
      <c r="H32" s="452" t="str">
        <f>IF(H13="","",_xlfn.XLOOKUP(H13,記号JIS,記号US,H13))</f>
        <v>S</v>
      </c>
      <c r="I32" s="453"/>
      <c r="J32" s="449" t="str">
        <f>IF(J13="","",J13)</f>
        <v>め</v>
      </c>
      <c r="K32" s="451"/>
      <c r="L32" s="452" t="str">
        <f>IF(L13="","",_xlfn.XLOOKUP(L13,記号JIS,記号US,L13))</f>
        <v>D</v>
      </c>
      <c r="M32" s="453"/>
      <c r="N32" s="449" t="str">
        <f>IF(N13="","",N13)</f>
        <v>に</v>
      </c>
      <c r="O32" s="449"/>
      <c r="P32" s="463" t="str">
        <f>IF(P13="","",_xlfn.XLOOKUP(P13,記号JIS,記号US,P13))</f>
        <v>F</v>
      </c>
      <c r="Q32" s="453"/>
      <c r="R32" s="449" t="str">
        <f>IF(R13="","",R13)</f>
        <v>ま</v>
      </c>
      <c r="S32" s="462"/>
      <c r="T32" s="453" t="str">
        <f>IF(T13="","",_xlfn.XLOOKUP(T13,記号JIS,記号US,T13))</f>
        <v>G</v>
      </c>
      <c r="U32" s="453"/>
      <c r="V32" s="449" t="str">
        <f>IF(V13="","",V13)</f>
        <v>ち</v>
      </c>
      <c r="W32" s="451"/>
      <c r="X32" s="452" t="str">
        <f>IF(X13="","",_xlfn.XLOOKUP(X13,記号JIS,記号US,X13))</f>
        <v>H</v>
      </c>
      <c r="Y32" s="453"/>
      <c r="Z32" s="449" t="str">
        <f>IF(Z13="","",Z13)</f>
        <v>や</v>
      </c>
      <c r="AA32" s="449"/>
      <c r="AB32" s="463" t="str">
        <f>IF(AB13="","",_xlfn.XLOOKUP(AB13,記号JIS,記号US,AB13))</f>
        <v>J</v>
      </c>
      <c r="AC32" s="453"/>
      <c r="AD32" s="449" t="str">
        <f>IF(AD13="","",AD13)</f>
        <v>の</v>
      </c>
      <c r="AE32" s="462"/>
      <c r="AF32" s="453" t="str">
        <f>IF(AF13="","",_xlfn.XLOOKUP(AF13,記号JIS,記号US,AF13))</f>
        <v>K</v>
      </c>
      <c r="AG32" s="453"/>
      <c r="AH32" s="449" t="str">
        <f>IF(AH13="","",AH13)</f>
        <v>も</v>
      </c>
      <c r="AI32" s="451"/>
      <c r="AJ32" s="452" t="str">
        <f>IF(AJ13="","",_xlfn.XLOOKUP(AJ13,記号JIS,記号US,AJ13))</f>
        <v>L</v>
      </c>
      <c r="AK32" s="453"/>
      <c r="AL32" s="449" t="str">
        <f>IF(AL13="","",AL13)</f>
        <v>つ</v>
      </c>
      <c r="AM32" s="451"/>
      <c r="AN32" s="452" t="str">
        <f>IF(AN13="","",_xlfn.XLOOKUP(AN13,記号JIS,記号US,AN13))</f>
        <v>;</v>
      </c>
      <c r="AO32" s="453"/>
      <c r="AP32" s="449" t="str">
        <f>IF(AP13="","",AP13)</f>
        <v>ふ</v>
      </c>
      <c r="AQ32" s="451"/>
      <c r="AR32" s="452" t="str">
        <f>IF(AR13="","",_xlfn.XLOOKUP(AR13,記号JIS,記号US,AR13))</f>
        <v>'</v>
      </c>
      <c r="AS32" s="453"/>
      <c r="AT32" s="449" t="str">
        <f>IF(AT13="","",AT13)</f>
        <v/>
      </c>
      <c r="AU32" s="451"/>
    </row>
    <row r="33" spans="4:66" ht="13" customHeight="1" thickBot="1">
      <c r="D33" s="454"/>
      <c r="E33" s="455"/>
      <c r="F33" s="456"/>
      <c r="G33" s="457"/>
      <c r="H33" s="454"/>
      <c r="I33" s="455"/>
      <c r="J33" s="456"/>
      <c r="K33" s="457"/>
      <c r="L33" s="454"/>
      <c r="M33" s="455"/>
      <c r="N33" s="456"/>
      <c r="O33" s="456"/>
      <c r="P33" s="464"/>
      <c r="Q33" s="465"/>
      <c r="R33" s="466"/>
      <c r="S33" s="467"/>
      <c r="T33" s="455"/>
      <c r="U33" s="455"/>
      <c r="V33" s="456"/>
      <c r="W33" s="457"/>
      <c r="X33" s="454"/>
      <c r="Y33" s="455"/>
      <c r="Z33" s="456"/>
      <c r="AA33" s="456"/>
      <c r="AB33" s="464"/>
      <c r="AC33" s="465"/>
      <c r="AD33" s="466"/>
      <c r="AE33" s="467"/>
      <c r="AF33" s="455"/>
      <c r="AG33" s="455"/>
      <c r="AH33" s="456"/>
      <c r="AI33" s="457"/>
      <c r="AJ33" s="454"/>
      <c r="AK33" s="455"/>
      <c r="AL33" s="456"/>
      <c r="AM33" s="457"/>
      <c r="AN33" s="454"/>
      <c r="AO33" s="455"/>
      <c r="AP33" s="456"/>
      <c r="AQ33" s="457"/>
      <c r="AR33" s="454"/>
      <c r="AS33" s="455"/>
      <c r="AT33" s="456"/>
      <c r="AU33" s="457"/>
    </row>
    <row r="34" spans="4:66" ht="13" customHeight="1">
      <c r="F34" s="446" t="str">
        <f>IF(F15="","",F15)</f>
        <v>ほ</v>
      </c>
      <c r="G34" s="447"/>
      <c r="H34" s="447" t="str">
        <f>IF(H15="","",H15)</f>
        <v/>
      </c>
      <c r="I34" s="450"/>
      <c r="J34" s="446" t="str">
        <f>IF(J15="","",J15)</f>
        <v>ひ</v>
      </c>
      <c r="K34" s="447"/>
      <c r="L34" s="447" t="str">
        <f>IF(L15="","",L15)</f>
        <v/>
      </c>
      <c r="M34" s="450"/>
      <c r="N34" s="446" t="str">
        <f>IF(N15="","",N15)</f>
        <v>は</v>
      </c>
      <c r="O34" s="447"/>
      <c r="P34" s="449" t="str">
        <f>IF(P15="","",P15)</f>
        <v/>
      </c>
      <c r="Q34" s="451"/>
      <c r="R34" s="448" t="str">
        <f>IF(R15="","",R15)</f>
        <v>こ</v>
      </c>
      <c r="S34" s="449"/>
      <c r="T34" s="447" t="str">
        <f>IF(T15="","",T15)</f>
        <v>左半</v>
      </c>
      <c r="U34" s="450"/>
      <c r="V34" s="446" t="str">
        <f>IF(V15="","",V15)</f>
        <v>そ</v>
      </c>
      <c r="W34" s="447"/>
      <c r="X34" s="447" t="str">
        <f>IF(X15="","",X15)</f>
        <v/>
      </c>
      <c r="Y34" s="450"/>
      <c r="Z34" s="446" t="str">
        <f>IF(Z15="","",Z15)</f>
        <v>た</v>
      </c>
      <c r="AA34" s="447"/>
      <c r="AB34" s="449" t="str">
        <f>IF(AB15="","",AB15)</f>
        <v/>
      </c>
      <c r="AC34" s="451"/>
      <c r="AD34" s="448" t="str">
        <f>IF(AD15="","",AD15)</f>
        <v>な</v>
      </c>
      <c r="AE34" s="449"/>
      <c r="AF34" s="447" t="str">
        <f>IF(AF15="","",AF15)</f>
        <v>右半</v>
      </c>
      <c r="AG34" s="450"/>
      <c r="AH34" s="446" t="str">
        <f>IF(AH15="","",AH15)</f>
        <v>ん</v>
      </c>
      <c r="AI34" s="447"/>
      <c r="AJ34" s="447" t="str">
        <f>IF(AJ15="","",AJ15)</f>
        <v/>
      </c>
      <c r="AK34" s="450"/>
      <c r="AL34" s="446" t="str">
        <f>IF(AL15="","",AL15)</f>
        <v>ら</v>
      </c>
      <c r="AM34" s="447"/>
      <c r="AN34" s="447" t="str">
        <f>IF(AN15="","",AN15)</f>
        <v/>
      </c>
      <c r="AO34" s="450"/>
      <c r="AP34" s="446" t="str">
        <f>IF(AP15="","",AP15)</f>
        <v>れ</v>
      </c>
      <c r="AQ34" s="447"/>
      <c r="AR34" s="447" t="str">
        <f>IF(AR15="","",AR15)</f>
        <v/>
      </c>
      <c r="AS34" s="450"/>
      <c r="AX34" s="476" t="str">
        <f>IF(AT15="","",AT15)</f>
        <v/>
      </c>
      <c r="AY34" s="477"/>
      <c r="AZ34" s="477" t="str">
        <f>IF(AV15="","",AV15)</f>
        <v/>
      </c>
      <c r="BA34" s="479"/>
      <c r="BB34" s="27"/>
    </row>
    <row r="35" spans="4:66" ht="13" customHeight="1">
      <c r="F35" s="448"/>
      <c r="G35" s="449"/>
      <c r="H35" s="449"/>
      <c r="I35" s="451"/>
      <c r="J35" s="448"/>
      <c r="K35" s="449"/>
      <c r="L35" s="449"/>
      <c r="M35" s="451"/>
      <c r="N35" s="448"/>
      <c r="O35" s="449"/>
      <c r="P35" s="449"/>
      <c r="Q35" s="451"/>
      <c r="R35" s="448"/>
      <c r="S35" s="449"/>
      <c r="T35" s="449"/>
      <c r="U35" s="451"/>
      <c r="V35" s="448"/>
      <c r="W35" s="449"/>
      <c r="X35" s="449"/>
      <c r="Y35" s="451"/>
      <c r="Z35" s="448"/>
      <c r="AA35" s="449"/>
      <c r="AB35" s="449"/>
      <c r="AC35" s="451"/>
      <c r="AD35" s="448"/>
      <c r="AE35" s="449"/>
      <c r="AF35" s="449"/>
      <c r="AG35" s="451"/>
      <c r="AH35" s="448"/>
      <c r="AI35" s="449"/>
      <c r="AJ35" s="449"/>
      <c r="AK35" s="451"/>
      <c r="AL35" s="448"/>
      <c r="AM35" s="449"/>
      <c r="AN35" s="449"/>
      <c r="AO35" s="451"/>
      <c r="AP35" s="448"/>
      <c r="AQ35" s="449"/>
      <c r="AR35" s="449"/>
      <c r="AS35" s="451"/>
      <c r="AX35" s="478"/>
      <c r="AY35" s="472"/>
      <c r="AZ35" s="472"/>
      <c r="BA35" s="473"/>
      <c r="BB35" s="27"/>
    </row>
    <row r="36" spans="4:66" ht="13" customHeight="1">
      <c r="F36" s="452" t="str">
        <f>IF(F17="","",_xlfn.XLOOKUP(F17,記号JIS,記号US,F17))</f>
        <v>Z</v>
      </c>
      <c r="G36" s="453"/>
      <c r="H36" s="449" t="str">
        <f>IF(H17="","",H17)</f>
        <v/>
      </c>
      <c r="I36" s="451"/>
      <c r="J36" s="452" t="str">
        <f>IF(J17="","",_xlfn.XLOOKUP(J17,記号JIS,記号US,J17))</f>
        <v>X</v>
      </c>
      <c r="K36" s="453"/>
      <c r="L36" s="449" t="str">
        <f>IF(L17="","",L17)</f>
        <v/>
      </c>
      <c r="M36" s="451"/>
      <c r="N36" s="452" t="str">
        <f>IF(N17="","",_xlfn.XLOOKUP(N17,記号JIS,記号US,N17))</f>
        <v>C</v>
      </c>
      <c r="O36" s="453"/>
      <c r="P36" s="449" t="str">
        <f>IF(P17="","",P17)</f>
        <v>を</v>
      </c>
      <c r="Q36" s="451"/>
      <c r="R36" s="452" t="str">
        <f>IF(R17="","",_xlfn.XLOOKUP(R17,記号JIS,記号US,R17))</f>
        <v>V</v>
      </c>
      <c r="S36" s="453"/>
      <c r="T36" s="449" t="str">
        <f>IF(T17="","",T17)</f>
        <v>、</v>
      </c>
      <c r="U36" s="451"/>
      <c r="V36" s="452" t="str">
        <f>IF(V17="","",_xlfn.XLOOKUP(V17,記号JIS,記号US,V17))</f>
        <v>B</v>
      </c>
      <c r="W36" s="453"/>
      <c r="X36" s="449" t="str">
        <f>IF(X17="","",X17)</f>
        <v>み</v>
      </c>
      <c r="Y36" s="451"/>
      <c r="Z36" s="452" t="str">
        <f>IF(Z17="","",_xlfn.XLOOKUP(Z17,記号JIS,記号US,Z17))</f>
        <v>N</v>
      </c>
      <c r="AA36" s="453"/>
      <c r="AB36" s="449" t="str">
        <f>IF(AB17="","",AB17)</f>
        <v>お</v>
      </c>
      <c r="AC36" s="451"/>
      <c r="AD36" s="452" t="str">
        <f>IF(AD17="","",_xlfn.XLOOKUP(AD17,記号JIS,記号US,AD17))</f>
        <v>M</v>
      </c>
      <c r="AE36" s="453"/>
      <c r="AF36" s="449" t="str">
        <f>IF(AF17="","",AF17)</f>
        <v>。</v>
      </c>
      <c r="AG36" s="451"/>
      <c r="AH36" s="452" t="str">
        <f>IF(AH17="","",_xlfn.XLOOKUP(AH17,記号JIS,記号US,AH17))</f>
        <v>,</v>
      </c>
      <c r="AI36" s="453"/>
      <c r="AJ36" s="449" t="str">
        <f>IF(AJ17="","",AJ17)</f>
        <v>む</v>
      </c>
      <c r="AK36" s="451"/>
      <c r="AL36" s="452" t="str">
        <f>IF(AL17="","",_xlfn.XLOOKUP(AL17,記号JIS,記号US,AL17))</f>
        <v>.</v>
      </c>
      <c r="AM36" s="453"/>
      <c r="AN36" s="449" t="str">
        <f>IF(AN17="","",AN17)</f>
        <v>わ</v>
      </c>
      <c r="AO36" s="451"/>
      <c r="AP36" s="452" t="str">
        <f>IF(AP17="","",_xlfn.XLOOKUP(AP17,記号JIS,記号US,AP17))</f>
        <v>/</v>
      </c>
      <c r="AQ36" s="453"/>
      <c r="AR36" s="449" t="str">
        <f>IF(AR17="","",AR17)</f>
        <v/>
      </c>
      <c r="AS36" s="451"/>
      <c r="AX36" s="468" t="str">
        <f>IF(AT17="","",_xlfn.XLOOKUP(AT17,記号JIS,記号US,AT17))</f>
        <v>なし</v>
      </c>
      <c r="AY36" s="469"/>
      <c r="AZ36" s="472" t="str">
        <f>IF(AV17="","",AV17)</f>
        <v/>
      </c>
      <c r="BA36" s="473"/>
      <c r="BB36" s="27"/>
    </row>
    <row r="37" spans="4:66" ht="13" customHeight="1" thickBot="1">
      <c r="F37" s="454"/>
      <c r="G37" s="455"/>
      <c r="H37" s="456"/>
      <c r="I37" s="457"/>
      <c r="J37" s="454"/>
      <c r="K37" s="455"/>
      <c r="L37" s="456"/>
      <c r="M37" s="457"/>
      <c r="N37" s="454"/>
      <c r="O37" s="455"/>
      <c r="P37" s="456"/>
      <c r="Q37" s="457"/>
      <c r="R37" s="454"/>
      <c r="S37" s="455"/>
      <c r="T37" s="456"/>
      <c r="U37" s="457"/>
      <c r="V37" s="454"/>
      <c r="W37" s="455"/>
      <c r="X37" s="456"/>
      <c r="Y37" s="457"/>
      <c r="Z37" s="454"/>
      <c r="AA37" s="455"/>
      <c r="AB37" s="456"/>
      <c r="AC37" s="457"/>
      <c r="AD37" s="454"/>
      <c r="AE37" s="455"/>
      <c r="AF37" s="456"/>
      <c r="AG37" s="457"/>
      <c r="AH37" s="454"/>
      <c r="AI37" s="455"/>
      <c r="AJ37" s="456"/>
      <c r="AK37" s="457"/>
      <c r="AL37" s="454"/>
      <c r="AM37" s="455"/>
      <c r="AN37" s="456"/>
      <c r="AO37" s="457"/>
      <c r="AP37" s="454"/>
      <c r="AQ37" s="455"/>
      <c r="AR37" s="456"/>
      <c r="AS37" s="457"/>
      <c r="AX37" s="470"/>
      <c r="AY37" s="471"/>
      <c r="AZ37" s="474"/>
      <c r="BA37" s="475"/>
      <c r="BB37" s="27"/>
    </row>
    <row r="38" spans="4:66" ht="27">
      <c r="BC38" s="1" t="s">
        <v>105</v>
      </c>
      <c r="BK38" s="1" t="s">
        <v>106</v>
      </c>
      <c r="BN38" s="1" t="s">
        <v>559</v>
      </c>
    </row>
    <row r="40" spans="4:66" ht="42">
      <c r="BC40" s="31" t="s">
        <v>107</v>
      </c>
      <c r="BD40" s="141" t="s">
        <v>108</v>
      </c>
      <c r="BE40" s="141" t="s">
        <v>109</v>
      </c>
      <c r="BF40" s="180" t="s">
        <v>579</v>
      </c>
      <c r="BG40" s="141" t="s">
        <v>110</v>
      </c>
      <c r="BH40" s="141" t="s">
        <v>553</v>
      </c>
      <c r="BI40" s="75" t="s">
        <v>924</v>
      </c>
      <c r="BK40" s="31" t="s">
        <v>111</v>
      </c>
      <c r="BL40" s="109" t="s">
        <v>112</v>
      </c>
      <c r="BN40" s="228"/>
    </row>
    <row r="41" spans="4:66">
      <c r="BC41" s="152">
        <v>-1</v>
      </c>
      <c r="BD41" s="170"/>
      <c r="BE41" s="151"/>
      <c r="BF41" s="181"/>
      <c r="BG41" s="151"/>
      <c r="BH41" s="151"/>
      <c r="BI41" s="355"/>
      <c r="BK41" s="142" t="s">
        <v>196</v>
      </c>
      <c r="BL41" s="143" t="s">
        <v>917</v>
      </c>
      <c r="BN41" s="225" t="s">
        <v>299</v>
      </c>
    </row>
    <row r="42" spans="4:66">
      <c r="BC42" s="153">
        <v>0</v>
      </c>
      <c r="BD42" s="171" t="s">
        <v>867</v>
      </c>
      <c r="BE42" s="349" t="str">
        <f>IF(A5="","",A5)</f>
        <v>1</v>
      </c>
      <c r="BF42" s="183" t="s">
        <v>4</v>
      </c>
      <c r="BG42" s="188" t="s">
        <v>4</v>
      </c>
      <c r="BH42" s="356">
        <f t="shared" ref="BH42:BH73" si="0">COUNTIF(十六進数文字リスト,BG42)</f>
        <v>1</v>
      </c>
      <c r="BI42" s="358">
        <f t="shared" ref="BI42:BI73" si="1">IF(BE42="","",COUNTIF(入力かな,BE42))</f>
        <v>1</v>
      </c>
      <c r="BK42" s="144" t="s">
        <v>918</v>
      </c>
      <c r="BL42" s="145" t="s">
        <v>915</v>
      </c>
      <c r="BN42" s="226" t="s">
        <v>4</v>
      </c>
    </row>
    <row r="43" spans="4:66">
      <c r="BC43" s="156">
        <f t="shared" ref="BC43:BD45" si="2">BC42</f>
        <v>0</v>
      </c>
      <c r="BD43" s="172" t="str">
        <f t="shared" si="2"/>
        <v>KC_1</v>
      </c>
      <c r="BE43" s="350" t="str">
        <f>IF(C5="","",C5)</f>
        <v/>
      </c>
      <c r="BF43" s="184" t="str">
        <f t="shared" ref="BF43:BG45" si="3">BF42</f>
        <v>1</v>
      </c>
      <c r="BG43" s="184" t="str">
        <f t="shared" si="3"/>
        <v>1</v>
      </c>
      <c r="BH43" s="184">
        <f t="shared" si="0"/>
        <v>1</v>
      </c>
      <c r="BI43" s="359" t="str">
        <f t="shared" si="1"/>
        <v/>
      </c>
      <c r="BK43" s="144" t="s">
        <v>139</v>
      </c>
      <c r="BL43" s="146" t="s">
        <v>141</v>
      </c>
      <c r="BN43" s="226" t="s">
        <v>291</v>
      </c>
    </row>
    <row r="44" spans="4:66">
      <c r="BC44" s="156">
        <f t="shared" si="2"/>
        <v>0</v>
      </c>
      <c r="BD44" s="172" t="str">
        <f t="shared" si="2"/>
        <v>KC_1</v>
      </c>
      <c r="BE44" s="350" t="str">
        <f>IF(C3="","",C3)</f>
        <v/>
      </c>
      <c r="BF44" s="184" t="str">
        <f t="shared" si="3"/>
        <v>1</v>
      </c>
      <c r="BG44" s="184" t="str">
        <f t="shared" si="3"/>
        <v>1</v>
      </c>
      <c r="BH44" s="184">
        <f t="shared" si="0"/>
        <v>1</v>
      </c>
      <c r="BI44" s="359" t="str">
        <f t="shared" si="1"/>
        <v/>
      </c>
      <c r="BK44" s="144" t="s">
        <v>141</v>
      </c>
      <c r="BL44" s="146" t="s">
        <v>75</v>
      </c>
      <c r="BN44" s="226" t="s">
        <v>292</v>
      </c>
    </row>
    <row r="45" spans="4:66">
      <c r="BC45" s="157">
        <f t="shared" si="2"/>
        <v>0</v>
      </c>
      <c r="BD45" s="173" t="str">
        <f t="shared" si="2"/>
        <v>KC_1</v>
      </c>
      <c r="BE45" s="155" t="str">
        <f>IF(A3="","",A3)</f>
        <v/>
      </c>
      <c r="BF45" s="185" t="str">
        <f t="shared" si="3"/>
        <v>1</v>
      </c>
      <c r="BG45" s="185" t="str">
        <f t="shared" si="3"/>
        <v>1</v>
      </c>
      <c r="BH45" s="185">
        <f t="shared" si="0"/>
        <v>1</v>
      </c>
      <c r="BI45" s="216" t="str">
        <f t="shared" si="1"/>
        <v/>
      </c>
      <c r="BK45" s="144" t="s">
        <v>163</v>
      </c>
      <c r="BL45" s="146" t="s">
        <v>916</v>
      </c>
      <c r="BN45" s="226" t="s">
        <v>293</v>
      </c>
    </row>
    <row r="46" spans="4:66">
      <c r="BC46" s="153">
        <v>1</v>
      </c>
      <c r="BD46" s="171" t="s">
        <v>914</v>
      </c>
      <c r="BE46" s="349" t="str">
        <f>IF(E5="","",E5)</f>
        <v>2</v>
      </c>
      <c r="BF46" s="183" t="s">
        <v>5</v>
      </c>
      <c r="BG46" s="188" t="s">
        <v>5</v>
      </c>
      <c r="BH46" s="356">
        <f t="shared" si="0"/>
        <v>1</v>
      </c>
      <c r="BI46" s="358">
        <f t="shared" si="1"/>
        <v>1</v>
      </c>
      <c r="BK46" s="144" t="s">
        <v>75</v>
      </c>
      <c r="BL46" s="146" t="s">
        <v>864</v>
      </c>
      <c r="BN46" s="226" t="s">
        <v>294</v>
      </c>
    </row>
    <row r="47" spans="4:66">
      <c r="BC47" s="156">
        <f t="shared" ref="BC47:BD49" si="4">BC46</f>
        <v>1</v>
      </c>
      <c r="BD47" s="172" t="str">
        <f t="shared" si="4"/>
        <v>KC_2</v>
      </c>
      <c r="BE47" s="350" t="str">
        <f>IF(G5="","",G5)</f>
        <v/>
      </c>
      <c r="BF47" s="184" t="str">
        <f t="shared" ref="BF47:BG49" si="5">BF46</f>
        <v>2</v>
      </c>
      <c r="BG47" s="184" t="str">
        <f t="shared" si="5"/>
        <v>2</v>
      </c>
      <c r="BH47" s="184">
        <f t="shared" si="0"/>
        <v>1</v>
      </c>
      <c r="BI47" s="359" t="str">
        <f t="shared" si="1"/>
        <v/>
      </c>
      <c r="BK47" s="147" t="s">
        <v>103</v>
      </c>
      <c r="BL47" s="148" t="s">
        <v>915</v>
      </c>
      <c r="BN47" s="226" t="s">
        <v>295</v>
      </c>
    </row>
    <row r="48" spans="4:66">
      <c r="BC48" s="156">
        <f t="shared" si="4"/>
        <v>1</v>
      </c>
      <c r="BD48" s="172" t="str">
        <f t="shared" si="4"/>
        <v>KC_2</v>
      </c>
      <c r="BE48" s="350" t="str">
        <f>IF(G3="","",G3)</f>
        <v/>
      </c>
      <c r="BF48" s="184" t="str">
        <f t="shared" si="5"/>
        <v>2</v>
      </c>
      <c r="BG48" s="184" t="str">
        <f t="shared" si="5"/>
        <v>2</v>
      </c>
      <c r="BH48" s="184">
        <f t="shared" si="0"/>
        <v>1</v>
      </c>
      <c r="BI48" s="359" t="str">
        <f t="shared" si="1"/>
        <v/>
      </c>
      <c r="BN48" s="226" t="s">
        <v>296</v>
      </c>
    </row>
    <row r="49" spans="55:66">
      <c r="BC49" s="157">
        <f t="shared" si="4"/>
        <v>1</v>
      </c>
      <c r="BD49" s="173" t="str">
        <f t="shared" si="4"/>
        <v>KC_2</v>
      </c>
      <c r="BE49" s="155" t="str">
        <f>IF(E3="","",E3)</f>
        <v/>
      </c>
      <c r="BF49" s="185" t="str">
        <f t="shared" si="5"/>
        <v>2</v>
      </c>
      <c r="BG49" s="185" t="str">
        <f t="shared" si="5"/>
        <v>2</v>
      </c>
      <c r="BH49" s="185">
        <f t="shared" si="0"/>
        <v>1</v>
      </c>
      <c r="BI49" s="216" t="str">
        <f t="shared" si="1"/>
        <v/>
      </c>
      <c r="BK49" s="352"/>
      <c r="BL49" s="352"/>
      <c r="BN49" s="226" t="s">
        <v>297</v>
      </c>
    </row>
    <row r="50" spans="55:66">
      <c r="BC50" s="154">
        <v>2</v>
      </c>
      <c r="BD50" s="171" t="s">
        <v>868</v>
      </c>
      <c r="BE50" s="351" t="str">
        <f>IF(I5="","",I5)</f>
        <v>3</v>
      </c>
      <c r="BF50" s="183" t="s">
        <v>6</v>
      </c>
      <c r="BG50" s="98" t="s">
        <v>6</v>
      </c>
      <c r="BH50" s="357">
        <f t="shared" si="0"/>
        <v>1</v>
      </c>
      <c r="BI50" s="360">
        <f t="shared" si="1"/>
        <v>1</v>
      </c>
      <c r="BK50" s="352"/>
      <c r="BL50" s="352"/>
      <c r="BN50" s="226" t="s">
        <v>298</v>
      </c>
    </row>
    <row r="51" spans="55:66">
      <c r="BC51" s="156">
        <f t="shared" ref="BC51:BD53" si="6">BC50</f>
        <v>2</v>
      </c>
      <c r="BD51" s="172" t="str">
        <f t="shared" si="6"/>
        <v>KC_3</v>
      </c>
      <c r="BE51" s="350" t="str">
        <f>IF(K5="","",K5)</f>
        <v/>
      </c>
      <c r="BF51" s="184" t="str">
        <f t="shared" ref="BF51:BG53" si="7">BF50</f>
        <v>3</v>
      </c>
      <c r="BG51" s="184" t="str">
        <f t="shared" si="7"/>
        <v>3</v>
      </c>
      <c r="BH51" s="184">
        <f t="shared" si="0"/>
        <v>1</v>
      </c>
      <c r="BI51" s="359" t="str">
        <f t="shared" si="1"/>
        <v/>
      </c>
      <c r="BK51" s="352"/>
      <c r="BL51" s="352"/>
      <c r="BN51" s="226" t="s">
        <v>144</v>
      </c>
    </row>
    <row r="52" spans="55:66">
      <c r="BC52" s="156">
        <f t="shared" si="6"/>
        <v>2</v>
      </c>
      <c r="BD52" s="172" t="str">
        <f t="shared" si="6"/>
        <v>KC_3</v>
      </c>
      <c r="BE52" s="350" t="str">
        <f>IF(K3="","",K3)</f>
        <v/>
      </c>
      <c r="BF52" s="184" t="str">
        <f t="shared" si="7"/>
        <v>3</v>
      </c>
      <c r="BG52" s="184" t="str">
        <f t="shared" si="7"/>
        <v>3</v>
      </c>
      <c r="BH52" s="184">
        <f t="shared" si="0"/>
        <v>1</v>
      </c>
      <c r="BI52" s="359" t="str">
        <f t="shared" si="1"/>
        <v/>
      </c>
      <c r="BK52" s="352"/>
      <c r="BL52" s="352"/>
      <c r="BN52" s="226" t="s">
        <v>554</v>
      </c>
    </row>
    <row r="53" spans="55:66">
      <c r="BC53" s="157">
        <f t="shared" si="6"/>
        <v>2</v>
      </c>
      <c r="BD53" s="173" t="str">
        <f t="shared" si="6"/>
        <v>KC_3</v>
      </c>
      <c r="BE53" s="155" t="str">
        <f>IF(I3="","",I3)</f>
        <v/>
      </c>
      <c r="BF53" s="185" t="str">
        <f t="shared" si="7"/>
        <v>3</v>
      </c>
      <c r="BG53" s="185" t="str">
        <f t="shared" si="7"/>
        <v>3</v>
      </c>
      <c r="BH53" s="185">
        <f t="shared" si="0"/>
        <v>1</v>
      </c>
      <c r="BI53" s="216" t="str">
        <f t="shared" si="1"/>
        <v/>
      </c>
      <c r="BK53" s="352"/>
      <c r="BL53" s="352"/>
      <c r="BN53" s="226" t="s">
        <v>556</v>
      </c>
    </row>
    <row r="54" spans="55:66">
      <c r="BC54" s="153">
        <v>3</v>
      </c>
      <c r="BD54" s="171" t="s">
        <v>869</v>
      </c>
      <c r="BE54" s="349" t="str">
        <f>IF(M5="","",M5)</f>
        <v>4</v>
      </c>
      <c r="BF54" s="183" t="s">
        <v>7</v>
      </c>
      <c r="BG54" s="188" t="s">
        <v>7</v>
      </c>
      <c r="BH54" s="356">
        <f t="shared" si="0"/>
        <v>1</v>
      </c>
      <c r="BI54" s="358">
        <f t="shared" si="1"/>
        <v>1</v>
      </c>
      <c r="BK54" s="352"/>
      <c r="BL54" s="352"/>
      <c r="BN54" s="226" t="s">
        <v>555</v>
      </c>
    </row>
    <row r="55" spans="55:66">
      <c r="BC55" s="156">
        <f t="shared" ref="BC55:BD57" si="8">BC54</f>
        <v>3</v>
      </c>
      <c r="BD55" s="172" t="str">
        <f t="shared" si="8"/>
        <v>KC_4</v>
      </c>
      <c r="BE55" s="350" t="str">
        <f>IF(O5="","",O5)</f>
        <v/>
      </c>
      <c r="BF55" s="184" t="str">
        <f t="shared" ref="BF55:BG57" si="9">BF54</f>
        <v>4</v>
      </c>
      <c r="BG55" s="184" t="str">
        <f t="shared" si="9"/>
        <v>4</v>
      </c>
      <c r="BH55" s="184">
        <f t="shared" si="0"/>
        <v>1</v>
      </c>
      <c r="BI55" s="359" t="str">
        <f t="shared" si="1"/>
        <v/>
      </c>
      <c r="BK55" s="352"/>
      <c r="BL55" s="352"/>
      <c r="BN55" s="226" t="s">
        <v>557</v>
      </c>
    </row>
    <row r="56" spans="55:66">
      <c r="BC56" s="156">
        <f t="shared" si="8"/>
        <v>3</v>
      </c>
      <c r="BD56" s="172" t="str">
        <f t="shared" si="8"/>
        <v>KC_4</v>
      </c>
      <c r="BE56" s="350" t="str">
        <f>IF(O3="","",O3)</f>
        <v/>
      </c>
      <c r="BF56" s="184" t="str">
        <f t="shared" si="9"/>
        <v>4</v>
      </c>
      <c r="BG56" s="184" t="str">
        <f t="shared" si="9"/>
        <v>4</v>
      </c>
      <c r="BH56" s="184">
        <f t="shared" si="0"/>
        <v>1</v>
      </c>
      <c r="BI56" s="359" t="str">
        <f t="shared" si="1"/>
        <v/>
      </c>
      <c r="BN56" s="227" t="s">
        <v>558</v>
      </c>
    </row>
    <row r="57" spans="55:66">
      <c r="BC57" s="157">
        <f t="shared" si="8"/>
        <v>3</v>
      </c>
      <c r="BD57" s="173" t="str">
        <f t="shared" si="8"/>
        <v>KC_4</v>
      </c>
      <c r="BE57" s="155" t="str">
        <f>IF(M3="","",M3)</f>
        <v/>
      </c>
      <c r="BF57" s="185" t="str">
        <f t="shared" si="9"/>
        <v>4</v>
      </c>
      <c r="BG57" s="185" t="str">
        <f t="shared" si="9"/>
        <v>4</v>
      </c>
      <c r="BH57" s="185">
        <f t="shared" si="0"/>
        <v>1</v>
      </c>
      <c r="BI57" s="216" t="str">
        <f t="shared" si="1"/>
        <v/>
      </c>
    </row>
    <row r="58" spans="55:66">
      <c r="BC58" s="154">
        <v>4</v>
      </c>
      <c r="BD58" s="171" t="s">
        <v>870</v>
      </c>
      <c r="BE58" s="351" t="str">
        <f>IF(Q5="","",Q5)</f>
        <v>5</v>
      </c>
      <c r="BF58" s="183" t="s">
        <v>8</v>
      </c>
      <c r="BG58" s="98" t="s">
        <v>8</v>
      </c>
      <c r="BH58" s="357">
        <f t="shared" si="0"/>
        <v>1</v>
      </c>
      <c r="BI58" s="360">
        <f t="shared" si="1"/>
        <v>1</v>
      </c>
    </row>
    <row r="59" spans="55:66">
      <c r="BC59" s="156">
        <f t="shared" ref="BC59:BD61" si="10">BC58</f>
        <v>4</v>
      </c>
      <c r="BD59" s="172" t="str">
        <f t="shared" si="10"/>
        <v>KC_5</v>
      </c>
      <c r="BE59" s="350" t="str">
        <f>IF(S5="","",S5)</f>
        <v/>
      </c>
      <c r="BF59" s="184" t="str">
        <f t="shared" ref="BF59:BG61" si="11">BF58</f>
        <v>5</v>
      </c>
      <c r="BG59" s="184" t="str">
        <f t="shared" si="11"/>
        <v>5</v>
      </c>
      <c r="BH59" s="184">
        <f t="shared" si="0"/>
        <v>1</v>
      </c>
      <c r="BI59" s="359" t="str">
        <f t="shared" si="1"/>
        <v/>
      </c>
    </row>
    <row r="60" spans="55:66">
      <c r="BC60" s="156">
        <f t="shared" si="10"/>
        <v>4</v>
      </c>
      <c r="BD60" s="172" t="str">
        <f t="shared" si="10"/>
        <v>KC_5</v>
      </c>
      <c r="BE60" s="350" t="str">
        <f>IF(S3="","",S3)</f>
        <v/>
      </c>
      <c r="BF60" s="184" t="str">
        <f t="shared" si="11"/>
        <v>5</v>
      </c>
      <c r="BG60" s="184" t="str">
        <f t="shared" si="11"/>
        <v>5</v>
      </c>
      <c r="BH60" s="184">
        <f t="shared" si="0"/>
        <v>1</v>
      </c>
      <c r="BI60" s="359" t="str">
        <f t="shared" si="1"/>
        <v/>
      </c>
    </row>
    <row r="61" spans="55:66">
      <c r="BC61" s="157">
        <f t="shared" si="10"/>
        <v>4</v>
      </c>
      <c r="BD61" s="173" t="str">
        <f t="shared" si="10"/>
        <v>KC_5</v>
      </c>
      <c r="BE61" s="155" t="str">
        <f>IF(Q3="","",Q3)</f>
        <v/>
      </c>
      <c r="BF61" s="185" t="str">
        <f t="shared" si="11"/>
        <v>5</v>
      </c>
      <c r="BG61" s="185" t="str">
        <f t="shared" si="11"/>
        <v>5</v>
      </c>
      <c r="BH61" s="185">
        <f t="shared" si="0"/>
        <v>1</v>
      </c>
      <c r="BI61" s="216" t="str">
        <f t="shared" si="1"/>
        <v/>
      </c>
    </row>
    <row r="62" spans="55:66">
      <c r="BC62" s="153">
        <v>5</v>
      </c>
      <c r="BD62" s="171" t="s">
        <v>871</v>
      </c>
      <c r="BE62" s="349" t="str">
        <f>IF(U5="","",U5)</f>
        <v>6</v>
      </c>
      <c r="BF62" s="183" t="s">
        <v>9</v>
      </c>
      <c r="BG62" s="188" t="s">
        <v>9</v>
      </c>
      <c r="BH62" s="356">
        <f t="shared" si="0"/>
        <v>1</v>
      </c>
      <c r="BI62" s="358">
        <f t="shared" si="1"/>
        <v>1</v>
      </c>
    </row>
    <row r="63" spans="55:66">
      <c r="BC63" s="156">
        <f t="shared" ref="BC63:BD65" si="12">BC62</f>
        <v>5</v>
      </c>
      <c r="BD63" s="172" t="str">
        <f t="shared" si="12"/>
        <v>KC_6</v>
      </c>
      <c r="BE63" s="350" t="str">
        <f>IF(W5="","",W5)</f>
        <v/>
      </c>
      <c r="BF63" s="184" t="str">
        <f t="shared" ref="BF63:BG65" si="13">BF62</f>
        <v>6</v>
      </c>
      <c r="BG63" s="184" t="str">
        <f t="shared" si="13"/>
        <v>6</v>
      </c>
      <c r="BH63" s="184">
        <f t="shared" si="0"/>
        <v>1</v>
      </c>
      <c r="BI63" s="359" t="str">
        <f t="shared" si="1"/>
        <v/>
      </c>
    </row>
    <row r="64" spans="55:66">
      <c r="BC64" s="156">
        <f t="shared" si="12"/>
        <v>5</v>
      </c>
      <c r="BD64" s="172" t="str">
        <f t="shared" si="12"/>
        <v>KC_6</v>
      </c>
      <c r="BE64" s="350" t="str">
        <f>IF(W3="","",W3)</f>
        <v/>
      </c>
      <c r="BF64" s="184" t="str">
        <f t="shared" si="13"/>
        <v>6</v>
      </c>
      <c r="BG64" s="184" t="str">
        <f t="shared" si="13"/>
        <v>6</v>
      </c>
      <c r="BH64" s="184">
        <f t="shared" si="0"/>
        <v>1</v>
      </c>
      <c r="BI64" s="359" t="str">
        <f t="shared" si="1"/>
        <v/>
      </c>
    </row>
    <row r="65" spans="55:61">
      <c r="BC65" s="157">
        <f t="shared" si="12"/>
        <v>5</v>
      </c>
      <c r="BD65" s="173" t="str">
        <f t="shared" si="12"/>
        <v>KC_6</v>
      </c>
      <c r="BE65" s="155" t="str">
        <f>IF(U3="","",U3)</f>
        <v/>
      </c>
      <c r="BF65" s="185" t="str">
        <f t="shared" si="13"/>
        <v>6</v>
      </c>
      <c r="BG65" s="185" t="str">
        <f t="shared" si="13"/>
        <v>6</v>
      </c>
      <c r="BH65" s="185">
        <f t="shared" si="0"/>
        <v>1</v>
      </c>
      <c r="BI65" s="216" t="str">
        <f t="shared" si="1"/>
        <v/>
      </c>
    </row>
    <row r="66" spans="55:61">
      <c r="BC66" s="154">
        <v>6</v>
      </c>
      <c r="BD66" s="171" t="s">
        <v>872</v>
      </c>
      <c r="BE66" s="351" t="str">
        <f>IF(Y5="","",Y5)</f>
        <v>7</v>
      </c>
      <c r="BF66" s="183" t="s">
        <v>10</v>
      </c>
      <c r="BG66" s="98" t="s">
        <v>10</v>
      </c>
      <c r="BH66" s="357">
        <f t="shared" si="0"/>
        <v>1</v>
      </c>
      <c r="BI66" s="360">
        <f t="shared" si="1"/>
        <v>1</v>
      </c>
    </row>
    <row r="67" spans="55:61">
      <c r="BC67" s="156">
        <f t="shared" ref="BC67:BD69" si="14">BC66</f>
        <v>6</v>
      </c>
      <c r="BD67" s="172" t="str">
        <f t="shared" si="14"/>
        <v>KC_7</v>
      </c>
      <c r="BE67" s="350" t="str">
        <f>IF(AA5="","",AA5)</f>
        <v/>
      </c>
      <c r="BF67" s="184" t="str">
        <f t="shared" ref="BF67:BG69" si="15">BF66</f>
        <v>7</v>
      </c>
      <c r="BG67" s="184" t="str">
        <f t="shared" si="15"/>
        <v>7</v>
      </c>
      <c r="BH67" s="184">
        <f t="shared" si="0"/>
        <v>1</v>
      </c>
      <c r="BI67" s="359" t="str">
        <f t="shared" si="1"/>
        <v/>
      </c>
    </row>
    <row r="68" spans="55:61">
      <c r="BC68" s="156">
        <f t="shared" si="14"/>
        <v>6</v>
      </c>
      <c r="BD68" s="172" t="str">
        <f t="shared" si="14"/>
        <v>KC_7</v>
      </c>
      <c r="BE68" s="350" t="str">
        <f>IF(AA3="","",AA3)</f>
        <v/>
      </c>
      <c r="BF68" s="184" t="str">
        <f t="shared" si="15"/>
        <v>7</v>
      </c>
      <c r="BG68" s="184" t="str">
        <f t="shared" si="15"/>
        <v>7</v>
      </c>
      <c r="BH68" s="184">
        <f t="shared" si="0"/>
        <v>1</v>
      </c>
      <c r="BI68" s="359" t="str">
        <f t="shared" si="1"/>
        <v/>
      </c>
    </row>
    <row r="69" spans="55:61">
      <c r="BC69" s="157">
        <f t="shared" si="14"/>
        <v>6</v>
      </c>
      <c r="BD69" s="173" t="str">
        <f t="shared" si="14"/>
        <v>KC_7</v>
      </c>
      <c r="BE69" s="155" t="str">
        <f>IF(Y3="","",Y3)</f>
        <v/>
      </c>
      <c r="BF69" s="185" t="str">
        <f t="shared" si="15"/>
        <v>7</v>
      </c>
      <c r="BG69" s="185" t="str">
        <f t="shared" si="15"/>
        <v>7</v>
      </c>
      <c r="BH69" s="185">
        <f t="shared" si="0"/>
        <v>1</v>
      </c>
      <c r="BI69" s="216" t="str">
        <f t="shared" si="1"/>
        <v/>
      </c>
    </row>
    <row r="70" spans="55:61">
      <c r="BC70" s="153">
        <v>7</v>
      </c>
      <c r="BD70" s="171" t="s">
        <v>873</v>
      </c>
      <c r="BE70" s="349" t="str">
        <f>IF(AC5="","",AC5)</f>
        <v>8</v>
      </c>
      <c r="BF70" s="183" t="s">
        <v>11</v>
      </c>
      <c r="BG70" s="188" t="s">
        <v>11</v>
      </c>
      <c r="BH70" s="356">
        <f t="shared" si="0"/>
        <v>1</v>
      </c>
      <c r="BI70" s="358">
        <f t="shared" si="1"/>
        <v>1</v>
      </c>
    </row>
    <row r="71" spans="55:61">
      <c r="BC71" s="156">
        <f t="shared" ref="BC71:BD73" si="16">BC70</f>
        <v>7</v>
      </c>
      <c r="BD71" s="172" t="str">
        <f t="shared" si="16"/>
        <v>KC_8</v>
      </c>
      <c r="BE71" s="350" t="str">
        <f>IF(AE5="","",AE5)</f>
        <v/>
      </c>
      <c r="BF71" s="184" t="str">
        <f t="shared" ref="BF71:BG73" si="17">BF70</f>
        <v>8</v>
      </c>
      <c r="BG71" s="184" t="str">
        <f t="shared" si="17"/>
        <v>8</v>
      </c>
      <c r="BH71" s="184">
        <f t="shared" si="0"/>
        <v>1</v>
      </c>
      <c r="BI71" s="359" t="str">
        <f t="shared" si="1"/>
        <v/>
      </c>
    </row>
    <row r="72" spans="55:61">
      <c r="BC72" s="156">
        <f t="shared" si="16"/>
        <v>7</v>
      </c>
      <c r="BD72" s="172" t="str">
        <f t="shared" si="16"/>
        <v>KC_8</v>
      </c>
      <c r="BE72" s="350" t="str">
        <f>IF(AE3="","",AE3)</f>
        <v/>
      </c>
      <c r="BF72" s="184" t="str">
        <f t="shared" si="17"/>
        <v>8</v>
      </c>
      <c r="BG72" s="184" t="str">
        <f t="shared" si="17"/>
        <v>8</v>
      </c>
      <c r="BH72" s="184">
        <f t="shared" si="0"/>
        <v>1</v>
      </c>
      <c r="BI72" s="359" t="str">
        <f t="shared" si="1"/>
        <v/>
      </c>
    </row>
    <row r="73" spans="55:61">
      <c r="BC73" s="157">
        <f t="shared" si="16"/>
        <v>7</v>
      </c>
      <c r="BD73" s="173" t="str">
        <f t="shared" si="16"/>
        <v>KC_8</v>
      </c>
      <c r="BE73" s="155" t="str">
        <f>IF(AC3="","",AC3)</f>
        <v/>
      </c>
      <c r="BF73" s="185" t="str">
        <f t="shared" si="17"/>
        <v>8</v>
      </c>
      <c r="BG73" s="185" t="str">
        <f t="shared" si="17"/>
        <v>8</v>
      </c>
      <c r="BH73" s="185">
        <f t="shared" si="0"/>
        <v>1</v>
      </c>
      <c r="BI73" s="216" t="str">
        <f t="shared" si="1"/>
        <v/>
      </c>
    </row>
    <row r="74" spans="55:61">
      <c r="BC74" s="154">
        <v>8</v>
      </c>
      <c r="BD74" s="171" t="s">
        <v>874</v>
      </c>
      <c r="BE74" s="351" t="str">
        <f>IF(AG5="","",AG5)</f>
        <v>9</v>
      </c>
      <c r="BF74" s="183" t="s">
        <v>12</v>
      </c>
      <c r="BG74" s="98" t="s">
        <v>12</v>
      </c>
      <c r="BH74" s="357">
        <f t="shared" ref="BH74:BH93" si="18">COUNTIF(十六進数文字リスト,BG74)</f>
        <v>1</v>
      </c>
      <c r="BI74" s="360">
        <f t="shared" ref="BI74:BI105" si="19">IF(BE74="","",COUNTIF(入力かな,BE74))</f>
        <v>1</v>
      </c>
    </row>
    <row r="75" spans="55:61">
      <c r="BC75" s="156">
        <f t="shared" ref="BC75:BD77" si="20">BC74</f>
        <v>8</v>
      </c>
      <c r="BD75" s="172" t="str">
        <f t="shared" si="20"/>
        <v>KC_9</v>
      </c>
      <c r="BE75" s="350" t="str">
        <f>IF(AI5="","",AI5)</f>
        <v/>
      </c>
      <c r="BF75" s="184" t="str">
        <f t="shared" ref="BF75:BG77" si="21">BF74</f>
        <v>9</v>
      </c>
      <c r="BG75" s="184" t="str">
        <f t="shared" si="21"/>
        <v>9</v>
      </c>
      <c r="BH75" s="184">
        <f t="shared" si="18"/>
        <v>1</v>
      </c>
      <c r="BI75" s="359" t="str">
        <f t="shared" si="19"/>
        <v/>
      </c>
    </row>
    <row r="76" spans="55:61">
      <c r="BC76" s="156">
        <f t="shared" si="20"/>
        <v>8</v>
      </c>
      <c r="BD76" s="172" t="str">
        <f t="shared" si="20"/>
        <v>KC_9</v>
      </c>
      <c r="BE76" s="350" t="str">
        <f>IF(AI3="","",AI3)</f>
        <v/>
      </c>
      <c r="BF76" s="184" t="str">
        <f t="shared" si="21"/>
        <v>9</v>
      </c>
      <c r="BG76" s="184" t="str">
        <f t="shared" si="21"/>
        <v>9</v>
      </c>
      <c r="BH76" s="184">
        <f t="shared" si="18"/>
        <v>1</v>
      </c>
      <c r="BI76" s="359" t="str">
        <f t="shared" si="19"/>
        <v/>
      </c>
    </row>
    <row r="77" spans="55:61">
      <c r="BC77" s="157">
        <f t="shared" si="20"/>
        <v>8</v>
      </c>
      <c r="BD77" s="173" t="str">
        <f t="shared" si="20"/>
        <v>KC_9</v>
      </c>
      <c r="BE77" s="155" t="str">
        <f>IF(AG3="","",AG3)</f>
        <v/>
      </c>
      <c r="BF77" s="185" t="str">
        <f t="shared" si="21"/>
        <v>9</v>
      </c>
      <c r="BG77" s="185" t="str">
        <f t="shared" si="21"/>
        <v>9</v>
      </c>
      <c r="BH77" s="185">
        <f t="shared" si="18"/>
        <v>1</v>
      </c>
      <c r="BI77" s="216" t="str">
        <f t="shared" si="19"/>
        <v/>
      </c>
    </row>
    <row r="78" spans="55:61">
      <c r="BC78" s="153">
        <v>9</v>
      </c>
      <c r="BD78" s="171" t="s">
        <v>925</v>
      </c>
      <c r="BE78" s="349" t="str">
        <f>IF(AK5="","",AK5)</f>
        <v>0</v>
      </c>
      <c r="BF78" s="183" t="s">
        <v>13</v>
      </c>
      <c r="BG78" s="188" t="s">
        <v>13</v>
      </c>
      <c r="BH78" s="356">
        <f t="shared" si="18"/>
        <v>1</v>
      </c>
      <c r="BI78" s="358">
        <f t="shared" si="19"/>
        <v>1</v>
      </c>
    </row>
    <row r="79" spans="55:61">
      <c r="BC79" s="156">
        <f t="shared" ref="BC79:BD81" si="22">BC78</f>
        <v>9</v>
      </c>
      <c r="BD79" s="172" t="str">
        <f t="shared" si="22"/>
        <v>KC_0</v>
      </c>
      <c r="BE79" s="350" t="str">
        <f>IF(AM5="","",AM5)</f>
        <v/>
      </c>
      <c r="BF79" s="184" t="str">
        <f t="shared" ref="BF79:BG81" si="23">BF78</f>
        <v>0</v>
      </c>
      <c r="BG79" s="184" t="str">
        <f t="shared" si="23"/>
        <v>0</v>
      </c>
      <c r="BH79" s="184">
        <f t="shared" si="18"/>
        <v>1</v>
      </c>
      <c r="BI79" s="359" t="str">
        <f t="shared" si="19"/>
        <v/>
      </c>
    </row>
    <row r="80" spans="55:61">
      <c r="BC80" s="156">
        <f t="shared" si="22"/>
        <v>9</v>
      </c>
      <c r="BD80" s="172" t="str">
        <f t="shared" si="22"/>
        <v>KC_0</v>
      </c>
      <c r="BE80" s="350" t="str">
        <f>IF(AM3="","",AM3)</f>
        <v/>
      </c>
      <c r="BF80" s="184" t="str">
        <f t="shared" si="23"/>
        <v>0</v>
      </c>
      <c r="BG80" s="184" t="str">
        <f t="shared" si="23"/>
        <v>0</v>
      </c>
      <c r="BH80" s="184">
        <f t="shared" si="18"/>
        <v>1</v>
      </c>
      <c r="BI80" s="359" t="str">
        <f t="shared" si="19"/>
        <v/>
      </c>
    </row>
    <row r="81" spans="55:61">
      <c r="BC81" s="157">
        <f t="shared" si="22"/>
        <v>9</v>
      </c>
      <c r="BD81" s="173" t="str">
        <f t="shared" si="22"/>
        <v>KC_0</v>
      </c>
      <c r="BE81" s="155" t="str">
        <f>IF(AK3="","",AK3)</f>
        <v/>
      </c>
      <c r="BF81" s="185" t="str">
        <f t="shared" si="23"/>
        <v>0</v>
      </c>
      <c r="BG81" s="185" t="str">
        <f t="shared" si="23"/>
        <v>0</v>
      </c>
      <c r="BH81" s="185">
        <f t="shared" si="18"/>
        <v>1</v>
      </c>
      <c r="BI81" s="216" t="str">
        <f t="shared" si="19"/>
        <v/>
      </c>
    </row>
    <row r="82" spans="55:61">
      <c r="BC82" s="154">
        <v>10</v>
      </c>
      <c r="BD82" s="171" t="s">
        <v>875</v>
      </c>
      <c r="BE82" s="351" t="str">
        <f>IF(AO5="","",AO5)</f>
        <v>-</v>
      </c>
      <c r="BF82" s="183" t="s">
        <v>14</v>
      </c>
      <c r="BG82" s="98" t="s">
        <v>118</v>
      </c>
      <c r="BH82" s="357">
        <f t="shared" si="18"/>
        <v>0</v>
      </c>
      <c r="BI82" s="360">
        <f t="shared" si="19"/>
        <v>1</v>
      </c>
    </row>
    <row r="83" spans="55:61">
      <c r="BC83" s="156">
        <f t="shared" ref="BC83:BD85" si="24">BC82</f>
        <v>10</v>
      </c>
      <c r="BD83" s="172" t="str">
        <f t="shared" si="24"/>
        <v>KC_MINS</v>
      </c>
      <c r="BE83" s="350" t="str">
        <f>IF(AQ5="","",AQ5)</f>
        <v/>
      </c>
      <c r="BF83" s="184" t="str">
        <f t="shared" ref="BF83:BG85" si="25">BF82</f>
        <v>-</v>
      </c>
      <c r="BG83" s="184" t="str">
        <f t="shared" si="25"/>
        <v>hyphen</v>
      </c>
      <c r="BH83" s="184">
        <f t="shared" si="18"/>
        <v>0</v>
      </c>
      <c r="BI83" s="359" t="str">
        <f t="shared" si="19"/>
        <v/>
      </c>
    </row>
    <row r="84" spans="55:61">
      <c r="BC84" s="156">
        <f t="shared" si="24"/>
        <v>10</v>
      </c>
      <c r="BD84" s="172" t="str">
        <f t="shared" si="24"/>
        <v>KC_MINS</v>
      </c>
      <c r="BE84" s="350" t="str">
        <f>IF(AQ3="","",AQ3)</f>
        <v/>
      </c>
      <c r="BF84" s="184" t="str">
        <f t="shared" si="25"/>
        <v>-</v>
      </c>
      <c r="BG84" s="184" t="str">
        <f t="shared" si="25"/>
        <v>hyphen</v>
      </c>
      <c r="BH84" s="184">
        <f t="shared" si="18"/>
        <v>0</v>
      </c>
      <c r="BI84" s="359" t="str">
        <f t="shared" si="19"/>
        <v/>
      </c>
    </row>
    <row r="85" spans="55:61">
      <c r="BC85" s="157">
        <f t="shared" si="24"/>
        <v>10</v>
      </c>
      <c r="BD85" s="173" t="str">
        <f t="shared" si="24"/>
        <v>KC_MINS</v>
      </c>
      <c r="BE85" s="155" t="str">
        <f>IF(AO3="","",AO3)</f>
        <v/>
      </c>
      <c r="BF85" s="185" t="str">
        <f t="shared" si="25"/>
        <v>-</v>
      </c>
      <c r="BG85" s="185" t="str">
        <f t="shared" si="25"/>
        <v>hyphen</v>
      </c>
      <c r="BH85" s="185">
        <f t="shared" si="18"/>
        <v>0</v>
      </c>
      <c r="BI85" s="216" t="str">
        <f t="shared" si="19"/>
        <v/>
      </c>
    </row>
    <row r="86" spans="55:61">
      <c r="BC86" s="153">
        <v>11</v>
      </c>
      <c r="BD86" s="171" t="s">
        <v>876</v>
      </c>
      <c r="BE86" s="349" t="str">
        <f>IF(AS5="","",AS5)</f>
        <v>^</v>
      </c>
      <c r="BF86" s="183" t="s">
        <v>15</v>
      </c>
      <c r="BG86" s="188" t="s">
        <v>551</v>
      </c>
      <c r="BH86" s="356">
        <f t="shared" si="18"/>
        <v>0</v>
      </c>
      <c r="BI86" s="358">
        <f t="shared" si="19"/>
        <v>1</v>
      </c>
    </row>
    <row r="87" spans="55:61">
      <c r="BC87" s="156">
        <f t="shared" ref="BC87:BD89" si="26">BC86</f>
        <v>11</v>
      </c>
      <c r="BD87" s="172" t="str">
        <f t="shared" si="26"/>
        <v>KC_EQL</v>
      </c>
      <c r="BE87" s="350" t="str">
        <f>IF(AU5="","",AU5)</f>
        <v/>
      </c>
      <c r="BF87" s="184" t="str">
        <f t="shared" ref="BF87:BG89" si="27">BF86</f>
        <v>^</v>
      </c>
      <c r="BG87" s="184" t="str">
        <f t="shared" si="27"/>
        <v>equal_sign</v>
      </c>
      <c r="BH87" s="184">
        <f t="shared" si="18"/>
        <v>0</v>
      </c>
      <c r="BI87" s="359" t="str">
        <f t="shared" si="19"/>
        <v/>
      </c>
    </row>
    <row r="88" spans="55:61">
      <c r="BC88" s="156">
        <f t="shared" si="26"/>
        <v>11</v>
      </c>
      <c r="BD88" s="172" t="str">
        <f t="shared" si="26"/>
        <v>KC_EQL</v>
      </c>
      <c r="BE88" s="350" t="str">
        <f>IF(AU3="","",AU3)</f>
        <v/>
      </c>
      <c r="BF88" s="184" t="str">
        <f t="shared" si="27"/>
        <v>^</v>
      </c>
      <c r="BG88" s="184" t="str">
        <f t="shared" si="27"/>
        <v>equal_sign</v>
      </c>
      <c r="BH88" s="184">
        <f t="shared" si="18"/>
        <v>0</v>
      </c>
      <c r="BI88" s="359" t="str">
        <f t="shared" si="19"/>
        <v/>
      </c>
    </row>
    <row r="89" spans="55:61">
      <c r="BC89" s="157">
        <f t="shared" si="26"/>
        <v>11</v>
      </c>
      <c r="BD89" s="173" t="str">
        <f t="shared" si="26"/>
        <v>KC_EQL</v>
      </c>
      <c r="BE89" s="155" t="str">
        <f>IF(AS3="","",AS3)</f>
        <v/>
      </c>
      <c r="BF89" s="185" t="str">
        <f t="shared" si="27"/>
        <v>^</v>
      </c>
      <c r="BG89" s="185" t="str">
        <f t="shared" si="27"/>
        <v>equal_sign</v>
      </c>
      <c r="BH89" s="185">
        <f t="shared" si="18"/>
        <v>0</v>
      </c>
      <c r="BI89" s="216" t="str">
        <f t="shared" si="19"/>
        <v/>
      </c>
    </row>
    <row r="90" spans="55:61">
      <c r="BC90" s="153">
        <v>12</v>
      </c>
      <c r="BD90" s="171" t="s">
        <v>877</v>
      </c>
      <c r="BE90" s="349" t="str">
        <f>IF(AW5="","",AW5)</f>
        <v>￥</v>
      </c>
      <c r="BF90" s="183" t="s">
        <v>866</v>
      </c>
      <c r="BG90" s="188" t="s">
        <v>865</v>
      </c>
      <c r="BH90" s="356">
        <f t="shared" si="18"/>
        <v>0</v>
      </c>
      <c r="BI90" s="358">
        <f t="shared" si="19"/>
        <v>1</v>
      </c>
    </row>
    <row r="91" spans="55:61">
      <c r="BC91" s="156">
        <f t="shared" ref="BC91:BD91" si="28">BC90</f>
        <v>12</v>
      </c>
      <c r="BD91" s="172" t="str">
        <f t="shared" si="28"/>
        <v>JP_YEN</v>
      </c>
      <c r="BE91" s="350" t="str">
        <f>IF(AY5="","",AY5)</f>
        <v/>
      </c>
      <c r="BF91" s="184" t="str">
        <f t="shared" ref="BF91:BG91" si="29">BF90</f>
        <v>￥</v>
      </c>
      <c r="BG91" s="184" t="str">
        <f t="shared" si="29"/>
        <v>international3</v>
      </c>
      <c r="BH91" s="184">
        <f t="shared" si="18"/>
        <v>0</v>
      </c>
      <c r="BI91" s="359" t="str">
        <f t="shared" si="19"/>
        <v/>
      </c>
    </row>
    <row r="92" spans="55:61">
      <c r="BC92" s="156">
        <f t="shared" ref="BC92:BD92" si="30">BC91</f>
        <v>12</v>
      </c>
      <c r="BD92" s="172" t="str">
        <f t="shared" si="30"/>
        <v>JP_YEN</v>
      </c>
      <c r="BE92" s="350" t="str">
        <f>IF(AY3="","",AY3)</f>
        <v/>
      </c>
      <c r="BF92" s="184" t="str">
        <f t="shared" ref="BF92:BG92" si="31">BF91</f>
        <v>￥</v>
      </c>
      <c r="BG92" s="184" t="str">
        <f t="shared" si="31"/>
        <v>international3</v>
      </c>
      <c r="BH92" s="184">
        <f t="shared" si="18"/>
        <v>0</v>
      </c>
      <c r="BI92" s="359" t="str">
        <f t="shared" si="19"/>
        <v/>
      </c>
    </row>
    <row r="93" spans="55:61">
      <c r="BC93" s="157">
        <f t="shared" ref="BC93:BD93" si="32">BC92</f>
        <v>12</v>
      </c>
      <c r="BD93" s="173" t="str">
        <f t="shared" si="32"/>
        <v>JP_YEN</v>
      </c>
      <c r="BE93" s="155" t="str">
        <f>IF(AW3="","",AW3)</f>
        <v/>
      </c>
      <c r="BF93" s="185" t="str">
        <f t="shared" ref="BF93:BG93" si="33">BF92</f>
        <v>￥</v>
      </c>
      <c r="BG93" s="185" t="str">
        <f t="shared" si="33"/>
        <v>international3</v>
      </c>
      <c r="BH93" s="185">
        <f t="shared" si="18"/>
        <v>0</v>
      </c>
      <c r="BI93" s="216" t="str">
        <f t="shared" si="19"/>
        <v/>
      </c>
    </row>
    <row r="94" spans="55:61">
      <c r="BC94" s="153">
        <v>13</v>
      </c>
      <c r="BD94" s="171" t="s">
        <v>879</v>
      </c>
      <c r="BE94" s="349" t="str">
        <f>IF(C9="","",C9)</f>
        <v>Q</v>
      </c>
      <c r="BF94" s="182" t="s">
        <v>119</v>
      </c>
      <c r="BG94" s="224" t="s">
        <v>120</v>
      </c>
      <c r="BH94" s="349">
        <f t="shared" ref="BH94:BH105" si="34">COUNTIF(十六進数文字リスト,BG94)</f>
        <v>0</v>
      </c>
      <c r="BI94" s="358">
        <f t="shared" si="19"/>
        <v>0</v>
      </c>
    </row>
    <row r="95" spans="55:61">
      <c r="BC95" s="156">
        <f t="shared" ref="BC95:BD97" si="35">BC94</f>
        <v>13</v>
      </c>
      <c r="BD95" s="172" t="str">
        <f t="shared" si="35"/>
        <v>KC_Q</v>
      </c>
      <c r="BE95" s="350" t="str">
        <f>IF(E9="","",E9)</f>
        <v/>
      </c>
      <c r="BF95" s="184" t="str">
        <f t="shared" ref="BF95:BG97" si="36">BF94</f>
        <v>Q</v>
      </c>
      <c r="BG95" s="184" t="str">
        <f t="shared" si="36"/>
        <v>q</v>
      </c>
      <c r="BH95" s="184">
        <f t="shared" si="34"/>
        <v>0</v>
      </c>
      <c r="BI95" s="359" t="str">
        <f t="shared" si="19"/>
        <v/>
      </c>
    </row>
    <row r="96" spans="55:61">
      <c r="BC96" s="156">
        <f t="shared" si="35"/>
        <v>13</v>
      </c>
      <c r="BD96" s="172" t="str">
        <f t="shared" si="35"/>
        <v>KC_Q</v>
      </c>
      <c r="BE96" s="350" t="str">
        <f>IF(E7="","",E7)</f>
        <v>小</v>
      </c>
      <c r="BF96" s="184" t="str">
        <f t="shared" si="36"/>
        <v>Q</v>
      </c>
      <c r="BG96" s="184" t="str">
        <f t="shared" si="36"/>
        <v>q</v>
      </c>
      <c r="BH96" s="184">
        <f t="shared" si="34"/>
        <v>0</v>
      </c>
      <c r="BI96" s="359">
        <f t="shared" si="19"/>
        <v>12</v>
      </c>
    </row>
    <row r="97" spans="55:61">
      <c r="BC97" s="157">
        <f t="shared" si="35"/>
        <v>13</v>
      </c>
      <c r="BD97" s="173" t="str">
        <f t="shared" si="35"/>
        <v>KC_Q</v>
      </c>
      <c r="BE97" s="155" t="str">
        <f>IF(C7="","",C7)</f>
        <v>ヴ</v>
      </c>
      <c r="BF97" s="185" t="str">
        <f t="shared" si="36"/>
        <v>Q</v>
      </c>
      <c r="BG97" s="185" t="str">
        <f t="shared" si="36"/>
        <v>q</v>
      </c>
      <c r="BH97" s="185">
        <f t="shared" si="34"/>
        <v>0</v>
      </c>
      <c r="BI97" s="216">
        <f t="shared" si="19"/>
        <v>6</v>
      </c>
    </row>
    <row r="98" spans="55:61">
      <c r="BC98" s="153">
        <v>14</v>
      </c>
      <c r="BD98" s="171" t="s">
        <v>880</v>
      </c>
      <c r="BE98" s="349" t="str">
        <f>IF(G9="","",G9)</f>
        <v>W</v>
      </c>
      <c r="BF98" s="182" t="s">
        <v>121</v>
      </c>
      <c r="BG98" s="188" t="s">
        <v>122</v>
      </c>
      <c r="BH98" s="356">
        <f t="shared" si="34"/>
        <v>0</v>
      </c>
      <c r="BI98" s="358">
        <f t="shared" si="19"/>
        <v>0</v>
      </c>
    </row>
    <row r="99" spans="55:61">
      <c r="BC99" s="156">
        <f t="shared" ref="BC99:BD101" si="37">BC98</f>
        <v>14</v>
      </c>
      <c r="BD99" s="172" t="str">
        <f t="shared" si="37"/>
        <v>KC_W</v>
      </c>
      <c r="BE99" s="350" t="str">
        <f>IF(I9="","",I9)</f>
        <v>ぬ</v>
      </c>
      <c r="BF99" s="184" t="str">
        <f t="shared" ref="BF99:BG101" si="38">BF98</f>
        <v>W</v>
      </c>
      <c r="BG99" s="184" t="str">
        <f t="shared" si="38"/>
        <v>w</v>
      </c>
      <c r="BH99" s="184">
        <f t="shared" si="34"/>
        <v>0</v>
      </c>
      <c r="BI99" s="359">
        <f t="shared" si="19"/>
        <v>1</v>
      </c>
    </row>
    <row r="100" spans="55:61">
      <c r="BC100" s="156">
        <f t="shared" si="37"/>
        <v>14</v>
      </c>
      <c r="BD100" s="172" t="str">
        <f t="shared" si="37"/>
        <v>KC_W</v>
      </c>
      <c r="BE100" s="350" t="str">
        <f>IF(I7="","",I7)</f>
        <v/>
      </c>
      <c r="BF100" s="184" t="str">
        <f t="shared" si="38"/>
        <v>W</v>
      </c>
      <c r="BG100" s="184" t="str">
        <f t="shared" si="38"/>
        <v>w</v>
      </c>
      <c r="BH100" s="184">
        <f t="shared" si="34"/>
        <v>0</v>
      </c>
      <c r="BI100" s="359" t="str">
        <f t="shared" si="19"/>
        <v/>
      </c>
    </row>
    <row r="101" spans="55:61">
      <c r="BC101" s="157">
        <f t="shared" si="37"/>
        <v>14</v>
      </c>
      <c r="BD101" s="173" t="str">
        <f t="shared" si="37"/>
        <v>KC_W</v>
      </c>
      <c r="BE101" s="155" t="str">
        <f>IF(G7="","",G7)</f>
        <v>き</v>
      </c>
      <c r="BF101" s="185" t="str">
        <f t="shared" si="38"/>
        <v>W</v>
      </c>
      <c r="BG101" s="185" t="str">
        <f t="shared" si="38"/>
        <v>w</v>
      </c>
      <c r="BH101" s="185">
        <f t="shared" si="34"/>
        <v>0</v>
      </c>
      <c r="BI101" s="216">
        <f t="shared" si="19"/>
        <v>11</v>
      </c>
    </row>
    <row r="102" spans="55:61">
      <c r="BC102" s="153">
        <v>15</v>
      </c>
      <c r="BD102" s="171" t="s">
        <v>881</v>
      </c>
      <c r="BE102" s="349" t="str">
        <f>IF(K9="","",K9)</f>
        <v>E</v>
      </c>
      <c r="BF102" s="183" t="s">
        <v>123</v>
      </c>
      <c r="BG102" s="188" t="s">
        <v>124</v>
      </c>
      <c r="BH102" s="356">
        <f t="shared" si="34"/>
        <v>1</v>
      </c>
      <c r="BI102" s="358">
        <f t="shared" si="19"/>
        <v>29</v>
      </c>
    </row>
    <row r="103" spans="55:61">
      <c r="BC103" s="156">
        <f t="shared" ref="BC103:BD105" si="39">BC102</f>
        <v>15</v>
      </c>
      <c r="BD103" s="172" t="str">
        <f t="shared" si="39"/>
        <v>KC_E</v>
      </c>
      <c r="BE103" s="350" t="str">
        <f>IF(M9="","",M9)</f>
        <v>り</v>
      </c>
      <c r="BF103" s="184" t="str">
        <f t="shared" ref="BF103:BG105" si="40">BF102</f>
        <v>E</v>
      </c>
      <c r="BG103" s="184" t="str">
        <f t="shared" si="40"/>
        <v>e</v>
      </c>
      <c r="BH103" s="184">
        <f t="shared" si="34"/>
        <v>1</v>
      </c>
      <c r="BI103" s="359">
        <f t="shared" si="19"/>
        <v>4</v>
      </c>
    </row>
    <row r="104" spans="55:61">
      <c r="BC104" s="156">
        <f t="shared" si="39"/>
        <v>15</v>
      </c>
      <c r="BD104" s="172" t="str">
        <f t="shared" si="39"/>
        <v>KC_E</v>
      </c>
      <c r="BE104" s="350" t="str">
        <f>IF(M7="","",M7)</f>
        <v/>
      </c>
      <c r="BF104" s="184" t="str">
        <f t="shared" si="40"/>
        <v>E</v>
      </c>
      <c r="BG104" s="184" t="str">
        <f t="shared" si="40"/>
        <v>e</v>
      </c>
      <c r="BH104" s="184">
        <f t="shared" si="34"/>
        <v>1</v>
      </c>
      <c r="BI104" s="359" t="str">
        <f t="shared" si="19"/>
        <v/>
      </c>
    </row>
    <row r="105" spans="55:61">
      <c r="BC105" s="157">
        <f t="shared" si="39"/>
        <v>15</v>
      </c>
      <c r="BD105" s="173" t="str">
        <f t="shared" si="39"/>
        <v>KC_E</v>
      </c>
      <c r="BE105" s="155" t="str">
        <f>IF(K7="","",K7)</f>
        <v>て</v>
      </c>
      <c r="BF105" s="185" t="str">
        <f t="shared" si="40"/>
        <v>E</v>
      </c>
      <c r="BG105" s="185" t="str">
        <f t="shared" si="40"/>
        <v>e</v>
      </c>
      <c r="BH105" s="185">
        <f t="shared" si="34"/>
        <v>1</v>
      </c>
      <c r="BI105" s="216">
        <f t="shared" si="19"/>
        <v>8</v>
      </c>
    </row>
    <row r="106" spans="55:61">
      <c r="BC106" s="153">
        <v>16</v>
      </c>
      <c r="BD106" s="171" t="s">
        <v>882</v>
      </c>
      <c r="BE106" s="349" t="str">
        <f>IF(O9="","",O9)</f>
        <v>R</v>
      </c>
      <c r="BF106" s="183" t="s">
        <v>125</v>
      </c>
      <c r="BG106" s="188" t="s">
        <v>126</v>
      </c>
      <c r="BH106" s="356">
        <f t="shared" ref="BH106:BH137" si="41">COUNTIF(十六進数文字リスト,BG106)</f>
        <v>0</v>
      </c>
      <c r="BI106" s="358">
        <f t="shared" ref="BI106:BI137" si="42">IF(BE106="","",COUNTIF(入力かな,BE106))</f>
        <v>29</v>
      </c>
    </row>
    <row r="107" spans="55:61">
      <c r="BC107" s="156">
        <f t="shared" ref="BC107:BD109" si="43">BC106</f>
        <v>16</v>
      </c>
      <c r="BD107" s="172" t="str">
        <f t="shared" si="43"/>
        <v>KC_R</v>
      </c>
      <c r="BE107" s="350" t="str">
        <f>IF(Q9="","",Q9)</f>
        <v>ね</v>
      </c>
      <c r="BF107" s="184" t="str">
        <f t="shared" ref="BF107:BG109" si="44">BF106</f>
        <v>R</v>
      </c>
      <c r="BG107" s="184" t="str">
        <f t="shared" si="44"/>
        <v>r</v>
      </c>
      <c r="BH107" s="184">
        <f t="shared" si="41"/>
        <v>0</v>
      </c>
      <c r="BI107" s="359">
        <f t="shared" si="42"/>
        <v>1</v>
      </c>
    </row>
    <row r="108" spans="55:61">
      <c r="BC108" s="156">
        <f t="shared" si="43"/>
        <v>16</v>
      </c>
      <c r="BD108" s="172" t="str">
        <f t="shared" si="43"/>
        <v>KC_R</v>
      </c>
      <c r="BE108" s="350" t="str">
        <f>IF(Q7="","",Q7)</f>
        <v/>
      </c>
      <c r="BF108" s="184" t="str">
        <f t="shared" si="44"/>
        <v>R</v>
      </c>
      <c r="BG108" s="184" t="str">
        <f t="shared" si="44"/>
        <v>r</v>
      </c>
      <c r="BH108" s="184">
        <f t="shared" si="41"/>
        <v>0</v>
      </c>
      <c r="BI108" s="359" t="str">
        <f t="shared" si="42"/>
        <v/>
      </c>
    </row>
    <row r="109" spans="55:61">
      <c r="BC109" s="157">
        <f t="shared" si="43"/>
        <v>16</v>
      </c>
      <c r="BD109" s="173" t="str">
        <f t="shared" si="43"/>
        <v>KC_R</v>
      </c>
      <c r="BE109" s="155" t="str">
        <f>IF(O7="","",O7)</f>
        <v>し</v>
      </c>
      <c r="BF109" s="185" t="str">
        <f t="shared" si="44"/>
        <v>R</v>
      </c>
      <c r="BG109" s="185" t="str">
        <f t="shared" si="44"/>
        <v>r</v>
      </c>
      <c r="BH109" s="185">
        <f t="shared" si="41"/>
        <v>0</v>
      </c>
      <c r="BI109" s="216">
        <f t="shared" si="42"/>
        <v>13</v>
      </c>
    </row>
    <row r="110" spans="55:61">
      <c r="BC110" s="153">
        <v>17</v>
      </c>
      <c r="BD110" s="171" t="s">
        <v>883</v>
      </c>
      <c r="BE110" s="349" t="str">
        <f>IF(S9="","",S9)</f>
        <v>T</v>
      </c>
      <c r="BF110" s="183" t="s">
        <v>127</v>
      </c>
      <c r="BG110" s="188" t="s">
        <v>128</v>
      </c>
      <c r="BH110" s="356">
        <f t="shared" si="41"/>
        <v>0</v>
      </c>
      <c r="BI110" s="358">
        <f t="shared" si="42"/>
        <v>0</v>
      </c>
    </row>
    <row r="111" spans="55:61">
      <c r="BC111" s="156">
        <f t="shared" ref="BC111:BD113" si="45">BC110</f>
        <v>17</v>
      </c>
      <c r="BD111" s="172" t="str">
        <f t="shared" si="45"/>
        <v>KC_T</v>
      </c>
      <c r="BE111" s="350" t="str">
        <f>IF(U9="","",U9)</f>
        <v/>
      </c>
      <c r="BF111" s="184" t="str">
        <f t="shared" ref="BF111:BG113" si="46">BF110</f>
        <v>T</v>
      </c>
      <c r="BG111" s="184" t="str">
        <f t="shared" si="46"/>
        <v>t</v>
      </c>
      <c r="BH111" s="184">
        <f t="shared" si="41"/>
        <v>0</v>
      </c>
      <c r="BI111" s="359" t="str">
        <f t="shared" si="42"/>
        <v/>
      </c>
    </row>
    <row r="112" spans="55:61">
      <c r="BC112" s="156">
        <f t="shared" si="45"/>
        <v>17</v>
      </c>
      <c r="BD112" s="172" t="str">
        <f t="shared" si="45"/>
        <v>KC_T</v>
      </c>
      <c r="BE112" s="350" t="str">
        <f>IF(U7="","",U7)</f>
        <v/>
      </c>
      <c r="BF112" s="184" t="str">
        <f t="shared" si="46"/>
        <v>T</v>
      </c>
      <c r="BG112" s="184" t="str">
        <f t="shared" si="46"/>
        <v>t</v>
      </c>
      <c r="BH112" s="184">
        <f t="shared" si="41"/>
        <v>0</v>
      </c>
      <c r="BI112" s="359" t="str">
        <f t="shared" si="42"/>
        <v/>
      </c>
    </row>
    <row r="113" spans="55:61">
      <c r="BC113" s="157">
        <f t="shared" si="45"/>
        <v>17</v>
      </c>
      <c r="BD113" s="173" t="str">
        <f t="shared" si="45"/>
        <v>KC_T</v>
      </c>
      <c r="BE113" s="155" t="str">
        <f>IF(S7="","",S7)</f>
        <v>左</v>
      </c>
      <c r="BF113" s="185" t="str">
        <f t="shared" si="46"/>
        <v>T</v>
      </c>
      <c r="BG113" s="185" t="str">
        <f t="shared" si="46"/>
        <v>t</v>
      </c>
      <c r="BH113" s="185">
        <f t="shared" si="41"/>
        <v>0</v>
      </c>
      <c r="BI113" s="216">
        <f t="shared" si="42"/>
        <v>4</v>
      </c>
    </row>
    <row r="114" spans="55:61">
      <c r="BC114" s="153">
        <v>18</v>
      </c>
      <c r="BD114" s="171" t="s">
        <v>884</v>
      </c>
      <c r="BE114" s="349" t="str">
        <f>IF(W9="","",W9)</f>
        <v>Y</v>
      </c>
      <c r="BF114" s="183" t="s">
        <v>129</v>
      </c>
      <c r="BG114" s="188" t="s">
        <v>130</v>
      </c>
      <c r="BH114" s="356">
        <f t="shared" si="41"/>
        <v>0</v>
      </c>
      <c r="BI114" s="358">
        <f t="shared" si="42"/>
        <v>0</v>
      </c>
    </row>
    <row r="115" spans="55:61">
      <c r="BC115" s="156">
        <f t="shared" ref="BC115:BD117" si="47">BC114</f>
        <v>18</v>
      </c>
      <c r="BD115" s="172" t="str">
        <f t="shared" si="47"/>
        <v>KC_Y</v>
      </c>
      <c r="BE115" s="350" t="str">
        <f>IF(Y9="","",Y9)</f>
        <v/>
      </c>
      <c r="BF115" s="184" t="str">
        <f t="shared" ref="BF115:BG117" si="48">BF114</f>
        <v>Y</v>
      </c>
      <c r="BG115" s="184" t="str">
        <f t="shared" si="48"/>
        <v>y</v>
      </c>
      <c r="BH115" s="184">
        <f t="shared" si="41"/>
        <v>0</v>
      </c>
      <c r="BI115" s="359" t="str">
        <f t="shared" si="42"/>
        <v/>
      </c>
    </row>
    <row r="116" spans="55:61">
      <c r="BC116" s="156">
        <f t="shared" si="47"/>
        <v>18</v>
      </c>
      <c r="BD116" s="172" t="str">
        <f t="shared" si="47"/>
        <v>KC_Y</v>
      </c>
      <c r="BE116" s="350" t="str">
        <f>IF(Y7="","",Y7)</f>
        <v/>
      </c>
      <c r="BF116" s="184" t="str">
        <f t="shared" si="48"/>
        <v>Y</v>
      </c>
      <c r="BG116" s="184" t="str">
        <f t="shared" si="48"/>
        <v>y</v>
      </c>
      <c r="BH116" s="184">
        <f t="shared" si="41"/>
        <v>0</v>
      </c>
      <c r="BI116" s="359" t="str">
        <f t="shared" si="42"/>
        <v/>
      </c>
    </row>
    <row r="117" spans="55:61">
      <c r="BC117" s="157">
        <f t="shared" si="47"/>
        <v>18</v>
      </c>
      <c r="BD117" s="173" t="str">
        <f t="shared" si="47"/>
        <v>KC_Y</v>
      </c>
      <c r="BE117" s="155" t="str">
        <f>IF(W7="","",W7)</f>
        <v>右</v>
      </c>
      <c r="BF117" s="185" t="str">
        <f t="shared" si="48"/>
        <v>Y</v>
      </c>
      <c r="BG117" s="185" t="str">
        <f t="shared" si="48"/>
        <v>y</v>
      </c>
      <c r="BH117" s="185">
        <f t="shared" si="41"/>
        <v>0</v>
      </c>
      <c r="BI117" s="216">
        <f t="shared" si="42"/>
        <v>4</v>
      </c>
    </row>
    <row r="118" spans="55:61">
      <c r="BC118" s="153">
        <v>19</v>
      </c>
      <c r="BD118" s="171" t="s">
        <v>885</v>
      </c>
      <c r="BE118" s="349" t="str">
        <f>IF(AA9="","",AA9)</f>
        <v>U</v>
      </c>
      <c r="BF118" s="183" t="s">
        <v>131</v>
      </c>
      <c r="BG118" s="188" t="s">
        <v>132</v>
      </c>
      <c r="BH118" s="356">
        <f t="shared" si="41"/>
        <v>0</v>
      </c>
      <c r="BI118" s="358">
        <f t="shared" si="42"/>
        <v>20</v>
      </c>
    </row>
    <row r="119" spans="55:61">
      <c r="BC119" s="156">
        <f t="shared" ref="BC119:BD121" si="49">BC118</f>
        <v>19</v>
      </c>
      <c r="BD119" s="172" t="str">
        <f t="shared" si="49"/>
        <v>KC_U</v>
      </c>
      <c r="BE119" s="350" t="str">
        <f>IF(AC9="","",AC9)</f>
        <v>さ</v>
      </c>
      <c r="BF119" s="184" t="str">
        <f t="shared" ref="BF119:BG121" si="50">BF118</f>
        <v>U</v>
      </c>
      <c r="BG119" s="184" t="str">
        <f t="shared" si="50"/>
        <v>u</v>
      </c>
      <c r="BH119" s="184">
        <f t="shared" si="41"/>
        <v>0</v>
      </c>
      <c r="BI119" s="359">
        <f t="shared" si="42"/>
        <v>2</v>
      </c>
    </row>
    <row r="120" spans="55:61">
      <c r="BC120" s="156">
        <f t="shared" si="49"/>
        <v>19</v>
      </c>
      <c r="BD120" s="172" t="str">
        <f t="shared" si="49"/>
        <v>KC_U</v>
      </c>
      <c r="BE120" s="350" t="str">
        <f>IF(AC7="","",AC7)</f>
        <v/>
      </c>
      <c r="BF120" s="184" t="str">
        <f t="shared" si="50"/>
        <v>U</v>
      </c>
      <c r="BG120" s="184" t="str">
        <f t="shared" si="50"/>
        <v>u</v>
      </c>
      <c r="BH120" s="184">
        <f t="shared" si="41"/>
        <v>0</v>
      </c>
      <c r="BI120" s="359" t="str">
        <f t="shared" si="42"/>
        <v/>
      </c>
    </row>
    <row r="121" spans="55:61">
      <c r="BC121" s="157">
        <f t="shared" si="49"/>
        <v>19</v>
      </c>
      <c r="BD121" s="173" t="str">
        <f t="shared" si="49"/>
        <v>KC_U</v>
      </c>
      <c r="BE121" s="155" t="str">
        <f>IF(AA7="","",AA7)</f>
        <v>BS</v>
      </c>
      <c r="BF121" s="185" t="str">
        <f t="shared" si="50"/>
        <v>U</v>
      </c>
      <c r="BG121" s="185" t="str">
        <f t="shared" si="50"/>
        <v>u</v>
      </c>
      <c r="BH121" s="185">
        <f t="shared" si="41"/>
        <v>0</v>
      </c>
      <c r="BI121" s="216">
        <f t="shared" si="42"/>
        <v>4</v>
      </c>
    </row>
    <row r="122" spans="55:61">
      <c r="BC122" s="153">
        <v>20</v>
      </c>
      <c r="BD122" s="171" t="s">
        <v>886</v>
      </c>
      <c r="BE122" s="349" t="str">
        <f>IF(AE9="","",AE9)</f>
        <v>I</v>
      </c>
      <c r="BF122" s="183" t="s">
        <v>133</v>
      </c>
      <c r="BG122" s="188" t="s">
        <v>134</v>
      </c>
      <c r="BH122" s="356">
        <f t="shared" si="41"/>
        <v>0</v>
      </c>
      <c r="BI122" s="358">
        <f t="shared" si="42"/>
        <v>20</v>
      </c>
    </row>
    <row r="123" spans="55:61">
      <c r="BC123" s="156">
        <f t="shared" ref="BC123:BD125" si="51">BC122</f>
        <v>20</v>
      </c>
      <c r="BD123" s="172" t="str">
        <f t="shared" si="51"/>
        <v>KC_I</v>
      </c>
      <c r="BE123" s="350" t="str">
        <f>IF(AG9="","",AG9)</f>
        <v>よ</v>
      </c>
      <c r="BF123" s="184" t="str">
        <f t="shared" ref="BF123:BG125" si="52">BF122</f>
        <v>I</v>
      </c>
      <c r="BG123" s="184" t="str">
        <f t="shared" si="52"/>
        <v>i</v>
      </c>
      <c r="BH123" s="184">
        <f t="shared" si="41"/>
        <v>0</v>
      </c>
      <c r="BI123" s="359">
        <f t="shared" si="42"/>
        <v>14</v>
      </c>
    </row>
    <row r="124" spans="55:61">
      <c r="BC124" s="156">
        <f t="shared" si="51"/>
        <v>20</v>
      </c>
      <c r="BD124" s="172" t="str">
        <f t="shared" si="51"/>
        <v>KC_I</v>
      </c>
      <c r="BE124" s="350" t="str">
        <f>IF(AG7="","",AG7)</f>
        <v/>
      </c>
      <c r="BF124" s="184" t="str">
        <f t="shared" si="52"/>
        <v>I</v>
      </c>
      <c r="BG124" s="184" t="str">
        <f t="shared" si="52"/>
        <v>i</v>
      </c>
      <c r="BH124" s="184">
        <f t="shared" si="41"/>
        <v>0</v>
      </c>
      <c r="BI124" s="359" t="str">
        <f t="shared" si="42"/>
        <v/>
      </c>
    </row>
    <row r="125" spans="55:61">
      <c r="BC125" s="157">
        <f t="shared" si="51"/>
        <v>20</v>
      </c>
      <c r="BD125" s="173" t="str">
        <f t="shared" si="51"/>
        <v>KC_I</v>
      </c>
      <c r="BE125" s="155" t="str">
        <f>IF(AE7="","",AE7)</f>
        <v>る</v>
      </c>
      <c r="BF125" s="185" t="str">
        <f t="shared" si="52"/>
        <v>I</v>
      </c>
      <c r="BG125" s="185" t="str">
        <f t="shared" si="52"/>
        <v>i</v>
      </c>
      <c r="BH125" s="185">
        <f t="shared" si="41"/>
        <v>0</v>
      </c>
      <c r="BI125" s="216">
        <f t="shared" si="42"/>
        <v>4</v>
      </c>
    </row>
    <row r="126" spans="55:61">
      <c r="BC126" s="153">
        <v>21</v>
      </c>
      <c r="BD126" s="171" t="s">
        <v>887</v>
      </c>
      <c r="BE126" s="349" t="str">
        <f>IF(AI9="","",AI9)</f>
        <v>O</v>
      </c>
      <c r="BF126" s="183" t="s">
        <v>135</v>
      </c>
      <c r="BG126" s="188" t="s">
        <v>136</v>
      </c>
      <c r="BH126" s="356">
        <f t="shared" si="41"/>
        <v>0</v>
      </c>
      <c r="BI126" s="358">
        <f t="shared" si="42"/>
        <v>0</v>
      </c>
    </row>
    <row r="127" spans="55:61">
      <c r="BC127" s="156">
        <f t="shared" ref="BC127:BD129" si="53">BC126</f>
        <v>21</v>
      </c>
      <c r="BD127" s="172" t="str">
        <f t="shared" si="53"/>
        <v>KC_O</v>
      </c>
      <c r="BE127" s="350" t="str">
        <f>IF(AK9="","",AK9)</f>
        <v>え</v>
      </c>
      <c r="BF127" s="184" t="str">
        <f t="shared" ref="BF127:BG129" si="54">BF126</f>
        <v>O</v>
      </c>
      <c r="BG127" s="184" t="str">
        <f t="shared" si="54"/>
        <v>o</v>
      </c>
      <c r="BH127" s="184">
        <f t="shared" si="41"/>
        <v>0</v>
      </c>
      <c r="BI127" s="359">
        <f t="shared" si="42"/>
        <v>12</v>
      </c>
    </row>
    <row r="128" spans="55:61">
      <c r="BC128" s="156">
        <f t="shared" si="53"/>
        <v>21</v>
      </c>
      <c r="BD128" s="172" t="str">
        <f t="shared" si="53"/>
        <v>KC_O</v>
      </c>
      <c r="BE128" s="350" t="str">
        <f>IF(AK7="","",AK7)</f>
        <v/>
      </c>
      <c r="BF128" s="184" t="str">
        <f t="shared" si="54"/>
        <v>O</v>
      </c>
      <c r="BG128" s="184" t="str">
        <f t="shared" si="54"/>
        <v>o</v>
      </c>
      <c r="BH128" s="184">
        <f t="shared" si="41"/>
        <v>0</v>
      </c>
      <c r="BI128" s="359" t="str">
        <f t="shared" si="42"/>
        <v/>
      </c>
    </row>
    <row r="129" spans="55:61">
      <c r="BC129" s="157">
        <f t="shared" si="53"/>
        <v>21</v>
      </c>
      <c r="BD129" s="173" t="str">
        <f t="shared" si="53"/>
        <v>KC_O</v>
      </c>
      <c r="BE129" s="155" t="str">
        <f>IF(AI7="","",AI7)</f>
        <v>す</v>
      </c>
      <c r="BF129" s="185" t="str">
        <f t="shared" si="54"/>
        <v>O</v>
      </c>
      <c r="BG129" s="185" t="str">
        <f t="shared" si="54"/>
        <v>o</v>
      </c>
      <c r="BH129" s="185">
        <f t="shared" si="41"/>
        <v>0</v>
      </c>
      <c r="BI129" s="216">
        <f t="shared" si="42"/>
        <v>5</v>
      </c>
    </row>
    <row r="130" spans="55:61">
      <c r="BC130" s="153">
        <v>22</v>
      </c>
      <c r="BD130" s="171" t="s">
        <v>888</v>
      </c>
      <c r="BE130" s="349" t="str">
        <f>IF(AM9="","",AM9)</f>
        <v>P</v>
      </c>
      <c r="BF130" s="183" t="s">
        <v>137</v>
      </c>
      <c r="BG130" s="188" t="s">
        <v>138</v>
      </c>
      <c r="BH130" s="356">
        <f t="shared" si="41"/>
        <v>0</v>
      </c>
      <c r="BI130" s="358">
        <f t="shared" si="42"/>
        <v>0</v>
      </c>
    </row>
    <row r="131" spans="55:61">
      <c r="BC131" s="156">
        <f t="shared" ref="BC131:BD133" si="55">BC130</f>
        <v>22</v>
      </c>
      <c r="BD131" s="172" t="str">
        <f t="shared" si="55"/>
        <v>KC_P</v>
      </c>
      <c r="BE131" s="350" t="str">
        <f>IF(AO9="","",AO9)</f>
        <v>ゆ</v>
      </c>
      <c r="BF131" s="184" t="str">
        <f t="shared" ref="BF131:BG133" si="56">BF130</f>
        <v>P</v>
      </c>
      <c r="BG131" s="184" t="str">
        <f t="shared" si="56"/>
        <v>p</v>
      </c>
      <c r="BH131" s="184">
        <f t="shared" si="41"/>
        <v>0</v>
      </c>
      <c r="BI131" s="359">
        <f t="shared" si="42"/>
        <v>18</v>
      </c>
    </row>
    <row r="132" spans="55:61">
      <c r="BC132" s="156">
        <f t="shared" si="55"/>
        <v>22</v>
      </c>
      <c r="BD132" s="172" t="str">
        <f t="shared" si="55"/>
        <v>KC_P</v>
      </c>
      <c r="BE132" s="350" t="str">
        <f>IF(AO7="","",AO7)</f>
        <v/>
      </c>
      <c r="BF132" s="184" t="str">
        <f t="shared" si="56"/>
        <v>P</v>
      </c>
      <c r="BG132" s="184" t="str">
        <f t="shared" si="56"/>
        <v>p</v>
      </c>
      <c r="BH132" s="184">
        <f t="shared" si="41"/>
        <v>0</v>
      </c>
      <c r="BI132" s="359" t="str">
        <f t="shared" si="42"/>
        <v/>
      </c>
    </row>
    <row r="133" spans="55:61">
      <c r="BC133" s="157">
        <f t="shared" si="55"/>
        <v>22</v>
      </c>
      <c r="BD133" s="173" t="str">
        <f t="shared" si="55"/>
        <v>KC_P</v>
      </c>
      <c r="BE133" s="155" t="str">
        <f>IF(AM7="","",AM7)</f>
        <v>へ</v>
      </c>
      <c r="BF133" s="185" t="str">
        <f t="shared" si="56"/>
        <v>P</v>
      </c>
      <c r="BG133" s="185" t="str">
        <f t="shared" si="56"/>
        <v>p</v>
      </c>
      <c r="BH133" s="185">
        <f t="shared" si="41"/>
        <v>0</v>
      </c>
      <c r="BI133" s="216">
        <f t="shared" si="42"/>
        <v>6</v>
      </c>
    </row>
    <row r="134" spans="55:61">
      <c r="BC134" s="153">
        <v>23</v>
      </c>
      <c r="BD134" s="171" t="s">
        <v>890</v>
      </c>
      <c r="BE134" s="349" t="str">
        <f>IF(AQ9="","",AQ9)</f>
        <v>@</v>
      </c>
      <c r="BF134" s="183" t="s">
        <v>139</v>
      </c>
      <c r="BG134" s="188" t="s">
        <v>140</v>
      </c>
      <c r="BH134" s="356">
        <f t="shared" si="41"/>
        <v>0</v>
      </c>
      <c r="BI134" s="358">
        <f t="shared" si="42"/>
        <v>2</v>
      </c>
    </row>
    <row r="135" spans="55:61">
      <c r="BC135" s="156">
        <f t="shared" ref="BC135:BD137" si="57">BC134</f>
        <v>23</v>
      </c>
      <c r="BD135" s="172" t="str">
        <f t="shared" si="57"/>
        <v>KC_LBRC</v>
      </c>
      <c r="BE135" s="350" t="str">
        <f>IF(AS9="","",AS9)</f>
        <v/>
      </c>
      <c r="BF135" s="184" t="str">
        <f t="shared" ref="BF135:BG137" si="58">BF134</f>
        <v>@</v>
      </c>
      <c r="BG135" s="184" t="str">
        <f t="shared" si="58"/>
        <v>open_bracket</v>
      </c>
      <c r="BH135" s="184">
        <f t="shared" si="41"/>
        <v>0</v>
      </c>
      <c r="BI135" s="359" t="str">
        <f t="shared" si="42"/>
        <v/>
      </c>
    </row>
    <row r="136" spans="55:61">
      <c r="BC136" s="156">
        <f t="shared" si="57"/>
        <v>23</v>
      </c>
      <c r="BD136" s="172" t="str">
        <f t="shared" si="57"/>
        <v>KC_LBRC</v>
      </c>
      <c r="BE136" s="350" t="str">
        <f>IF(AS7="","",AS7)</f>
        <v/>
      </c>
      <c r="BF136" s="184" t="str">
        <f t="shared" si="58"/>
        <v>@</v>
      </c>
      <c r="BG136" s="184" t="str">
        <f t="shared" si="58"/>
        <v>open_bracket</v>
      </c>
      <c r="BH136" s="184">
        <f t="shared" si="41"/>
        <v>0</v>
      </c>
      <c r="BI136" s="359" t="str">
        <f t="shared" si="42"/>
        <v/>
      </c>
    </row>
    <row r="137" spans="55:61">
      <c r="BC137" s="157">
        <f t="shared" si="57"/>
        <v>23</v>
      </c>
      <c r="BD137" s="173" t="str">
        <f t="shared" si="57"/>
        <v>KC_LBRC</v>
      </c>
      <c r="BE137" s="155" t="str">
        <f>IF(AQ7="","",AQ7)</f>
        <v/>
      </c>
      <c r="BF137" s="185" t="str">
        <f t="shared" si="58"/>
        <v>@</v>
      </c>
      <c r="BG137" s="185" t="str">
        <f t="shared" si="58"/>
        <v>open_bracket</v>
      </c>
      <c r="BH137" s="185">
        <f t="shared" si="41"/>
        <v>0</v>
      </c>
      <c r="BI137" s="216" t="str">
        <f t="shared" si="42"/>
        <v/>
      </c>
    </row>
    <row r="138" spans="55:61">
      <c r="BC138" s="153">
        <v>24</v>
      </c>
      <c r="BD138" s="171" t="s">
        <v>891</v>
      </c>
      <c r="BE138" s="349" t="str">
        <f>IF(AU9="","",AU9)</f>
        <v>[</v>
      </c>
      <c r="BF138" s="183" t="s">
        <v>141</v>
      </c>
      <c r="BG138" s="188" t="s">
        <v>142</v>
      </c>
      <c r="BH138" s="356">
        <f t="shared" ref="BH138:BH169" si="59">COUNTIF(十六進数文字リスト,BG138)</f>
        <v>0</v>
      </c>
      <c r="BI138" s="358">
        <f t="shared" ref="BI138:BI169" si="60">IF(BE138="","",COUNTIF(入力かな,BE138))</f>
        <v>2</v>
      </c>
    </row>
    <row r="139" spans="55:61">
      <c r="BC139" s="156">
        <f t="shared" ref="BC139:BD141" si="61">BC138</f>
        <v>24</v>
      </c>
      <c r="BD139" s="172" t="str">
        <f t="shared" si="61"/>
        <v>KC_RBRC</v>
      </c>
      <c r="BE139" s="350" t="str">
        <f>IF(AW9="","",AW9)</f>
        <v/>
      </c>
      <c r="BF139" s="184" t="str">
        <f t="shared" ref="BF139:BG141" si="62">BF138</f>
        <v>[</v>
      </c>
      <c r="BG139" s="184" t="str">
        <f t="shared" si="62"/>
        <v>close_bracket</v>
      </c>
      <c r="BH139" s="184">
        <f t="shared" si="59"/>
        <v>0</v>
      </c>
      <c r="BI139" s="359" t="str">
        <f t="shared" si="60"/>
        <v/>
      </c>
    </row>
    <row r="140" spans="55:61">
      <c r="BC140" s="156">
        <f t="shared" si="61"/>
        <v>24</v>
      </c>
      <c r="BD140" s="172" t="str">
        <f t="shared" si="61"/>
        <v>KC_RBRC</v>
      </c>
      <c r="BE140" s="350" t="str">
        <f>IF(AW7="","",AW7)</f>
        <v/>
      </c>
      <c r="BF140" s="184" t="str">
        <f t="shared" si="62"/>
        <v>[</v>
      </c>
      <c r="BG140" s="184" t="str">
        <f t="shared" si="62"/>
        <v>close_bracket</v>
      </c>
      <c r="BH140" s="184">
        <f t="shared" si="59"/>
        <v>0</v>
      </c>
      <c r="BI140" s="359" t="str">
        <f t="shared" si="60"/>
        <v/>
      </c>
    </row>
    <row r="141" spans="55:61">
      <c r="BC141" s="157">
        <f t="shared" si="61"/>
        <v>24</v>
      </c>
      <c r="BD141" s="173" t="str">
        <f t="shared" si="61"/>
        <v>KC_RBRC</v>
      </c>
      <c r="BE141" s="155" t="str">
        <f>IF(AU7="","",AU7)</f>
        <v/>
      </c>
      <c r="BF141" s="185" t="str">
        <f t="shared" si="62"/>
        <v>[</v>
      </c>
      <c r="BG141" s="185" t="str">
        <f t="shared" si="62"/>
        <v>close_bracket</v>
      </c>
      <c r="BH141" s="185">
        <f t="shared" si="59"/>
        <v>0</v>
      </c>
      <c r="BI141" s="216" t="str">
        <f t="shared" si="60"/>
        <v/>
      </c>
    </row>
    <row r="142" spans="55:61">
      <c r="BC142" s="153">
        <v>25</v>
      </c>
      <c r="BD142" s="171" t="s">
        <v>889</v>
      </c>
      <c r="BE142" s="349" t="str">
        <f>IF(D13="","",D13)</f>
        <v>A</v>
      </c>
      <c r="BF142" s="183" t="s">
        <v>143</v>
      </c>
      <c r="BG142" s="188" t="s">
        <v>144</v>
      </c>
      <c r="BH142" s="356">
        <f t="shared" si="59"/>
        <v>1</v>
      </c>
      <c r="BI142" s="358">
        <f t="shared" si="60"/>
        <v>0</v>
      </c>
    </row>
    <row r="143" spans="55:61">
      <c r="BC143" s="156">
        <f t="shared" ref="BC143:BD145" si="63">BC142</f>
        <v>25</v>
      </c>
      <c r="BD143" s="172" t="str">
        <f t="shared" si="63"/>
        <v>KC_A</v>
      </c>
      <c r="BE143" s="350" t="str">
        <f>IF(F13="","",F13)</f>
        <v>せ</v>
      </c>
      <c r="BF143" s="184" t="str">
        <f t="shared" ref="BF143:BG145" si="64">BF142</f>
        <v>A</v>
      </c>
      <c r="BG143" s="184" t="str">
        <f t="shared" si="64"/>
        <v>a</v>
      </c>
      <c r="BH143" s="184">
        <f t="shared" si="59"/>
        <v>1</v>
      </c>
      <c r="BI143" s="359">
        <f t="shared" si="60"/>
        <v>2</v>
      </c>
    </row>
    <row r="144" spans="55:61">
      <c r="BC144" s="156">
        <f t="shared" si="63"/>
        <v>25</v>
      </c>
      <c r="BD144" s="172" t="str">
        <f t="shared" si="63"/>
        <v>KC_A</v>
      </c>
      <c r="BE144" s="350" t="str">
        <f>IF(F11="","",F11)</f>
        <v/>
      </c>
      <c r="BF144" s="184" t="str">
        <f t="shared" si="64"/>
        <v>A</v>
      </c>
      <c r="BG144" s="184" t="str">
        <f t="shared" si="64"/>
        <v>a</v>
      </c>
      <c r="BH144" s="184">
        <f t="shared" si="59"/>
        <v>1</v>
      </c>
      <c r="BI144" s="359" t="str">
        <f t="shared" si="60"/>
        <v/>
      </c>
    </row>
    <row r="145" spans="55:61">
      <c r="BC145" s="157">
        <f t="shared" si="63"/>
        <v>25</v>
      </c>
      <c r="BD145" s="173" t="str">
        <f t="shared" si="63"/>
        <v>KC_A</v>
      </c>
      <c r="BE145" s="155" t="str">
        <f>IF(D11="","",D11)</f>
        <v>ろ</v>
      </c>
      <c r="BF145" s="185" t="str">
        <f t="shared" si="64"/>
        <v>A</v>
      </c>
      <c r="BG145" s="185" t="str">
        <f t="shared" si="64"/>
        <v>a</v>
      </c>
      <c r="BH145" s="185">
        <f t="shared" si="59"/>
        <v>1</v>
      </c>
      <c r="BI145" s="216">
        <f t="shared" si="60"/>
        <v>4</v>
      </c>
    </row>
    <row r="146" spans="55:61">
      <c r="BC146" s="153">
        <v>26</v>
      </c>
      <c r="BD146" s="171" t="s">
        <v>892</v>
      </c>
      <c r="BE146" s="349" t="str">
        <f>IF(H13="","",H13)</f>
        <v>S</v>
      </c>
      <c r="BF146" s="183" t="s">
        <v>145</v>
      </c>
      <c r="BG146" s="188" t="s">
        <v>146</v>
      </c>
      <c r="BH146" s="356">
        <f t="shared" si="59"/>
        <v>0</v>
      </c>
      <c r="BI146" s="358">
        <f t="shared" si="60"/>
        <v>0</v>
      </c>
    </row>
    <row r="147" spans="55:61">
      <c r="BC147" s="156">
        <f t="shared" ref="BC147:BD149" si="65">BC146</f>
        <v>26</v>
      </c>
      <c r="BD147" s="172" t="str">
        <f t="shared" si="65"/>
        <v>KC_S</v>
      </c>
      <c r="BE147" s="350" t="str">
        <f>IF(J13="","",J13)</f>
        <v>め</v>
      </c>
      <c r="BF147" s="184" t="str">
        <f t="shared" ref="BF147:BG149" si="66">BF146</f>
        <v>S</v>
      </c>
      <c r="BG147" s="184" t="str">
        <f t="shared" si="66"/>
        <v>s</v>
      </c>
      <c r="BH147" s="184">
        <f t="shared" si="59"/>
        <v>0</v>
      </c>
      <c r="BI147" s="359">
        <f t="shared" si="60"/>
        <v>1</v>
      </c>
    </row>
    <row r="148" spans="55:61">
      <c r="BC148" s="156">
        <f t="shared" si="65"/>
        <v>26</v>
      </c>
      <c r="BD148" s="172" t="str">
        <f t="shared" si="65"/>
        <v>KC_S</v>
      </c>
      <c r="BE148" s="350" t="str">
        <f>IF(J11="","",J11)</f>
        <v/>
      </c>
      <c r="BF148" s="184" t="str">
        <f t="shared" si="66"/>
        <v>S</v>
      </c>
      <c r="BG148" s="184" t="str">
        <f t="shared" si="66"/>
        <v>s</v>
      </c>
      <c r="BH148" s="184">
        <f t="shared" si="59"/>
        <v>0</v>
      </c>
      <c r="BI148" s="359" t="str">
        <f t="shared" si="60"/>
        <v/>
      </c>
    </row>
    <row r="149" spans="55:61">
      <c r="BC149" s="157">
        <f t="shared" si="65"/>
        <v>26</v>
      </c>
      <c r="BD149" s="173" t="str">
        <f t="shared" si="65"/>
        <v>KC_S</v>
      </c>
      <c r="BE149" s="155" t="str">
        <f>IF(H11="","",H11)</f>
        <v>け</v>
      </c>
      <c r="BF149" s="185" t="str">
        <f t="shared" si="66"/>
        <v>S</v>
      </c>
      <c r="BG149" s="185" t="str">
        <f t="shared" si="66"/>
        <v>s</v>
      </c>
      <c r="BH149" s="185">
        <f t="shared" si="59"/>
        <v>0</v>
      </c>
      <c r="BI149" s="216">
        <f t="shared" si="60"/>
        <v>5</v>
      </c>
    </row>
    <row r="150" spans="55:61">
      <c r="BC150" s="153">
        <v>27</v>
      </c>
      <c r="BD150" s="171" t="s">
        <v>893</v>
      </c>
      <c r="BE150" s="349" t="str">
        <f>IF(L13="","",L13)</f>
        <v>D</v>
      </c>
      <c r="BF150" s="183" t="s">
        <v>147</v>
      </c>
      <c r="BG150" s="188" t="s">
        <v>148</v>
      </c>
      <c r="BH150" s="356">
        <f t="shared" si="59"/>
        <v>1</v>
      </c>
      <c r="BI150" s="358">
        <f t="shared" si="60"/>
        <v>0</v>
      </c>
    </row>
    <row r="151" spans="55:61">
      <c r="BC151" s="156">
        <f t="shared" ref="BC151:BD153" si="67">BC150</f>
        <v>27</v>
      </c>
      <c r="BD151" s="172" t="str">
        <f t="shared" si="67"/>
        <v>KC_D</v>
      </c>
      <c r="BE151" s="350" t="str">
        <f>IF(N13="","",N13)</f>
        <v>に</v>
      </c>
      <c r="BF151" s="184" t="str">
        <f t="shared" ref="BF151:BG153" si="68">BF150</f>
        <v>D</v>
      </c>
      <c r="BG151" s="184" t="str">
        <f t="shared" si="68"/>
        <v>d</v>
      </c>
      <c r="BH151" s="184">
        <f t="shared" si="59"/>
        <v>1</v>
      </c>
      <c r="BI151" s="359">
        <f t="shared" si="60"/>
        <v>4</v>
      </c>
    </row>
    <row r="152" spans="55:61">
      <c r="BC152" s="156">
        <f t="shared" si="67"/>
        <v>27</v>
      </c>
      <c r="BD152" s="172" t="str">
        <f t="shared" si="67"/>
        <v>KC_D</v>
      </c>
      <c r="BE152" s="350" t="str">
        <f>IF(N11="","",N11)</f>
        <v/>
      </c>
      <c r="BF152" s="184" t="str">
        <f t="shared" si="68"/>
        <v>D</v>
      </c>
      <c r="BG152" s="184" t="str">
        <f t="shared" si="68"/>
        <v>d</v>
      </c>
      <c r="BH152" s="184">
        <f t="shared" si="59"/>
        <v>1</v>
      </c>
      <c r="BI152" s="359" t="str">
        <f t="shared" si="60"/>
        <v/>
      </c>
    </row>
    <row r="153" spans="55:61">
      <c r="BC153" s="157">
        <f t="shared" si="67"/>
        <v>27</v>
      </c>
      <c r="BD153" s="173" t="str">
        <f t="shared" si="67"/>
        <v>KC_D</v>
      </c>
      <c r="BE153" s="155" t="str">
        <f>IF(L11="","",L11)</f>
        <v>と</v>
      </c>
      <c r="BF153" s="185" t="str">
        <f t="shared" si="68"/>
        <v>D</v>
      </c>
      <c r="BG153" s="185" t="str">
        <f t="shared" si="68"/>
        <v>d</v>
      </c>
      <c r="BH153" s="185">
        <f t="shared" si="59"/>
        <v>1</v>
      </c>
      <c r="BI153" s="216">
        <f t="shared" si="60"/>
        <v>22</v>
      </c>
    </row>
    <row r="154" spans="55:61">
      <c r="BC154" s="153">
        <v>28</v>
      </c>
      <c r="BD154" s="171" t="s">
        <v>894</v>
      </c>
      <c r="BE154" s="349" t="str">
        <f>IF(P13="","",P13)</f>
        <v>F</v>
      </c>
      <c r="BF154" s="183" t="s">
        <v>149</v>
      </c>
      <c r="BG154" s="188" t="s">
        <v>150</v>
      </c>
      <c r="BH154" s="356">
        <f t="shared" si="59"/>
        <v>1</v>
      </c>
      <c r="BI154" s="358">
        <f t="shared" si="60"/>
        <v>0</v>
      </c>
    </row>
    <row r="155" spans="55:61">
      <c r="BC155" s="156">
        <f t="shared" ref="BC155:BD157" si="69">BC154</f>
        <v>28</v>
      </c>
      <c r="BD155" s="172" t="str">
        <f t="shared" si="69"/>
        <v>KC_F</v>
      </c>
      <c r="BE155" s="350" t="str">
        <f>IF(R13="","",R13)</f>
        <v>ま</v>
      </c>
      <c r="BF155" s="184" t="str">
        <f t="shared" ref="BF155:BG155" si="70">BF154</f>
        <v>F</v>
      </c>
      <c r="BG155" s="184" t="str">
        <f t="shared" si="70"/>
        <v>f</v>
      </c>
      <c r="BH155" s="184">
        <f t="shared" si="59"/>
        <v>1</v>
      </c>
      <c r="BI155" s="359">
        <f t="shared" si="60"/>
        <v>1</v>
      </c>
    </row>
    <row r="156" spans="55:61">
      <c r="BC156" s="156">
        <f t="shared" si="69"/>
        <v>28</v>
      </c>
      <c r="BD156" s="172" t="str">
        <f t="shared" si="69"/>
        <v>KC_F</v>
      </c>
      <c r="BE156" s="350" t="str">
        <f>IF(R11="","",R11)</f>
        <v>左濁</v>
      </c>
      <c r="BF156" s="184" t="str">
        <f t="shared" ref="BF156:BG156" si="71">BF155</f>
        <v>F</v>
      </c>
      <c r="BG156" s="184" t="str">
        <f t="shared" si="71"/>
        <v>f</v>
      </c>
      <c r="BH156" s="184">
        <f t="shared" si="59"/>
        <v>1</v>
      </c>
      <c r="BI156" s="359">
        <f t="shared" si="60"/>
        <v>12</v>
      </c>
    </row>
    <row r="157" spans="55:61">
      <c r="BC157" s="157">
        <f t="shared" si="69"/>
        <v>28</v>
      </c>
      <c r="BD157" s="173" t="str">
        <f t="shared" si="69"/>
        <v>KC_F</v>
      </c>
      <c r="BE157" s="155" t="str">
        <f>IF(P11="","",P11)</f>
        <v>か</v>
      </c>
      <c r="BF157" s="185" t="str">
        <f t="shared" ref="BF157:BG157" si="72">BF156</f>
        <v>F</v>
      </c>
      <c r="BG157" s="185" t="str">
        <f t="shared" si="72"/>
        <v>f</v>
      </c>
      <c r="BH157" s="185">
        <f t="shared" si="59"/>
        <v>1</v>
      </c>
      <c r="BI157" s="216">
        <f t="shared" si="60"/>
        <v>21</v>
      </c>
    </row>
    <row r="158" spans="55:61">
      <c r="BC158" s="153">
        <v>29</v>
      </c>
      <c r="BD158" s="171" t="s">
        <v>895</v>
      </c>
      <c r="BE158" s="349" t="str">
        <f>IF(T13="","",T13)</f>
        <v>G</v>
      </c>
      <c r="BF158" s="183" t="s">
        <v>151</v>
      </c>
      <c r="BG158" s="188" t="s">
        <v>152</v>
      </c>
      <c r="BH158" s="356">
        <f t="shared" si="59"/>
        <v>0</v>
      </c>
      <c r="BI158" s="358">
        <f t="shared" si="60"/>
        <v>0</v>
      </c>
    </row>
    <row r="159" spans="55:61">
      <c r="BC159" s="156">
        <f t="shared" ref="BC159:BD161" si="73">BC158</f>
        <v>29</v>
      </c>
      <c r="BD159" s="172" t="str">
        <f t="shared" si="73"/>
        <v>KC_G</v>
      </c>
      <c r="BE159" s="350" t="str">
        <f>IF(V13="","",V13)</f>
        <v>ち</v>
      </c>
      <c r="BF159" s="184" t="str">
        <f t="shared" ref="BF159:BG159" si="74">BF158</f>
        <v>G</v>
      </c>
      <c r="BG159" s="184" t="str">
        <f t="shared" si="74"/>
        <v>g</v>
      </c>
      <c r="BH159" s="184">
        <f t="shared" si="59"/>
        <v>0</v>
      </c>
      <c r="BI159" s="359">
        <f t="shared" si="60"/>
        <v>10</v>
      </c>
    </row>
    <row r="160" spans="55:61">
      <c r="BC160" s="156">
        <f t="shared" si="73"/>
        <v>29</v>
      </c>
      <c r="BD160" s="172" t="str">
        <f t="shared" si="73"/>
        <v>KC_G</v>
      </c>
      <c r="BE160" s="350" t="str">
        <f>IF(V11="","",V11)</f>
        <v/>
      </c>
      <c r="BF160" s="184" t="str">
        <f t="shared" ref="BF160:BG160" si="75">BF159</f>
        <v>G</v>
      </c>
      <c r="BG160" s="184" t="str">
        <f t="shared" si="75"/>
        <v>g</v>
      </c>
      <c r="BH160" s="184">
        <f t="shared" si="59"/>
        <v>0</v>
      </c>
      <c r="BI160" s="359" t="str">
        <f t="shared" si="60"/>
        <v/>
      </c>
    </row>
    <row r="161" spans="55:61">
      <c r="BC161" s="157">
        <f t="shared" si="73"/>
        <v>29</v>
      </c>
      <c r="BD161" s="173" t="str">
        <f t="shared" si="73"/>
        <v>KC_G</v>
      </c>
      <c r="BE161" s="155" t="str">
        <f>IF(T11="","",T11)</f>
        <v>(っ)</v>
      </c>
      <c r="BF161" s="185" t="str">
        <f t="shared" ref="BF161:BG161" si="76">BF160</f>
        <v>G</v>
      </c>
      <c r="BG161" s="185" t="str">
        <f t="shared" si="76"/>
        <v>g</v>
      </c>
      <c r="BH161" s="185">
        <f t="shared" si="59"/>
        <v>0</v>
      </c>
      <c r="BI161" s="216">
        <f t="shared" si="60"/>
        <v>5</v>
      </c>
    </row>
    <row r="162" spans="55:61">
      <c r="BC162" s="153">
        <v>30</v>
      </c>
      <c r="BD162" s="171" t="s">
        <v>896</v>
      </c>
      <c r="BE162" s="349" t="str">
        <f>IF(X13="","",X13)</f>
        <v>H</v>
      </c>
      <c r="BF162" s="183" t="s">
        <v>153</v>
      </c>
      <c r="BG162" s="188" t="s">
        <v>154</v>
      </c>
      <c r="BH162" s="356">
        <f t="shared" si="59"/>
        <v>0</v>
      </c>
      <c r="BI162" s="358">
        <f t="shared" si="60"/>
        <v>0</v>
      </c>
    </row>
    <row r="163" spans="55:61">
      <c r="BC163" s="156">
        <f t="shared" ref="BC163:BD165" si="77">BC162</f>
        <v>30</v>
      </c>
      <c r="BD163" s="172" t="str">
        <f t="shared" si="77"/>
        <v>KC_H</v>
      </c>
      <c r="BE163" s="350" t="str">
        <f>IF(Z13="","",Z13)</f>
        <v>や</v>
      </c>
      <c r="BF163" s="184" t="str">
        <f t="shared" ref="BF163:BG163" si="78">BF162</f>
        <v>H</v>
      </c>
      <c r="BG163" s="184" t="str">
        <f t="shared" si="78"/>
        <v>h</v>
      </c>
      <c r="BH163" s="184">
        <f t="shared" si="59"/>
        <v>0</v>
      </c>
      <c r="BI163" s="359">
        <f t="shared" si="60"/>
        <v>14</v>
      </c>
    </row>
    <row r="164" spans="55:61">
      <c r="BC164" s="156">
        <f t="shared" si="77"/>
        <v>30</v>
      </c>
      <c r="BD164" s="172" t="str">
        <f t="shared" si="77"/>
        <v>KC_H</v>
      </c>
      <c r="BE164" s="350" t="str">
        <f>IF(Z11="","",Z11)</f>
        <v/>
      </c>
      <c r="BF164" s="184" t="str">
        <f t="shared" ref="BF164:BG164" si="79">BF163</f>
        <v>H</v>
      </c>
      <c r="BG164" s="184" t="str">
        <f t="shared" si="79"/>
        <v>h</v>
      </c>
      <c r="BH164" s="184">
        <f t="shared" si="59"/>
        <v>0</v>
      </c>
      <c r="BI164" s="359" t="str">
        <f t="shared" si="60"/>
        <v/>
      </c>
    </row>
    <row r="165" spans="55:61">
      <c r="BC165" s="157">
        <f t="shared" si="77"/>
        <v>30</v>
      </c>
      <c r="BD165" s="173" t="str">
        <f t="shared" si="77"/>
        <v>KC_H</v>
      </c>
      <c r="BE165" s="155" t="str">
        <f>IF(X11="","",X11)</f>
        <v>く</v>
      </c>
      <c r="BF165" s="185" t="str">
        <f t="shared" ref="BF165:BG165" si="80">BF164</f>
        <v>H</v>
      </c>
      <c r="BG165" s="185" t="str">
        <f t="shared" si="80"/>
        <v>h</v>
      </c>
      <c r="BH165" s="185">
        <f t="shared" si="59"/>
        <v>0</v>
      </c>
      <c r="BI165" s="216">
        <f t="shared" si="60"/>
        <v>16</v>
      </c>
    </row>
    <row r="166" spans="55:61">
      <c r="BC166" s="153">
        <v>31</v>
      </c>
      <c r="BD166" s="171" t="s">
        <v>897</v>
      </c>
      <c r="BE166" s="349" t="str">
        <f>IF(AB13="","",AB13)</f>
        <v>J</v>
      </c>
      <c r="BF166" s="183" t="s">
        <v>155</v>
      </c>
      <c r="BG166" s="188" t="s">
        <v>156</v>
      </c>
      <c r="BH166" s="356">
        <f t="shared" si="59"/>
        <v>0</v>
      </c>
      <c r="BI166" s="358">
        <f t="shared" si="60"/>
        <v>0</v>
      </c>
    </row>
    <row r="167" spans="55:61">
      <c r="BC167" s="156">
        <f t="shared" ref="BC167:BD169" si="81">BC166</f>
        <v>31</v>
      </c>
      <c r="BD167" s="172" t="str">
        <f t="shared" si="81"/>
        <v>KC_J</v>
      </c>
      <c r="BE167" s="350" t="str">
        <f>IF(AD13="","",AD13)</f>
        <v>の</v>
      </c>
      <c r="BF167" s="184" t="str">
        <f t="shared" ref="BF167:BG167" si="82">BF166</f>
        <v>J</v>
      </c>
      <c r="BG167" s="184" t="str">
        <f t="shared" si="82"/>
        <v>j</v>
      </c>
      <c r="BH167" s="184">
        <f t="shared" si="59"/>
        <v>0</v>
      </c>
      <c r="BI167" s="359">
        <f t="shared" si="60"/>
        <v>1</v>
      </c>
    </row>
    <row r="168" spans="55:61">
      <c r="BC168" s="156">
        <f t="shared" si="81"/>
        <v>31</v>
      </c>
      <c r="BD168" s="172" t="str">
        <f t="shared" si="81"/>
        <v>KC_J</v>
      </c>
      <c r="BE168" s="350" t="str">
        <f>IF(AD11="","",AD11)</f>
        <v>右濁</v>
      </c>
      <c r="BF168" s="184" t="str">
        <f t="shared" ref="BF168:BG168" si="83">BF167</f>
        <v>J</v>
      </c>
      <c r="BG168" s="184" t="str">
        <f t="shared" si="83"/>
        <v>j</v>
      </c>
      <c r="BH168" s="184">
        <f t="shared" si="59"/>
        <v>0</v>
      </c>
      <c r="BI168" s="359">
        <f t="shared" si="60"/>
        <v>30</v>
      </c>
    </row>
    <row r="169" spans="55:61">
      <c r="BC169" s="157">
        <f t="shared" si="81"/>
        <v>31</v>
      </c>
      <c r="BD169" s="173" t="str">
        <f t="shared" si="81"/>
        <v>KC_J</v>
      </c>
      <c r="BE169" s="155" t="str">
        <f>IF(AB11="","",AB11)</f>
        <v>あ</v>
      </c>
      <c r="BF169" s="185" t="str">
        <f t="shared" ref="BF169:BG169" si="84">BF168</f>
        <v>J</v>
      </c>
      <c r="BG169" s="185" t="str">
        <f t="shared" si="84"/>
        <v>j</v>
      </c>
      <c r="BH169" s="185">
        <f t="shared" si="59"/>
        <v>0</v>
      </c>
      <c r="BI169" s="216">
        <f t="shared" si="60"/>
        <v>25</v>
      </c>
    </row>
    <row r="170" spans="55:61">
      <c r="BC170" s="153">
        <v>32</v>
      </c>
      <c r="BD170" s="171" t="s">
        <v>898</v>
      </c>
      <c r="BE170" s="349" t="str">
        <f>IF(AF13="","",AF13)</f>
        <v>K</v>
      </c>
      <c r="BF170" s="183" t="s">
        <v>157</v>
      </c>
      <c r="BG170" s="188" t="s">
        <v>158</v>
      </c>
      <c r="BH170" s="356">
        <f t="shared" ref="BH170:BH205" si="85">COUNTIF(十六進数文字リスト,BG170)</f>
        <v>0</v>
      </c>
      <c r="BI170" s="358">
        <f t="shared" ref="BI170:BI201" si="86">IF(BE170="","",COUNTIF(入力かな,BE170))</f>
        <v>0</v>
      </c>
    </row>
    <row r="171" spans="55:61">
      <c r="BC171" s="156">
        <f t="shared" ref="BC171:BD173" si="87">BC170</f>
        <v>32</v>
      </c>
      <c r="BD171" s="172" t="str">
        <f t="shared" si="87"/>
        <v>KC_K</v>
      </c>
      <c r="BE171" s="350" t="str">
        <f>IF(AH13="","",AH13)</f>
        <v>も</v>
      </c>
      <c r="BF171" s="184" t="str">
        <f t="shared" ref="BF171:BG171" si="88">BF170</f>
        <v>K</v>
      </c>
      <c r="BG171" s="184" t="str">
        <f t="shared" si="88"/>
        <v>k</v>
      </c>
      <c r="BH171" s="184">
        <f t="shared" si="85"/>
        <v>0</v>
      </c>
      <c r="BI171" s="359">
        <f t="shared" si="86"/>
        <v>1</v>
      </c>
    </row>
    <row r="172" spans="55:61">
      <c r="BC172" s="156">
        <f t="shared" si="87"/>
        <v>32</v>
      </c>
      <c r="BD172" s="172" t="str">
        <f t="shared" si="87"/>
        <v>KC_K</v>
      </c>
      <c r="BE172" s="350" t="str">
        <f>IF(AH11="","",AH11)</f>
        <v/>
      </c>
      <c r="BF172" s="184" t="str">
        <f t="shared" ref="BF172:BG172" si="89">BF171</f>
        <v>K</v>
      </c>
      <c r="BG172" s="184" t="str">
        <f t="shared" si="89"/>
        <v>k</v>
      </c>
      <c r="BH172" s="184">
        <f t="shared" si="85"/>
        <v>0</v>
      </c>
      <c r="BI172" s="359" t="str">
        <f t="shared" si="86"/>
        <v/>
      </c>
    </row>
    <row r="173" spans="55:61">
      <c r="BC173" s="157">
        <f t="shared" si="87"/>
        <v>32</v>
      </c>
      <c r="BD173" s="173" t="str">
        <f t="shared" si="87"/>
        <v>KC_K</v>
      </c>
      <c r="BE173" s="155" t="str">
        <f>IF(AF11="","",AF11)</f>
        <v>い</v>
      </c>
      <c r="BF173" s="185" t="str">
        <f t="shared" ref="BF173:BG173" si="90">BF172</f>
        <v>K</v>
      </c>
      <c r="BG173" s="185" t="str">
        <f t="shared" si="90"/>
        <v>k</v>
      </c>
      <c r="BH173" s="185">
        <f t="shared" si="85"/>
        <v>0</v>
      </c>
      <c r="BI173" s="216">
        <f t="shared" si="86"/>
        <v>27</v>
      </c>
    </row>
    <row r="174" spans="55:61">
      <c r="BC174" s="153">
        <v>33</v>
      </c>
      <c r="BD174" s="171" t="s">
        <v>899</v>
      </c>
      <c r="BE174" s="349" t="str">
        <f>IF(AJ13="","",AJ13)</f>
        <v>L</v>
      </c>
      <c r="BF174" s="183" t="s">
        <v>159</v>
      </c>
      <c r="BG174" s="188" t="s">
        <v>160</v>
      </c>
      <c r="BH174" s="356">
        <f t="shared" si="85"/>
        <v>0</v>
      </c>
      <c r="BI174" s="358">
        <f t="shared" si="86"/>
        <v>0</v>
      </c>
    </row>
    <row r="175" spans="55:61">
      <c r="BC175" s="156">
        <f t="shared" ref="BC175:BD177" si="91">BC174</f>
        <v>33</v>
      </c>
      <c r="BD175" s="172" t="str">
        <f t="shared" si="91"/>
        <v>KC_L</v>
      </c>
      <c r="BE175" s="350" t="str">
        <f>IF(AL13="","",AL13)</f>
        <v>つ</v>
      </c>
      <c r="BF175" s="184" t="str">
        <f t="shared" ref="BF175:BG175" si="92">BF174</f>
        <v>L</v>
      </c>
      <c r="BG175" s="184" t="str">
        <f t="shared" si="92"/>
        <v>l</v>
      </c>
      <c r="BH175" s="184">
        <f t="shared" si="85"/>
        <v>0</v>
      </c>
      <c r="BI175" s="359">
        <f t="shared" si="86"/>
        <v>3</v>
      </c>
    </row>
    <row r="176" spans="55:61">
      <c r="BC176" s="156">
        <f t="shared" si="91"/>
        <v>33</v>
      </c>
      <c r="BD176" s="172" t="str">
        <f t="shared" si="91"/>
        <v>KC_L</v>
      </c>
      <c r="BE176" s="350" t="str">
        <f>IF(AL11="","",AL11)</f>
        <v/>
      </c>
      <c r="BF176" s="184" t="str">
        <f t="shared" ref="BF176:BG176" si="93">BF175</f>
        <v>L</v>
      </c>
      <c r="BG176" s="184" t="str">
        <f t="shared" si="93"/>
        <v>l</v>
      </c>
      <c r="BH176" s="184">
        <f t="shared" si="85"/>
        <v>0</v>
      </c>
      <c r="BI176" s="359" t="str">
        <f t="shared" si="86"/>
        <v/>
      </c>
    </row>
    <row r="177" spans="55:61">
      <c r="BC177" s="157">
        <f t="shared" si="91"/>
        <v>33</v>
      </c>
      <c r="BD177" s="173" t="str">
        <f t="shared" si="91"/>
        <v>KC_L</v>
      </c>
      <c r="BE177" s="155" t="str">
        <f>IF(AJ11="","",AJ11)</f>
        <v>う</v>
      </c>
      <c r="BF177" s="185" t="str">
        <f t="shared" ref="BF177:BG177" si="94">BF176</f>
        <v>L</v>
      </c>
      <c r="BG177" s="185" t="str">
        <f t="shared" si="94"/>
        <v>l</v>
      </c>
      <c r="BH177" s="185">
        <f t="shared" si="85"/>
        <v>0</v>
      </c>
      <c r="BI177" s="216">
        <f t="shared" si="86"/>
        <v>10</v>
      </c>
    </row>
    <row r="178" spans="55:61">
      <c r="BC178" s="153">
        <v>34</v>
      </c>
      <c r="BD178" s="171" t="s">
        <v>900</v>
      </c>
      <c r="BE178" s="349" t="str">
        <f>IF(AN13="","",AN13)</f>
        <v>;</v>
      </c>
      <c r="BF178" s="183" t="s">
        <v>161</v>
      </c>
      <c r="BG178" s="188" t="s">
        <v>162</v>
      </c>
      <c r="BH178" s="356">
        <f t="shared" si="85"/>
        <v>0</v>
      </c>
      <c r="BI178" s="358">
        <f t="shared" si="86"/>
        <v>0</v>
      </c>
    </row>
    <row r="179" spans="55:61">
      <c r="BC179" s="156">
        <f t="shared" ref="BC179:BD181" si="95">BC178</f>
        <v>34</v>
      </c>
      <c r="BD179" s="172" t="str">
        <f t="shared" si="95"/>
        <v>KC_SCLN</v>
      </c>
      <c r="BE179" s="350" t="str">
        <f>IF(AP13="","",AP13)</f>
        <v>ふ</v>
      </c>
      <c r="BF179" s="184" t="str">
        <f t="shared" ref="BF179:BG179" si="96">BF178</f>
        <v>;</v>
      </c>
      <c r="BG179" s="184" t="str">
        <f t="shared" si="96"/>
        <v>semicolon</v>
      </c>
      <c r="BH179" s="184">
        <f t="shared" si="85"/>
        <v>0</v>
      </c>
      <c r="BI179" s="359">
        <f t="shared" si="86"/>
        <v>8</v>
      </c>
    </row>
    <row r="180" spans="55:61">
      <c r="BC180" s="156">
        <f t="shared" si="95"/>
        <v>34</v>
      </c>
      <c r="BD180" s="172" t="str">
        <f t="shared" si="95"/>
        <v>KC_SCLN</v>
      </c>
      <c r="BE180" s="350" t="str">
        <f>IF(AP11="","",AP11)</f>
        <v/>
      </c>
      <c r="BF180" s="184" t="str">
        <f t="shared" ref="BF180:BG180" si="97">BF179</f>
        <v>;</v>
      </c>
      <c r="BG180" s="184" t="str">
        <f t="shared" si="97"/>
        <v>semicolon</v>
      </c>
      <c r="BH180" s="184">
        <f t="shared" si="85"/>
        <v>0</v>
      </c>
      <c r="BI180" s="359" t="str">
        <f t="shared" si="86"/>
        <v/>
      </c>
    </row>
    <row r="181" spans="55:61">
      <c r="BC181" s="157">
        <f t="shared" si="95"/>
        <v>34</v>
      </c>
      <c r="BD181" s="173" t="str">
        <f t="shared" si="95"/>
        <v>KC_SCLN</v>
      </c>
      <c r="BE181" s="155" t="str">
        <f>IF(AN11="","",AN11)</f>
        <v>ー</v>
      </c>
      <c r="BF181" s="185" t="str">
        <f t="shared" ref="BF181:BG181" si="98">BF180</f>
        <v>;</v>
      </c>
      <c r="BG181" s="185" t="str">
        <f t="shared" si="98"/>
        <v>semicolon</v>
      </c>
      <c r="BH181" s="185">
        <f t="shared" si="85"/>
        <v>0</v>
      </c>
      <c r="BI181" s="216">
        <f t="shared" si="86"/>
        <v>4</v>
      </c>
    </row>
    <row r="182" spans="55:61">
      <c r="BC182" s="153">
        <v>35</v>
      </c>
      <c r="BD182" s="171" t="s">
        <v>901</v>
      </c>
      <c r="BE182" s="349" t="str">
        <f>IF(AR13="","",AR13)</f>
        <v>:</v>
      </c>
      <c r="BF182" s="183" t="s">
        <v>163</v>
      </c>
      <c r="BG182" s="188" t="s">
        <v>164</v>
      </c>
      <c r="BH182" s="356">
        <f t="shared" si="85"/>
        <v>0</v>
      </c>
      <c r="BI182" s="358">
        <f t="shared" si="86"/>
        <v>1</v>
      </c>
    </row>
    <row r="183" spans="55:61">
      <c r="BC183" s="156">
        <f t="shared" ref="BC183:BD185" si="99">BC182</f>
        <v>35</v>
      </c>
      <c r="BD183" s="172" t="str">
        <f t="shared" si="99"/>
        <v>KC_QUOT</v>
      </c>
      <c r="BE183" s="350" t="str">
        <f>IF(AT13="","",AT13)</f>
        <v/>
      </c>
      <c r="BF183" s="184" t="str">
        <f t="shared" ref="BF183:BG183" si="100">BF182</f>
        <v>:</v>
      </c>
      <c r="BG183" s="184" t="str">
        <f t="shared" si="100"/>
        <v>quote</v>
      </c>
      <c r="BH183" s="184">
        <f t="shared" si="85"/>
        <v>0</v>
      </c>
      <c r="BI183" s="359" t="str">
        <f t="shared" si="86"/>
        <v/>
      </c>
    </row>
    <row r="184" spans="55:61">
      <c r="BC184" s="156">
        <f t="shared" si="99"/>
        <v>35</v>
      </c>
      <c r="BD184" s="172" t="str">
        <f t="shared" si="99"/>
        <v>KC_QUOT</v>
      </c>
      <c r="BE184" s="350" t="str">
        <f>IF(AT11="","",AT11)</f>
        <v/>
      </c>
      <c r="BF184" s="184" t="str">
        <f t="shared" ref="BF184:BG184" si="101">BF183</f>
        <v>:</v>
      </c>
      <c r="BG184" s="184" t="str">
        <f t="shared" si="101"/>
        <v>quote</v>
      </c>
      <c r="BH184" s="184">
        <f t="shared" si="85"/>
        <v>0</v>
      </c>
      <c r="BI184" s="359" t="str">
        <f t="shared" si="86"/>
        <v/>
      </c>
    </row>
    <row r="185" spans="55:61">
      <c r="BC185" s="157">
        <f t="shared" si="99"/>
        <v>35</v>
      </c>
      <c r="BD185" s="173" t="str">
        <f t="shared" si="99"/>
        <v>KC_QUOT</v>
      </c>
      <c r="BE185" s="155" t="str">
        <f>IF(AR11="","",AR11)</f>
        <v/>
      </c>
      <c r="BF185" s="185" t="str">
        <f t="shared" ref="BF185:BG185" si="102">BF184</f>
        <v>:</v>
      </c>
      <c r="BG185" s="185" t="str">
        <f t="shared" si="102"/>
        <v>quote</v>
      </c>
      <c r="BH185" s="185">
        <f t="shared" si="85"/>
        <v>0</v>
      </c>
      <c r="BI185" s="216" t="str">
        <f t="shared" si="86"/>
        <v/>
      </c>
    </row>
    <row r="186" spans="55:61">
      <c r="BC186" s="153">
        <v>36</v>
      </c>
      <c r="BD186" s="171" t="s">
        <v>902</v>
      </c>
      <c r="BE186" s="349" t="str">
        <f>IF(AV13="","",AV13)</f>
        <v>]</v>
      </c>
      <c r="BF186" s="188" t="s">
        <v>75</v>
      </c>
      <c r="BG186" s="188" t="s">
        <v>165</v>
      </c>
      <c r="BH186" s="356">
        <f t="shared" si="85"/>
        <v>0</v>
      </c>
      <c r="BI186" s="358">
        <f t="shared" si="86"/>
        <v>2</v>
      </c>
    </row>
    <row r="187" spans="55:61">
      <c r="BC187" s="156">
        <f t="shared" ref="BC187:BD189" si="103">BC186</f>
        <v>36</v>
      </c>
      <c r="BD187" s="172" t="str">
        <f t="shared" si="103"/>
        <v>KC_NUHS</v>
      </c>
      <c r="BE187" s="350" t="str">
        <f>IF(AX13="","",AX13)</f>
        <v/>
      </c>
      <c r="BF187" s="184" t="str">
        <f t="shared" ref="BF187:BG187" si="104">BF186</f>
        <v>]</v>
      </c>
      <c r="BG187" s="184" t="str">
        <f t="shared" si="104"/>
        <v>non_us_pound</v>
      </c>
      <c r="BH187" s="184">
        <f t="shared" si="85"/>
        <v>0</v>
      </c>
      <c r="BI187" s="359" t="str">
        <f t="shared" si="86"/>
        <v/>
      </c>
    </row>
    <row r="188" spans="55:61">
      <c r="BC188" s="156">
        <f t="shared" si="103"/>
        <v>36</v>
      </c>
      <c r="BD188" s="172" t="str">
        <f t="shared" si="103"/>
        <v>KC_NUHS</v>
      </c>
      <c r="BE188" s="350" t="str">
        <f>IF(AX11="","",AX11)</f>
        <v/>
      </c>
      <c r="BF188" s="184" t="str">
        <f t="shared" ref="BF188:BG188" si="105">BF187</f>
        <v>]</v>
      </c>
      <c r="BG188" s="184" t="str">
        <f t="shared" si="105"/>
        <v>non_us_pound</v>
      </c>
      <c r="BH188" s="184">
        <f t="shared" si="85"/>
        <v>0</v>
      </c>
      <c r="BI188" s="359" t="str">
        <f t="shared" si="86"/>
        <v/>
      </c>
    </row>
    <row r="189" spans="55:61">
      <c r="BC189" s="157">
        <f t="shared" si="103"/>
        <v>36</v>
      </c>
      <c r="BD189" s="173" t="str">
        <f t="shared" si="103"/>
        <v>KC_NUHS</v>
      </c>
      <c r="BE189" s="155" t="str">
        <f>IF(AV11="","",AV11)</f>
        <v/>
      </c>
      <c r="BF189" s="185" t="str">
        <f t="shared" ref="BF189:BG189" si="106">BF188</f>
        <v>]</v>
      </c>
      <c r="BG189" s="185" t="str">
        <f t="shared" si="106"/>
        <v>non_us_pound</v>
      </c>
      <c r="BH189" s="185">
        <f t="shared" si="85"/>
        <v>0</v>
      </c>
      <c r="BI189" s="216" t="str">
        <f t="shared" si="86"/>
        <v/>
      </c>
    </row>
    <row r="190" spans="55:61">
      <c r="BC190" s="153">
        <v>36</v>
      </c>
      <c r="BD190" s="171" t="s">
        <v>878</v>
      </c>
      <c r="BE190" s="349" t="str">
        <f>IF(AV13="","",_xlfn.XLOOKUP(AV13,記号JIS,記号US,AV13))</f>
        <v>＼</v>
      </c>
      <c r="BF190" s="188" t="s">
        <v>864</v>
      </c>
      <c r="BG190" s="188" t="s">
        <v>919</v>
      </c>
      <c r="BH190" s="356">
        <f t="shared" ref="BH190:BH193" si="107">COUNTIF(十六進数文字リスト,BG190)</f>
        <v>0</v>
      </c>
      <c r="BI190" s="358">
        <f t="shared" si="86"/>
        <v>1</v>
      </c>
    </row>
    <row r="191" spans="55:61">
      <c r="BC191" s="156">
        <f t="shared" ref="BC191:BD191" si="108">BC190</f>
        <v>36</v>
      </c>
      <c r="BD191" s="172" t="str">
        <f t="shared" si="108"/>
        <v>KS_BSLS</v>
      </c>
      <c r="BE191" s="350" t="str">
        <f>IF(AX13="","",AX13)</f>
        <v/>
      </c>
      <c r="BF191" s="184" t="str">
        <f t="shared" ref="BF191:BG191" si="109">BF190</f>
        <v>＼</v>
      </c>
      <c r="BG191" s="184" t="str">
        <f t="shared" si="109"/>
        <v>backslash</v>
      </c>
      <c r="BH191" s="184">
        <f t="shared" si="107"/>
        <v>0</v>
      </c>
      <c r="BI191" s="359" t="str">
        <f t="shared" si="86"/>
        <v/>
      </c>
    </row>
    <row r="192" spans="55:61">
      <c r="BC192" s="156">
        <f t="shared" ref="BC192:BD192" si="110">BC191</f>
        <v>36</v>
      </c>
      <c r="BD192" s="172" t="str">
        <f t="shared" si="110"/>
        <v>KS_BSLS</v>
      </c>
      <c r="BE192" s="350" t="str">
        <f>IF(AX11="","",AX11)</f>
        <v/>
      </c>
      <c r="BF192" s="184" t="str">
        <f t="shared" ref="BF192:BG192" si="111">BF191</f>
        <v>＼</v>
      </c>
      <c r="BG192" s="184" t="str">
        <f t="shared" si="111"/>
        <v>backslash</v>
      </c>
      <c r="BH192" s="184">
        <f t="shared" si="107"/>
        <v>0</v>
      </c>
      <c r="BI192" s="359" t="str">
        <f t="shared" si="86"/>
        <v/>
      </c>
    </row>
    <row r="193" spans="55:61">
      <c r="BC193" s="157">
        <f t="shared" ref="BC193:BD193" si="112">BC192</f>
        <v>36</v>
      </c>
      <c r="BD193" s="173" t="str">
        <f t="shared" si="112"/>
        <v>KS_BSLS</v>
      </c>
      <c r="BE193" s="155" t="str">
        <f>IF(AV11="","",AV11)</f>
        <v/>
      </c>
      <c r="BF193" s="185" t="str">
        <f t="shared" ref="BF193:BG193" si="113">BF192</f>
        <v>＼</v>
      </c>
      <c r="BG193" s="185" t="str">
        <f t="shared" si="113"/>
        <v>backslash</v>
      </c>
      <c r="BH193" s="185">
        <f t="shared" si="107"/>
        <v>0</v>
      </c>
      <c r="BI193" s="216" t="str">
        <f t="shared" si="86"/>
        <v/>
      </c>
    </row>
    <row r="194" spans="55:61">
      <c r="BC194" s="153">
        <v>37</v>
      </c>
      <c r="BD194" s="171" t="s">
        <v>903</v>
      </c>
      <c r="BE194" s="349" t="str">
        <f>IF(F17="","",F17)</f>
        <v>Z</v>
      </c>
      <c r="BF194" s="183" t="s">
        <v>166</v>
      </c>
      <c r="BG194" s="188" t="s">
        <v>167</v>
      </c>
      <c r="BH194" s="356">
        <f t="shared" si="85"/>
        <v>0</v>
      </c>
      <c r="BI194" s="358">
        <f t="shared" si="86"/>
        <v>0</v>
      </c>
    </row>
    <row r="195" spans="55:61">
      <c r="BC195" s="156">
        <f t="shared" ref="BC195:BD197" si="114">BC194</f>
        <v>37</v>
      </c>
      <c r="BD195" s="172" t="str">
        <f t="shared" si="114"/>
        <v>KC_Z</v>
      </c>
      <c r="BE195" s="350" t="str">
        <f>IF(H17="","",H17)</f>
        <v/>
      </c>
      <c r="BF195" s="184" t="str">
        <f t="shared" ref="BF195:BG195" si="115">BF194</f>
        <v>Z</v>
      </c>
      <c r="BG195" s="184" t="str">
        <f t="shared" si="115"/>
        <v>z</v>
      </c>
      <c r="BH195" s="184">
        <f t="shared" si="85"/>
        <v>0</v>
      </c>
      <c r="BI195" s="359" t="str">
        <f t="shared" si="86"/>
        <v/>
      </c>
    </row>
    <row r="196" spans="55:61">
      <c r="BC196" s="156">
        <f t="shared" si="114"/>
        <v>37</v>
      </c>
      <c r="BD196" s="172" t="str">
        <f t="shared" si="114"/>
        <v>KC_Z</v>
      </c>
      <c r="BE196" s="350" t="str">
        <f>IF(H15="","",H15)</f>
        <v/>
      </c>
      <c r="BF196" s="184" t="str">
        <f t="shared" ref="BF196:BG196" si="116">BF195</f>
        <v>Z</v>
      </c>
      <c r="BG196" s="184" t="str">
        <f t="shared" si="116"/>
        <v>z</v>
      </c>
      <c r="BH196" s="184">
        <f t="shared" si="85"/>
        <v>0</v>
      </c>
      <c r="BI196" s="359" t="str">
        <f t="shared" si="86"/>
        <v/>
      </c>
    </row>
    <row r="197" spans="55:61">
      <c r="BC197" s="157">
        <f t="shared" si="114"/>
        <v>37</v>
      </c>
      <c r="BD197" s="173" t="str">
        <f t="shared" si="114"/>
        <v>KC_Z</v>
      </c>
      <c r="BE197" s="155" t="str">
        <f>IF(F15="","",F15)</f>
        <v>ほ</v>
      </c>
      <c r="BF197" s="185" t="str">
        <f t="shared" ref="BF197:BG197" si="117">BF196</f>
        <v>Z</v>
      </c>
      <c r="BG197" s="185" t="str">
        <f t="shared" si="117"/>
        <v>z</v>
      </c>
      <c r="BH197" s="185">
        <f t="shared" si="85"/>
        <v>0</v>
      </c>
      <c r="BI197" s="216">
        <f t="shared" si="86"/>
        <v>6</v>
      </c>
    </row>
    <row r="198" spans="55:61">
      <c r="BC198" s="153">
        <v>38</v>
      </c>
      <c r="BD198" s="171" t="s">
        <v>904</v>
      </c>
      <c r="BE198" s="349" t="str">
        <f>IF(J17="","",J17)</f>
        <v>X</v>
      </c>
      <c r="BF198" s="183" t="s">
        <v>168</v>
      </c>
      <c r="BG198" s="188" t="s">
        <v>169</v>
      </c>
      <c r="BH198" s="356">
        <f t="shared" si="85"/>
        <v>0</v>
      </c>
      <c r="BI198" s="358">
        <f t="shared" si="86"/>
        <v>0</v>
      </c>
    </row>
    <row r="199" spans="55:61">
      <c r="BC199" s="156">
        <f t="shared" ref="BC199:BD201" si="118">BC198</f>
        <v>38</v>
      </c>
      <c r="BD199" s="172" t="str">
        <f t="shared" si="118"/>
        <v>KC_X</v>
      </c>
      <c r="BE199" s="350" t="str">
        <f>IF(L17="","",L17)</f>
        <v/>
      </c>
      <c r="BF199" s="184" t="str">
        <f t="shared" ref="BF199:BG199" si="119">BF198</f>
        <v>X</v>
      </c>
      <c r="BG199" s="184" t="str">
        <f t="shared" si="119"/>
        <v>x</v>
      </c>
      <c r="BH199" s="184">
        <f t="shared" si="85"/>
        <v>0</v>
      </c>
      <c r="BI199" s="359" t="str">
        <f t="shared" si="86"/>
        <v/>
      </c>
    </row>
    <row r="200" spans="55:61">
      <c r="BC200" s="156">
        <f t="shared" si="118"/>
        <v>38</v>
      </c>
      <c r="BD200" s="172" t="str">
        <f t="shared" si="118"/>
        <v>KC_X</v>
      </c>
      <c r="BE200" s="350" t="str">
        <f>IF(L15="","",L15)</f>
        <v/>
      </c>
      <c r="BF200" s="184" t="str">
        <f t="shared" ref="BF200:BG200" si="120">BF199</f>
        <v>X</v>
      </c>
      <c r="BG200" s="184" t="str">
        <f t="shared" si="120"/>
        <v>x</v>
      </c>
      <c r="BH200" s="184">
        <f t="shared" si="85"/>
        <v>0</v>
      </c>
      <c r="BI200" s="359" t="str">
        <f t="shared" si="86"/>
        <v/>
      </c>
    </row>
    <row r="201" spans="55:61">
      <c r="BC201" s="157">
        <f t="shared" si="118"/>
        <v>38</v>
      </c>
      <c r="BD201" s="173" t="str">
        <f t="shared" si="118"/>
        <v>KC_X</v>
      </c>
      <c r="BE201" s="155" t="str">
        <f>IF(J15="","",J15)</f>
        <v>ひ</v>
      </c>
      <c r="BF201" s="185" t="str">
        <f t="shared" ref="BF201:BG201" si="121">BF200</f>
        <v>X</v>
      </c>
      <c r="BG201" s="185" t="str">
        <f t="shared" si="121"/>
        <v>x</v>
      </c>
      <c r="BH201" s="185">
        <f t="shared" si="85"/>
        <v>0</v>
      </c>
      <c r="BI201" s="216">
        <f t="shared" si="86"/>
        <v>15</v>
      </c>
    </row>
    <row r="202" spans="55:61">
      <c r="BC202" s="153">
        <v>39</v>
      </c>
      <c r="BD202" s="171" t="s">
        <v>905</v>
      </c>
      <c r="BE202" s="349" t="str">
        <f>IF(N17="","",N17)</f>
        <v>C</v>
      </c>
      <c r="BF202" s="183" t="s">
        <v>170</v>
      </c>
      <c r="BG202" s="188" t="s">
        <v>171</v>
      </c>
      <c r="BH202" s="356">
        <f t="shared" si="85"/>
        <v>1</v>
      </c>
      <c r="BI202" s="358">
        <f t="shared" ref="BI202:BI237" si="122">IF(BE202="","",COUNTIF(入力かな,BE202))</f>
        <v>0</v>
      </c>
    </row>
    <row r="203" spans="55:61">
      <c r="BC203" s="156">
        <f t="shared" ref="BC203:BD205" si="123">BC202</f>
        <v>39</v>
      </c>
      <c r="BD203" s="172" t="str">
        <f t="shared" si="123"/>
        <v>KC_C</v>
      </c>
      <c r="BE203" s="350" t="str">
        <f>IF(P17="","",P17)</f>
        <v>を</v>
      </c>
      <c r="BF203" s="184" t="str">
        <f t="shared" ref="BF203:BG203" si="124">BF202</f>
        <v>C</v>
      </c>
      <c r="BG203" s="184" t="str">
        <f t="shared" si="124"/>
        <v>c</v>
      </c>
      <c r="BH203" s="184">
        <f t="shared" si="85"/>
        <v>1</v>
      </c>
      <c r="BI203" s="359">
        <f t="shared" si="122"/>
        <v>1</v>
      </c>
    </row>
    <row r="204" spans="55:61">
      <c r="BC204" s="156">
        <f t="shared" si="123"/>
        <v>39</v>
      </c>
      <c r="BD204" s="172" t="str">
        <f t="shared" si="123"/>
        <v>KC_C</v>
      </c>
      <c r="BE204" s="350" t="str">
        <f>IF(P15="","",P15)</f>
        <v/>
      </c>
      <c r="BF204" s="184" t="str">
        <f t="shared" ref="BF204:BG204" si="125">BF203</f>
        <v>C</v>
      </c>
      <c r="BG204" s="184" t="str">
        <f t="shared" si="125"/>
        <v>c</v>
      </c>
      <c r="BH204" s="184">
        <f t="shared" si="85"/>
        <v>1</v>
      </c>
      <c r="BI204" s="359" t="str">
        <f t="shared" si="122"/>
        <v/>
      </c>
    </row>
    <row r="205" spans="55:61">
      <c r="BC205" s="157">
        <f t="shared" si="123"/>
        <v>39</v>
      </c>
      <c r="BD205" s="173" t="str">
        <f t="shared" si="123"/>
        <v>KC_C</v>
      </c>
      <c r="BE205" s="155" t="str">
        <f>IF(N15="","",N15)</f>
        <v>は</v>
      </c>
      <c r="BF205" s="185" t="str">
        <f t="shared" ref="BF205:BG205" si="126">BF204</f>
        <v>C</v>
      </c>
      <c r="BG205" s="185" t="str">
        <f t="shared" si="126"/>
        <v>c</v>
      </c>
      <c r="BH205" s="185">
        <f t="shared" si="85"/>
        <v>1</v>
      </c>
      <c r="BI205" s="216">
        <f t="shared" si="122"/>
        <v>21</v>
      </c>
    </row>
    <row r="206" spans="55:61">
      <c r="BC206" s="153">
        <v>40</v>
      </c>
      <c r="BD206" s="171" t="s">
        <v>906</v>
      </c>
      <c r="BE206" s="349" t="str">
        <f>IF(R17="","",R17)</f>
        <v>V</v>
      </c>
      <c r="BF206" s="183" t="s">
        <v>172</v>
      </c>
      <c r="BG206" s="188" t="s">
        <v>173</v>
      </c>
      <c r="BH206" s="356">
        <f t="shared" ref="BH206:BH237" si="127">COUNTIF(十六進数文字リスト,BG206)</f>
        <v>0</v>
      </c>
      <c r="BI206" s="358">
        <f t="shared" si="122"/>
        <v>0</v>
      </c>
    </row>
    <row r="207" spans="55:61">
      <c r="BC207" s="156">
        <f t="shared" ref="BC207:BD209" si="128">BC206</f>
        <v>40</v>
      </c>
      <c r="BD207" s="172" t="str">
        <f t="shared" si="128"/>
        <v>KC_V</v>
      </c>
      <c r="BE207" s="350" t="str">
        <f>IF(T17="","",T17)</f>
        <v>、</v>
      </c>
      <c r="BF207" s="184" t="str">
        <f t="shared" ref="BF207:BG207" si="129">BF206</f>
        <v>V</v>
      </c>
      <c r="BG207" s="184" t="str">
        <f t="shared" si="129"/>
        <v>v</v>
      </c>
      <c r="BH207" s="184">
        <f t="shared" si="127"/>
        <v>0</v>
      </c>
      <c r="BI207" s="359">
        <f t="shared" si="122"/>
        <v>1</v>
      </c>
    </row>
    <row r="208" spans="55:61">
      <c r="BC208" s="156">
        <f t="shared" si="128"/>
        <v>40</v>
      </c>
      <c r="BD208" s="172" t="str">
        <f t="shared" si="128"/>
        <v>KC_V</v>
      </c>
      <c r="BE208" s="350" t="str">
        <f>IF(T15="","",T15)</f>
        <v>左半</v>
      </c>
      <c r="BF208" s="184" t="str">
        <f t="shared" ref="BF208:BG208" si="130">BF207</f>
        <v>V</v>
      </c>
      <c r="BG208" s="184" t="str">
        <f t="shared" si="130"/>
        <v>v</v>
      </c>
      <c r="BH208" s="184">
        <f t="shared" si="127"/>
        <v>0</v>
      </c>
      <c r="BI208" s="359">
        <f t="shared" si="122"/>
        <v>17</v>
      </c>
    </row>
    <row r="209" spans="55:61">
      <c r="BC209" s="157">
        <f t="shared" si="128"/>
        <v>40</v>
      </c>
      <c r="BD209" s="173" t="str">
        <f t="shared" si="128"/>
        <v>KC_V</v>
      </c>
      <c r="BE209" s="155" t="str">
        <f>IF(R15="","",R15)</f>
        <v>こ</v>
      </c>
      <c r="BF209" s="185" t="str">
        <f t="shared" ref="BF209:BG209" si="131">BF208</f>
        <v>V</v>
      </c>
      <c r="BG209" s="185" t="str">
        <f t="shared" si="131"/>
        <v>v</v>
      </c>
      <c r="BH209" s="185">
        <f t="shared" si="127"/>
        <v>0</v>
      </c>
      <c r="BI209" s="216">
        <f t="shared" si="122"/>
        <v>21</v>
      </c>
    </row>
    <row r="210" spans="55:61">
      <c r="BC210" s="153">
        <v>41</v>
      </c>
      <c r="BD210" s="171" t="s">
        <v>907</v>
      </c>
      <c r="BE210" s="349" t="str">
        <f>IF(V17="","",V17)</f>
        <v>B</v>
      </c>
      <c r="BF210" s="183" t="s">
        <v>174</v>
      </c>
      <c r="BG210" s="188" t="s">
        <v>175</v>
      </c>
      <c r="BH210" s="356">
        <f t="shared" si="127"/>
        <v>1</v>
      </c>
      <c r="BI210" s="358">
        <f t="shared" si="122"/>
        <v>0</v>
      </c>
    </row>
    <row r="211" spans="55:61">
      <c r="BC211" s="156">
        <f t="shared" ref="BC211:BD213" si="132">BC210</f>
        <v>41</v>
      </c>
      <c r="BD211" s="172" t="str">
        <f t="shared" si="132"/>
        <v>KC_B</v>
      </c>
      <c r="BE211" s="350" t="str">
        <f>IF(X17="","",X17)</f>
        <v>み</v>
      </c>
      <c r="BF211" s="184" t="str">
        <f t="shared" ref="BF211:BG211" si="133">BF210</f>
        <v>B</v>
      </c>
      <c r="BG211" s="184" t="str">
        <f t="shared" si="133"/>
        <v>b</v>
      </c>
      <c r="BH211" s="184">
        <f t="shared" si="127"/>
        <v>1</v>
      </c>
      <c r="BI211" s="359">
        <f t="shared" si="122"/>
        <v>4</v>
      </c>
    </row>
    <row r="212" spans="55:61">
      <c r="BC212" s="156">
        <f t="shared" si="132"/>
        <v>41</v>
      </c>
      <c r="BD212" s="172" t="str">
        <f t="shared" si="132"/>
        <v>KC_B</v>
      </c>
      <c r="BE212" s="350" t="str">
        <f>IF(X15="","",X15)</f>
        <v/>
      </c>
      <c r="BF212" s="184" t="str">
        <f t="shared" ref="BF212:BG212" si="134">BF211</f>
        <v>B</v>
      </c>
      <c r="BG212" s="184" t="str">
        <f t="shared" si="134"/>
        <v>b</v>
      </c>
      <c r="BH212" s="184">
        <f t="shared" si="127"/>
        <v>1</v>
      </c>
      <c r="BI212" s="359" t="str">
        <f t="shared" si="122"/>
        <v/>
      </c>
    </row>
    <row r="213" spans="55:61">
      <c r="BC213" s="157">
        <f t="shared" si="132"/>
        <v>41</v>
      </c>
      <c r="BD213" s="173" t="str">
        <f t="shared" si="132"/>
        <v>KC_B</v>
      </c>
      <c r="BE213" s="155" t="str">
        <f>IF(V15="","",V15)</f>
        <v>そ</v>
      </c>
      <c r="BF213" s="185" t="str">
        <f t="shared" ref="BF213:BG213" si="135">BF212</f>
        <v>B</v>
      </c>
      <c r="BG213" s="185" t="str">
        <f t="shared" si="135"/>
        <v>b</v>
      </c>
      <c r="BH213" s="185">
        <f t="shared" si="127"/>
        <v>1</v>
      </c>
      <c r="BI213" s="216">
        <f t="shared" si="122"/>
        <v>5</v>
      </c>
    </row>
    <row r="214" spans="55:61">
      <c r="BC214" s="153">
        <v>42</v>
      </c>
      <c r="BD214" s="171" t="s">
        <v>908</v>
      </c>
      <c r="BE214" s="349" t="str">
        <f>IF(Z17="","",Z17)</f>
        <v>N</v>
      </c>
      <c r="BF214" s="183" t="s">
        <v>176</v>
      </c>
      <c r="BG214" s="188" t="s">
        <v>177</v>
      </c>
      <c r="BH214" s="356">
        <f t="shared" si="127"/>
        <v>0</v>
      </c>
      <c r="BI214" s="358">
        <f t="shared" si="122"/>
        <v>0</v>
      </c>
    </row>
    <row r="215" spans="55:61">
      <c r="BC215" s="156">
        <f t="shared" ref="BC215:BD217" si="136">BC214</f>
        <v>42</v>
      </c>
      <c r="BD215" s="172" t="str">
        <f t="shared" si="136"/>
        <v>KC_N</v>
      </c>
      <c r="BE215" s="350" t="str">
        <f>IF(AB17="","",AB17)</f>
        <v>お</v>
      </c>
      <c r="BF215" s="184" t="str">
        <f t="shared" ref="BF215:BG215" si="137">BF214</f>
        <v>N</v>
      </c>
      <c r="BG215" s="184" t="str">
        <f t="shared" si="137"/>
        <v>n</v>
      </c>
      <c r="BH215" s="184">
        <f t="shared" si="127"/>
        <v>0</v>
      </c>
      <c r="BI215" s="359">
        <f t="shared" si="122"/>
        <v>7</v>
      </c>
    </row>
    <row r="216" spans="55:61">
      <c r="BC216" s="156">
        <f t="shared" si="136"/>
        <v>42</v>
      </c>
      <c r="BD216" s="172" t="str">
        <f t="shared" si="136"/>
        <v>KC_N</v>
      </c>
      <c r="BE216" s="350" t="str">
        <f>IF(AB15="","",AB15)</f>
        <v/>
      </c>
      <c r="BF216" s="184" t="str">
        <f t="shared" ref="BF216:BG216" si="138">BF215</f>
        <v>N</v>
      </c>
      <c r="BG216" s="184" t="str">
        <f t="shared" si="138"/>
        <v>n</v>
      </c>
      <c r="BH216" s="184">
        <f t="shared" si="127"/>
        <v>0</v>
      </c>
      <c r="BI216" s="359" t="str">
        <f t="shared" si="122"/>
        <v/>
      </c>
    </row>
    <row r="217" spans="55:61">
      <c r="BC217" s="157">
        <f t="shared" si="136"/>
        <v>42</v>
      </c>
      <c r="BD217" s="173" t="str">
        <f t="shared" si="136"/>
        <v>KC_N</v>
      </c>
      <c r="BE217" s="155" t="str">
        <f>IF(Z15="","",Z15)</f>
        <v>た</v>
      </c>
      <c r="BF217" s="185" t="str">
        <f t="shared" ref="BF217:BG217" si="139">BF216</f>
        <v>N</v>
      </c>
      <c r="BG217" s="185" t="str">
        <f t="shared" si="139"/>
        <v>n</v>
      </c>
      <c r="BH217" s="185">
        <f t="shared" si="127"/>
        <v>0</v>
      </c>
      <c r="BI217" s="216">
        <f t="shared" si="122"/>
        <v>5</v>
      </c>
    </row>
    <row r="218" spans="55:61">
      <c r="BC218" s="153">
        <v>43</v>
      </c>
      <c r="BD218" s="171" t="s">
        <v>909</v>
      </c>
      <c r="BE218" s="349" t="str">
        <f>IF(AD17="","",AD17)</f>
        <v>M</v>
      </c>
      <c r="BF218" s="182" t="s">
        <v>178</v>
      </c>
      <c r="BG218" s="188" t="s">
        <v>179</v>
      </c>
      <c r="BH218" s="356">
        <f t="shared" si="127"/>
        <v>0</v>
      </c>
      <c r="BI218" s="358">
        <f t="shared" si="122"/>
        <v>0</v>
      </c>
    </row>
    <row r="219" spans="55:61">
      <c r="BC219" s="156">
        <f t="shared" ref="BC219:BD221" si="140">BC218</f>
        <v>43</v>
      </c>
      <c r="BD219" s="172" t="str">
        <f t="shared" si="140"/>
        <v>KC_M</v>
      </c>
      <c r="BE219" s="350" t="str">
        <f>IF(AF17="","",AF17)</f>
        <v>。</v>
      </c>
      <c r="BF219" s="184" t="str">
        <f t="shared" ref="BF219:BG219" si="141">BF218</f>
        <v>M</v>
      </c>
      <c r="BG219" s="184" t="str">
        <f t="shared" si="141"/>
        <v>m</v>
      </c>
      <c r="BH219" s="184">
        <f t="shared" si="127"/>
        <v>0</v>
      </c>
      <c r="BI219" s="359">
        <f t="shared" si="122"/>
        <v>1</v>
      </c>
    </row>
    <row r="220" spans="55:61">
      <c r="BC220" s="156">
        <f t="shared" si="140"/>
        <v>43</v>
      </c>
      <c r="BD220" s="172" t="str">
        <f t="shared" si="140"/>
        <v>KC_M</v>
      </c>
      <c r="BE220" s="350" t="str">
        <f>IF(AF15="","",AF15)</f>
        <v>右半</v>
      </c>
      <c r="BF220" s="184" t="str">
        <f t="shared" ref="BF220:BG220" si="142">BF219</f>
        <v>M</v>
      </c>
      <c r="BG220" s="184" t="str">
        <f t="shared" si="142"/>
        <v>m</v>
      </c>
      <c r="BH220" s="184">
        <f t="shared" si="127"/>
        <v>0</v>
      </c>
      <c r="BI220" s="359">
        <f t="shared" si="122"/>
        <v>16</v>
      </c>
    </row>
    <row r="221" spans="55:61">
      <c r="BC221" s="157">
        <f t="shared" si="140"/>
        <v>43</v>
      </c>
      <c r="BD221" s="173" t="str">
        <f t="shared" si="140"/>
        <v>KC_M</v>
      </c>
      <c r="BE221" s="155" t="str">
        <f>IF(AD15="","",AD15)</f>
        <v>な</v>
      </c>
      <c r="BF221" s="185" t="str">
        <f t="shared" ref="BF221:BG221" si="143">BF220</f>
        <v>M</v>
      </c>
      <c r="BG221" s="185" t="str">
        <f t="shared" si="143"/>
        <v>m</v>
      </c>
      <c r="BH221" s="185">
        <f t="shared" si="127"/>
        <v>0</v>
      </c>
      <c r="BI221" s="216">
        <f t="shared" si="122"/>
        <v>20</v>
      </c>
    </row>
    <row r="222" spans="55:61">
      <c r="BC222" s="153">
        <v>44</v>
      </c>
      <c r="BD222" s="171" t="s">
        <v>910</v>
      </c>
      <c r="BE222" s="349" t="str">
        <f>IF(AH17="","",AH17)</f>
        <v>,</v>
      </c>
      <c r="BF222" s="183" t="s">
        <v>180</v>
      </c>
      <c r="BG222" s="188" t="s">
        <v>181</v>
      </c>
      <c r="BH222" s="356">
        <f t="shared" si="127"/>
        <v>0</v>
      </c>
      <c r="BI222" s="358">
        <f t="shared" si="122"/>
        <v>0</v>
      </c>
    </row>
    <row r="223" spans="55:61">
      <c r="BC223" s="156">
        <f t="shared" ref="BC223:BD225" si="144">BC222</f>
        <v>44</v>
      </c>
      <c r="BD223" s="172" t="str">
        <f t="shared" si="144"/>
        <v>KC_COMM</v>
      </c>
      <c r="BE223" s="350" t="str">
        <f>IF(AJ17="","",AJ17)</f>
        <v>む</v>
      </c>
      <c r="BF223" s="184" t="str">
        <f t="shared" ref="BF223:BG223" si="145">BF222</f>
        <v>,</v>
      </c>
      <c r="BG223" s="184" t="str">
        <f t="shared" si="145"/>
        <v>comma</v>
      </c>
      <c r="BH223" s="184">
        <f t="shared" si="127"/>
        <v>0</v>
      </c>
      <c r="BI223" s="359">
        <f t="shared" si="122"/>
        <v>1</v>
      </c>
    </row>
    <row r="224" spans="55:61">
      <c r="BC224" s="156">
        <f t="shared" si="144"/>
        <v>44</v>
      </c>
      <c r="BD224" s="172" t="str">
        <f t="shared" si="144"/>
        <v>KC_COMM</v>
      </c>
      <c r="BE224" s="350" t="str">
        <f>IF(AJ15="","",AJ15)</f>
        <v/>
      </c>
      <c r="BF224" s="184" t="str">
        <f t="shared" ref="BF224:BG224" si="146">BF223</f>
        <v>,</v>
      </c>
      <c r="BG224" s="184" t="str">
        <f t="shared" si="146"/>
        <v>comma</v>
      </c>
      <c r="BH224" s="184">
        <f t="shared" si="127"/>
        <v>0</v>
      </c>
      <c r="BI224" s="359" t="str">
        <f t="shared" si="122"/>
        <v/>
      </c>
    </row>
    <row r="225" spans="55:61">
      <c r="BC225" s="157">
        <f t="shared" si="144"/>
        <v>44</v>
      </c>
      <c r="BD225" s="173" t="str">
        <f t="shared" si="144"/>
        <v>KC_COMM</v>
      </c>
      <c r="BE225" s="155" t="str">
        <f>IF(AH15="","",AH15)</f>
        <v>ん</v>
      </c>
      <c r="BF225" s="185" t="str">
        <f t="shared" ref="BF225:BG225" si="147">BF224</f>
        <v>,</v>
      </c>
      <c r="BG225" s="185" t="str">
        <f t="shared" si="147"/>
        <v>comma</v>
      </c>
      <c r="BH225" s="185">
        <f t="shared" si="127"/>
        <v>0</v>
      </c>
      <c r="BI225" s="216">
        <f t="shared" si="122"/>
        <v>19</v>
      </c>
    </row>
    <row r="226" spans="55:61">
      <c r="BC226" s="153">
        <v>45</v>
      </c>
      <c r="BD226" s="171" t="s">
        <v>911</v>
      </c>
      <c r="BE226" s="349" t="str">
        <f>IF(AL17="","",AL17)</f>
        <v>.</v>
      </c>
      <c r="BF226" s="183" t="s">
        <v>182</v>
      </c>
      <c r="BG226" s="188" t="s">
        <v>183</v>
      </c>
      <c r="BH226" s="356">
        <f t="shared" si="127"/>
        <v>0</v>
      </c>
      <c r="BI226" s="358">
        <f t="shared" si="122"/>
        <v>0</v>
      </c>
    </row>
    <row r="227" spans="55:61">
      <c r="BC227" s="156">
        <f t="shared" ref="BC227:BD229" si="148">BC226</f>
        <v>45</v>
      </c>
      <c r="BD227" s="172" t="str">
        <f t="shared" si="148"/>
        <v>KC_DOT</v>
      </c>
      <c r="BE227" s="350" t="str">
        <f>IF(AN17="","",AN17)</f>
        <v>わ</v>
      </c>
      <c r="BF227" s="184" t="str">
        <f t="shared" ref="BF227:BG227" si="149">BF226</f>
        <v>.</v>
      </c>
      <c r="BG227" s="184" t="str">
        <f t="shared" si="149"/>
        <v>period</v>
      </c>
      <c r="BH227" s="184">
        <f t="shared" si="127"/>
        <v>0</v>
      </c>
      <c r="BI227" s="359">
        <f t="shared" si="122"/>
        <v>4</v>
      </c>
    </row>
    <row r="228" spans="55:61">
      <c r="BC228" s="156">
        <f t="shared" si="148"/>
        <v>45</v>
      </c>
      <c r="BD228" s="172" t="str">
        <f t="shared" si="148"/>
        <v>KC_DOT</v>
      </c>
      <c r="BE228" s="350" t="str">
        <f>IF(AN15="","",AN15)</f>
        <v/>
      </c>
      <c r="BF228" s="184" t="str">
        <f t="shared" ref="BF228:BG228" si="150">BF227</f>
        <v>.</v>
      </c>
      <c r="BG228" s="184" t="str">
        <f t="shared" si="150"/>
        <v>period</v>
      </c>
      <c r="BH228" s="184">
        <f t="shared" si="127"/>
        <v>0</v>
      </c>
      <c r="BI228" s="359" t="str">
        <f t="shared" si="122"/>
        <v/>
      </c>
    </row>
    <row r="229" spans="55:61">
      <c r="BC229" s="157">
        <f t="shared" si="148"/>
        <v>45</v>
      </c>
      <c r="BD229" s="173" t="str">
        <f t="shared" si="148"/>
        <v>KC_DOT</v>
      </c>
      <c r="BE229" s="155" t="str">
        <f>IF(AL15="","",AL15)</f>
        <v>ら</v>
      </c>
      <c r="BF229" s="185" t="str">
        <f t="shared" ref="BF229:BG229" si="151">BF228</f>
        <v>.</v>
      </c>
      <c r="BG229" s="185" t="str">
        <f t="shared" si="151"/>
        <v>period</v>
      </c>
      <c r="BH229" s="185">
        <f t="shared" si="127"/>
        <v>0</v>
      </c>
      <c r="BI229" s="216">
        <f t="shared" si="122"/>
        <v>4</v>
      </c>
    </row>
    <row r="230" spans="55:61">
      <c r="BC230" s="153">
        <v>46</v>
      </c>
      <c r="BD230" s="171" t="s">
        <v>912</v>
      </c>
      <c r="BE230" s="349" t="str">
        <f>IF(AP17="","",AP17)</f>
        <v>/</v>
      </c>
      <c r="BF230" s="183" t="s">
        <v>184</v>
      </c>
      <c r="BG230" s="188" t="s">
        <v>185</v>
      </c>
      <c r="BH230" s="356">
        <f t="shared" si="127"/>
        <v>0</v>
      </c>
      <c r="BI230" s="358">
        <f t="shared" si="122"/>
        <v>0</v>
      </c>
    </row>
    <row r="231" spans="55:61">
      <c r="BC231" s="156">
        <f t="shared" ref="BC231:BD233" si="152">BC230</f>
        <v>46</v>
      </c>
      <c r="BD231" s="172" t="str">
        <f t="shared" si="152"/>
        <v>KC_SLSH</v>
      </c>
      <c r="BE231" s="350" t="str">
        <f>IF(AR17="","",AR17)</f>
        <v/>
      </c>
      <c r="BF231" s="184" t="str">
        <f t="shared" ref="BF231:BG231" si="153">BF230</f>
        <v>/</v>
      </c>
      <c r="BG231" s="184" t="str">
        <f t="shared" si="153"/>
        <v>slash</v>
      </c>
      <c r="BH231" s="184">
        <f t="shared" si="127"/>
        <v>0</v>
      </c>
      <c r="BI231" s="359" t="str">
        <f t="shared" si="122"/>
        <v/>
      </c>
    </row>
    <row r="232" spans="55:61">
      <c r="BC232" s="156">
        <f t="shared" si="152"/>
        <v>46</v>
      </c>
      <c r="BD232" s="172" t="str">
        <f t="shared" si="152"/>
        <v>KC_SLSH</v>
      </c>
      <c r="BE232" s="350" t="str">
        <f>IF(AR15="","",AR15)</f>
        <v/>
      </c>
      <c r="BF232" s="184" t="str">
        <f t="shared" ref="BF232:BG232" si="154">BF231</f>
        <v>/</v>
      </c>
      <c r="BG232" s="184" t="str">
        <f t="shared" si="154"/>
        <v>slash</v>
      </c>
      <c r="BH232" s="184">
        <f t="shared" si="127"/>
        <v>0</v>
      </c>
      <c r="BI232" s="359" t="str">
        <f t="shared" si="122"/>
        <v/>
      </c>
    </row>
    <row r="233" spans="55:61">
      <c r="BC233" s="157">
        <f t="shared" si="152"/>
        <v>46</v>
      </c>
      <c r="BD233" s="173" t="str">
        <f t="shared" si="152"/>
        <v>KC_SLSH</v>
      </c>
      <c r="BE233" s="155" t="str">
        <f>IF(AP15="","",AP15)</f>
        <v>れ</v>
      </c>
      <c r="BF233" s="185" t="str">
        <f t="shared" ref="BF233:BG233" si="155">BF232</f>
        <v>/</v>
      </c>
      <c r="BG233" s="185" t="str">
        <f t="shared" si="155"/>
        <v>slash</v>
      </c>
      <c r="BH233" s="185">
        <f t="shared" si="127"/>
        <v>0</v>
      </c>
      <c r="BI233" s="216">
        <f t="shared" si="122"/>
        <v>4</v>
      </c>
    </row>
    <row r="234" spans="55:61">
      <c r="BC234" s="153">
        <v>47</v>
      </c>
      <c r="BD234" s="171" t="s">
        <v>913</v>
      </c>
      <c r="BE234" s="349" t="str">
        <f>IF(AT17="","",AT17)</f>
        <v>_</v>
      </c>
      <c r="BF234" s="183" t="s">
        <v>103</v>
      </c>
      <c r="BG234" s="188" t="s">
        <v>186</v>
      </c>
      <c r="BH234" s="356">
        <f t="shared" si="127"/>
        <v>0</v>
      </c>
      <c r="BI234" s="358">
        <f t="shared" si="122"/>
        <v>3</v>
      </c>
    </row>
    <row r="235" spans="55:61">
      <c r="BC235" s="156">
        <f t="shared" ref="BC235:BD237" si="156">BC234</f>
        <v>47</v>
      </c>
      <c r="BD235" s="172" t="str">
        <f t="shared" si="156"/>
        <v>KC_INT1</v>
      </c>
      <c r="BE235" s="350" t="str">
        <f>IF(AV17="","",AV17)</f>
        <v/>
      </c>
      <c r="BF235" s="184" t="str">
        <f t="shared" ref="BF235:BG235" si="157">BF234</f>
        <v>_</v>
      </c>
      <c r="BG235" s="184" t="str">
        <f t="shared" si="157"/>
        <v>international1</v>
      </c>
      <c r="BH235" s="184">
        <f t="shared" si="127"/>
        <v>0</v>
      </c>
      <c r="BI235" s="359" t="str">
        <f t="shared" si="122"/>
        <v/>
      </c>
    </row>
    <row r="236" spans="55:61">
      <c r="BC236" s="156">
        <f t="shared" si="156"/>
        <v>47</v>
      </c>
      <c r="BD236" s="172" t="str">
        <f t="shared" si="156"/>
        <v>KC_INT1</v>
      </c>
      <c r="BE236" s="350" t="str">
        <f>IF(AV15="","",AV15)</f>
        <v/>
      </c>
      <c r="BF236" s="184" t="str">
        <f t="shared" ref="BF236:BG236" si="158">BF235</f>
        <v>_</v>
      </c>
      <c r="BG236" s="184" t="str">
        <f t="shared" si="158"/>
        <v>international1</v>
      </c>
      <c r="BH236" s="184">
        <f t="shared" si="127"/>
        <v>0</v>
      </c>
      <c r="BI236" s="359" t="str">
        <f t="shared" si="122"/>
        <v/>
      </c>
    </row>
    <row r="237" spans="55:61">
      <c r="BC237" s="157">
        <f t="shared" si="156"/>
        <v>47</v>
      </c>
      <c r="BD237" s="173" t="str">
        <f t="shared" si="156"/>
        <v>KC_INT1</v>
      </c>
      <c r="BE237" s="155" t="str">
        <f>IF(AT15="","",AT15)</f>
        <v/>
      </c>
      <c r="BF237" s="185" t="str">
        <f t="shared" ref="BF237:BG237" si="159">BF236</f>
        <v>_</v>
      </c>
      <c r="BG237" s="185" t="str">
        <f t="shared" si="159"/>
        <v>international1</v>
      </c>
      <c r="BH237" s="185">
        <f t="shared" si="127"/>
        <v>0</v>
      </c>
      <c r="BI237" s="216" t="str">
        <f t="shared" si="122"/>
        <v/>
      </c>
    </row>
  </sheetData>
  <sheetProtection sheet="1" objects="1" scenarios="1" selectLockedCells="1"/>
  <mergeCells count="380">
    <mergeCell ref="AT15:AU16"/>
    <mergeCell ref="AV15:AW16"/>
    <mergeCell ref="AT17:AU18"/>
    <mergeCell ref="AV17:AW18"/>
    <mergeCell ref="AS3:AT4"/>
    <mergeCell ref="AU3:AV4"/>
    <mergeCell ref="AQ9:AR10"/>
    <mergeCell ref="AS9:AT10"/>
    <mergeCell ref="AY3:AZ4"/>
    <mergeCell ref="AW5:AX6"/>
    <mergeCell ref="AY5:AZ6"/>
    <mergeCell ref="AX11:AY12"/>
    <mergeCell ref="AV13:AW14"/>
    <mergeCell ref="AX13:AY14"/>
    <mergeCell ref="AS5:AT6"/>
    <mergeCell ref="AU5:AV6"/>
    <mergeCell ref="AU7:AV8"/>
    <mergeCell ref="AW7:AX8"/>
    <mergeCell ref="AU9:AV10"/>
    <mergeCell ref="AW9:AX10"/>
    <mergeCell ref="AR11:AS12"/>
    <mergeCell ref="AT11:AU12"/>
    <mergeCell ref="AR13:AS14"/>
    <mergeCell ref="AT13:AU14"/>
    <mergeCell ref="AV11:AW12"/>
    <mergeCell ref="AW3:AX4"/>
    <mergeCell ref="AO3:AP4"/>
    <mergeCell ref="AQ3:AR4"/>
    <mergeCell ref="AO5:AP6"/>
    <mergeCell ref="AQ5:AR6"/>
    <mergeCell ref="AQ7:AR8"/>
    <mergeCell ref="AS7:AT8"/>
    <mergeCell ref="AG5:AH6"/>
    <mergeCell ref="AI5:AJ6"/>
    <mergeCell ref="AK3:AL4"/>
    <mergeCell ref="AM3:AN4"/>
    <mergeCell ref="AK5:AL6"/>
    <mergeCell ref="AM5:AN6"/>
    <mergeCell ref="AO7:AP8"/>
    <mergeCell ref="AN11:AO12"/>
    <mergeCell ref="AP11:AQ12"/>
    <mergeCell ref="AC3:AD4"/>
    <mergeCell ref="AE3:AF4"/>
    <mergeCell ref="AC5:AD6"/>
    <mergeCell ref="AE5:AF6"/>
    <mergeCell ref="AG3:AH4"/>
    <mergeCell ref="AI3:AJ4"/>
    <mergeCell ref="U5:V6"/>
    <mergeCell ref="W5:X6"/>
    <mergeCell ref="Y3:Z4"/>
    <mergeCell ref="AA3:AB4"/>
    <mergeCell ref="Y5:Z6"/>
    <mergeCell ref="AA5:AB6"/>
    <mergeCell ref="Q3:R4"/>
    <mergeCell ref="S3:T4"/>
    <mergeCell ref="Q5:R6"/>
    <mergeCell ref="S5:T6"/>
    <mergeCell ref="U3:V4"/>
    <mergeCell ref="W3:X4"/>
    <mergeCell ref="I5:J6"/>
    <mergeCell ref="K5:L6"/>
    <mergeCell ref="M3:N4"/>
    <mergeCell ref="O3:P4"/>
    <mergeCell ref="M5:N6"/>
    <mergeCell ref="O5:P6"/>
    <mergeCell ref="E3:F4"/>
    <mergeCell ref="G3:H4"/>
    <mergeCell ref="E5:F6"/>
    <mergeCell ref="G5:H6"/>
    <mergeCell ref="I3:J4"/>
    <mergeCell ref="K3:L4"/>
    <mergeCell ref="AP17:AQ18"/>
    <mergeCell ref="AR17:AS18"/>
    <mergeCell ref="A3:B4"/>
    <mergeCell ref="C3:D4"/>
    <mergeCell ref="A5:B6"/>
    <mergeCell ref="C5:D6"/>
    <mergeCell ref="AL15:AM16"/>
    <mergeCell ref="AN15:AO16"/>
    <mergeCell ref="AL17:AM18"/>
    <mergeCell ref="AN17:AO18"/>
    <mergeCell ref="AP15:AQ16"/>
    <mergeCell ref="AR15:AS16"/>
    <mergeCell ref="AD17:AE18"/>
    <mergeCell ref="AF17:AG18"/>
    <mergeCell ref="AH15:AI16"/>
    <mergeCell ref="AJ15:AK16"/>
    <mergeCell ref="AH17:AI18"/>
    <mergeCell ref="AJ17:AK18"/>
    <mergeCell ref="Z15:AA16"/>
    <mergeCell ref="AB15:AC16"/>
    <mergeCell ref="Z17:AA18"/>
    <mergeCell ref="AB17:AC18"/>
    <mergeCell ref="AD15:AE16"/>
    <mergeCell ref="AF15:AG16"/>
    <mergeCell ref="R17:S18"/>
    <mergeCell ref="T17:U18"/>
    <mergeCell ref="V15:W16"/>
    <mergeCell ref="X15:Y16"/>
    <mergeCell ref="V17:W18"/>
    <mergeCell ref="X17:Y18"/>
    <mergeCell ref="P15:Q16"/>
    <mergeCell ref="N17:O18"/>
    <mergeCell ref="P17:Q18"/>
    <mergeCell ref="R15:S16"/>
    <mergeCell ref="T15:U16"/>
    <mergeCell ref="F17:G18"/>
    <mergeCell ref="H17:I18"/>
    <mergeCell ref="J15:K16"/>
    <mergeCell ref="L15:M16"/>
    <mergeCell ref="J17:K18"/>
    <mergeCell ref="L17:M18"/>
    <mergeCell ref="AP13:AQ14"/>
    <mergeCell ref="F15:G16"/>
    <mergeCell ref="H15:I16"/>
    <mergeCell ref="AF13:AG14"/>
    <mergeCell ref="AH13:AI14"/>
    <mergeCell ref="AJ11:AK12"/>
    <mergeCell ref="AL11:AM12"/>
    <mergeCell ref="AJ13:AK14"/>
    <mergeCell ref="AL13:AM14"/>
    <mergeCell ref="AB11:AC12"/>
    <mergeCell ref="AD11:AE12"/>
    <mergeCell ref="AB13:AC14"/>
    <mergeCell ref="AD13:AE14"/>
    <mergeCell ref="AF11:AG12"/>
    <mergeCell ref="AH11:AI12"/>
    <mergeCell ref="Z11:AA12"/>
    <mergeCell ref="X13:Y14"/>
    <mergeCell ref="Z13:AA14"/>
    <mergeCell ref="P11:Q12"/>
    <mergeCell ref="R11:S12"/>
    <mergeCell ref="P13:Q14"/>
    <mergeCell ref="R13:S14"/>
    <mergeCell ref="T11:U12"/>
    <mergeCell ref="N15:O16"/>
    <mergeCell ref="D11:E12"/>
    <mergeCell ref="F11:G12"/>
    <mergeCell ref="D13:E14"/>
    <mergeCell ref="F13:G14"/>
    <mergeCell ref="H11:I12"/>
    <mergeCell ref="J11:K12"/>
    <mergeCell ref="T13:U14"/>
    <mergeCell ref="V13:W14"/>
    <mergeCell ref="AN13:AO14"/>
    <mergeCell ref="X11:Y12"/>
    <mergeCell ref="U9:V10"/>
    <mergeCell ref="K9:L10"/>
    <mergeCell ref="M9:N10"/>
    <mergeCell ref="O7:P8"/>
    <mergeCell ref="Q7:R8"/>
    <mergeCell ref="O9:P10"/>
    <mergeCell ref="Q9:R10"/>
    <mergeCell ref="H13:I14"/>
    <mergeCell ref="J13:K14"/>
    <mergeCell ref="L11:M12"/>
    <mergeCell ref="N11:O12"/>
    <mergeCell ref="L13:M14"/>
    <mergeCell ref="N13:O14"/>
    <mergeCell ref="V11:W12"/>
    <mergeCell ref="AU28:AV29"/>
    <mergeCell ref="AW28:AX29"/>
    <mergeCell ref="AY26:AZ27"/>
    <mergeCell ref="BA26:BB27"/>
    <mergeCell ref="G7:H8"/>
    <mergeCell ref="I7:J8"/>
    <mergeCell ref="G9:H10"/>
    <mergeCell ref="I9:J10"/>
    <mergeCell ref="AO9:AP10"/>
    <mergeCell ref="AE7:AF8"/>
    <mergeCell ref="AG7:AH8"/>
    <mergeCell ref="AE9:AF10"/>
    <mergeCell ref="AG9:AH10"/>
    <mergeCell ref="AI7:AJ8"/>
    <mergeCell ref="AK7:AL8"/>
    <mergeCell ref="W9:X10"/>
    <mergeCell ref="Y9:Z10"/>
    <mergeCell ref="AA7:AB8"/>
    <mergeCell ref="AC7:AD8"/>
    <mergeCell ref="AA9:AB10"/>
    <mergeCell ref="AC9:AD10"/>
    <mergeCell ref="W7:X8"/>
    <mergeCell ref="Y7:Z8"/>
    <mergeCell ref="K7:L8"/>
    <mergeCell ref="C7:D8"/>
    <mergeCell ref="E7:F8"/>
    <mergeCell ref="C9:D10"/>
    <mergeCell ref="E9:F10"/>
    <mergeCell ref="AO24:AP25"/>
    <mergeCell ref="AK22:AL23"/>
    <mergeCell ref="AM22:AN23"/>
    <mergeCell ref="AK24:AL25"/>
    <mergeCell ref="AM24:AN25"/>
    <mergeCell ref="AO22:AP23"/>
    <mergeCell ref="AC24:AD25"/>
    <mergeCell ref="AE24:AF25"/>
    <mergeCell ref="AG22:AH23"/>
    <mergeCell ref="AI22:AJ23"/>
    <mergeCell ref="AG24:AH25"/>
    <mergeCell ref="AI24:AJ25"/>
    <mergeCell ref="M7:N8"/>
    <mergeCell ref="AI9:AJ10"/>
    <mergeCell ref="AK9:AL10"/>
    <mergeCell ref="AM7:AN8"/>
    <mergeCell ref="AM9:AN10"/>
    <mergeCell ref="S7:T8"/>
    <mergeCell ref="U7:V8"/>
    <mergeCell ref="S9:T10"/>
    <mergeCell ref="AX36:AY37"/>
    <mergeCell ref="AZ36:BA37"/>
    <mergeCell ref="AS22:AT23"/>
    <mergeCell ref="AU22:AV23"/>
    <mergeCell ref="AS24:AT25"/>
    <mergeCell ref="AU24:AV25"/>
    <mergeCell ref="AR30:AS31"/>
    <mergeCell ref="AT30:AU31"/>
    <mergeCell ref="AR32:AS33"/>
    <mergeCell ref="AT32:AU33"/>
    <mergeCell ref="AX34:AY35"/>
    <mergeCell ref="AZ34:BA35"/>
    <mergeCell ref="AQ24:AR25"/>
    <mergeCell ref="AQ26:AR27"/>
    <mergeCell ref="AS26:AT27"/>
    <mergeCell ref="AQ28:AR29"/>
    <mergeCell ref="AS28:AT29"/>
    <mergeCell ref="AQ22:AR23"/>
    <mergeCell ref="AP32:AQ33"/>
    <mergeCell ref="AP30:AQ31"/>
    <mergeCell ref="AY28:AZ29"/>
    <mergeCell ref="BA28:BB29"/>
    <mergeCell ref="AU26:AV27"/>
    <mergeCell ref="AW26:AX27"/>
    <mergeCell ref="Y22:Z23"/>
    <mergeCell ref="AA22:AB23"/>
    <mergeCell ref="Y24:Z25"/>
    <mergeCell ref="AA24:AB25"/>
    <mergeCell ref="AC22:AD23"/>
    <mergeCell ref="AE22:AF23"/>
    <mergeCell ref="Q24:R25"/>
    <mergeCell ref="S24:T25"/>
    <mergeCell ref="U22:V23"/>
    <mergeCell ref="W22:X23"/>
    <mergeCell ref="U24:V25"/>
    <mergeCell ref="W24:X25"/>
    <mergeCell ref="M22:N23"/>
    <mergeCell ref="O22:P23"/>
    <mergeCell ref="M24:N25"/>
    <mergeCell ref="O24:P25"/>
    <mergeCell ref="Q22:R23"/>
    <mergeCell ref="S22:T23"/>
    <mergeCell ref="E24:F25"/>
    <mergeCell ref="G24:H25"/>
    <mergeCell ref="I22:J23"/>
    <mergeCell ref="K22:L23"/>
    <mergeCell ref="I24:J25"/>
    <mergeCell ref="K24:L25"/>
    <mergeCell ref="A22:B23"/>
    <mergeCell ref="C22:D23"/>
    <mergeCell ref="A24:B25"/>
    <mergeCell ref="C24:D25"/>
    <mergeCell ref="E22:F23"/>
    <mergeCell ref="G22:H23"/>
    <mergeCell ref="AL36:AM37"/>
    <mergeCell ref="AN36:AO37"/>
    <mergeCell ref="AP34:AQ35"/>
    <mergeCell ref="Z36:AA37"/>
    <mergeCell ref="AB36:AC37"/>
    <mergeCell ref="AD34:AE35"/>
    <mergeCell ref="AF34:AG35"/>
    <mergeCell ref="AD36:AE37"/>
    <mergeCell ref="AF36:AG37"/>
    <mergeCell ref="V34:W35"/>
    <mergeCell ref="X34:Y35"/>
    <mergeCell ref="V36:W37"/>
    <mergeCell ref="X36:Y37"/>
    <mergeCell ref="Z34:AA35"/>
    <mergeCell ref="AB34:AC35"/>
    <mergeCell ref="N36:O37"/>
    <mergeCell ref="P36:Q37"/>
    <mergeCell ref="R34:S35"/>
    <mergeCell ref="J34:K35"/>
    <mergeCell ref="L34:M35"/>
    <mergeCell ref="J36:K37"/>
    <mergeCell ref="L36:M37"/>
    <mergeCell ref="N34:O35"/>
    <mergeCell ref="P34:Q35"/>
    <mergeCell ref="AR34:AS35"/>
    <mergeCell ref="AP36:AQ37"/>
    <mergeCell ref="AR36:AS37"/>
    <mergeCell ref="AH34:AI35"/>
    <mergeCell ref="AJ34:AK35"/>
    <mergeCell ref="AH36:AI37"/>
    <mergeCell ref="AJ36:AK37"/>
    <mergeCell ref="AL34:AM35"/>
    <mergeCell ref="AN34:AO35"/>
    <mergeCell ref="F34:G35"/>
    <mergeCell ref="H34:I35"/>
    <mergeCell ref="F36:G37"/>
    <mergeCell ref="H36:I37"/>
    <mergeCell ref="AJ30:AK31"/>
    <mergeCell ref="AL30:AM31"/>
    <mergeCell ref="AJ32:AK33"/>
    <mergeCell ref="AL32:AM33"/>
    <mergeCell ref="AN30:AO31"/>
    <mergeCell ref="AB32:AC33"/>
    <mergeCell ref="AD32:AE33"/>
    <mergeCell ref="AF30:AG31"/>
    <mergeCell ref="AH30:AI31"/>
    <mergeCell ref="AF32:AG33"/>
    <mergeCell ref="AH32:AI33"/>
    <mergeCell ref="X30:Y31"/>
    <mergeCell ref="Z30:AA31"/>
    <mergeCell ref="X32:Y33"/>
    <mergeCell ref="Z32:AA33"/>
    <mergeCell ref="AB30:AC31"/>
    <mergeCell ref="AD30:AE31"/>
    <mergeCell ref="T34:U35"/>
    <mergeCell ref="R36:S37"/>
    <mergeCell ref="T36:U37"/>
    <mergeCell ref="W26:X27"/>
    <mergeCell ref="Y26:Z27"/>
    <mergeCell ref="W28:X29"/>
    <mergeCell ref="Y28:Z29"/>
    <mergeCell ref="AA26:AB27"/>
    <mergeCell ref="AC26:AD27"/>
    <mergeCell ref="L32:M33"/>
    <mergeCell ref="N32:O33"/>
    <mergeCell ref="T30:U31"/>
    <mergeCell ref="V30:W31"/>
    <mergeCell ref="T32:U33"/>
    <mergeCell ref="V32:W33"/>
    <mergeCell ref="L30:M31"/>
    <mergeCell ref="N30:O31"/>
    <mergeCell ref="P30:Q31"/>
    <mergeCell ref="R30:S31"/>
    <mergeCell ref="P32:Q33"/>
    <mergeCell ref="R32:S33"/>
    <mergeCell ref="S28:T29"/>
    <mergeCell ref="U28:V29"/>
    <mergeCell ref="S26:T27"/>
    <mergeCell ref="U26:V27"/>
    <mergeCell ref="AI26:AJ27"/>
    <mergeCell ref="AK26:AL27"/>
    <mergeCell ref="AI28:AJ29"/>
    <mergeCell ref="AK28:AL29"/>
    <mergeCell ref="AM26:AN27"/>
    <mergeCell ref="AO26:AP27"/>
    <mergeCell ref="AA28:AB29"/>
    <mergeCell ref="AC28:AD29"/>
    <mergeCell ref="AE26:AF27"/>
    <mergeCell ref="AG26:AH27"/>
    <mergeCell ref="AE28:AF29"/>
    <mergeCell ref="AG28:AH29"/>
    <mergeCell ref="AM28:AN29"/>
    <mergeCell ref="AO28:AP29"/>
    <mergeCell ref="D30:E31"/>
    <mergeCell ref="F30:G31"/>
    <mergeCell ref="D32:E33"/>
    <mergeCell ref="F32:G33"/>
    <mergeCell ref="H30:I31"/>
    <mergeCell ref="J30:K31"/>
    <mergeCell ref="H32:I33"/>
    <mergeCell ref="J32:K33"/>
    <mergeCell ref="AN32:AO33"/>
    <mergeCell ref="C26:D27"/>
    <mergeCell ref="E26:F27"/>
    <mergeCell ref="K26:L27"/>
    <mergeCell ref="M26:N27"/>
    <mergeCell ref="K28:L29"/>
    <mergeCell ref="M28:N29"/>
    <mergeCell ref="O26:P27"/>
    <mergeCell ref="Q26:R27"/>
    <mergeCell ref="C28:D29"/>
    <mergeCell ref="E28:F29"/>
    <mergeCell ref="G26:H27"/>
    <mergeCell ref="I26:J27"/>
    <mergeCell ref="G28:H29"/>
    <mergeCell ref="I28:J29"/>
    <mergeCell ref="O28:P29"/>
    <mergeCell ref="Q28:R29"/>
  </mergeCells>
  <phoneticPr fontId="1"/>
  <conditionalFormatting sqref="A3:AZ18">
    <cfRule type="expression" dxfId="17" priority="1">
      <formula>AND(A3&lt;&gt;"",COUNTIF(仮想キートップ,A3)&gt;1)</formula>
    </cfRule>
  </conditionalFormatting>
  <conditionalFormatting sqref="BC41:BC237">
    <cfRule type="expression" dxfId="16" priority="2">
      <formula>COUNTIF(ビット,BC41)&gt;4</formula>
    </cfRule>
  </conditionalFormatting>
  <conditionalFormatting sqref="BD41:BD237">
    <cfRule type="expression" dxfId="15" priority="3">
      <formula>COUNTIF(キー位置,BD41)&gt;4</formula>
    </cfRule>
  </conditionalFormatting>
  <conditionalFormatting sqref="BF41:BF237">
    <cfRule type="expression" dxfId="14" priority="4">
      <formula>COUNTIF(入力キー,BF41)&gt;4</formula>
    </cfRule>
  </conditionalFormatting>
  <conditionalFormatting sqref="BG41:BG237">
    <cfRule type="expression" dxfId="13" priority="6">
      <formula>COUNTIF(入力コード,BG41)&gt;4</formula>
    </cfRule>
  </conditionalFormatting>
  <dataValidations count="2">
    <dataValidation imeMode="off" allowBlank="1" showInputMessage="1" showErrorMessage="1" sqref="F17:G18 BN41:BN56 A5:B6 E5:F6 I5:J6 M5:N6 Q5:R6 U5:V6 Y5:Z6 AC5:AD6 AG5:AH6 AK5:AL6 AO5:AP6 AS5:AT6 AU9:AV10 AQ9:AR10 AM9:AN10 AI9:AJ10 AE9:AF10 AA9:AB10 W9:X10 S9:T10 O9:P10 K9:L10 G9:H10 C9:D10 D13:E14 H13:I14 L13:M14 P13:Q14 T13:U14 X13:Y14 AB13:AC14 AF13:AG14 AJ13:AK14 AN13:AO14 AR13:AS14 AV13:AW14 AT17:AU18 AP17:AQ18 AL17:AM18 AH17:AI18 AD17:AE18 Z17:AA18 V17:W18 R17:S18 N17:O18 J17:K18 AW5:AX6 BC41:BD237 BG41:BI237" xr:uid="{CCE9F5DD-55CD-43D7-9B33-B7784E0AB7BD}"/>
    <dataValidation type="whole" imeMode="off" allowBlank="1" showInputMessage="1" showErrorMessage="1" sqref="BC42:BC237" xr:uid="{E747E5E7-BB8D-42E3-888E-4ECB1C1165AD}">
      <formula1>0</formula1>
      <formula2>47</formula2>
    </dataValidation>
  </dataValidations>
  <pageMargins left="0.82677165354330717" right="0.23622047244094491" top="0.23622047244094491" bottom="0.23622047244094491" header="0.31496062992125984" footer="0.31496062992125984"/>
  <pageSetup paperSize="9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6F40-0EC9-544F-AF71-D8F63F9223B5}">
  <dimension ref="A1:BI64"/>
  <sheetViews>
    <sheetView showGridLines="0" showRowColHeaders="0" zoomScaleNormal="100" workbookViewId="0">
      <selection activeCell="A4" sqref="A4"/>
    </sheetView>
  </sheetViews>
  <sheetFormatPr baseColWidth="10" defaultColWidth="11.5703125" defaultRowHeight="20"/>
  <cols>
    <col min="1" max="13" width="11.5703125" customWidth="1"/>
    <col min="14" max="14" width="4" bestFit="1" customWidth="1"/>
    <col min="15" max="15" width="3.42578125" bestFit="1" customWidth="1"/>
    <col min="16" max="16" width="4.85546875" bestFit="1" customWidth="1"/>
    <col min="17" max="17" width="19.5703125" bestFit="1" customWidth="1"/>
    <col min="18" max="57" width="3.7109375" customWidth="1"/>
    <col min="58" max="58" width="19.5703125" customWidth="1"/>
    <col min="59" max="59" width="6.85546875" bestFit="1" customWidth="1"/>
    <col min="60" max="60" width="22.28515625" bestFit="1" customWidth="1"/>
    <col min="61" max="61" width="14.28515625" bestFit="1" customWidth="1"/>
  </cols>
  <sheetData>
    <row r="1" spans="1:61" ht="27">
      <c r="A1" s="108" t="s">
        <v>187</v>
      </c>
      <c r="D1" s="106" t="s">
        <v>948</v>
      </c>
    </row>
    <row r="3" spans="1:61" ht="14" customHeight="1">
      <c r="A3" s="158" t="str">
        <f>IF(キー設定!BE42="","",_xlfn.CONCAT(キー設定!BE42,IF(COUNTIF(記号JIS,キー設定!BE42)=0,"","  (US)"),_xlfn.XLOOKUP(キー設定!BE42,記号JIS,記号US,"")))</f>
        <v>1</v>
      </c>
      <c r="B3" s="159" t="str">
        <f>IF(キー設定!BE46="","",_xlfn.CONCAT(キー設定!BE46,IF(COUNTIF(記号JIS,キー設定!BE46)=0,"","  (US)"),_xlfn.XLOOKUP(キー設定!BE46,記号JIS,記号US,"")))</f>
        <v>2</v>
      </c>
      <c r="C3" s="159" t="str">
        <f>IF(キー設定!BE50="","",_xlfn.CONCAT(キー設定!BE50,IF(COUNTIF(記号JIS,キー設定!BE50)=0,"","  (US)"),_xlfn.XLOOKUP(キー設定!BE50,記号JIS,記号US,"")))</f>
        <v>3</v>
      </c>
      <c r="D3" s="159" t="str">
        <f>IF(キー設定!BE54="","",_xlfn.CONCAT(キー設定!BE54,IF(COUNTIF(記号JIS,キー設定!BE54)=0,"","  (US)"),_xlfn.XLOOKUP(キー設定!BE54,記号JIS,記号US,"")))</f>
        <v>4</v>
      </c>
      <c r="E3" s="160" t="str">
        <f>IF(キー設定!BE58="","",_xlfn.CONCAT(キー設定!BE58,IF(COUNTIF(記号JIS,キー設定!BE58)=0,"","  (US)"),_xlfn.XLOOKUP(キー設定!BE58,記号JIS,記号US,"")))</f>
        <v>5</v>
      </c>
      <c r="F3" s="158" t="str">
        <f>IF(キー設定!BE62="","",_xlfn.CONCAT(キー設定!BE62,IF(COUNTIF(記号JIS,キー設定!BE62)=0,"","  (US)"),_xlfn.XLOOKUP(キー設定!BE62,記号JIS,記号US,"")))</f>
        <v>6</v>
      </c>
      <c r="G3" s="159" t="str">
        <f>IF(キー設定!BE66="","",_xlfn.CONCAT(キー設定!BE66,IF(COUNTIF(記号JIS,キー設定!BE66)=0,"","  (US)"),_xlfn.XLOOKUP(キー設定!BE66,記号JIS,記号US,"")))</f>
        <v>7</v>
      </c>
      <c r="H3" s="159" t="str">
        <f>IF(キー設定!BE70="","",_xlfn.CONCAT(キー設定!BE70,IF(COUNTIF(記号JIS,キー設定!BE70)=0,"","  (US)"),_xlfn.XLOOKUP(キー設定!BE70,記号JIS,記号US,"")))</f>
        <v>8</v>
      </c>
      <c r="I3" s="159" t="str">
        <f>IF(キー設定!BE74="","",_xlfn.CONCAT(キー設定!BE74,IF(COUNTIF(記号JIS,キー設定!BE74)=0,"","  (US)"),_xlfn.XLOOKUP(キー設定!BE74,記号JIS,記号US,"")))</f>
        <v>9</v>
      </c>
      <c r="J3" s="159" t="str">
        <f>IF(キー設定!BE78="","",_xlfn.CONCAT(キー設定!BE78,IF(COUNTIF(記号JIS,キー設定!BE78)=0,"","  (US)"),_xlfn.XLOOKUP(キー設定!BE78,記号JIS,記号US,"")))</f>
        <v>0</v>
      </c>
      <c r="K3" s="159" t="str">
        <f>IF(キー設定!BE82="","",_xlfn.CONCAT(キー設定!BE82,IF(COUNTIF(記号JIS,キー設定!BE82)=0,"","  (US)"),_xlfn.XLOOKUP(キー設定!BE82,記号JIS,記号US,"")))</f>
        <v>-</v>
      </c>
      <c r="L3" s="159" t="str">
        <f>IF(キー設定!BE86="","",_xlfn.CONCAT(キー設定!BE86,IF(COUNTIF(記号JIS,キー設定!BE86)=0,"","  (US)"),_xlfn.XLOOKUP(キー設定!BE86,記号JIS,記号US,"")))</f>
        <v>^  (US)=</v>
      </c>
      <c r="M3" s="353" t="str">
        <f>IF(キー設定!BE90="","",_xlfn.CONCAT(キー設定!BE90,IF(COUNTIF(記号JIS,キー設定!BE90)=0,"","  (US)"),_xlfn.XLOOKUP(キー設定!BE90,記号JIS,記号US,"")))</f>
        <v>￥  (US)なし</v>
      </c>
    </row>
    <row r="4" spans="1:61">
      <c r="A4" s="69"/>
      <c r="B4" s="115"/>
      <c r="C4" s="115"/>
      <c r="D4" s="115"/>
      <c r="E4" s="116"/>
      <c r="F4" s="69"/>
      <c r="G4" s="115"/>
      <c r="H4" s="115"/>
      <c r="I4" s="115"/>
      <c r="J4" s="115"/>
      <c r="K4" s="115"/>
      <c r="L4" s="115"/>
      <c r="M4" s="116"/>
    </row>
    <row r="5" spans="1:61" ht="14" customHeight="1">
      <c r="A5" s="158" t="str">
        <f>IF(キー設定!BE94="","",_xlfn.CONCAT(キー設定!BE94,IF(COUNTIF(記号JIS,キー設定!BE94)=0,"","  (US)"),_xlfn.XLOOKUP(キー設定!BE94,記号JIS,記号US,"")))</f>
        <v>Q</v>
      </c>
      <c r="B5" s="159" t="str">
        <f>IF(キー設定!BE98="","",_xlfn.CONCAT(キー設定!BE98,IF(COUNTIF(記号JIS,キー設定!BE98)=0,"","  (US)"),_xlfn.XLOOKUP(キー設定!BE98,記号JIS,記号US,"")))</f>
        <v>W</v>
      </c>
      <c r="C5" s="159" t="str">
        <f>IF(キー設定!BE102="","",_xlfn.CONCAT(キー設定!BE102,IF(COUNTIF(記号JIS,キー設定!BE102)=0,"","  (US)"),_xlfn.XLOOKUP(キー設定!BE102,記号JIS,記号US,"")))</f>
        <v>E</v>
      </c>
      <c r="D5" s="159" t="str">
        <f>IF(キー設定!BE106="","",_xlfn.CONCAT(キー設定!BE106,IF(COUNTIF(記号JIS,キー設定!BE106)=0,"","  (US)"),_xlfn.XLOOKUP(キー設定!BE106,記号JIS,記号US,"")))</f>
        <v>R</v>
      </c>
      <c r="E5" s="160" t="str">
        <f>IF(キー設定!BE110="","",_xlfn.CONCAT(キー設定!BE110,IF(COUNTIF(記号JIS,キー設定!BE110)=0,"","  (US)"),_xlfn.XLOOKUP(キー設定!BE110,記号JIS,記号US,"")))</f>
        <v>T</v>
      </c>
      <c r="F5" s="158" t="str">
        <f>IF(キー設定!BE114="","",_xlfn.CONCAT(キー設定!BE114,IF(COUNTIF(記号JIS,キー設定!BE114)=0,"","  (US)"),_xlfn.XLOOKUP(キー設定!BE114,記号JIS,記号US,"")))</f>
        <v>Y</v>
      </c>
      <c r="G5" s="159" t="str">
        <f>IF(キー設定!BE118="","",_xlfn.CONCAT(キー設定!BE118,IF(COUNTIF(記号JIS,キー設定!BE118)=0,"","  (US)"),_xlfn.XLOOKUP(キー設定!BE118,記号JIS,記号US,"")))</f>
        <v>U</v>
      </c>
      <c r="H5" s="159" t="str">
        <f>IF(キー設定!BE122="","",_xlfn.CONCAT(キー設定!BE122,IF(COUNTIF(記号JIS,キー設定!BE122)=0,"","  (US)"),_xlfn.XLOOKUP(キー設定!BE122,記号JIS,記号US,"")))</f>
        <v>I</v>
      </c>
      <c r="I5" s="159" t="str">
        <f>IF(キー設定!BE126="","",_xlfn.CONCAT(キー設定!BE126,IF(COUNTIF(記号JIS,キー設定!BE126)=0,"","  (US)"),_xlfn.XLOOKUP(キー設定!BE126,記号JIS,記号US,"")))</f>
        <v>O</v>
      </c>
      <c r="J5" s="159" t="str">
        <f>IF(キー設定!BE130="","",_xlfn.CONCAT(キー設定!BE130,IF(COUNTIF(記号JIS,キー設定!BE130)=0,"","  (US)"),_xlfn.XLOOKUP(キー設定!BE130,記号JIS,記号US,"")))</f>
        <v>P</v>
      </c>
      <c r="K5" s="159" t="str">
        <f>IF(キー設定!BE134="","",_xlfn.CONCAT(キー設定!BE134,IF(COUNTIF(記号JIS,キー設定!BE134)=0,"","  (US)"),_xlfn.XLOOKUP(キー設定!BE134,記号JIS,記号US,"")))</f>
        <v>@  (US)[</v>
      </c>
      <c r="L5" s="160" t="str">
        <f>IF(キー設定!BE138="","",_xlfn.CONCAT(キー設定!BE138,IF(COUNTIF(記号JIS,キー設定!BE138)=0,"","  (US)"),_xlfn.XLOOKUP(キー設定!BE138,記号JIS,記号US,"")))</f>
        <v>[  (US)]</v>
      </c>
      <c r="M5" s="354" t="s">
        <v>324</v>
      </c>
    </row>
    <row r="6" spans="1:61">
      <c r="A6" s="69"/>
      <c r="B6" s="115"/>
      <c r="C6" s="115"/>
      <c r="D6" s="115"/>
      <c r="E6" s="116"/>
      <c r="F6" s="69"/>
      <c r="G6" s="115"/>
      <c r="H6" s="115"/>
      <c r="I6" s="115"/>
      <c r="J6" s="115"/>
      <c r="K6" s="115"/>
      <c r="L6" s="116"/>
      <c r="M6" s="354" t="s">
        <v>921</v>
      </c>
    </row>
    <row r="7" spans="1:61" ht="14" customHeight="1">
      <c r="A7" s="158" t="str">
        <f>IF(キー設定!BE142="","",_xlfn.CONCAT(キー設定!BE142,IF(COUNTIF(記号JIS,キー設定!BE142)=0,"","  (US)"),_xlfn.XLOOKUP(キー設定!BE142,記号JIS,記号US,"")))</f>
        <v>A</v>
      </c>
      <c r="B7" s="159" t="str">
        <f>IF(キー設定!BE146="","",_xlfn.CONCAT(キー設定!BE146,IF(COUNTIF(記号JIS,キー設定!BE146)=0,"","  (US)"),_xlfn.XLOOKUP(キー設定!BE146,記号JIS,記号US,"")))</f>
        <v>S</v>
      </c>
      <c r="C7" s="159" t="str">
        <f>IF(キー設定!BE150="","",_xlfn.CONCAT(キー設定!BE150,IF(COUNTIF(記号JIS,キー設定!BE150)=0,"","  (US)"),_xlfn.XLOOKUP(キー設定!BE150,記号JIS,記号US,"")))</f>
        <v>D</v>
      </c>
      <c r="D7" s="159" t="str">
        <f>IF(キー設定!BE154="","",_xlfn.CONCAT(キー設定!BE154,IF(COUNTIF(記号JIS,キー設定!BE154)=0,"","  (US)"),_xlfn.XLOOKUP(キー設定!BE154,記号JIS,記号US,"")))</f>
        <v>F</v>
      </c>
      <c r="E7" s="160" t="str">
        <f>IF(キー設定!BE158="","",_xlfn.CONCAT(キー設定!BE158,IF(COUNTIF(記号JIS,キー設定!BE158)=0,"","  (US)"),_xlfn.XLOOKUP(キー設定!BE158,記号JIS,記号US,"")))</f>
        <v>G</v>
      </c>
      <c r="F7" s="158" t="str">
        <f>IF(キー設定!BE162="","",_xlfn.CONCAT(キー設定!BE162,IF(COUNTIF(記号JIS,キー設定!BE162)=0,"","  (US)"),_xlfn.XLOOKUP(キー設定!BE162,記号JIS,記号US,"")))</f>
        <v>H</v>
      </c>
      <c r="G7" s="159" t="str">
        <f>IF(キー設定!BE166="","",_xlfn.CONCAT(キー設定!BE166,IF(COUNTIF(記号JIS,キー設定!BE166)=0,"","  (US)"),_xlfn.XLOOKUP(キー設定!BE166,記号JIS,記号US,"")))</f>
        <v>J</v>
      </c>
      <c r="H7" s="159" t="str">
        <f>IF(キー設定!BE170="","",_xlfn.CONCAT(キー設定!BE170,IF(COUNTIF(記号JIS,キー設定!BE170)=0,"","  (US)"),_xlfn.XLOOKUP(キー設定!BE170,記号JIS,記号US,"")))</f>
        <v>K</v>
      </c>
      <c r="I7" s="159" t="str">
        <f>IF(キー設定!BE174="","",_xlfn.CONCAT(キー設定!BE174,IF(COUNTIF(記号JIS,キー設定!BE174)=0,"","  (US)"),_xlfn.XLOOKUP(キー設定!BE174,記号JIS,記号US,"")))</f>
        <v>L</v>
      </c>
      <c r="J7" s="159" t="str">
        <f>IF(キー設定!BE178="","",_xlfn.CONCAT(キー設定!BE178,IF(COUNTIF(記号JIS,キー設定!BE178)=0,"","  (US)"),_xlfn.XLOOKUP(キー設定!BE178,記号JIS,記号US,"")))</f>
        <v>;</v>
      </c>
      <c r="K7" s="159" t="str">
        <f>IF(キー設定!BE182="","",_xlfn.CONCAT(キー設定!BE182,IF(COUNTIF(記号JIS,キー設定!BE182)=0,"","  (US)"),_xlfn.XLOOKUP(キー設定!BE182,記号JIS,記号US,"")))</f>
        <v>:  (US)'</v>
      </c>
      <c r="L7" s="160" t="str">
        <f>IF(キー設定!BE186="","",_xlfn.CONCAT(キー設定!BE186,IF(COUNTIF(記号JIS,キー設定!BE186)=0,"","  (US)"),_xlfn.XLOOKUP(キー設定!BE186,記号JIS,記号US,"")))</f>
        <v>]  (US)＼</v>
      </c>
      <c r="M7" s="354" t="s">
        <v>921</v>
      </c>
    </row>
    <row r="8" spans="1:61">
      <c r="A8" s="69"/>
      <c r="B8" s="115"/>
      <c r="C8" s="115"/>
      <c r="D8" s="115"/>
      <c r="E8" s="116"/>
      <c r="F8" s="69"/>
      <c r="G8" s="115"/>
      <c r="H8" s="115"/>
      <c r="I8" s="115"/>
      <c r="J8" s="115"/>
      <c r="K8" s="115"/>
      <c r="L8" s="116"/>
      <c r="M8" s="354" t="s">
        <v>921</v>
      </c>
    </row>
    <row r="9" spans="1:61" ht="14" customHeight="1">
      <c r="A9" s="158" t="str">
        <f>IF(キー設定!BE194="","",_xlfn.CONCAT(キー設定!BE194,IF(COUNTIF(記号JIS,キー設定!BE194)=0,"","  (US)"),_xlfn.XLOOKUP(キー設定!BE194,記号JIS,記号US,"")))</f>
        <v>Z</v>
      </c>
      <c r="B9" s="159" t="str">
        <f>IF(キー設定!BE198="","",_xlfn.CONCAT(キー設定!BE198,IF(COUNTIF(記号JIS,キー設定!BE198)=0,"","  (US)"),_xlfn.XLOOKUP(キー設定!BE198,記号JIS,記号US,"")))</f>
        <v>X</v>
      </c>
      <c r="C9" s="159" t="str">
        <f>IF(キー設定!BE202="","",_xlfn.CONCAT(キー設定!BE202,IF(COUNTIF(記号JIS,キー設定!BE202)=0,"","  (US)"),_xlfn.XLOOKUP(キー設定!BE202,記号JIS,記号US,"")))</f>
        <v>C</v>
      </c>
      <c r="D9" s="159" t="str">
        <f>IF(キー設定!BE206="","",_xlfn.CONCAT(キー設定!BE206,IF(COUNTIF(記号JIS,キー設定!BE206)=0,"","  (US)"),_xlfn.XLOOKUP(キー設定!BE206,記号JIS,記号US,"")))</f>
        <v>V</v>
      </c>
      <c r="E9" s="160" t="str">
        <f>IF(キー設定!BE210="","",_xlfn.CONCAT(キー設定!BE210,IF(COUNTIF(記号JIS,キー設定!BE210)=0,"","  (US)"),_xlfn.XLOOKUP(キー設定!BE210,記号JIS,記号US,"")))</f>
        <v>B</v>
      </c>
      <c r="F9" s="158" t="str">
        <f>IF(キー設定!BE214="","",_xlfn.CONCAT(キー設定!BE214,IF(COUNTIF(記号JIS,キー設定!BE214)=0,"","  (US)"),_xlfn.XLOOKUP(キー設定!BE214,記号JIS,記号US,"")))</f>
        <v>N</v>
      </c>
      <c r="G9" s="159" t="str">
        <f>IF(キー設定!BE218="","",_xlfn.CONCAT(キー設定!BE218,IF(COUNTIF(記号JIS,キー設定!BE218)=0,"","  (US)"),_xlfn.XLOOKUP(キー設定!BE218,記号JIS,記号US,"")))</f>
        <v>M</v>
      </c>
      <c r="H9" s="159" t="str">
        <f>IF(キー設定!BE222="","",_xlfn.CONCAT(キー設定!BE222,IF(COUNTIF(記号JIS,キー設定!BE222)=0,"","  (US)"),_xlfn.XLOOKUP(キー設定!BE222,記号JIS,記号US,"")))</f>
        <v>,</v>
      </c>
      <c r="I9" s="159" t="str">
        <f>IF(キー設定!BE226="","",_xlfn.CONCAT(キー設定!BE226,IF(COUNTIF(記号JIS,キー設定!BE226)=0,"","  (US)"),_xlfn.XLOOKUP(キー設定!BE226,記号JIS,記号US,"")))</f>
        <v>.</v>
      </c>
      <c r="J9" s="159" t="str">
        <f>IF(キー設定!BE230="","",_xlfn.CONCAT(キー設定!BE230,IF(COUNTIF(記号JIS,キー設定!BE230)=0,"","  (US)"),_xlfn.XLOOKUP(キー設定!BE230,記号JIS,記号US,"")))</f>
        <v>/</v>
      </c>
      <c r="K9" s="353" t="str">
        <f>IF(キー設定!BE234="","",_xlfn.CONCAT(キー設定!BE234,IF(COUNTIF(記号JIS,キー設定!BE234)=0,"","  (US)"),_xlfn.XLOOKUP(キー設定!BE234,記号JIS,記号US,"")))</f>
        <v>_  (US)なし</v>
      </c>
      <c r="L9" s="348"/>
      <c r="M9" s="354" t="s">
        <v>921</v>
      </c>
    </row>
    <row r="10" spans="1:61">
      <c r="A10" s="69"/>
      <c r="B10" s="115"/>
      <c r="C10" s="115"/>
      <c r="D10" s="115"/>
      <c r="E10" s="116"/>
      <c r="F10" s="69"/>
      <c r="G10" s="115"/>
      <c r="H10" s="115"/>
      <c r="I10" s="115"/>
      <c r="J10" s="115"/>
      <c r="K10" s="116"/>
      <c r="L10" s="222" t="s">
        <v>922</v>
      </c>
      <c r="M10" s="222"/>
    </row>
    <row r="11" spans="1:61" ht="27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Q11" s="1"/>
    </row>
    <row r="13" spans="1:61" ht="27">
      <c r="A13" s="1" t="s">
        <v>580</v>
      </c>
      <c r="N13" s="108" t="s">
        <v>187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5" spans="1:61">
      <c r="A15" s="110" t="s">
        <v>583</v>
      </c>
      <c r="B15" s="505" t="s">
        <v>192</v>
      </c>
      <c r="C15" s="506"/>
      <c r="D15" s="506"/>
      <c r="E15" s="506"/>
      <c r="F15" s="507"/>
      <c r="R15" s="436" t="s">
        <v>1131</v>
      </c>
      <c r="S15" s="437"/>
      <c r="T15" s="437"/>
      <c r="U15" s="437"/>
      <c r="V15" s="437"/>
      <c r="W15" s="437"/>
      <c r="X15" s="437"/>
      <c r="Y15" s="437"/>
      <c r="Z15" s="437"/>
      <c r="AA15" s="437"/>
      <c r="AB15" s="437"/>
      <c r="AC15" s="437"/>
      <c r="AD15" s="437"/>
      <c r="AE15" s="437"/>
      <c r="AF15" s="437"/>
      <c r="AG15" s="437"/>
      <c r="AH15" s="437"/>
      <c r="AI15" s="437"/>
      <c r="AJ15" s="437"/>
      <c r="AK15" s="437"/>
      <c r="AL15" s="443" t="s">
        <v>1132</v>
      </c>
      <c r="AM15" s="444"/>
      <c r="AN15" s="444"/>
      <c r="AO15" s="444"/>
      <c r="AP15" s="444"/>
      <c r="AQ15" s="444"/>
      <c r="AR15" s="444"/>
      <c r="AS15" s="444"/>
      <c r="AT15" s="444"/>
      <c r="AU15" s="444"/>
      <c r="AV15" s="444"/>
      <c r="AW15" s="444"/>
      <c r="AX15" s="444"/>
      <c r="AY15" s="444"/>
      <c r="AZ15" s="444"/>
      <c r="BA15" s="444"/>
      <c r="BB15" s="444"/>
      <c r="BC15" s="444"/>
      <c r="BD15" s="444"/>
      <c r="BE15" s="445"/>
    </row>
    <row r="16" spans="1:61" ht="20" customHeight="1">
      <c r="A16" s="111" t="s">
        <v>581</v>
      </c>
      <c r="B16" s="511" t="s">
        <v>193</v>
      </c>
      <c r="C16" s="512"/>
      <c r="D16" s="512"/>
      <c r="E16" s="512"/>
      <c r="F16" s="513"/>
      <c r="N16" s="503" t="s">
        <v>189</v>
      </c>
      <c r="O16" s="504"/>
      <c r="P16" s="504"/>
      <c r="Q16" s="109" t="s">
        <v>190</v>
      </c>
      <c r="R16" s="403">
        <v>1</v>
      </c>
      <c r="S16" s="388">
        <v>2</v>
      </c>
      <c r="T16" s="388">
        <v>3</v>
      </c>
      <c r="U16" s="388">
        <v>4</v>
      </c>
      <c r="V16" s="388">
        <v>5</v>
      </c>
      <c r="W16" s="388">
        <v>6</v>
      </c>
      <c r="X16" s="388">
        <v>7</v>
      </c>
      <c r="Y16" s="388">
        <v>8</v>
      </c>
      <c r="Z16" s="388">
        <v>9</v>
      </c>
      <c r="AA16" s="388">
        <v>10</v>
      </c>
      <c r="AB16" s="388">
        <v>11</v>
      </c>
      <c r="AC16" s="388">
        <v>12</v>
      </c>
      <c r="AD16" s="388">
        <v>13</v>
      </c>
      <c r="AE16" s="388">
        <v>14</v>
      </c>
      <c r="AF16" s="388">
        <v>15</v>
      </c>
      <c r="AG16" s="388">
        <v>16</v>
      </c>
      <c r="AH16" s="388">
        <v>17</v>
      </c>
      <c r="AI16" s="388">
        <v>18</v>
      </c>
      <c r="AJ16" s="388">
        <v>19</v>
      </c>
      <c r="AK16" s="33">
        <v>20</v>
      </c>
      <c r="AL16" s="57">
        <v>1</v>
      </c>
      <c r="AM16" s="141">
        <v>2</v>
      </c>
      <c r="AN16" s="141">
        <v>3</v>
      </c>
      <c r="AO16" s="388">
        <v>4</v>
      </c>
      <c r="AP16" s="141">
        <v>5</v>
      </c>
      <c r="AQ16" s="141">
        <v>6</v>
      </c>
      <c r="AR16" s="388">
        <v>7</v>
      </c>
      <c r="AS16" s="141">
        <v>8</v>
      </c>
      <c r="AT16" s="141">
        <v>9</v>
      </c>
      <c r="AU16" s="388">
        <v>10</v>
      </c>
      <c r="AV16" s="141">
        <v>11</v>
      </c>
      <c r="AW16" s="141">
        <v>12</v>
      </c>
      <c r="AX16" s="388">
        <v>13</v>
      </c>
      <c r="AY16" s="141">
        <v>14</v>
      </c>
      <c r="AZ16" s="141">
        <v>15</v>
      </c>
      <c r="BA16" s="388">
        <v>16</v>
      </c>
      <c r="BB16" s="141">
        <v>17</v>
      </c>
      <c r="BC16" s="141">
        <v>18</v>
      </c>
      <c r="BD16" s="388">
        <v>19</v>
      </c>
      <c r="BE16" s="75">
        <v>20</v>
      </c>
      <c r="BF16" s="388" t="s">
        <v>1129</v>
      </c>
      <c r="BG16" s="32" t="s">
        <v>1130</v>
      </c>
      <c r="BH16" s="109" t="s">
        <v>191</v>
      </c>
      <c r="BI16" s="404" t="s">
        <v>188</v>
      </c>
    </row>
    <row r="17" spans="1:61" ht="20" customHeight="1">
      <c r="A17" s="112" t="s">
        <v>582</v>
      </c>
      <c r="B17" s="508" t="s">
        <v>194</v>
      </c>
      <c r="C17" s="509"/>
      <c r="D17" s="509"/>
      <c r="E17" s="509"/>
      <c r="F17" s="510"/>
      <c r="N17" s="392" t="s">
        <v>34</v>
      </c>
      <c r="O17" s="393" t="s">
        <v>36</v>
      </c>
      <c r="P17" s="393" t="s">
        <v>4</v>
      </c>
      <c r="Q17" s="394" t="str">
        <f>IF(A4="","",A4)</f>
        <v/>
      </c>
      <c r="R17" s="397">
        <v>1</v>
      </c>
      <c r="S17" s="391">
        <f t="shared" ref="S17:S64" si="0">R17+IF(LEN(AL17)&lt;=4,1,2)</f>
        <v>2</v>
      </c>
      <c r="T17" s="391">
        <f t="shared" ref="T17:T64" si="1">S17+IF(LEN(AM17)&lt;=4,1,2)</f>
        <v>3</v>
      </c>
      <c r="U17" s="391">
        <f t="shared" ref="U17:U64" si="2">T17+IF(LEN(AN17)&lt;=4,1,2)</f>
        <v>4</v>
      </c>
      <c r="V17" s="391">
        <f t="shared" ref="V17:V64" si="3">U17+IF(LEN(AO17)&lt;=4,1,2)</f>
        <v>5</v>
      </c>
      <c r="W17" s="391">
        <f t="shared" ref="W17:W64" si="4">V17+IF(LEN(AP17)&lt;=4,1,2)</f>
        <v>6</v>
      </c>
      <c r="X17" s="391">
        <f t="shared" ref="X17:X64" si="5">W17+IF(LEN(AQ17)&lt;=4,1,2)</f>
        <v>7</v>
      </c>
      <c r="Y17" s="391">
        <f t="shared" ref="Y17:Y64" si="6">X17+IF(LEN(AR17)&lt;=4,1,2)</f>
        <v>8</v>
      </c>
      <c r="Z17" s="391">
        <f t="shared" ref="Z17:Z64" si="7">Y17+IF(LEN(AS17)&lt;=4,1,2)</f>
        <v>9</v>
      </c>
      <c r="AA17" s="391">
        <f t="shared" ref="AA17:AA64" si="8">Z17+IF(LEN(AT17)&lt;=4,1,2)</f>
        <v>10</v>
      </c>
      <c r="AB17" s="391">
        <f t="shared" ref="AB17:AB64" si="9">AA17+IF(LEN(AU17)&lt;=4,1,2)</f>
        <v>11</v>
      </c>
      <c r="AC17" s="391">
        <f t="shared" ref="AC17:AC64" si="10">AB17+IF(LEN(AV17)&lt;=4,1,2)</f>
        <v>12</v>
      </c>
      <c r="AD17" s="391">
        <f t="shared" ref="AD17:AD64" si="11">AC17+IF(LEN(AW17)&lt;=4,1,2)</f>
        <v>13</v>
      </c>
      <c r="AE17" s="391">
        <f t="shared" ref="AE17:AE64" si="12">AD17+IF(LEN(AX17)&lt;=4,1,2)</f>
        <v>14</v>
      </c>
      <c r="AF17" s="391">
        <f t="shared" ref="AF17:AF64" si="13">AE17+IF(LEN(AY17)&lt;=4,1,2)</f>
        <v>15</v>
      </c>
      <c r="AG17" s="391">
        <f t="shared" ref="AG17:AG64" si="14">AF17+IF(LEN(AZ17)&lt;=4,1,2)</f>
        <v>16</v>
      </c>
      <c r="AH17" s="391">
        <f t="shared" ref="AH17:AH64" si="15">AG17+IF(LEN(BA17)&lt;=4,1,2)</f>
        <v>17</v>
      </c>
      <c r="AI17" s="391">
        <f t="shared" ref="AI17:AI64" si="16">AH17+IF(LEN(BB17)&lt;=4,1,2)</f>
        <v>18</v>
      </c>
      <c r="AJ17" s="391">
        <f t="shared" ref="AJ17:AJ64" si="17">AI17+IF(LEN(BC17)&lt;=4,1,2)</f>
        <v>19</v>
      </c>
      <c r="AK17" s="384">
        <f t="shared" ref="AK17:AK64" si="18">AJ17+IF(LEN(BD17)&lt;=4,1,2)</f>
        <v>20</v>
      </c>
      <c r="AL17" s="438" t="str" cm="1">
        <f t="array" ref="AL17">IFERROR(UNICODEHEX(MID($Q17,R17,2)),"")</f>
        <v/>
      </c>
      <c r="AM17" s="402" t="str" cm="1">
        <f t="array" ref="AM17">IFERROR(UNICODEHEX(MID($Q17,S17,2)),"")</f>
        <v/>
      </c>
      <c r="AN17" s="402" t="str" cm="1">
        <f t="array" ref="AN17">IFERROR(UNICODEHEX(MID($Q17,T17,2)),"")</f>
        <v/>
      </c>
      <c r="AO17" s="402" t="str" cm="1">
        <f t="array" ref="AO17">IFERROR(UNICODEHEX(MID($Q17,U17,2)),"")</f>
        <v/>
      </c>
      <c r="AP17" s="402" t="str" cm="1">
        <f t="array" ref="AP17">IFERROR(UNICODEHEX(MID($Q17,V17,2)),"")</f>
        <v/>
      </c>
      <c r="AQ17" s="402" t="str" cm="1">
        <f t="array" ref="AQ17">IFERROR(UNICODEHEX(MID($Q17,W17,2)),"")</f>
        <v/>
      </c>
      <c r="AR17" s="402" t="str" cm="1">
        <f t="array" ref="AR17">IFERROR(UNICODEHEX(MID($Q17,X17,2)),"")</f>
        <v/>
      </c>
      <c r="AS17" s="402" t="str" cm="1">
        <f t="array" ref="AS17">IFERROR(UNICODEHEX(MID($Q17,Y17,2)),"")</f>
        <v/>
      </c>
      <c r="AT17" s="402" t="str" cm="1">
        <f t="array" ref="AT17">IFERROR(UNICODEHEX(MID($Q17,Z17,2)),"")</f>
        <v/>
      </c>
      <c r="AU17" s="402" t="str" cm="1">
        <f t="array" ref="AU17">IFERROR(UNICODEHEX(MID($Q17,AA17,2)),"")</f>
        <v/>
      </c>
      <c r="AV17" s="402" t="str" cm="1">
        <f t="array" ref="AV17">IFERROR(UNICODEHEX(MID($Q17,AB17,2)),"")</f>
        <v/>
      </c>
      <c r="AW17" s="402" t="str" cm="1">
        <f t="array" ref="AW17">IFERROR(UNICODEHEX(MID($Q17,AC17,2)),"")</f>
        <v/>
      </c>
      <c r="AX17" s="402" t="str" cm="1">
        <f t="array" ref="AX17">IFERROR(UNICODEHEX(MID($Q17,AD17,2)),"")</f>
        <v/>
      </c>
      <c r="AY17" s="402" t="str" cm="1">
        <f t="array" ref="AY17">IFERROR(UNICODEHEX(MID($Q17,AE17,2)),"")</f>
        <v/>
      </c>
      <c r="AZ17" s="402" t="str" cm="1">
        <f t="array" ref="AZ17">IFERROR(UNICODEHEX(MID($Q17,AF17,2)),"")</f>
        <v/>
      </c>
      <c r="BA17" s="402" t="str" cm="1">
        <f t="array" ref="BA17">IFERROR(UNICODEHEX(MID($Q17,AG17,2)),"")</f>
        <v/>
      </c>
      <c r="BB17" s="402" t="str" cm="1">
        <f t="array" ref="BB17">IFERROR(UNICODEHEX(MID($Q17,AH17,2)),"")</f>
        <v/>
      </c>
      <c r="BC17" s="402" t="str" cm="1">
        <f t="array" ref="BC17">IFERROR(UNICODEHEX(MID($Q17,AI17,2)),"")</f>
        <v/>
      </c>
      <c r="BD17" s="402" t="str" cm="1">
        <f t="array" ref="BD17">IFERROR(UNICODEHEX(MID($Q17,AJ17,2)),"")</f>
        <v/>
      </c>
      <c r="BE17" s="439" t="str" cm="1">
        <f t="array" ref="BE17">IFERROR(UNICODEHEX(MID($Q17,AK17,2)),"")</f>
        <v/>
      </c>
      <c r="BF17" s="405" t="str">
        <f>_xlfn.CONCAT(AL17:BE17)</f>
        <v/>
      </c>
      <c r="BG17" s="442">
        <f t="shared" ref="BG17:BG64" si="19">LEN(BF17)</f>
        <v>0</v>
      </c>
      <c r="BH17" s="410" t="str">
        <f t="shared" ref="BH17:BH64" si="20">IF($BG17&gt;0,_xlfn.CONCAT($B$15,_xlfn.XLOOKUP(LEFT($BF17),入力キー,入力コード),IF($BG17&gt;1,_xlfn.CONCAT($B$16,_xlfn.XLOOKUP(MID($BF17,2,1),入力キー,入力コード)),""),IF($BG17&gt;2,_xlfn.CONCAT($B$16,_xlfn.XLOOKUP(MID($BF17,3,1),入力キー,入力コード)),""),IF($BG17&gt;3,_xlfn.CONCAT($B$16,_xlfn.XLOOKUP(MID($BF17,4,1),入力キー,入力コード)),""),IF($BG17&gt;4,_xlfn.CONCAT($B$16,_xlfn.XLOOKUP(MID($BF17,5,1),入力キー,入力コード)),""),IF($BG17&gt;5,_xlfn.CONCAT($B$16,_xlfn.XLOOKUP(MID($BF17,6,1),入力キー,入力コード)),""),IF($BG17&gt;6,_xlfn.CONCAT($B$16,_xlfn.XLOOKUP(MID($BF17,7,1),入力キー,入力コード)),""),IF($BG17&gt;7,_xlfn.CONCAT($B$16,_xlfn.XLOOKUP(MID($BF17,8,1),入力キー,入力コード)),""),IF($BG17&gt;8,_xlfn.CONCAT($B$16,_xlfn.XLOOKUP(MID($BF17,9,1),入力キー,入力コード)),""),IF($BG17&gt;9,_xlfn.CONCAT($B$16,_xlfn.XLOOKUP(MID($BF17,10,1),入力キー,入力コード)),""),IF($BG17&gt;10,_xlfn.CONCAT($B$16,_xlfn.XLOOKUP(MID($BF17,11,1),入力キー,入力コード)),""),IF($BG17&gt;11,_xlfn.CONCAT($B$16,_xlfn.XLOOKUP(MID($BF17,12,1),入力キー,入力コード)),""),IF($BG17&gt;12,_xlfn.CONCAT($B$16,_xlfn.XLOOKUP(MID($BF17,13,1),入力キー,入力コード)),""),IF($BG17&gt;13,_xlfn.CONCAT($B$16,_xlfn.XLOOKUP(MID($BF17,14,1),入力キー,入力コード)),""),IF($BG17&gt;14,_xlfn.CONCAT($B$16,_xlfn.XLOOKUP(MID($BF17,15,1),入力キー,入力コード)),""),IF($BG17&gt;15,_xlfn.CONCAT($B$16,_xlfn.XLOOKUP(MID($BF17,16,1),入力キー,入力コード)),""),IF($BG17&gt;16,_xlfn.CONCAT($B$16,_xlfn.XLOOKUP(MID($BF17,17,1),入力キー,入力コード)),""),IF($BG17&gt;17,_xlfn.CONCAT($B$16,_xlfn.XLOOKUP(MID($BF17,18,1),入力キー,入力コード)),""),IF($BG17&gt;18,_xlfn.CONCAT($B$16,_xlfn.XLOOKUP(MID($BF17,19,1),入力キー,入力コード)),""),IF($BG17&gt;19,_xlfn.CONCAT($B$16,_xlfn.XLOOKUP(MID($BF17,20,1),入力キー,入力コード)),""),IF($BG17&gt;20,_xlfn.CONCAT($B$16,_xlfn.XLOOKUP(MID($BF17,21,1),入力キー,入力コード)),""),IF($BG17&gt;21,_xlfn.CONCAT($B$16,_xlfn.XLOOKUP(MID($BF17,22,1),入力キー,入力コード)),""),IF($BG17&gt;22,_xlfn.CONCAT($B$16,_xlfn.XLOOKUP(MID($BF17,23,1),入力キー,入力コード)),""),IF($BG17&gt;23,_xlfn.CONCAT($B$16,_xlfn.XLOOKUP(MID($BF17,24,1),入力キー,入力コード)),""),IF($BG17&gt;24,_xlfn.CONCAT($B$16,_xlfn.XLOOKUP(MID($BF17,25,1),入力キー,入力コード)),""),IF($BG17&gt;25,_xlfn.CONCAT($B$16,_xlfn.XLOOKUP(MID($BF17,26,1),入力キー,入力コード)),""),IF($BG17&gt;26,_xlfn.CONCAT($B$16,_xlfn.XLOOKUP(MID($BF17,27,1),入力キー,入力コード)),""),IF($BG17&gt;27,_xlfn.CONCAT($B$16,_xlfn.XLOOKUP(MID($BF17,28,1),入力キー,入力コード)),""),IF($BG17&gt;28,_xlfn.CONCAT($B$16,_xlfn.XLOOKUP(MID($BF17,29,1),入力キー,入力コード)),""),IF($BG17&gt;29,_xlfn.CONCAT($B$16,_xlfn.XLOOKUP(MID($BF17,30,1),入力キー,入力コード)),""),IF($BG17&gt;30,_xlfn.CONCAT($B$16,_xlfn.XLOOKUP(MID($BF17,31,1),入力キー,入力コード)),""),IF($BG17&gt;31,_xlfn.CONCAT($B$16,_xlfn.XLOOKUP(MID($BF17,32,1),入力キー,入力コード)),""),IF($BG17&gt;32,_xlfn.CONCAT($B$16,_xlfn.XLOOKUP(MID($BF17,33,1),入力キー,入力コード)),""),IF($BG17&gt;33,_xlfn.CONCAT($B$16,_xlfn.XLOOKUP(MID($BF17,34,1),入力キー,入力コード)),""),IF($BG17&gt;34,_xlfn.CONCAT($B$16,_xlfn.XLOOKUP(MID($BF17,35,1),入力キー,入力コード)),""),IF($BG17&gt;35,_xlfn.CONCAT($B$16,_xlfn.XLOOKUP(MID($BF17,36,1),入力キー,入力コード)),""),IF($BG17&gt;36,_xlfn.CONCAT($B$16,_xlfn.XLOOKUP(MID($BF17,37,1),入力キー,入力コード)),""),IF($BG17&gt;37,_xlfn.CONCAT($B$16,_xlfn.XLOOKUP(MID($BF17,38,1),入力キー,入力コード)),""),IF($BG17&gt;38,_xlfn.CONCAT($B$16,_xlfn.XLOOKUP(MID($BF17,39,1),入力キー,入力コード)),""),IF($BG17&gt;39,_xlfn.CONCAT($B$16,_xlfn.XLOOKUP(MID($BF17,40,1),入力キー,入力コード)),""),IF($BG17&gt;40,_xlfn.CONCAT($B$16,_xlfn.XLOOKUP(MID($BF17,41,1),入力キー,入力コード)),""),IF($BG17&gt;41,_xlfn.CONCAT($B$16,_xlfn.XLOOKUP(MID($BF17,42,1),入力キー,入力コード)),""),IF($BG17&gt;42,_xlfn.CONCAT($B$16,_xlfn.XLOOKUP(MID($BF17,43,1),入力キー,入力コード)),""),IF($BG17&gt;43,_xlfn.CONCAT($B$16,_xlfn.XLOOKUP(MID($BF17,44,1),入力キー,入力コード)),""),IF($BG17&gt;44,_xlfn.CONCAT($B$16,_xlfn.XLOOKUP(MID($BF17,45,1),入力キー,入力コード)),""),IF($BG17&gt;45,_xlfn.CONCAT($B$16,_xlfn.XLOOKUP(MID($BF17,46,1),入力キー,入力コード)),""),IF($BG17&gt;46,_xlfn.CONCAT($B$16,_xlfn.XLOOKUP(MID($BF17,47,1),入力キー,入力コード)),""),IF($BG17&gt;47,_xlfn.CONCAT($B$16,_xlfn.XLOOKUP(MID($BF17,48,1),入力キー,入力コード)),""),IF($BG17&gt;48,_xlfn.CONCAT($B$16,_xlfn.XLOOKUP(MID($BF17,49,1),入力キー,入力コード)),""),IF($BG17&gt;49,_xlfn.CONCAT($B$16,_xlfn.XLOOKUP(MID($BF17,50,1),入力キー,入力コード)),""),IF($BG17&gt;50,_xlfn.CONCAT($B$16,_xlfn.XLOOKUP(MID($BF17,51,1),入力キー,入力コード)),""),IF($BG17&gt;51,_xlfn.CONCAT($B$16,_xlfn.XLOOKUP(MID($BF17,52,1),入力キー,入力コード)),""),IF($BG17&gt;52,_xlfn.CONCAT($B$16,_xlfn.XLOOKUP(MID($BF17,53,1),入力キー,入力コード)),""),IF($BG17&gt;53,_xlfn.CONCAT($B$16,_xlfn.XLOOKUP(MID($BF17,54,1),入力キー,入力コード)),""),IF($BG17&gt;54,_xlfn.CONCAT($B$16,_xlfn.XLOOKUP(MID($BF17,55,1),入力キー,入力コード)),""),IF($BG17&gt;55,_xlfn.CONCAT($B$16,_xlfn.XLOOKUP(MID($BF17,56,1),入力キー,入力コード)),""),IF($BG17&gt;56,_xlfn.CONCAT($B$16,_xlfn.XLOOKUP(MID($BF17,57,1),入力キー,入力コード)),""),IF($BG17&gt;57,_xlfn.CONCAT($B$16,_xlfn.XLOOKUP(MID($BF17,58,1),入力キー,入力コード)),""),IF($BG17&gt;58,_xlfn.CONCAT($B$16,_xlfn.XLOOKUP(MID($BF17,59,1),入力キー,入力コード)),""),IF($BG17&gt;59,_xlfn.CONCAT($B$16,_xlfn.XLOOKUP(MID($BF17,60,1),入力キー,入力コード)),""),IF($BG17&gt;60,_xlfn.CONCAT($B$16,_xlfn.XLOOKUP(MID($BF17,61,1),入力キー,入力コード)),""),IF($BG17&gt;61,_xlfn.CONCAT($B$16,_xlfn.XLOOKUP(MID($BF17,62,1),入力キー,入力コード)),""),IF($BG17&gt;62,_xlfn.CONCAT($B$16,_xlfn.XLOOKUP(MID($BF17,63,1),入力キー,入力コード)),""),IF($BG17&gt;63,_xlfn.CONCAT($B$16,_xlfn.XLOOKUP(MID($BF17,64,1),入力キー,入力コード)),""),IF($BG17&gt;64,_xlfn.CONCAT($B$16,_xlfn.XLOOKUP(MID($BF17,65,1),入力キー,入力コード)),""),IF($BG17&gt;65,_xlfn.CONCAT($B$16,_xlfn.XLOOKUP(MID($BF17,66,1),入力キー,入力コード)),""),IF($BG17&gt;66,_xlfn.CONCAT($B$16,_xlfn.XLOOKUP(MID($BF17,67,1),入力キー,入力コード)),""),IF($BG17&gt;67,_xlfn.CONCAT($B$16,_xlfn.XLOOKUP(MID($BF17,68,1),入力キー,入力コード)),""),IF($BG17&gt;68,_xlfn.CONCAT($B$16,_xlfn.XLOOKUP(MID($BF17,69,1),入力キー,入力コード)),""),IF($BG17&gt;69,_xlfn.CONCAT($B$16,_xlfn.XLOOKUP(MID($BF17,70,1),入力キー,入力コード)),""),IF($BG17&gt;70,_xlfn.CONCAT($B$16,_xlfn.XLOOKUP(MID($BF17,71,1),入力キー,入力コード)),""),IF($BG17&gt;71,_xlfn.CONCAT($B$16,_xlfn.XLOOKUP(MID($BF17,72,1),入力キー,入力コード)),""),IF($BG17&gt;72,_xlfn.CONCAT($B$16,_xlfn.XLOOKUP(MID($BF17,73,1),入力キー,入力コード)),""),IF($BG17&gt;73,_xlfn.CONCAT($B$16,_xlfn.XLOOKUP(MID($BF17,74,1),入力キー,入力コード)),""),IF($BG17&gt;74,_xlfn.CONCAT($B$16,_xlfn.XLOOKUP(MID($BF17,75,1),入力キー,入力コード)),""),IF($BG17&gt;75,_xlfn.CONCAT($B$16,_xlfn.XLOOKUP(MID($BF17,76,1),入力キー,入力コード)),""),IF($BG17&gt;76,_xlfn.CONCAT($B$16,_xlfn.XLOOKUP(MID($BF17,77,1),入力キー,入力コード)),""),IF($BG17&gt;77,_xlfn.CONCAT($B$16,_xlfn.XLOOKUP(MID($BF17,78,1),入力キー,入力コード)),""),IF($BG17&gt;78,_xlfn.CONCAT($B$16,_xlfn.XLOOKUP(MID($BF17,79,1),入力キー,入力コード)),""),IF($BG17&gt;79,_xlfn.CONCAT($B$16,_xlfn.XLOOKUP(MID($BF17,80,1),入力キー,入力コード)),""),$B$17),"")</f>
        <v/>
      </c>
      <c r="BI17" s="229">
        <f t="shared" ref="BI17:BI64" si="21">_xlfn.BITOR(_xlfn.BITOR(_xlfn.BITLSHIFT(1,_xlfn.XLOOKUP(N17,仮想キートップ,ビット)),_xlfn.BITLSHIFT(1,_xlfn.XLOOKUP(O17,仮想キートップ,ビット))),_xlfn.BITLSHIFT(1,_xlfn.XLOOKUP(P17,仮想キートップ,ビット)))</f>
        <v>1572865</v>
      </c>
    </row>
    <row r="18" spans="1:61">
      <c r="N18" s="125" t="s">
        <v>131</v>
      </c>
      <c r="O18" s="82" t="s">
        <v>133</v>
      </c>
      <c r="P18" s="82" t="s">
        <v>5</v>
      </c>
      <c r="Q18" s="395" t="str">
        <f>IF(B4="","",B4)</f>
        <v/>
      </c>
      <c r="R18" s="398">
        <v>1</v>
      </c>
      <c r="S18" s="399">
        <f t="shared" si="0"/>
        <v>2</v>
      </c>
      <c r="T18" s="399">
        <f t="shared" si="1"/>
        <v>3</v>
      </c>
      <c r="U18" s="399">
        <f t="shared" si="2"/>
        <v>4</v>
      </c>
      <c r="V18" s="399">
        <f t="shared" si="3"/>
        <v>5</v>
      </c>
      <c r="W18" s="399">
        <f t="shared" si="4"/>
        <v>6</v>
      </c>
      <c r="X18" s="399">
        <f t="shared" si="5"/>
        <v>7</v>
      </c>
      <c r="Y18" s="399">
        <f t="shared" si="6"/>
        <v>8</v>
      </c>
      <c r="Z18" s="399">
        <f t="shared" si="7"/>
        <v>9</v>
      </c>
      <c r="AA18" s="399">
        <f t="shared" si="8"/>
        <v>10</v>
      </c>
      <c r="AB18" s="399">
        <f t="shared" si="9"/>
        <v>11</v>
      </c>
      <c r="AC18" s="399">
        <f t="shared" si="10"/>
        <v>12</v>
      </c>
      <c r="AD18" s="399">
        <f t="shared" si="11"/>
        <v>13</v>
      </c>
      <c r="AE18" s="399">
        <f t="shared" si="12"/>
        <v>14</v>
      </c>
      <c r="AF18" s="399">
        <f t="shared" si="13"/>
        <v>15</v>
      </c>
      <c r="AG18" s="399">
        <f t="shared" si="14"/>
        <v>16</v>
      </c>
      <c r="AH18" s="399">
        <f t="shared" si="15"/>
        <v>17</v>
      </c>
      <c r="AI18" s="399">
        <f t="shared" si="16"/>
        <v>18</v>
      </c>
      <c r="AJ18" s="399">
        <f t="shared" si="17"/>
        <v>19</v>
      </c>
      <c r="AK18" s="389">
        <f t="shared" si="18"/>
        <v>20</v>
      </c>
      <c r="AL18" s="406" t="str" cm="1">
        <f t="array" ref="AL18">IFERROR(UNICODEHEX(MID($Q18,R18,2)),"")</f>
        <v/>
      </c>
      <c r="AM18" s="399" t="str" cm="1">
        <f t="array" ref="AM18">IFERROR(UNICODEHEX(MID($Q18,S18,2)),"")</f>
        <v/>
      </c>
      <c r="AN18" s="399" t="str" cm="1">
        <f t="array" ref="AN18">IFERROR(UNICODEHEX(MID($Q18,T18,2)),"")</f>
        <v/>
      </c>
      <c r="AO18" s="399" t="str" cm="1">
        <f t="array" ref="AO18">IFERROR(UNICODEHEX(MID($Q18,U18,2)),"")</f>
        <v/>
      </c>
      <c r="AP18" s="399" t="str" cm="1">
        <f t="array" ref="AP18">IFERROR(UNICODEHEX(MID($Q18,V18,2)),"")</f>
        <v/>
      </c>
      <c r="AQ18" s="399" t="str" cm="1">
        <f t="array" ref="AQ18">IFERROR(UNICODEHEX(MID($Q18,W18,2)),"")</f>
        <v/>
      </c>
      <c r="AR18" s="399" t="str" cm="1">
        <f t="array" ref="AR18">IFERROR(UNICODEHEX(MID($Q18,X18,2)),"")</f>
        <v/>
      </c>
      <c r="AS18" s="399" t="str" cm="1">
        <f t="array" ref="AS18">IFERROR(UNICODEHEX(MID($Q18,Y18,2)),"")</f>
        <v/>
      </c>
      <c r="AT18" s="399" t="str" cm="1">
        <f t="array" ref="AT18">IFERROR(UNICODEHEX(MID($Q18,Z18,2)),"")</f>
        <v/>
      </c>
      <c r="AU18" s="399" t="str" cm="1">
        <f t="array" ref="AU18">IFERROR(UNICODEHEX(MID($Q18,AA18,2)),"")</f>
        <v/>
      </c>
      <c r="AV18" s="399" t="str" cm="1">
        <f t="array" ref="AV18">IFERROR(UNICODEHEX(MID($Q18,AB18,2)),"")</f>
        <v/>
      </c>
      <c r="AW18" s="399" t="str" cm="1">
        <f t="array" ref="AW18">IFERROR(UNICODEHEX(MID($Q18,AC18,2)),"")</f>
        <v/>
      </c>
      <c r="AX18" s="399" t="str" cm="1">
        <f t="array" ref="AX18">IFERROR(UNICODEHEX(MID($Q18,AD18,2)),"")</f>
        <v/>
      </c>
      <c r="AY18" s="399" t="str" cm="1">
        <f t="array" ref="AY18">IFERROR(UNICODEHEX(MID($Q18,AE18,2)),"")</f>
        <v/>
      </c>
      <c r="AZ18" s="399" t="str" cm="1">
        <f t="array" ref="AZ18">IFERROR(UNICODEHEX(MID($Q18,AF18,2)),"")</f>
        <v/>
      </c>
      <c r="BA18" s="399" t="str" cm="1">
        <f t="array" ref="BA18">IFERROR(UNICODEHEX(MID($Q18,AG18,2)),"")</f>
        <v/>
      </c>
      <c r="BB18" s="399" t="str" cm="1">
        <f t="array" ref="BB18">IFERROR(UNICODEHEX(MID($Q18,AH18,2)),"")</f>
        <v/>
      </c>
      <c r="BC18" s="399" t="str" cm="1">
        <f t="array" ref="BC18">IFERROR(UNICODEHEX(MID($Q18,AI18,2)),"")</f>
        <v/>
      </c>
      <c r="BD18" s="399" t="str" cm="1">
        <f t="array" ref="BD18">IFERROR(UNICODEHEX(MID($Q18,AJ18,2)),"")</f>
        <v/>
      </c>
      <c r="BE18" s="440" t="str" cm="1">
        <f t="array" ref="BE18">IFERROR(UNICODEHEX(MID($Q18,AK18,2)),"")</f>
        <v/>
      </c>
      <c r="BF18" s="407" t="str">
        <f t="shared" ref="BF18:BF64" si="22">_xlfn.CONCAT(AL18:BE18)</f>
        <v/>
      </c>
      <c r="BG18" s="398">
        <f t="shared" si="19"/>
        <v>0</v>
      </c>
      <c r="BH18" s="126" t="str">
        <f t="shared" si="20"/>
        <v/>
      </c>
      <c r="BI18" s="230">
        <f t="shared" si="21"/>
        <v>1572866</v>
      </c>
    </row>
    <row r="19" spans="1:61">
      <c r="N19" s="125" t="s">
        <v>131</v>
      </c>
      <c r="O19" s="82" t="s">
        <v>133</v>
      </c>
      <c r="P19" s="82" t="s">
        <v>6</v>
      </c>
      <c r="Q19" s="395" t="str">
        <f>IF(C4="","",C4)</f>
        <v/>
      </c>
      <c r="R19" s="398">
        <v>1</v>
      </c>
      <c r="S19" s="399">
        <f t="shared" si="0"/>
        <v>2</v>
      </c>
      <c r="T19" s="399">
        <f t="shared" si="1"/>
        <v>3</v>
      </c>
      <c r="U19" s="399">
        <f t="shared" si="2"/>
        <v>4</v>
      </c>
      <c r="V19" s="399">
        <f t="shared" si="3"/>
        <v>5</v>
      </c>
      <c r="W19" s="399">
        <f t="shared" si="4"/>
        <v>6</v>
      </c>
      <c r="X19" s="399">
        <f t="shared" si="5"/>
        <v>7</v>
      </c>
      <c r="Y19" s="399">
        <f t="shared" si="6"/>
        <v>8</v>
      </c>
      <c r="Z19" s="399">
        <f t="shared" si="7"/>
        <v>9</v>
      </c>
      <c r="AA19" s="399">
        <f t="shared" si="8"/>
        <v>10</v>
      </c>
      <c r="AB19" s="399">
        <f t="shared" si="9"/>
        <v>11</v>
      </c>
      <c r="AC19" s="399">
        <f t="shared" si="10"/>
        <v>12</v>
      </c>
      <c r="AD19" s="399">
        <f t="shared" si="11"/>
        <v>13</v>
      </c>
      <c r="AE19" s="399">
        <f t="shared" si="12"/>
        <v>14</v>
      </c>
      <c r="AF19" s="399">
        <f t="shared" si="13"/>
        <v>15</v>
      </c>
      <c r="AG19" s="399">
        <f t="shared" si="14"/>
        <v>16</v>
      </c>
      <c r="AH19" s="399">
        <f t="shared" si="15"/>
        <v>17</v>
      </c>
      <c r="AI19" s="399">
        <f t="shared" si="16"/>
        <v>18</v>
      </c>
      <c r="AJ19" s="399">
        <f t="shared" si="17"/>
        <v>19</v>
      </c>
      <c r="AK19" s="389">
        <f t="shared" si="18"/>
        <v>20</v>
      </c>
      <c r="AL19" s="406" t="str" cm="1">
        <f t="array" ref="AL19">IFERROR(UNICODEHEX(MID($Q19,R19,2)),"")</f>
        <v/>
      </c>
      <c r="AM19" s="399" t="str" cm="1">
        <f t="array" ref="AM19">IFERROR(UNICODEHEX(MID($Q19,S19,2)),"")</f>
        <v/>
      </c>
      <c r="AN19" s="399" t="str" cm="1">
        <f t="array" ref="AN19">IFERROR(UNICODEHEX(MID($Q19,T19,2)),"")</f>
        <v/>
      </c>
      <c r="AO19" s="399" t="str" cm="1">
        <f t="array" ref="AO19">IFERROR(UNICODEHEX(MID($Q19,U19,2)),"")</f>
        <v/>
      </c>
      <c r="AP19" s="399" t="str" cm="1">
        <f t="array" ref="AP19">IFERROR(UNICODEHEX(MID($Q19,V19,2)),"")</f>
        <v/>
      </c>
      <c r="AQ19" s="399" t="str" cm="1">
        <f t="array" ref="AQ19">IFERROR(UNICODEHEX(MID($Q19,W19,2)),"")</f>
        <v/>
      </c>
      <c r="AR19" s="399" t="str" cm="1">
        <f t="array" ref="AR19">IFERROR(UNICODEHEX(MID($Q19,X19,2)),"")</f>
        <v/>
      </c>
      <c r="AS19" s="399" t="str" cm="1">
        <f t="array" ref="AS19">IFERROR(UNICODEHEX(MID($Q19,Y19,2)),"")</f>
        <v/>
      </c>
      <c r="AT19" s="399" t="str" cm="1">
        <f t="array" ref="AT19">IFERROR(UNICODEHEX(MID($Q19,Z19,2)),"")</f>
        <v/>
      </c>
      <c r="AU19" s="399" t="str" cm="1">
        <f t="array" ref="AU19">IFERROR(UNICODEHEX(MID($Q19,AA19,2)),"")</f>
        <v/>
      </c>
      <c r="AV19" s="399" t="str" cm="1">
        <f t="array" ref="AV19">IFERROR(UNICODEHEX(MID($Q19,AB19,2)),"")</f>
        <v/>
      </c>
      <c r="AW19" s="399" t="str" cm="1">
        <f t="array" ref="AW19">IFERROR(UNICODEHEX(MID($Q19,AC19,2)),"")</f>
        <v/>
      </c>
      <c r="AX19" s="399" t="str" cm="1">
        <f t="array" ref="AX19">IFERROR(UNICODEHEX(MID($Q19,AD19,2)),"")</f>
        <v/>
      </c>
      <c r="AY19" s="399" t="str" cm="1">
        <f t="array" ref="AY19">IFERROR(UNICODEHEX(MID($Q19,AE19,2)),"")</f>
        <v/>
      </c>
      <c r="AZ19" s="399" t="str" cm="1">
        <f t="array" ref="AZ19">IFERROR(UNICODEHEX(MID($Q19,AF19,2)),"")</f>
        <v/>
      </c>
      <c r="BA19" s="399" t="str" cm="1">
        <f t="array" ref="BA19">IFERROR(UNICODEHEX(MID($Q19,AG19,2)),"")</f>
        <v/>
      </c>
      <c r="BB19" s="399" t="str" cm="1">
        <f t="array" ref="BB19">IFERROR(UNICODEHEX(MID($Q19,AH19,2)),"")</f>
        <v/>
      </c>
      <c r="BC19" s="399" t="str" cm="1">
        <f t="array" ref="BC19">IFERROR(UNICODEHEX(MID($Q19,AI19,2)),"")</f>
        <v/>
      </c>
      <c r="BD19" s="399" t="str" cm="1">
        <f t="array" ref="BD19">IFERROR(UNICODEHEX(MID($Q19,AJ19,2)),"")</f>
        <v/>
      </c>
      <c r="BE19" s="440" t="str" cm="1">
        <f t="array" ref="BE19">IFERROR(UNICODEHEX(MID($Q19,AK19,2)),"")</f>
        <v/>
      </c>
      <c r="BF19" s="407" t="str">
        <f t="shared" si="22"/>
        <v/>
      </c>
      <c r="BG19" s="398">
        <f t="shared" si="19"/>
        <v>0</v>
      </c>
      <c r="BH19" s="126" t="str">
        <f t="shared" si="20"/>
        <v/>
      </c>
      <c r="BI19" s="230">
        <f t="shared" si="21"/>
        <v>1572868</v>
      </c>
    </row>
    <row r="20" spans="1:61">
      <c r="N20" s="125" t="s">
        <v>131</v>
      </c>
      <c r="O20" s="82" t="s">
        <v>133</v>
      </c>
      <c r="P20" s="82" t="s">
        <v>7</v>
      </c>
      <c r="Q20" s="395" t="str">
        <f>IF(D4="","",D4)</f>
        <v/>
      </c>
      <c r="R20" s="398">
        <v>1</v>
      </c>
      <c r="S20" s="399">
        <f t="shared" si="0"/>
        <v>2</v>
      </c>
      <c r="T20" s="399">
        <f t="shared" si="1"/>
        <v>3</v>
      </c>
      <c r="U20" s="399">
        <f t="shared" si="2"/>
        <v>4</v>
      </c>
      <c r="V20" s="399">
        <f t="shared" si="3"/>
        <v>5</v>
      </c>
      <c r="W20" s="399">
        <f t="shared" si="4"/>
        <v>6</v>
      </c>
      <c r="X20" s="399">
        <f t="shared" si="5"/>
        <v>7</v>
      </c>
      <c r="Y20" s="399">
        <f t="shared" si="6"/>
        <v>8</v>
      </c>
      <c r="Z20" s="399">
        <f t="shared" si="7"/>
        <v>9</v>
      </c>
      <c r="AA20" s="399">
        <f t="shared" si="8"/>
        <v>10</v>
      </c>
      <c r="AB20" s="399">
        <f t="shared" si="9"/>
        <v>11</v>
      </c>
      <c r="AC20" s="399">
        <f t="shared" si="10"/>
        <v>12</v>
      </c>
      <c r="AD20" s="399">
        <f t="shared" si="11"/>
        <v>13</v>
      </c>
      <c r="AE20" s="399">
        <f t="shared" si="12"/>
        <v>14</v>
      </c>
      <c r="AF20" s="399">
        <f t="shared" si="13"/>
        <v>15</v>
      </c>
      <c r="AG20" s="399">
        <f t="shared" si="14"/>
        <v>16</v>
      </c>
      <c r="AH20" s="399">
        <f t="shared" si="15"/>
        <v>17</v>
      </c>
      <c r="AI20" s="399">
        <f t="shared" si="16"/>
        <v>18</v>
      </c>
      <c r="AJ20" s="399">
        <f t="shared" si="17"/>
        <v>19</v>
      </c>
      <c r="AK20" s="389">
        <f t="shared" si="18"/>
        <v>20</v>
      </c>
      <c r="AL20" s="406" t="str" cm="1">
        <f t="array" ref="AL20">IFERROR(UNICODEHEX(MID($Q20,R20,2)),"")</f>
        <v/>
      </c>
      <c r="AM20" s="399" t="str" cm="1">
        <f t="array" ref="AM20">IFERROR(UNICODEHEX(MID($Q20,S20,2)),"")</f>
        <v/>
      </c>
      <c r="AN20" s="399" t="str" cm="1">
        <f t="array" ref="AN20">IFERROR(UNICODEHEX(MID($Q20,T20,2)),"")</f>
        <v/>
      </c>
      <c r="AO20" s="399" t="str" cm="1">
        <f t="array" ref="AO20">IFERROR(UNICODEHEX(MID($Q20,U20,2)),"")</f>
        <v/>
      </c>
      <c r="AP20" s="399" t="str" cm="1">
        <f t="array" ref="AP20">IFERROR(UNICODEHEX(MID($Q20,V20,2)),"")</f>
        <v/>
      </c>
      <c r="AQ20" s="399" t="str" cm="1">
        <f t="array" ref="AQ20">IFERROR(UNICODEHEX(MID($Q20,W20,2)),"")</f>
        <v/>
      </c>
      <c r="AR20" s="399" t="str" cm="1">
        <f t="array" ref="AR20">IFERROR(UNICODEHEX(MID($Q20,X20,2)),"")</f>
        <v/>
      </c>
      <c r="AS20" s="399" t="str" cm="1">
        <f t="array" ref="AS20">IFERROR(UNICODEHEX(MID($Q20,Y20,2)),"")</f>
        <v/>
      </c>
      <c r="AT20" s="399" t="str" cm="1">
        <f t="array" ref="AT20">IFERROR(UNICODEHEX(MID($Q20,Z20,2)),"")</f>
        <v/>
      </c>
      <c r="AU20" s="399" t="str" cm="1">
        <f t="array" ref="AU20">IFERROR(UNICODEHEX(MID($Q20,AA20,2)),"")</f>
        <v/>
      </c>
      <c r="AV20" s="399" t="str" cm="1">
        <f t="array" ref="AV20">IFERROR(UNICODEHEX(MID($Q20,AB20,2)),"")</f>
        <v/>
      </c>
      <c r="AW20" s="399" t="str" cm="1">
        <f t="array" ref="AW20">IFERROR(UNICODEHEX(MID($Q20,AC20,2)),"")</f>
        <v/>
      </c>
      <c r="AX20" s="399" t="str" cm="1">
        <f t="array" ref="AX20">IFERROR(UNICODEHEX(MID($Q20,AD20,2)),"")</f>
        <v/>
      </c>
      <c r="AY20" s="399" t="str" cm="1">
        <f t="array" ref="AY20">IFERROR(UNICODEHEX(MID($Q20,AE20,2)),"")</f>
        <v/>
      </c>
      <c r="AZ20" s="399" t="str" cm="1">
        <f t="array" ref="AZ20">IFERROR(UNICODEHEX(MID($Q20,AF20,2)),"")</f>
        <v/>
      </c>
      <c r="BA20" s="399" t="str" cm="1">
        <f t="array" ref="BA20">IFERROR(UNICODEHEX(MID($Q20,AG20,2)),"")</f>
        <v/>
      </c>
      <c r="BB20" s="399" t="str" cm="1">
        <f t="array" ref="BB20">IFERROR(UNICODEHEX(MID($Q20,AH20,2)),"")</f>
        <v/>
      </c>
      <c r="BC20" s="399" t="str" cm="1">
        <f t="array" ref="BC20">IFERROR(UNICODEHEX(MID($Q20,AI20,2)),"")</f>
        <v/>
      </c>
      <c r="BD20" s="399" t="str" cm="1">
        <f t="array" ref="BD20">IFERROR(UNICODEHEX(MID($Q20,AJ20,2)),"")</f>
        <v/>
      </c>
      <c r="BE20" s="440" t="str" cm="1">
        <f t="array" ref="BE20">IFERROR(UNICODEHEX(MID($Q20,AK20,2)),"")</f>
        <v/>
      </c>
      <c r="BF20" s="407" t="str">
        <f t="shared" si="22"/>
        <v/>
      </c>
      <c r="BG20" s="398">
        <f t="shared" si="19"/>
        <v>0</v>
      </c>
      <c r="BH20" s="126" t="str">
        <f t="shared" si="20"/>
        <v/>
      </c>
      <c r="BI20" s="230">
        <f t="shared" si="21"/>
        <v>1572872</v>
      </c>
    </row>
    <row r="21" spans="1:61">
      <c r="N21" s="125" t="s">
        <v>131</v>
      </c>
      <c r="O21" s="82" t="s">
        <v>133</v>
      </c>
      <c r="P21" s="82" t="s">
        <v>8</v>
      </c>
      <c r="Q21" s="395" t="str">
        <f>IF(E4="","",E4)</f>
        <v/>
      </c>
      <c r="R21" s="398">
        <v>1</v>
      </c>
      <c r="S21" s="399">
        <f t="shared" si="0"/>
        <v>2</v>
      </c>
      <c r="T21" s="399">
        <f t="shared" si="1"/>
        <v>3</v>
      </c>
      <c r="U21" s="399">
        <f t="shared" si="2"/>
        <v>4</v>
      </c>
      <c r="V21" s="399">
        <f t="shared" si="3"/>
        <v>5</v>
      </c>
      <c r="W21" s="399">
        <f t="shared" si="4"/>
        <v>6</v>
      </c>
      <c r="X21" s="399">
        <f t="shared" si="5"/>
        <v>7</v>
      </c>
      <c r="Y21" s="399">
        <f t="shared" si="6"/>
        <v>8</v>
      </c>
      <c r="Z21" s="399">
        <f t="shared" si="7"/>
        <v>9</v>
      </c>
      <c r="AA21" s="399">
        <f t="shared" si="8"/>
        <v>10</v>
      </c>
      <c r="AB21" s="399">
        <f t="shared" si="9"/>
        <v>11</v>
      </c>
      <c r="AC21" s="399">
        <f t="shared" si="10"/>
        <v>12</v>
      </c>
      <c r="AD21" s="399">
        <f t="shared" si="11"/>
        <v>13</v>
      </c>
      <c r="AE21" s="399">
        <f t="shared" si="12"/>
        <v>14</v>
      </c>
      <c r="AF21" s="399">
        <f t="shared" si="13"/>
        <v>15</v>
      </c>
      <c r="AG21" s="399">
        <f t="shared" si="14"/>
        <v>16</v>
      </c>
      <c r="AH21" s="399">
        <f t="shared" si="15"/>
        <v>17</v>
      </c>
      <c r="AI21" s="399">
        <f t="shared" si="16"/>
        <v>18</v>
      </c>
      <c r="AJ21" s="399">
        <f t="shared" si="17"/>
        <v>19</v>
      </c>
      <c r="AK21" s="389">
        <f t="shared" si="18"/>
        <v>20</v>
      </c>
      <c r="AL21" s="406" t="str" cm="1">
        <f t="array" ref="AL21">IFERROR(UNICODEHEX(MID($Q21,R21,2)),"")</f>
        <v/>
      </c>
      <c r="AM21" s="399" t="str" cm="1">
        <f t="array" ref="AM21">IFERROR(UNICODEHEX(MID($Q21,S21,2)),"")</f>
        <v/>
      </c>
      <c r="AN21" s="399" t="str" cm="1">
        <f t="array" ref="AN21">IFERROR(UNICODEHEX(MID($Q21,T21,2)),"")</f>
        <v/>
      </c>
      <c r="AO21" s="399" t="str" cm="1">
        <f t="array" ref="AO21">IFERROR(UNICODEHEX(MID($Q21,U21,2)),"")</f>
        <v/>
      </c>
      <c r="AP21" s="399" t="str" cm="1">
        <f t="array" ref="AP21">IFERROR(UNICODEHEX(MID($Q21,V21,2)),"")</f>
        <v/>
      </c>
      <c r="AQ21" s="399" t="str" cm="1">
        <f t="array" ref="AQ21">IFERROR(UNICODEHEX(MID($Q21,W21,2)),"")</f>
        <v/>
      </c>
      <c r="AR21" s="399" t="str" cm="1">
        <f t="array" ref="AR21">IFERROR(UNICODEHEX(MID($Q21,X21,2)),"")</f>
        <v/>
      </c>
      <c r="AS21" s="399" t="str" cm="1">
        <f t="array" ref="AS21">IFERROR(UNICODEHEX(MID($Q21,Y21,2)),"")</f>
        <v/>
      </c>
      <c r="AT21" s="399" t="str" cm="1">
        <f t="array" ref="AT21">IFERROR(UNICODEHEX(MID($Q21,Z21,2)),"")</f>
        <v/>
      </c>
      <c r="AU21" s="399" t="str" cm="1">
        <f t="array" ref="AU21">IFERROR(UNICODEHEX(MID($Q21,AA21,2)),"")</f>
        <v/>
      </c>
      <c r="AV21" s="399" t="str" cm="1">
        <f t="array" ref="AV21">IFERROR(UNICODEHEX(MID($Q21,AB21,2)),"")</f>
        <v/>
      </c>
      <c r="AW21" s="399" t="str" cm="1">
        <f t="array" ref="AW21">IFERROR(UNICODEHEX(MID($Q21,AC21,2)),"")</f>
        <v/>
      </c>
      <c r="AX21" s="399" t="str" cm="1">
        <f t="array" ref="AX21">IFERROR(UNICODEHEX(MID($Q21,AD21,2)),"")</f>
        <v/>
      </c>
      <c r="AY21" s="399" t="str" cm="1">
        <f t="array" ref="AY21">IFERROR(UNICODEHEX(MID($Q21,AE21,2)),"")</f>
        <v/>
      </c>
      <c r="AZ21" s="399" t="str" cm="1">
        <f t="array" ref="AZ21">IFERROR(UNICODEHEX(MID($Q21,AF21,2)),"")</f>
        <v/>
      </c>
      <c r="BA21" s="399" t="str" cm="1">
        <f t="array" ref="BA21">IFERROR(UNICODEHEX(MID($Q21,AG21,2)),"")</f>
        <v/>
      </c>
      <c r="BB21" s="399" t="str" cm="1">
        <f t="array" ref="BB21">IFERROR(UNICODEHEX(MID($Q21,AH21,2)),"")</f>
        <v/>
      </c>
      <c r="BC21" s="399" t="str" cm="1">
        <f t="array" ref="BC21">IFERROR(UNICODEHEX(MID($Q21,AI21,2)),"")</f>
        <v/>
      </c>
      <c r="BD21" s="399" t="str" cm="1">
        <f t="array" ref="BD21">IFERROR(UNICODEHEX(MID($Q21,AJ21,2)),"")</f>
        <v/>
      </c>
      <c r="BE21" s="440" t="str" cm="1">
        <f t="array" ref="BE21">IFERROR(UNICODEHEX(MID($Q21,AK21,2)),"")</f>
        <v/>
      </c>
      <c r="BF21" s="407" t="str">
        <f t="shared" si="22"/>
        <v/>
      </c>
      <c r="BG21" s="398">
        <f t="shared" si="19"/>
        <v>0</v>
      </c>
      <c r="BH21" s="126" t="str">
        <f t="shared" si="20"/>
        <v/>
      </c>
      <c r="BI21" s="230">
        <f t="shared" si="21"/>
        <v>1572880</v>
      </c>
    </row>
    <row r="22" spans="1:61">
      <c r="N22" s="125" t="s">
        <v>131</v>
      </c>
      <c r="O22" s="82" t="s">
        <v>133</v>
      </c>
      <c r="P22" s="82" t="s">
        <v>23</v>
      </c>
      <c r="Q22" s="395" t="str">
        <f>IF(A6="","",A6)</f>
        <v/>
      </c>
      <c r="R22" s="398">
        <v>1</v>
      </c>
      <c r="S22" s="399">
        <f t="shared" si="0"/>
        <v>2</v>
      </c>
      <c r="T22" s="399">
        <f t="shared" si="1"/>
        <v>3</v>
      </c>
      <c r="U22" s="399">
        <f t="shared" si="2"/>
        <v>4</v>
      </c>
      <c r="V22" s="399">
        <f t="shared" si="3"/>
        <v>5</v>
      </c>
      <c r="W22" s="399">
        <f t="shared" si="4"/>
        <v>6</v>
      </c>
      <c r="X22" s="399">
        <f t="shared" si="5"/>
        <v>7</v>
      </c>
      <c r="Y22" s="399">
        <f t="shared" si="6"/>
        <v>8</v>
      </c>
      <c r="Z22" s="399">
        <f t="shared" si="7"/>
        <v>9</v>
      </c>
      <c r="AA22" s="399">
        <f t="shared" si="8"/>
        <v>10</v>
      </c>
      <c r="AB22" s="399">
        <f t="shared" si="9"/>
        <v>11</v>
      </c>
      <c r="AC22" s="399">
        <f t="shared" si="10"/>
        <v>12</v>
      </c>
      <c r="AD22" s="399">
        <f t="shared" si="11"/>
        <v>13</v>
      </c>
      <c r="AE22" s="399">
        <f t="shared" si="12"/>
        <v>14</v>
      </c>
      <c r="AF22" s="399">
        <f t="shared" si="13"/>
        <v>15</v>
      </c>
      <c r="AG22" s="399">
        <f t="shared" si="14"/>
        <v>16</v>
      </c>
      <c r="AH22" s="399">
        <f t="shared" si="15"/>
        <v>17</v>
      </c>
      <c r="AI22" s="399">
        <f t="shared" si="16"/>
        <v>18</v>
      </c>
      <c r="AJ22" s="399">
        <f t="shared" si="17"/>
        <v>19</v>
      </c>
      <c r="AK22" s="389">
        <f t="shared" si="18"/>
        <v>20</v>
      </c>
      <c r="AL22" s="406" t="str" cm="1">
        <f t="array" ref="AL22">IFERROR(UNICODEHEX(MID($Q22,R22,2)),"")</f>
        <v/>
      </c>
      <c r="AM22" s="399" t="str" cm="1">
        <f t="array" ref="AM22">IFERROR(UNICODEHEX(MID($Q22,S22,2)),"")</f>
        <v/>
      </c>
      <c r="AN22" s="399" t="str" cm="1">
        <f t="array" ref="AN22">IFERROR(UNICODEHEX(MID($Q22,T22,2)),"")</f>
        <v/>
      </c>
      <c r="AO22" s="399" t="str" cm="1">
        <f t="array" ref="AO22">IFERROR(UNICODEHEX(MID($Q22,U22,2)),"")</f>
        <v/>
      </c>
      <c r="AP22" s="399" t="str" cm="1">
        <f t="array" ref="AP22">IFERROR(UNICODEHEX(MID($Q22,V22,2)),"")</f>
        <v/>
      </c>
      <c r="AQ22" s="399" t="str" cm="1">
        <f t="array" ref="AQ22">IFERROR(UNICODEHEX(MID($Q22,W22,2)),"")</f>
        <v/>
      </c>
      <c r="AR22" s="399" t="str" cm="1">
        <f t="array" ref="AR22">IFERROR(UNICODEHEX(MID($Q22,X22,2)),"")</f>
        <v/>
      </c>
      <c r="AS22" s="399" t="str" cm="1">
        <f t="array" ref="AS22">IFERROR(UNICODEHEX(MID($Q22,Y22,2)),"")</f>
        <v/>
      </c>
      <c r="AT22" s="399" t="str" cm="1">
        <f t="array" ref="AT22">IFERROR(UNICODEHEX(MID($Q22,Z22,2)),"")</f>
        <v/>
      </c>
      <c r="AU22" s="399" t="str" cm="1">
        <f t="array" ref="AU22">IFERROR(UNICODEHEX(MID($Q22,AA22,2)),"")</f>
        <v/>
      </c>
      <c r="AV22" s="399" t="str" cm="1">
        <f t="array" ref="AV22">IFERROR(UNICODEHEX(MID($Q22,AB22,2)),"")</f>
        <v/>
      </c>
      <c r="AW22" s="399" t="str" cm="1">
        <f t="array" ref="AW22">IFERROR(UNICODEHEX(MID($Q22,AC22,2)),"")</f>
        <v/>
      </c>
      <c r="AX22" s="399" t="str" cm="1">
        <f t="array" ref="AX22">IFERROR(UNICODEHEX(MID($Q22,AD22,2)),"")</f>
        <v/>
      </c>
      <c r="AY22" s="399" t="str" cm="1">
        <f t="array" ref="AY22">IFERROR(UNICODEHEX(MID($Q22,AE22,2)),"")</f>
        <v/>
      </c>
      <c r="AZ22" s="399" t="str" cm="1">
        <f t="array" ref="AZ22">IFERROR(UNICODEHEX(MID($Q22,AF22,2)),"")</f>
        <v/>
      </c>
      <c r="BA22" s="399" t="str" cm="1">
        <f t="array" ref="BA22">IFERROR(UNICODEHEX(MID($Q22,AG22,2)),"")</f>
        <v/>
      </c>
      <c r="BB22" s="399" t="str" cm="1">
        <f t="array" ref="BB22">IFERROR(UNICODEHEX(MID($Q22,AH22,2)),"")</f>
        <v/>
      </c>
      <c r="BC22" s="399" t="str" cm="1">
        <f t="array" ref="BC22">IFERROR(UNICODEHEX(MID($Q22,AI22,2)),"")</f>
        <v/>
      </c>
      <c r="BD22" s="399" t="str" cm="1">
        <f t="array" ref="BD22">IFERROR(UNICODEHEX(MID($Q22,AJ22,2)),"")</f>
        <v/>
      </c>
      <c r="BE22" s="440" t="str" cm="1">
        <f t="array" ref="BE22">IFERROR(UNICODEHEX(MID($Q22,AK22,2)),"")</f>
        <v/>
      </c>
      <c r="BF22" s="407" t="str">
        <f t="shared" si="22"/>
        <v/>
      </c>
      <c r="BG22" s="398">
        <f t="shared" si="19"/>
        <v>0</v>
      </c>
      <c r="BH22" s="126" t="str">
        <f t="shared" si="20"/>
        <v/>
      </c>
      <c r="BI22" s="230">
        <f t="shared" si="21"/>
        <v>1581056</v>
      </c>
    </row>
    <row r="23" spans="1:61">
      <c r="N23" s="125" t="s">
        <v>131</v>
      </c>
      <c r="O23" s="82" t="s">
        <v>133</v>
      </c>
      <c r="P23" s="82" t="s">
        <v>25</v>
      </c>
      <c r="Q23" s="395" t="str">
        <f>IF(B6="","",B6)</f>
        <v/>
      </c>
      <c r="R23" s="398">
        <v>1</v>
      </c>
      <c r="S23" s="399">
        <f t="shared" si="0"/>
        <v>2</v>
      </c>
      <c r="T23" s="399">
        <f t="shared" si="1"/>
        <v>3</v>
      </c>
      <c r="U23" s="399">
        <f t="shared" si="2"/>
        <v>4</v>
      </c>
      <c r="V23" s="399">
        <f t="shared" si="3"/>
        <v>5</v>
      </c>
      <c r="W23" s="399">
        <f t="shared" si="4"/>
        <v>6</v>
      </c>
      <c r="X23" s="399">
        <f t="shared" si="5"/>
        <v>7</v>
      </c>
      <c r="Y23" s="399">
        <f t="shared" si="6"/>
        <v>8</v>
      </c>
      <c r="Z23" s="399">
        <f t="shared" si="7"/>
        <v>9</v>
      </c>
      <c r="AA23" s="399">
        <f t="shared" si="8"/>
        <v>10</v>
      </c>
      <c r="AB23" s="399">
        <f t="shared" si="9"/>
        <v>11</v>
      </c>
      <c r="AC23" s="399">
        <f t="shared" si="10"/>
        <v>12</v>
      </c>
      <c r="AD23" s="399">
        <f t="shared" si="11"/>
        <v>13</v>
      </c>
      <c r="AE23" s="399">
        <f t="shared" si="12"/>
        <v>14</v>
      </c>
      <c r="AF23" s="399">
        <f t="shared" si="13"/>
        <v>15</v>
      </c>
      <c r="AG23" s="399">
        <f t="shared" si="14"/>
        <v>16</v>
      </c>
      <c r="AH23" s="399">
        <f t="shared" si="15"/>
        <v>17</v>
      </c>
      <c r="AI23" s="399">
        <f t="shared" si="16"/>
        <v>18</v>
      </c>
      <c r="AJ23" s="399">
        <f t="shared" si="17"/>
        <v>19</v>
      </c>
      <c r="AK23" s="389">
        <f t="shared" si="18"/>
        <v>20</v>
      </c>
      <c r="AL23" s="406" t="str" cm="1">
        <f t="array" ref="AL23">IFERROR(UNICODEHEX(MID($Q23,R23,2)),"")</f>
        <v/>
      </c>
      <c r="AM23" s="399" t="str" cm="1">
        <f t="array" ref="AM23">IFERROR(UNICODEHEX(MID($Q23,S23,2)),"")</f>
        <v/>
      </c>
      <c r="AN23" s="399" t="str" cm="1">
        <f t="array" ref="AN23">IFERROR(UNICODEHEX(MID($Q23,T23,2)),"")</f>
        <v/>
      </c>
      <c r="AO23" s="399" t="str" cm="1">
        <f t="array" ref="AO23">IFERROR(UNICODEHEX(MID($Q23,U23,2)),"")</f>
        <v/>
      </c>
      <c r="AP23" s="399" t="str" cm="1">
        <f t="array" ref="AP23">IFERROR(UNICODEHEX(MID($Q23,V23,2)),"")</f>
        <v/>
      </c>
      <c r="AQ23" s="399" t="str" cm="1">
        <f t="array" ref="AQ23">IFERROR(UNICODEHEX(MID($Q23,W23,2)),"")</f>
        <v/>
      </c>
      <c r="AR23" s="399" t="str" cm="1">
        <f t="array" ref="AR23">IFERROR(UNICODEHEX(MID($Q23,X23,2)),"")</f>
        <v/>
      </c>
      <c r="AS23" s="399" t="str" cm="1">
        <f t="array" ref="AS23">IFERROR(UNICODEHEX(MID($Q23,Y23,2)),"")</f>
        <v/>
      </c>
      <c r="AT23" s="399" t="str" cm="1">
        <f t="array" ref="AT23">IFERROR(UNICODEHEX(MID($Q23,Z23,2)),"")</f>
        <v/>
      </c>
      <c r="AU23" s="399" t="str" cm="1">
        <f t="array" ref="AU23">IFERROR(UNICODEHEX(MID($Q23,AA23,2)),"")</f>
        <v/>
      </c>
      <c r="AV23" s="399" t="str" cm="1">
        <f t="array" ref="AV23">IFERROR(UNICODEHEX(MID($Q23,AB23,2)),"")</f>
        <v/>
      </c>
      <c r="AW23" s="399" t="str" cm="1">
        <f t="array" ref="AW23">IFERROR(UNICODEHEX(MID($Q23,AC23,2)),"")</f>
        <v/>
      </c>
      <c r="AX23" s="399" t="str" cm="1">
        <f t="array" ref="AX23">IFERROR(UNICODEHEX(MID($Q23,AD23,2)),"")</f>
        <v/>
      </c>
      <c r="AY23" s="399" t="str" cm="1">
        <f t="array" ref="AY23">IFERROR(UNICODEHEX(MID($Q23,AE23,2)),"")</f>
        <v/>
      </c>
      <c r="AZ23" s="399" t="str" cm="1">
        <f t="array" ref="AZ23">IFERROR(UNICODEHEX(MID($Q23,AF23,2)),"")</f>
        <v/>
      </c>
      <c r="BA23" s="399" t="str" cm="1">
        <f t="array" ref="BA23">IFERROR(UNICODEHEX(MID($Q23,AG23,2)),"")</f>
        <v/>
      </c>
      <c r="BB23" s="399" t="str" cm="1">
        <f t="array" ref="BB23">IFERROR(UNICODEHEX(MID($Q23,AH23,2)),"")</f>
        <v/>
      </c>
      <c r="BC23" s="399" t="str" cm="1">
        <f t="array" ref="BC23">IFERROR(UNICODEHEX(MID($Q23,AI23,2)),"")</f>
        <v/>
      </c>
      <c r="BD23" s="399" t="str" cm="1">
        <f t="array" ref="BD23">IFERROR(UNICODEHEX(MID($Q23,AJ23,2)),"")</f>
        <v/>
      </c>
      <c r="BE23" s="440" t="str" cm="1">
        <f t="array" ref="BE23">IFERROR(UNICODEHEX(MID($Q23,AK23,2)),"")</f>
        <v/>
      </c>
      <c r="BF23" s="407" t="str">
        <f t="shared" si="22"/>
        <v/>
      </c>
      <c r="BG23" s="398">
        <f t="shared" si="19"/>
        <v>0</v>
      </c>
      <c r="BH23" s="126" t="str">
        <f t="shared" si="20"/>
        <v/>
      </c>
      <c r="BI23" s="230">
        <f t="shared" si="21"/>
        <v>1589248</v>
      </c>
    </row>
    <row r="24" spans="1:61">
      <c r="N24" s="125" t="s">
        <v>131</v>
      </c>
      <c r="O24" s="82" t="s">
        <v>133</v>
      </c>
      <c r="P24" s="82" t="s">
        <v>27</v>
      </c>
      <c r="Q24" s="395" t="str">
        <f>IF(C6="","",C6)</f>
        <v/>
      </c>
      <c r="R24" s="398">
        <v>1</v>
      </c>
      <c r="S24" s="399">
        <f t="shared" si="0"/>
        <v>2</v>
      </c>
      <c r="T24" s="399">
        <f t="shared" si="1"/>
        <v>3</v>
      </c>
      <c r="U24" s="399">
        <f t="shared" si="2"/>
        <v>4</v>
      </c>
      <c r="V24" s="399">
        <f t="shared" si="3"/>
        <v>5</v>
      </c>
      <c r="W24" s="399">
        <f t="shared" si="4"/>
        <v>6</v>
      </c>
      <c r="X24" s="399">
        <f t="shared" si="5"/>
        <v>7</v>
      </c>
      <c r="Y24" s="399">
        <f t="shared" si="6"/>
        <v>8</v>
      </c>
      <c r="Z24" s="399">
        <f t="shared" si="7"/>
        <v>9</v>
      </c>
      <c r="AA24" s="399">
        <f t="shared" si="8"/>
        <v>10</v>
      </c>
      <c r="AB24" s="399">
        <f t="shared" si="9"/>
        <v>11</v>
      </c>
      <c r="AC24" s="399">
        <f t="shared" si="10"/>
        <v>12</v>
      </c>
      <c r="AD24" s="399">
        <f t="shared" si="11"/>
        <v>13</v>
      </c>
      <c r="AE24" s="399">
        <f t="shared" si="12"/>
        <v>14</v>
      </c>
      <c r="AF24" s="399">
        <f t="shared" si="13"/>
        <v>15</v>
      </c>
      <c r="AG24" s="399">
        <f t="shared" si="14"/>
        <v>16</v>
      </c>
      <c r="AH24" s="399">
        <f t="shared" si="15"/>
        <v>17</v>
      </c>
      <c r="AI24" s="399">
        <f t="shared" si="16"/>
        <v>18</v>
      </c>
      <c r="AJ24" s="399">
        <f t="shared" si="17"/>
        <v>19</v>
      </c>
      <c r="AK24" s="389">
        <f t="shared" si="18"/>
        <v>20</v>
      </c>
      <c r="AL24" s="406" t="str" cm="1">
        <f t="array" ref="AL24">IFERROR(UNICODEHEX(MID($Q24,R24,2)),"")</f>
        <v/>
      </c>
      <c r="AM24" s="399" t="str" cm="1">
        <f t="array" ref="AM24">IFERROR(UNICODEHEX(MID($Q24,S24,2)),"")</f>
        <v/>
      </c>
      <c r="AN24" s="399" t="str" cm="1">
        <f t="array" ref="AN24">IFERROR(UNICODEHEX(MID($Q24,T24,2)),"")</f>
        <v/>
      </c>
      <c r="AO24" s="399" t="str" cm="1">
        <f t="array" ref="AO24">IFERROR(UNICODEHEX(MID($Q24,U24,2)),"")</f>
        <v/>
      </c>
      <c r="AP24" s="399" t="str" cm="1">
        <f t="array" ref="AP24">IFERROR(UNICODEHEX(MID($Q24,V24,2)),"")</f>
        <v/>
      </c>
      <c r="AQ24" s="399" t="str" cm="1">
        <f t="array" ref="AQ24">IFERROR(UNICODEHEX(MID($Q24,W24,2)),"")</f>
        <v/>
      </c>
      <c r="AR24" s="399" t="str" cm="1">
        <f t="array" ref="AR24">IFERROR(UNICODEHEX(MID($Q24,X24,2)),"")</f>
        <v/>
      </c>
      <c r="AS24" s="399" t="str" cm="1">
        <f t="array" ref="AS24">IFERROR(UNICODEHEX(MID($Q24,Y24,2)),"")</f>
        <v/>
      </c>
      <c r="AT24" s="399" t="str" cm="1">
        <f t="array" ref="AT24">IFERROR(UNICODEHEX(MID($Q24,Z24,2)),"")</f>
        <v/>
      </c>
      <c r="AU24" s="399" t="str" cm="1">
        <f t="array" ref="AU24">IFERROR(UNICODEHEX(MID($Q24,AA24,2)),"")</f>
        <v/>
      </c>
      <c r="AV24" s="399" t="str" cm="1">
        <f t="array" ref="AV24">IFERROR(UNICODEHEX(MID($Q24,AB24,2)),"")</f>
        <v/>
      </c>
      <c r="AW24" s="399" t="str" cm="1">
        <f t="array" ref="AW24">IFERROR(UNICODEHEX(MID($Q24,AC24,2)),"")</f>
        <v/>
      </c>
      <c r="AX24" s="399" t="str" cm="1">
        <f t="array" ref="AX24">IFERROR(UNICODEHEX(MID($Q24,AD24,2)),"")</f>
        <v/>
      </c>
      <c r="AY24" s="399" t="str" cm="1">
        <f t="array" ref="AY24">IFERROR(UNICODEHEX(MID($Q24,AE24,2)),"")</f>
        <v/>
      </c>
      <c r="AZ24" s="399" t="str" cm="1">
        <f t="array" ref="AZ24">IFERROR(UNICODEHEX(MID($Q24,AF24,2)),"")</f>
        <v/>
      </c>
      <c r="BA24" s="399" t="str" cm="1">
        <f t="array" ref="BA24">IFERROR(UNICODEHEX(MID($Q24,AG24,2)),"")</f>
        <v/>
      </c>
      <c r="BB24" s="399" t="str" cm="1">
        <f t="array" ref="BB24">IFERROR(UNICODEHEX(MID($Q24,AH24,2)),"")</f>
        <v/>
      </c>
      <c r="BC24" s="399" t="str" cm="1">
        <f t="array" ref="BC24">IFERROR(UNICODEHEX(MID($Q24,AI24,2)),"")</f>
        <v/>
      </c>
      <c r="BD24" s="399" t="str" cm="1">
        <f t="array" ref="BD24">IFERROR(UNICODEHEX(MID($Q24,AJ24,2)),"")</f>
        <v/>
      </c>
      <c r="BE24" s="440" t="str" cm="1">
        <f t="array" ref="BE24">IFERROR(UNICODEHEX(MID($Q24,AK24,2)),"")</f>
        <v/>
      </c>
      <c r="BF24" s="407" t="str">
        <f t="shared" si="22"/>
        <v/>
      </c>
      <c r="BG24" s="398">
        <f t="shared" si="19"/>
        <v>0</v>
      </c>
      <c r="BH24" s="126" t="str">
        <f t="shared" si="20"/>
        <v/>
      </c>
      <c r="BI24" s="230">
        <f t="shared" si="21"/>
        <v>1605632</v>
      </c>
    </row>
    <row r="25" spans="1:61">
      <c r="N25" s="125" t="s">
        <v>131</v>
      </c>
      <c r="O25" s="82" t="s">
        <v>133</v>
      </c>
      <c r="P25" s="82" t="s">
        <v>29</v>
      </c>
      <c r="Q25" s="395" t="str">
        <f>IF(D6="","",D6)</f>
        <v/>
      </c>
      <c r="R25" s="398">
        <v>1</v>
      </c>
      <c r="S25" s="399">
        <f t="shared" si="0"/>
        <v>2</v>
      </c>
      <c r="T25" s="399">
        <f t="shared" si="1"/>
        <v>3</v>
      </c>
      <c r="U25" s="399">
        <f t="shared" si="2"/>
        <v>4</v>
      </c>
      <c r="V25" s="399">
        <f t="shared" si="3"/>
        <v>5</v>
      </c>
      <c r="W25" s="399">
        <f t="shared" si="4"/>
        <v>6</v>
      </c>
      <c r="X25" s="399">
        <f t="shared" si="5"/>
        <v>7</v>
      </c>
      <c r="Y25" s="399">
        <f t="shared" si="6"/>
        <v>8</v>
      </c>
      <c r="Z25" s="399">
        <f t="shared" si="7"/>
        <v>9</v>
      </c>
      <c r="AA25" s="399">
        <f t="shared" si="8"/>
        <v>10</v>
      </c>
      <c r="AB25" s="399">
        <f t="shared" si="9"/>
        <v>11</v>
      </c>
      <c r="AC25" s="399">
        <f t="shared" si="10"/>
        <v>12</v>
      </c>
      <c r="AD25" s="399">
        <f t="shared" si="11"/>
        <v>13</v>
      </c>
      <c r="AE25" s="399">
        <f t="shared" si="12"/>
        <v>14</v>
      </c>
      <c r="AF25" s="399">
        <f t="shared" si="13"/>
        <v>15</v>
      </c>
      <c r="AG25" s="399">
        <f t="shared" si="14"/>
        <v>16</v>
      </c>
      <c r="AH25" s="399">
        <f t="shared" si="15"/>
        <v>17</v>
      </c>
      <c r="AI25" s="399">
        <f t="shared" si="16"/>
        <v>18</v>
      </c>
      <c r="AJ25" s="399">
        <f t="shared" si="17"/>
        <v>19</v>
      </c>
      <c r="AK25" s="389">
        <f t="shared" si="18"/>
        <v>20</v>
      </c>
      <c r="AL25" s="406" t="str" cm="1">
        <f t="array" ref="AL25">IFERROR(UNICODEHEX(MID($Q25,R25,2)),"")</f>
        <v/>
      </c>
      <c r="AM25" s="399" t="str" cm="1">
        <f t="array" ref="AM25">IFERROR(UNICODEHEX(MID($Q25,S25,2)),"")</f>
        <v/>
      </c>
      <c r="AN25" s="399" t="str" cm="1">
        <f t="array" ref="AN25">IFERROR(UNICODEHEX(MID($Q25,T25,2)),"")</f>
        <v/>
      </c>
      <c r="AO25" s="399" t="str" cm="1">
        <f t="array" ref="AO25">IFERROR(UNICODEHEX(MID($Q25,U25,2)),"")</f>
        <v/>
      </c>
      <c r="AP25" s="399" t="str" cm="1">
        <f t="array" ref="AP25">IFERROR(UNICODEHEX(MID($Q25,V25,2)),"")</f>
        <v/>
      </c>
      <c r="AQ25" s="399" t="str" cm="1">
        <f t="array" ref="AQ25">IFERROR(UNICODEHEX(MID($Q25,W25,2)),"")</f>
        <v/>
      </c>
      <c r="AR25" s="399" t="str" cm="1">
        <f t="array" ref="AR25">IFERROR(UNICODEHEX(MID($Q25,X25,2)),"")</f>
        <v/>
      </c>
      <c r="AS25" s="399" t="str" cm="1">
        <f t="array" ref="AS25">IFERROR(UNICODEHEX(MID($Q25,Y25,2)),"")</f>
        <v/>
      </c>
      <c r="AT25" s="399" t="str" cm="1">
        <f t="array" ref="AT25">IFERROR(UNICODEHEX(MID($Q25,Z25,2)),"")</f>
        <v/>
      </c>
      <c r="AU25" s="399" t="str" cm="1">
        <f t="array" ref="AU25">IFERROR(UNICODEHEX(MID($Q25,AA25,2)),"")</f>
        <v/>
      </c>
      <c r="AV25" s="399" t="str" cm="1">
        <f t="array" ref="AV25">IFERROR(UNICODEHEX(MID($Q25,AB25,2)),"")</f>
        <v/>
      </c>
      <c r="AW25" s="399" t="str" cm="1">
        <f t="array" ref="AW25">IFERROR(UNICODEHEX(MID($Q25,AC25,2)),"")</f>
        <v/>
      </c>
      <c r="AX25" s="399" t="str" cm="1">
        <f t="array" ref="AX25">IFERROR(UNICODEHEX(MID($Q25,AD25,2)),"")</f>
        <v/>
      </c>
      <c r="AY25" s="399" t="str" cm="1">
        <f t="array" ref="AY25">IFERROR(UNICODEHEX(MID($Q25,AE25,2)),"")</f>
        <v/>
      </c>
      <c r="AZ25" s="399" t="str" cm="1">
        <f t="array" ref="AZ25">IFERROR(UNICODEHEX(MID($Q25,AF25,2)),"")</f>
        <v/>
      </c>
      <c r="BA25" s="399" t="str" cm="1">
        <f t="array" ref="BA25">IFERROR(UNICODEHEX(MID($Q25,AG25,2)),"")</f>
        <v/>
      </c>
      <c r="BB25" s="399" t="str" cm="1">
        <f t="array" ref="BB25">IFERROR(UNICODEHEX(MID($Q25,AH25,2)),"")</f>
        <v/>
      </c>
      <c r="BC25" s="399" t="str" cm="1">
        <f t="array" ref="BC25">IFERROR(UNICODEHEX(MID($Q25,AI25,2)),"")</f>
        <v/>
      </c>
      <c r="BD25" s="399" t="str" cm="1">
        <f t="array" ref="BD25">IFERROR(UNICODEHEX(MID($Q25,AJ25,2)),"")</f>
        <v/>
      </c>
      <c r="BE25" s="440" t="str" cm="1">
        <f t="array" ref="BE25">IFERROR(UNICODEHEX(MID($Q25,AK25,2)),"")</f>
        <v/>
      </c>
      <c r="BF25" s="407" t="str">
        <f t="shared" si="22"/>
        <v/>
      </c>
      <c r="BG25" s="398">
        <f t="shared" si="19"/>
        <v>0</v>
      </c>
      <c r="BH25" s="126" t="str">
        <f t="shared" si="20"/>
        <v/>
      </c>
      <c r="BI25" s="230">
        <f t="shared" si="21"/>
        <v>1638400</v>
      </c>
    </row>
    <row r="26" spans="1:61">
      <c r="N26" s="125" t="s">
        <v>131</v>
      </c>
      <c r="O26" s="82" t="s">
        <v>133</v>
      </c>
      <c r="P26" s="82" t="s">
        <v>31</v>
      </c>
      <c r="Q26" s="395" t="str">
        <f>IF(E6="","",E6)</f>
        <v/>
      </c>
      <c r="R26" s="398">
        <v>1</v>
      </c>
      <c r="S26" s="399">
        <f t="shared" si="0"/>
        <v>2</v>
      </c>
      <c r="T26" s="399">
        <f t="shared" si="1"/>
        <v>3</v>
      </c>
      <c r="U26" s="399">
        <f t="shared" si="2"/>
        <v>4</v>
      </c>
      <c r="V26" s="399">
        <f t="shared" si="3"/>
        <v>5</v>
      </c>
      <c r="W26" s="399">
        <f t="shared" si="4"/>
        <v>6</v>
      </c>
      <c r="X26" s="399">
        <f t="shared" si="5"/>
        <v>7</v>
      </c>
      <c r="Y26" s="399">
        <f t="shared" si="6"/>
        <v>8</v>
      </c>
      <c r="Z26" s="399">
        <f t="shared" si="7"/>
        <v>9</v>
      </c>
      <c r="AA26" s="399">
        <f t="shared" si="8"/>
        <v>10</v>
      </c>
      <c r="AB26" s="399">
        <f t="shared" si="9"/>
        <v>11</v>
      </c>
      <c r="AC26" s="399">
        <f t="shared" si="10"/>
        <v>12</v>
      </c>
      <c r="AD26" s="399">
        <f t="shared" si="11"/>
        <v>13</v>
      </c>
      <c r="AE26" s="399">
        <f t="shared" si="12"/>
        <v>14</v>
      </c>
      <c r="AF26" s="399">
        <f t="shared" si="13"/>
        <v>15</v>
      </c>
      <c r="AG26" s="399">
        <f t="shared" si="14"/>
        <v>16</v>
      </c>
      <c r="AH26" s="399">
        <f t="shared" si="15"/>
        <v>17</v>
      </c>
      <c r="AI26" s="399">
        <f t="shared" si="16"/>
        <v>18</v>
      </c>
      <c r="AJ26" s="399">
        <f t="shared" si="17"/>
        <v>19</v>
      </c>
      <c r="AK26" s="389">
        <f t="shared" si="18"/>
        <v>20</v>
      </c>
      <c r="AL26" s="406" t="str" cm="1">
        <f t="array" ref="AL26">IFERROR(UNICODEHEX(MID($Q26,R26,2)),"")</f>
        <v/>
      </c>
      <c r="AM26" s="399" t="str" cm="1">
        <f t="array" ref="AM26">IFERROR(UNICODEHEX(MID($Q26,S26,2)),"")</f>
        <v/>
      </c>
      <c r="AN26" s="399" t="str" cm="1">
        <f t="array" ref="AN26">IFERROR(UNICODEHEX(MID($Q26,T26,2)),"")</f>
        <v/>
      </c>
      <c r="AO26" s="399" t="str" cm="1">
        <f t="array" ref="AO26">IFERROR(UNICODEHEX(MID($Q26,U26,2)),"")</f>
        <v/>
      </c>
      <c r="AP26" s="399" t="str" cm="1">
        <f t="array" ref="AP26">IFERROR(UNICODEHEX(MID($Q26,V26,2)),"")</f>
        <v/>
      </c>
      <c r="AQ26" s="399" t="str" cm="1">
        <f t="array" ref="AQ26">IFERROR(UNICODEHEX(MID($Q26,W26,2)),"")</f>
        <v/>
      </c>
      <c r="AR26" s="399" t="str" cm="1">
        <f t="array" ref="AR26">IFERROR(UNICODEHEX(MID($Q26,X26,2)),"")</f>
        <v/>
      </c>
      <c r="AS26" s="399" t="str" cm="1">
        <f t="array" ref="AS26">IFERROR(UNICODEHEX(MID($Q26,Y26,2)),"")</f>
        <v/>
      </c>
      <c r="AT26" s="399" t="str" cm="1">
        <f t="array" ref="AT26">IFERROR(UNICODEHEX(MID($Q26,Z26,2)),"")</f>
        <v/>
      </c>
      <c r="AU26" s="399" t="str" cm="1">
        <f t="array" ref="AU26">IFERROR(UNICODEHEX(MID($Q26,AA26,2)),"")</f>
        <v/>
      </c>
      <c r="AV26" s="399" t="str" cm="1">
        <f t="array" ref="AV26">IFERROR(UNICODEHEX(MID($Q26,AB26,2)),"")</f>
        <v/>
      </c>
      <c r="AW26" s="399" t="str" cm="1">
        <f t="array" ref="AW26">IFERROR(UNICODEHEX(MID($Q26,AC26,2)),"")</f>
        <v/>
      </c>
      <c r="AX26" s="399" t="str" cm="1">
        <f t="array" ref="AX26">IFERROR(UNICODEHEX(MID($Q26,AD26,2)),"")</f>
        <v/>
      </c>
      <c r="AY26" s="399" t="str" cm="1">
        <f t="array" ref="AY26">IFERROR(UNICODEHEX(MID($Q26,AE26,2)),"")</f>
        <v/>
      </c>
      <c r="AZ26" s="399" t="str" cm="1">
        <f t="array" ref="AZ26">IFERROR(UNICODEHEX(MID($Q26,AF26,2)),"")</f>
        <v/>
      </c>
      <c r="BA26" s="399" t="str" cm="1">
        <f t="array" ref="BA26">IFERROR(UNICODEHEX(MID($Q26,AG26,2)),"")</f>
        <v/>
      </c>
      <c r="BB26" s="399" t="str" cm="1">
        <f t="array" ref="BB26">IFERROR(UNICODEHEX(MID($Q26,AH26,2)),"")</f>
        <v/>
      </c>
      <c r="BC26" s="399" t="str" cm="1">
        <f t="array" ref="BC26">IFERROR(UNICODEHEX(MID($Q26,AI26,2)),"")</f>
        <v/>
      </c>
      <c r="BD26" s="399" t="str" cm="1">
        <f t="array" ref="BD26">IFERROR(UNICODEHEX(MID($Q26,AJ26,2)),"")</f>
        <v/>
      </c>
      <c r="BE26" s="440" t="str" cm="1">
        <f t="array" ref="BE26">IFERROR(UNICODEHEX(MID($Q26,AK26,2)),"")</f>
        <v/>
      </c>
      <c r="BF26" s="407" t="str">
        <f t="shared" si="22"/>
        <v/>
      </c>
      <c r="BG26" s="398">
        <f t="shared" si="19"/>
        <v>0</v>
      </c>
      <c r="BH26" s="126" t="str">
        <f t="shared" si="20"/>
        <v/>
      </c>
      <c r="BI26" s="230">
        <f t="shared" si="21"/>
        <v>1703936</v>
      </c>
    </row>
    <row r="27" spans="1:61">
      <c r="N27" s="125" t="s">
        <v>131</v>
      </c>
      <c r="O27" s="82" t="s">
        <v>133</v>
      </c>
      <c r="P27" s="82" t="s">
        <v>56</v>
      </c>
      <c r="Q27" s="395" t="str">
        <f>IF(A8="","",A8)</f>
        <v/>
      </c>
      <c r="R27" s="398">
        <v>1</v>
      </c>
      <c r="S27" s="399">
        <f t="shared" si="0"/>
        <v>2</v>
      </c>
      <c r="T27" s="399">
        <f t="shared" si="1"/>
        <v>3</v>
      </c>
      <c r="U27" s="399">
        <f t="shared" si="2"/>
        <v>4</v>
      </c>
      <c r="V27" s="399">
        <f t="shared" si="3"/>
        <v>5</v>
      </c>
      <c r="W27" s="399">
        <f t="shared" si="4"/>
        <v>6</v>
      </c>
      <c r="X27" s="399">
        <f t="shared" si="5"/>
        <v>7</v>
      </c>
      <c r="Y27" s="399">
        <f t="shared" si="6"/>
        <v>8</v>
      </c>
      <c r="Z27" s="399">
        <f t="shared" si="7"/>
        <v>9</v>
      </c>
      <c r="AA27" s="399">
        <f t="shared" si="8"/>
        <v>10</v>
      </c>
      <c r="AB27" s="399">
        <f t="shared" si="9"/>
        <v>11</v>
      </c>
      <c r="AC27" s="399">
        <f t="shared" si="10"/>
        <v>12</v>
      </c>
      <c r="AD27" s="399">
        <f t="shared" si="11"/>
        <v>13</v>
      </c>
      <c r="AE27" s="399">
        <f t="shared" si="12"/>
        <v>14</v>
      </c>
      <c r="AF27" s="399">
        <f t="shared" si="13"/>
        <v>15</v>
      </c>
      <c r="AG27" s="399">
        <f t="shared" si="14"/>
        <v>16</v>
      </c>
      <c r="AH27" s="399">
        <f t="shared" si="15"/>
        <v>17</v>
      </c>
      <c r="AI27" s="399">
        <f t="shared" si="16"/>
        <v>18</v>
      </c>
      <c r="AJ27" s="399">
        <f t="shared" si="17"/>
        <v>19</v>
      </c>
      <c r="AK27" s="389">
        <f t="shared" si="18"/>
        <v>20</v>
      </c>
      <c r="AL27" s="406" t="str" cm="1">
        <f t="array" ref="AL27">IFERROR(UNICODEHEX(MID($Q27,R27,2)),"")</f>
        <v/>
      </c>
      <c r="AM27" s="399" t="str" cm="1">
        <f t="array" ref="AM27">IFERROR(UNICODEHEX(MID($Q27,S27,2)),"")</f>
        <v/>
      </c>
      <c r="AN27" s="399" t="str" cm="1">
        <f t="array" ref="AN27">IFERROR(UNICODEHEX(MID($Q27,T27,2)),"")</f>
        <v/>
      </c>
      <c r="AO27" s="399" t="str" cm="1">
        <f t="array" ref="AO27">IFERROR(UNICODEHEX(MID($Q27,U27,2)),"")</f>
        <v/>
      </c>
      <c r="AP27" s="399" t="str" cm="1">
        <f t="array" ref="AP27">IFERROR(UNICODEHEX(MID($Q27,V27,2)),"")</f>
        <v/>
      </c>
      <c r="AQ27" s="399" t="str" cm="1">
        <f t="array" ref="AQ27">IFERROR(UNICODEHEX(MID($Q27,W27,2)),"")</f>
        <v/>
      </c>
      <c r="AR27" s="399" t="str" cm="1">
        <f t="array" ref="AR27">IFERROR(UNICODEHEX(MID($Q27,X27,2)),"")</f>
        <v/>
      </c>
      <c r="AS27" s="399" t="str" cm="1">
        <f t="array" ref="AS27">IFERROR(UNICODEHEX(MID($Q27,Y27,2)),"")</f>
        <v/>
      </c>
      <c r="AT27" s="399" t="str" cm="1">
        <f t="array" ref="AT27">IFERROR(UNICODEHEX(MID($Q27,Z27,2)),"")</f>
        <v/>
      </c>
      <c r="AU27" s="399" t="str" cm="1">
        <f t="array" ref="AU27">IFERROR(UNICODEHEX(MID($Q27,AA27,2)),"")</f>
        <v/>
      </c>
      <c r="AV27" s="399" t="str" cm="1">
        <f t="array" ref="AV27">IFERROR(UNICODEHEX(MID($Q27,AB27,2)),"")</f>
        <v/>
      </c>
      <c r="AW27" s="399" t="str" cm="1">
        <f t="array" ref="AW27">IFERROR(UNICODEHEX(MID($Q27,AC27,2)),"")</f>
        <v/>
      </c>
      <c r="AX27" s="399" t="str" cm="1">
        <f t="array" ref="AX27">IFERROR(UNICODEHEX(MID($Q27,AD27,2)),"")</f>
        <v/>
      </c>
      <c r="AY27" s="399" t="str" cm="1">
        <f t="array" ref="AY27">IFERROR(UNICODEHEX(MID($Q27,AE27,2)),"")</f>
        <v/>
      </c>
      <c r="AZ27" s="399" t="str" cm="1">
        <f t="array" ref="AZ27">IFERROR(UNICODEHEX(MID($Q27,AF27,2)),"")</f>
        <v/>
      </c>
      <c r="BA27" s="399" t="str" cm="1">
        <f t="array" ref="BA27">IFERROR(UNICODEHEX(MID($Q27,AG27,2)),"")</f>
        <v/>
      </c>
      <c r="BB27" s="399" t="str" cm="1">
        <f t="array" ref="BB27">IFERROR(UNICODEHEX(MID($Q27,AH27,2)),"")</f>
        <v/>
      </c>
      <c r="BC27" s="399" t="str" cm="1">
        <f t="array" ref="BC27">IFERROR(UNICODEHEX(MID($Q27,AI27,2)),"")</f>
        <v/>
      </c>
      <c r="BD27" s="399" t="str" cm="1">
        <f t="array" ref="BD27">IFERROR(UNICODEHEX(MID($Q27,AJ27,2)),"")</f>
        <v/>
      </c>
      <c r="BE27" s="440" t="str" cm="1">
        <f t="array" ref="BE27">IFERROR(UNICODEHEX(MID($Q27,AK27,2)),"")</f>
        <v/>
      </c>
      <c r="BF27" s="407" t="str">
        <f t="shared" si="22"/>
        <v/>
      </c>
      <c r="BG27" s="398">
        <f t="shared" si="19"/>
        <v>0</v>
      </c>
      <c r="BH27" s="126" t="str">
        <f t="shared" si="20"/>
        <v/>
      </c>
      <c r="BI27" s="230">
        <f t="shared" si="21"/>
        <v>35127296</v>
      </c>
    </row>
    <row r="28" spans="1:61">
      <c r="N28" s="125" t="s">
        <v>131</v>
      </c>
      <c r="O28" s="82" t="s">
        <v>133</v>
      </c>
      <c r="P28" s="82" t="s">
        <v>58</v>
      </c>
      <c r="Q28" s="395" t="str">
        <f>IF(B8="","",B8)</f>
        <v/>
      </c>
      <c r="R28" s="398">
        <v>1</v>
      </c>
      <c r="S28" s="399">
        <f t="shared" si="0"/>
        <v>2</v>
      </c>
      <c r="T28" s="399">
        <f t="shared" si="1"/>
        <v>3</v>
      </c>
      <c r="U28" s="399">
        <f t="shared" si="2"/>
        <v>4</v>
      </c>
      <c r="V28" s="399">
        <f t="shared" si="3"/>
        <v>5</v>
      </c>
      <c r="W28" s="399">
        <f t="shared" si="4"/>
        <v>6</v>
      </c>
      <c r="X28" s="399">
        <f t="shared" si="5"/>
        <v>7</v>
      </c>
      <c r="Y28" s="399">
        <f t="shared" si="6"/>
        <v>8</v>
      </c>
      <c r="Z28" s="399">
        <f t="shared" si="7"/>
        <v>9</v>
      </c>
      <c r="AA28" s="399">
        <f t="shared" si="8"/>
        <v>10</v>
      </c>
      <c r="AB28" s="399">
        <f t="shared" si="9"/>
        <v>11</v>
      </c>
      <c r="AC28" s="399">
        <f t="shared" si="10"/>
        <v>12</v>
      </c>
      <c r="AD28" s="399">
        <f t="shared" si="11"/>
        <v>13</v>
      </c>
      <c r="AE28" s="399">
        <f t="shared" si="12"/>
        <v>14</v>
      </c>
      <c r="AF28" s="399">
        <f t="shared" si="13"/>
        <v>15</v>
      </c>
      <c r="AG28" s="399">
        <f t="shared" si="14"/>
        <v>16</v>
      </c>
      <c r="AH28" s="399">
        <f t="shared" si="15"/>
        <v>17</v>
      </c>
      <c r="AI28" s="399">
        <f t="shared" si="16"/>
        <v>18</v>
      </c>
      <c r="AJ28" s="399">
        <f t="shared" si="17"/>
        <v>19</v>
      </c>
      <c r="AK28" s="389">
        <f t="shared" si="18"/>
        <v>20</v>
      </c>
      <c r="AL28" s="406" t="str" cm="1">
        <f t="array" ref="AL28">IFERROR(UNICODEHEX(MID($Q28,R28,2)),"")</f>
        <v/>
      </c>
      <c r="AM28" s="399" t="str" cm="1">
        <f t="array" ref="AM28">IFERROR(UNICODEHEX(MID($Q28,S28,2)),"")</f>
        <v/>
      </c>
      <c r="AN28" s="399" t="str" cm="1">
        <f t="array" ref="AN28">IFERROR(UNICODEHEX(MID($Q28,T28,2)),"")</f>
        <v/>
      </c>
      <c r="AO28" s="399" t="str" cm="1">
        <f t="array" ref="AO28">IFERROR(UNICODEHEX(MID($Q28,U28,2)),"")</f>
        <v/>
      </c>
      <c r="AP28" s="399" t="str" cm="1">
        <f t="array" ref="AP28">IFERROR(UNICODEHEX(MID($Q28,V28,2)),"")</f>
        <v/>
      </c>
      <c r="AQ28" s="399" t="str" cm="1">
        <f t="array" ref="AQ28">IFERROR(UNICODEHEX(MID($Q28,W28,2)),"")</f>
        <v/>
      </c>
      <c r="AR28" s="399" t="str" cm="1">
        <f t="array" ref="AR28">IFERROR(UNICODEHEX(MID($Q28,X28,2)),"")</f>
        <v/>
      </c>
      <c r="AS28" s="399" t="str" cm="1">
        <f t="array" ref="AS28">IFERROR(UNICODEHEX(MID($Q28,Y28,2)),"")</f>
        <v/>
      </c>
      <c r="AT28" s="399" t="str" cm="1">
        <f t="array" ref="AT28">IFERROR(UNICODEHEX(MID($Q28,Z28,2)),"")</f>
        <v/>
      </c>
      <c r="AU28" s="399" t="str" cm="1">
        <f t="array" ref="AU28">IFERROR(UNICODEHEX(MID($Q28,AA28,2)),"")</f>
        <v/>
      </c>
      <c r="AV28" s="399" t="str" cm="1">
        <f t="array" ref="AV28">IFERROR(UNICODEHEX(MID($Q28,AB28,2)),"")</f>
        <v/>
      </c>
      <c r="AW28" s="399" t="str" cm="1">
        <f t="array" ref="AW28">IFERROR(UNICODEHEX(MID($Q28,AC28,2)),"")</f>
        <v/>
      </c>
      <c r="AX28" s="399" t="str" cm="1">
        <f t="array" ref="AX28">IFERROR(UNICODEHEX(MID($Q28,AD28,2)),"")</f>
        <v/>
      </c>
      <c r="AY28" s="399" t="str" cm="1">
        <f t="array" ref="AY28">IFERROR(UNICODEHEX(MID($Q28,AE28,2)),"")</f>
        <v/>
      </c>
      <c r="AZ28" s="399" t="str" cm="1">
        <f t="array" ref="AZ28">IFERROR(UNICODEHEX(MID($Q28,AF28,2)),"")</f>
        <v/>
      </c>
      <c r="BA28" s="399" t="str" cm="1">
        <f t="array" ref="BA28">IFERROR(UNICODEHEX(MID($Q28,AG28,2)),"")</f>
        <v/>
      </c>
      <c r="BB28" s="399" t="str" cm="1">
        <f t="array" ref="BB28">IFERROR(UNICODEHEX(MID($Q28,AH28,2)),"")</f>
        <v/>
      </c>
      <c r="BC28" s="399" t="str" cm="1">
        <f t="array" ref="BC28">IFERROR(UNICODEHEX(MID($Q28,AI28,2)),"")</f>
        <v/>
      </c>
      <c r="BD28" s="399" t="str" cm="1">
        <f t="array" ref="BD28">IFERROR(UNICODEHEX(MID($Q28,AJ28,2)),"")</f>
        <v/>
      </c>
      <c r="BE28" s="440" t="str" cm="1">
        <f t="array" ref="BE28">IFERROR(UNICODEHEX(MID($Q28,AK28,2)),"")</f>
        <v/>
      </c>
      <c r="BF28" s="407" t="str">
        <f t="shared" si="22"/>
        <v/>
      </c>
      <c r="BG28" s="398">
        <f t="shared" si="19"/>
        <v>0</v>
      </c>
      <c r="BH28" s="126" t="str">
        <f t="shared" si="20"/>
        <v/>
      </c>
      <c r="BI28" s="230">
        <f t="shared" si="21"/>
        <v>68681728</v>
      </c>
    </row>
    <row r="29" spans="1:61">
      <c r="N29" s="125" t="s">
        <v>131</v>
      </c>
      <c r="O29" s="82" t="s">
        <v>133</v>
      </c>
      <c r="P29" s="82" t="s">
        <v>60</v>
      </c>
      <c r="Q29" s="395" t="str">
        <f>IF(C8="","",C8)</f>
        <v/>
      </c>
      <c r="R29" s="398">
        <v>1</v>
      </c>
      <c r="S29" s="399">
        <f t="shared" si="0"/>
        <v>2</v>
      </c>
      <c r="T29" s="399">
        <f t="shared" si="1"/>
        <v>3</v>
      </c>
      <c r="U29" s="399">
        <f t="shared" si="2"/>
        <v>4</v>
      </c>
      <c r="V29" s="399">
        <f t="shared" si="3"/>
        <v>5</v>
      </c>
      <c r="W29" s="399">
        <f t="shared" si="4"/>
        <v>6</v>
      </c>
      <c r="X29" s="399">
        <f t="shared" si="5"/>
        <v>7</v>
      </c>
      <c r="Y29" s="399">
        <f t="shared" si="6"/>
        <v>8</v>
      </c>
      <c r="Z29" s="399">
        <f t="shared" si="7"/>
        <v>9</v>
      </c>
      <c r="AA29" s="399">
        <f t="shared" si="8"/>
        <v>10</v>
      </c>
      <c r="AB29" s="399">
        <f t="shared" si="9"/>
        <v>11</v>
      </c>
      <c r="AC29" s="399">
        <f t="shared" si="10"/>
        <v>12</v>
      </c>
      <c r="AD29" s="399">
        <f t="shared" si="11"/>
        <v>13</v>
      </c>
      <c r="AE29" s="399">
        <f t="shared" si="12"/>
        <v>14</v>
      </c>
      <c r="AF29" s="399">
        <f t="shared" si="13"/>
        <v>15</v>
      </c>
      <c r="AG29" s="399">
        <f t="shared" si="14"/>
        <v>16</v>
      </c>
      <c r="AH29" s="399">
        <f t="shared" si="15"/>
        <v>17</v>
      </c>
      <c r="AI29" s="399">
        <f t="shared" si="16"/>
        <v>18</v>
      </c>
      <c r="AJ29" s="399">
        <f t="shared" si="17"/>
        <v>19</v>
      </c>
      <c r="AK29" s="389">
        <f t="shared" si="18"/>
        <v>20</v>
      </c>
      <c r="AL29" s="406" t="str" cm="1">
        <f t="array" ref="AL29">IFERROR(UNICODEHEX(MID($Q29,R29,2)),"")</f>
        <v/>
      </c>
      <c r="AM29" s="399" t="str" cm="1">
        <f t="array" ref="AM29">IFERROR(UNICODEHEX(MID($Q29,S29,2)),"")</f>
        <v/>
      </c>
      <c r="AN29" s="399" t="str" cm="1">
        <f t="array" ref="AN29">IFERROR(UNICODEHEX(MID($Q29,T29,2)),"")</f>
        <v/>
      </c>
      <c r="AO29" s="399" t="str" cm="1">
        <f t="array" ref="AO29">IFERROR(UNICODEHEX(MID($Q29,U29,2)),"")</f>
        <v/>
      </c>
      <c r="AP29" s="399" t="str" cm="1">
        <f t="array" ref="AP29">IFERROR(UNICODEHEX(MID($Q29,V29,2)),"")</f>
        <v/>
      </c>
      <c r="AQ29" s="399" t="str" cm="1">
        <f t="array" ref="AQ29">IFERROR(UNICODEHEX(MID($Q29,W29,2)),"")</f>
        <v/>
      </c>
      <c r="AR29" s="399" t="str" cm="1">
        <f t="array" ref="AR29">IFERROR(UNICODEHEX(MID($Q29,X29,2)),"")</f>
        <v/>
      </c>
      <c r="AS29" s="399" t="str" cm="1">
        <f t="array" ref="AS29">IFERROR(UNICODEHEX(MID($Q29,Y29,2)),"")</f>
        <v/>
      </c>
      <c r="AT29" s="399" t="str" cm="1">
        <f t="array" ref="AT29">IFERROR(UNICODEHEX(MID($Q29,Z29,2)),"")</f>
        <v/>
      </c>
      <c r="AU29" s="399" t="str" cm="1">
        <f t="array" ref="AU29">IFERROR(UNICODEHEX(MID($Q29,AA29,2)),"")</f>
        <v/>
      </c>
      <c r="AV29" s="399" t="str" cm="1">
        <f t="array" ref="AV29">IFERROR(UNICODEHEX(MID($Q29,AB29,2)),"")</f>
        <v/>
      </c>
      <c r="AW29" s="399" t="str" cm="1">
        <f t="array" ref="AW29">IFERROR(UNICODEHEX(MID($Q29,AC29,2)),"")</f>
        <v/>
      </c>
      <c r="AX29" s="399" t="str" cm="1">
        <f t="array" ref="AX29">IFERROR(UNICODEHEX(MID($Q29,AD29,2)),"")</f>
        <v/>
      </c>
      <c r="AY29" s="399" t="str" cm="1">
        <f t="array" ref="AY29">IFERROR(UNICODEHEX(MID($Q29,AE29,2)),"")</f>
        <v/>
      </c>
      <c r="AZ29" s="399" t="str" cm="1">
        <f t="array" ref="AZ29">IFERROR(UNICODEHEX(MID($Q29,AF29,2)),"")</f>
        <v/>
      </c>
      <c r="BA29" s="399" t="str" cm="1">
        <f t="array" ref="BA29">IFERROR(UNICODEHEX(MID($Q29,AG29,2)),"")</f>
        <v/>
      </c>
      <c r="BB29" s="399" t="str" cm="1">
        <f t="array" ref="BB29">IFERROR(UNICODEHEX(MID($Q29,AH29,2)),"")</f>
        <v/>
      </c>
      <c r="BC29" s="399" t="str" cm="1">
        <f t="array" ref="BC29">IFERROR(UNICODEHEX(MID($Q29,AI29,2)),"")</f>
        <v/>
      </c>
      <c r="BD29" s="399" t="str" cm="1">
        <f t="array" ref="BD29">IFERROR(UNICODEHEX(MID($Q29,AJ29,2)),"")</f>
        <v/>
      </c>
      <c r="BE29" s="440" t="str" cm="1">
        <f t="array" ref="BE29">IFERROR(UNICODEHEX(MID($Q29,AK29,2)),"")</f>
        <v/>
      </c>
      <c r="BF29" s="407" t="str">
        <f t="shared" si="22"/>
        <v/>
      </c>
      <c r="BG29" s="398">
        <f t="shared" si="19"/>
        <v>0</v>
      </c>
      <c r="BH29" s="126" t="str">
        <f t="shared" si="20"/>
        <v/>
      </c>
      <c r="BI29" s="230">
        <f t="shared" si="21"/>
        <v>135790592</v>
      </c>
    </row>
    <row r="30" spans="1:61">
      <c r="N30" s="125" t="s">
        <v>131</v>
      </c>
      <c r="O30" s="82" t="s">
        <v>133</v>
      </c>
      <c r="P30" s="82" t="s">
        <v>62</v>
      </c>
      <c r="Q30" s="395" t="str">
        <f>IF(D8="","",D8)</f>
        <v/>
      </c>
      <c r="R30" s="398">
        <v>1</v>
      </c>
      <c r="S30" s="399">
        <f t="shared" si="0"/>
        <v>2</v>
      </c>
      <c r="T30" s="399">
        <f t="shared" si="1"/>
        <v>3</v>
      </c>
      <c r="U30" s="399">
        <f t="shared" si="2"/>
        <v>4</v>
      </c>
      <c r="V30" s="399">
        <f t="shared" si="3"/>
        <v>5</v>
      </c>
      <c r="W30" s="399">
        <f t="shared" si="4"/>
        <v>6</v>
      </c>
      <c r="X30" s="399">
        <f t="shared" si="5"/>
        <v>7</v>
      </c>
      <c r="Y30" s="399">
        <f t="shared" si="6"/>
        <v>8</v>
      </c>
      <c r="Z30" s="399">
        <f t="shared" si="7"/>
        <v>9</v>
      </c>
      <c r="AA30" s="399">
        <f t="shared" si="8"/>
        <v>10</v>
      </c>
      <c r="AB30" s="399">
        <f t="shared" si="9"/>
        <v>11</v>
      </c>
      <c r="AC30" s="399">
        <f t="shared" si="10"/>
        <v>12</v>
      </c>
      <c r="AD30" s="399">
        <f t="shared" si="11"/>
        <v>13</v>
      </c>
      <c r="AE30" s="399">
        <f t="shared" si="12"/>
        <v>14</v>
      </c>
      <c r="AF30" s="399">
        <f t="shared" si="13"/>
        <v>15</v>
      </c>
      <c r="AG30" s="399">
        <f t="shared" si="14"/>
        <v>16</v>
      </c>
      <c r="AH30" s="399">
        <f t="shared" si="15"/>
        <v>17</v>
      </c>
      <c r="AI30" s="399">
        <f t="shared" si="16"/>
        <v>18</v>
      </c>
      <c r="AJ30" s="399">
        <f t="shared" si="17"/>
        <v>19</v>
      </c>
      <c r="AK30" s="389">
        <f t="shared" si="18"/>
        <v>20</v>
      </c>
      <c r="AL30" s="406" t="str" cm="1">
        <f t="array" ref="AL30">IFERROR(UNICODEHEX(MID($Q30,R30,2)),"")</f>
        <v/>
      </c>
      <c r="AM30" s="399" t="str" cm="1">
        <f t="array" ref="AM30">IFERROR(UNICODEHEX(MID($Q30,S30,2)),"")</f>
        <v/>
      </c>
      <c r="AN30" s="399" t="str" cm="1">
        <f t="array" ref="AN30">IFERROR(UNICODEHEX(MID($Q30,T30,2)),"")</f>
        <v/>
      </c>
      <c r="AO30" s="399" t="str" cm="1">
        <f t="array" ref="AO30">IFERROR(UNICODEHEX(MID($Q30,U30,2)),"")</f>
        <v/>
      </c>
      <c r="AP30" s="399" t="str" cm="1">
        <f t="array" ref="AP30">IFERROR(UNICODEHEX(MID($Q30,V30,2)),"")</f>
        <v/>
      </c>
      <c r="AQ30" s="399" t="str" cm="1">
        <f t="array" ref="AQ30">IFERROR(UNICODEHEX(MID($Q30,W30,2)),"")</f>
        <v/>
      </c>
      <c r="AR30" s="399" t="str" cm="1">
        <f t="array" ref="AR30">IFERROR(UNICODEHEX(MID($Q30,X30,2)),"")</f>
        <v/>
      </c>
      <c r="AS30" s="399" t="str" cm="1">
        <f t="array" ref="AS30">IFERROR(UNICODEHEX(MID($Q30,Y30,2)),"")</f>
        <v/>
      </c>
      <c r="AT30" s="399" t="str" cm="1">
        <f t="array" ref="AT30">IFERROR(UNICODEHEX(MID($Q30,Z30,2)),"")</f>
        <v/>
      </c>
      <c r="AU30" s="399" t="str" cm="1">
        <f t="array" ref="AU30">IFERROR(UNICODEHEX(MID($Q30,AA30,2)),"")</f>
        <v/>
      </c>
      <c r="AV30" s="399" t="str" cm="1">
        <f t="array" ref="AV30">IFERROR(UNICODEHEX(MID($Q30,AB30,2)),"")</f>
        <v/>
      </c>
      <c r="AW30" s="399" t="str" cm="1">
        <f t="array" ref="AW30">IFERROR(UNICODEHEX(MID($Q30,AC30,2)),"")</f>
        <v/>
      </c>
      <c r="AX30" s="399" t="str" cm="1">
        <f t="array" ref="AX30">IFERROR(UNICODEHEX(MID($Q30,AD30,2)),"")</f>
        <v/>
      </c>
      <c r="AY30" s="399" t="str" cm="1">
        <f t="array" ref="AY30">IFERROR(UNICODEHEX(MID($Q30,AE30,2)),"")</f>
        <v/>
      </c>
      <c r="AZ30" s="399" t="str" cm="1">
        <f t="array" ref="AZ30">IFERROR(UNICODEHEX(MID($Q30,AF30,2)),"")</f>
        <v/>
      </c>
      <c r="BA30" s="399" t="str" cm="1">
        <f t="array" ref="BA30">IFERROR(UNICODEHEX(MID($Q30,AG30,2)),"")</f>
        <v/>
      </c>
      <c r="BB30" s="399" t="str" cm="1">
        <f t="array" ref="BB30">IFERROR(UNICODEHEX(MID($Q30,AH30,2)),"")</f>
        <v/>
      </c>
      <c r="BC30" s="399" t="str" cm="1">
        <f t="array" ref="BC30">IFERROR(UNICODEHEX(MID($Q30,AI30,2)),"")</f>
        <v/>
      </c>
      <c r="BD30" s="399" t="str" cm="1">
        <f t="array" ref="BD30">IFERROR(UNICODEHEX(MID($Q30,AJ30,2)),"")</f>
        <v/>
      </c>
      <c r="BE30" s="440" t="str" cm="1">
        <f t="array" ref="BE30">IFERROR(UNICODEHEX(MID($Q30,AK30,2)),"")</f>
        <v/>
      </c>
      <c r="BF30" s="407" t="str">
        <f t="shared" si="22"/>
        <v/>
      </c>
      <c r="BG30" s="398">
        <f t="shared" si="19"/>
        <v>0</v>
      </c>
      <c r="BH30" s="126" t="str">
        <f t="shared" si="20"/>
        <v/>
      </c>
      <c r="BI30" s="230">
        <f t="shared" si="21"/>
        <v>270008320</v>
      </c>
    </row>
    <row r="31" spans="1:61">
      <c r="N31" s="125" t="s">
        <v>131</v>
      </c>
      <c r="O31" s="82" t="s">
        <v>133</v>
      </c>
      <c r="P31" s="82" t="s">
        <v>616</v>
      </c>
      <c r="Q31" s="395" t="str">
        <f>IF(E8="","",E8)</f>
        <v/>
      </c>
      <c r="R31" s="398">
        <v>1</v>
      </c>
      <c r="S31" s="399">
        <f t="shared" si="0"/>
        <v>2</v>
      </c>
      <c r="T31" s="399">
        <f t="shared" si="1"/>
        <v>3</v>
      </c>
      <c r="U31" s="399">
        <f t="shared" si="2"/>
        <v>4</v>
      </c>
      <c r="V31" s="399">
        <f t="shared" si="3"/>
        <v>5</v>
      </c>
      <c r="W31" s="399">
        <f t="shared" si="4"/>
        <v>6</v>
      </c>
      <c r="X31" s="399">
        <f t="shared" si="5"/>
        <v>7</v>
      </c>
      <c r="Y31" s="399">
        <f t="shared" si="6"/>
        <v>8</v>
      </c>
      <c r="Z31" s="399">
        <f t="shared" si="7"/>
        <v>9</v>
      </c>
      <c r="AA31" s="399">
        <f t="shared" si="8"/>
        <v>10</v>
      </c>
      <c r="AB31" s="399">
        <f t="shared" si="9"/>
        <v>11</v>
      </c>
      <c r="AC31" s="399">
        <f t="shared" si="10"/>
        <v>12</v>
      </c>
      <c r="AD31" s="399">
        <f t="shared" si="11"/>
        <v>13</v>
      </c>
      <c r="AE31" s="399">
        <f t="shared" si="12"/>
        <v>14</v>
      </c>
      <c r="AF31" s="399">
        <f t="shared" si="13"/>
        <v>15</v>
      </c>
      <c r="AG31" s="399">
        <f t="shared" si="14"/>
        <v>16</v>
      </c>
      <c r="AH31" s="399">
        <f t="shared" si="15"/>
        <v>17</v>
      </c>
      <c r="AI31" s="399">
        <f t="shared" si="16"/>
        <v>18</v>
      </c>
      <c r="AJ31" s="399">
        <f t="shared" si="17"/>
        <v>19</v>
      </c>
      <c r="AK31" s="389">
        <f t="shared" si="18"/>
        <v>20</v>
      </c>
      <c r="AL31" s="406" t="str" cm="1">
        <f t="array" ref="AL31">IFERROR(UNICODEHEX(MID($Q31,R31,2)),"")</f>
        <v/>
      </c>
      <c r="AM31" s="399" t="str" cm="1">
        <f t="array" ref="AM31">IFERROR(UNICODEHEX(MID($Q31,S31,2)),"")</f>
        <v/>
      </c>
      <c r="AN31" s="399" t="str" cm="1">
        <f t="array" ref="AN31">IFERROR(UNICODEHEX(MID($Q31,T31,2)),"")</f>
        <v/>
      </c>
      <c r="AO31" s="399" t="str" cm="1">
        <f t="array" ref="AO31">IFERROR(UNICODEHEX(MID($Q31,U31,2)),"")</f>
        <v/>
      </c>
      <c r="AP31" s="399" t="str" cm="1">
        <f t="array" ref="AP31">IFERROR(UNICODEHEX(MID($Q31,V31,2)),"")</f>
        <v/>
      </c>
      <c r="AQ31" s="399" t="str" cm="1">
        <f t="array" ref="AQ31">IFERROR(UNICODEHEX(MID($Q31,W31,2)),"")</f>
        <v/>
      </c>
      <c r="AR31" s="399" t="str" cm="1">
        <f t="array" ref="AR31">IFERROR(UNICODEHEX(MID($Q31,X31,2)),"")</f>
        <v/>
      </c>
      <c r="AS31" s="399" t="str" cm="1">
        <f t="array" ref="AS31">IFERROR(UNICODEHEX(MID($Q31,Y31,2)),"")</f>
        <v/>
      </c>
      <c r="AT31" s="399" t="str" cm="1">
        <f t="array" ref="AT31">IFERROR(UNICODEHEX(MID($Q31,Z31,2)),"")</f>
        <v/>
      </c>
      <c r="AU31" s="399" t="str" cm="1">
        <f t="array" ref="AU31">IFERROR(UNICODEHEX(MID($Q31,AA31,2)),"")</f>
        <v/>
      </c>
      <c r="AV31" s="399" t="str" cm="1">
        <f t="array" ref="AV31">IFERROR(UNICODEHEX(MID($Q31,AB31,2)),"")</f>
        <v/>
      </c>
      <c r="AW31" s="399" t="str" cm="1">
        <f t="array" ref="AW31">IFERROR(UNICODEHEX(MID($Q31,AC31,2)),"")</f>
        <v/>
      </c>
      <c r="AX31" s="399" t="str" cm="1">
        <f t="array" ref="AX31">IFERROR(UNICODEHEX(MID($Q31,AD31,2)),"")</f>
        <v/>
      </c>
      <c r="AY31" s="399" t="str" cm="1">
        <f t="array" ref="AY31">IFERROR(UNICODEHEX(MID($Q31,AE31,2)),"")</f>
        <v/>
      </c>
      <c r="AZ31" s="399" t="str" cm="1">
        <f t="array" ref="AZ31">IFERROR(UNICODEHEX(MID($Q31,AF31,2)),"")</f>
        <v/>
      </c>
      <c r="BA31" s="399" t="str" cm="1">
        <f t="array" ref="BA31">IFERROR(UNICODEHEX(MID($Q31,AG31,2)),"")</f>
        <v/>
      </c>
      <c r="BB31" s="399" t="str" cm="1">
        <f t="array" ref="BB31">IFERROR(UNICODEHEX(MID($Q31,AH31,2)),"")</f>
        <v/>
      </c>
      <c r="BC31" s="399" t="str" cm="1">
        <f t="array" ref="BC31">IFERROR(UNICODEHEX(MID($Q31,AI31,2)),"")</f>
        <v/>
      </c>
      <c r="BD31" s="399" t="str" cm="1">
        <f t="array" ref="BD31">IFERROR(UNICODEHEX(MID($Q31,AJ31,2)),"")</f>
        <v/>
      </c>
      <c r="BE31" s="440" t="str" cm="1">
        <f t="array" ref="BE31">IFERROR(UNICODEHEX(MID($Q31,AK31,2)),"")</f>
        <v/>
      </c>
      <c r="BF31" s="407" t="str">
        <f t="shared" si="22"/>
        <v/>
      </c>
      <c r="BG31" s="398">
        <f t="shared" si="19"/>
        <v>0</v>
      </c>
      <c r="BH31" s="126" t="str">
        <f t="shared" si="20"/>
        <v/>
      </c>
      <c r="BI31" s="230">
        <f t="shared" si="21"/>
        <v>538443776</v>
      </c>
    </row>
    <row r="32" spans="1:61">
      <c r="N32" s="125" t="s">
        <v>131</v>
      </c>
      <c r="O32" s="82" t="s">
        <v>133</v>
      </c>
      <c r="P32" s="82" t="s">
        <v>84</v>
      </c>
      <c r="Q32" s="395" t="str">
        <f>IF(A10="","",A10)</f>
        <v/>
      </c>
      <c r="R32" s="398">
        <v>1</v>
      </c>
      <c r="S32" s="399">
        <f t="shared" si="0"/>
        <v>2</v>
      </c>
      <c r="T32" s="399">
        <f t="shared" si="1"/>
        <v>3</v>
      </c>
      <c r="U32" s="399">
        <f t="shared" si="2"/>
        <v>4</v>
      </c>
      <c r="V32" s="399">
        <f t="shared" si="3"/>
        <v>5</v>
      </c>
      <c r="W32" s="399">
        <f t="shared" si="4"/>
        <v>6</v>
      </c>
      <c r="X32" s="399">
        <f t="shared" si="5"/>
        <v>7</v>
      </c>
      <c r="Y32" s="399">
        <f t="shared" si="6"/>
        <v>8</v>
      </c>
      <c r="Z32" s="399">
        <f t="shared" si="7"/>
        <v>9</v>
      </c>
      <c r="AA32" s="399">
        <f t="shared" si="8"/>
        <v>10</v>
      </c>
      <c r="AB32" s="399">
        <f t="shared" si="9"/>
        <v>11</v>
      </c>
      <c r="AC32" s="399">
        <f t="shared" si="10"/>
        <v>12</v>
      </c>
      <c r="AD32" s="399">
        <f t="shared" si="11"/>
        <v>13</v>
      </c>
      <c r="AE32" s="399">
        <f t="shared" si="12"/>
        <v>14</v>
      </c>
      <c r="AF32" s="399">
        <f t="shared" si="13"/>
        <v>15</v>
      </c>
      <c r="AG32" s="399">
        <f t="shared" si="14"/>
        <v>16</v>
      </c>
      <c r="AH32" s="399">
        <f t="shared" si="15"/>
        <v>17</v>
      </c>
      <c r="AI32" s="399">
        <f t="shared" si="16"/>
        <v>18</v>
      </c>
      <c r="AJ32" s="399">
        <f t="shared" si="17"/>
        <v>19</v>
      </c>
      <c r="AK32" s="389">
        <f t="shared" si="18"/>
        <v>20</v>
      </c>
      <c r="AL32" s="406" t="str" cm="1">
        <f t="array" ref="AL32">IFERROR(UNICODEHEX(MID($Q32,R32,2)),"")</f>
        <v/>
      </c>
      <c r="AM32" s="399" t="str" cm="1">
        <f t="array" ref="AM32">IFERROR(UNICODEHEX(MID($Q32,S32,2)),"")</f>
        <v/>
      </c>
      <c r="AN32" s="399" t="str" cm="1">
        <f t="array" ref="AN32">IFERROR(UNICODEHEX(MID($Q32,T32,2)),"")</f>
        <v/>
      </c>
      <c r="AO32" s="399" t="str" cm="1">
        <f t="array" ref="AO32">IFERROR(UNICODEHEX(MID($Q32,U32,2)),"")</f>
        <v/>
      </c>
      <c r="AP32" s="399" t="str" cm="1">
        <f t="array" ref="AP32">IFERROR(UNICODEHEX(MID($Q32,V32,2)),"")</f>
        <v/>
      </c>
      <c r="AQ32" s="399" t="str" cm="1">
        <f t="array" ref="AQ32">IFERROR(UNICODEHEX(MID($Q32,W32,2)),"")</f>
        <v/>
      </c>
      <c r="AR32" s="399" t="str" cm="1">
        <f t="array" ref="AR32">IFERROR(UNICODEHEX(MID($Q32,X32,2)),"")</f>
        <v/>
      </c>
      <c r="AS32" s="399" t="str" cm="1">
        <f t="array" ref="AS32">IFERROR(UNICODEHEX(MID($Q32,Y32,2)),"")</f>
        <v/>
      </c>
      <c r="AT32" s="399" t="str" cm="1">
        <f t="array" ref="AT32">IFERROR(UNICODEHEX(MID($Q32,Z32,2)),"")</f>
        <v/>
      </c>
      <c r="AU32" s="399" t="str" cm="1">
        <f t="array" ref="AU32">IFERROR(UNICODEHEX(MID($Q32,AA32,2)),"")</f>
        <v/>
      </c>
      <c r="AV32" s="399" t="str" cm="1">
        <f t="array" ref="AV32">IFERROR(UNICODEHEX(MID($Q32,AB32,2)),"")</f>
        <v/>
      </c>
      <c r="AW32" s="399" t="str" cm="1">
        <f t="array" ref="AW32">IFERROR(UNICODEHEX(MID($Q32,AC32,2)),"")</f>
        <v/>
      </c>
      <c r="AX32" s="399" t="str" cm="1">
        <f t="array" ref="AX32">IFERROR(UNICODEHEX(MID($Q32,AD32,2)),"")</f>
        <v/>
      </c>
      <c r="AY32" s="399" t="str" cm="1">
        <f t="array" ref="AY32">IFERROR(UNICODEHEX(MID($Q32,AE32,2)),"")</f>
        <v/>
      </c>
      <c r="AZ32" s="399" t="str" cm="1">
        <f t="array" ref="AZ32">IFERROR(UNICODEHEX(MID($Q32,AF32,2)),"")</f>
        <v/>
      </c>
      <c r="BA32" s="399" t="str" cm="1">
        <f t="array" ref="BA32">IFERROR(UNICODEHEX(MID($Q32,AG32,2)),"")</f>
        <v/>
      </c>
      <c r="BB32" s="399" t="str" cm="1">
        <f t="array" ref="BB32">IFERROR(UNICODEHEX(MID($Q32,AH32,2)),"")</f>
        <v/>
      </c>
      <c r="BC32" s="399" t="str" cm="1">
        <f t="array" ref="BC32">IFERROR(UNICODEHEX(MID($Q32,AI32,2)),"")</f>
        <v/>
      </c>
      <c r="BD32" s="399" t="str" cm="1">
        <f t="array" ref="BD32">IFERROR(UNICODEHEX(MID($Q32,AJ32,2)),"")</f>
        <v/>
      </c>
      <c r="BE32" s="440" t="str" cm="1">
        <f t="array" ref="BE32">IFERROR(UNICODEHEX(MID($Q32,AK32,2)),"")</f>
        <v/>
      </c>
      <c r="BF32" s="407" t="str">
        <f t="shared" si="22"/>
        <v/>
      </c>
      <c r="BG32" s="398">
        <f t="shared" si="19"/>
        <v>0</v>
      </c>
      <c r="BH32" s="126" t="str">
        <f t="shared" si="20"/>
        <v/>
      </c>
      <c r="BI32" s="230">
        <f t="shared" si="21"/>
        <v>137440526336</v>
      </c>
    </row>
    <row r="33" spans="14:61">
      <c r="N33" s="125" t="s">
        <v>131</v>
      </c>
      <c r="O33" s="82" t="s">
        <v>133</v>
      </c>
      <c r="P33" s="82" t="s">
        <v>86</v>
      </c>
      <c r="Q33" s="395" t="str">
        <f>IF(B10="","",B10)</f>
        <v/>
      </c>
      <c r="R33" s="398">
        <v>1</v>
      </c>
      <c r="S33" s="399">
        <f t="shared" si="0"/>
        <v>2</v>
      </c>
      <c r="T33" s="399">
        <f t="shared" si="1"/>
        <v>3</v>
      </c>
      <c r="U33" s="399">
        <f t="shared" si="2"/>
        <v>4</v>
      </c>
      <c r="V33" s="399">
        <f t="shared" si="3"/>
        <v>5</v>
      </c>
      <c r="W33" s="399">
        <f t="shared" si="4"/>
        <v>6</v>
      </c>
      <c r="X33" s="399">
        <f t="shared" si="5"/>
        <v>7</v>
      </c>
      <c r="Y33" s="399">
        <f t="shared" si="6"/>
        <v>8</v>
      </c>
      <c r="Z33" s="399">
        <f t="shared" si="7"/>
        <v>9</v>
      </c>
      <c r="AA33" s="399">
        <f t="shared" si="8"/>
        <v>10</v>
      </c>
      <c r="AB33" s="399">
        <f t="shared" si="9"/>
        <v>11</v>
      </c>
      <c r="AC33" s="399">
        <f t="shared" si="10"/>
        <v>12</v>
      </c>
      <c r="AD33" s="399">
        <f t="shared" si="11"/>
        <v>13</v>
      </c>
      <c r="AE33" s="399">
        <f t="shared" si="12"/>
        <v>14</v>
      </c>
      <c r="AF33" s="399">
        <f t="shared" si="13"/>
        <v>15</v>
      </c>
      <c r="AG33" s="399">
        <f t="shared" si="14"/>
        <v>16</v>
      </c>
      <c r="AH33" s="399">
        <f t="shared" si="15"/>
        <v>17</v>
      </c>
      <c r="AI33" s="399">
        <f t="shared" si="16"/>
        <v>18</v>
      </c>
      <c r="AJ33" s="399">
        <f t="shared" si="17"/>
        <v>19</v>
      </c>
      <c r="AK33" s="389">
        <f t="shared" si="18"/>
        <v>20</v>
      </c>
      <c r="AL33" s="406" t="str" cm="1">
        <f t="array" ref="AL33">IFERROR(UNICODEHEX(MID($Q33,R33,2)),"")</f>
        <v/>
      </c>
      <c r="AM33" s="399" t="str" cm="1">
        <f t="array" ref="AM33">IFERROR(UNICODEHEX(MID($Q33,S33,2)),"")</f>
        <v/>
      </c>
      <c r="AN33" s="399" t="str" cm="1">
        <f t="array" ref="AN33">IFERROR(UNICODEHEX(MID($Q33,T33,2)),"")</f>
        <v/>
      </c>
      <c r="AO33" s="399" t="str" cm="1">
        <f t="array" ref="AO33">IFERROR(UNICODEHEX(MID($Q33,U33,2)),"")</f>
        <v/>
      </c>
      <c r="AP33" s="399" t="str" cm="1">
        <f t="array" ref="AP33">IFERROR(UNICODEHEX(MID($Q33,V33,2)),"")</f>
        <v/>
      </c>
      <c r="AQ33" s="399" t="str" cm="1">
        <f t="array" ref="AQ33">IFERROR(UNICODEHEX(MID($Q33,W33,2)),"")</f>
        <v/>
      </c>
      <c r="AR33" s="399" t="str" cm="1">
        <f t="array" ref="AR33">IFERROR(UNICODEHEX(MID($Q33,X33,2)),"")</f>
        <v/>
      </c>
      <c r="AS33" s="399" t="str" cm="1">
        <f t="array" ref="AS33">IFERROR(UNICODEHEX(MID($Q33,Y33,2)),"")</f>
        <v/>
      </c>
      <c r="AT33" s="399" t="str" cm="1">
        <f t="array" ref="AT33">IFERROR(UNICODEHEX(MID($Q33,Z33,2)),"")</f>
        <v/>
      </c>
      <c r="AU33" s="399" t="str" cm="1">
        <f t="array" ref="AU33">IFERROR(UNICODEHEX(MID($Q33,AA33,2)),"")</f>
        <v/>
      </c>
      <c r="AV33" s="399" t="str" cm="1">
        <f t="array" ref="AV33">IFERROR(UNICODEHEX(MID($Q33,AB33,2)),"")</f>
        <v/>
      </c>
      <c r="AW33" s="399" t="str" cm="1">
        <f t="array" ref="AW33">IFERROR(UNICODEHEX(MID($Q33,AC33,2)),"")</f>
        <v/>
      </c>
      <c r="AX33" s="399" t="str" cm="1">
        <f t="array" ref="AX33">IFERROR(UNICODEHEX(MID($Q33,AD33,2)),"")</f>
        <v/>
      </c>
      <c r="AY33" s="399" t="str" cm="1">
        <f t="array" ref="AY33">IFERROR(UNICODEHEX(MID($Q33,AE33,2)),"")</f>
        <v/>
      </c>
      <c r="AZ33" s="399" t="str" cm="1">
        <f t="array" ref="AZ33">IFERROR(UNICODEHEX(MID($Q33,AF33,2)),"")</f>
        <v/>
      </c>
      <c r="BA33" s="399" t="str" cm="1">
        <f t="array" ref="BA33">IFERROR(UNICODEHEX(MID($Q33,AG33,2)),"")</f>
        <v/>
      </c>
      <c r="BB33" s="399" t="str" cm="1">
        <f t="array" ref="BB33">IFERROR(UNICODEHEX(MID($Q33,AH33,2)),"")</f>
        <v/>
      </c>
      <c r="BC33" s="399" t="str" cm="1">
        <f t="array" ref="BC33">IFERROR(UNICODEHEX(MID($Q33,AI33,2)),"")</f>
        <v/>
      </c>
      <c r="BD33" s="399" t="str" cm="1">
        <f t="array" ref="BD33">IFERROR(UNICODEHEX(MID($Q33,AJ33,2)),"")</f>
        <v/>
      </c>
      <c r="BE33" s="440" t="str" cm="1">
        <f t="array" ref="BE33">IFERROR(UNICODEHEX(MID($Q33,AK33,2)),"")</f>
        <v/>
      </c>
      <c r="BF33" s="407" t="str">
        <f t="shared" si="22"/>
        <v/>
      </c>
      <c r="BG33" s="398">
        <f t="shared" si="19"/>
        <v>0</v>
      </c>
      <c r="BH33" s="126" t="str">
        <f t="shared" si="20"/>
        <v/>
      </c>
      <c r="BI33" s="230">
        <f t="shared" si="21"/>
        <v>274879479808</v>
      </c>
    </row>
    <row r="34" spans="14:61">
      <c r="N34" s="125" t="s">
        <v>131</v>
      </c>
      <c r="O34" s="82" t="s">
        <v>133</v>
      </c>
      <c r="P34" s="82" t="s">
        <v>88</v>
      </c>
      <c r="Q34" s="395" t="str">
        <f>IF(C10="","",C10)</f>
        <v/>
      </c>
      <c r="R34" s="398">
        <v>1</v>
      </c>
      <c r="S34" s="399">
        <f t="shared" si="0"/>
        <v>2</v>
      </c>
      <c r="T34" s="399">
        <f t="shared" si="1"/>
        <v>3</v>
      </c>
      <c r="U34" s="399">
        <f t="shared" si="2"/>
        <v>4</v>
      </c>
      <c r="V34" s="399">
        <f t="shared" si="3"/>
        <v>5</v>
      </c>
      <c r="W34" s="399">
        <f t="shared" si="4"/>
        <v>6</v>
      </c>
      <c r="X34" s="399">
        <f t="shared" si="5"/>
        <v>7</v>
      </c>
      <c r="Y34" s="399">
        <f t="shared" si="6"/>
        <v>8</v>
      </c>
      <c r="Z34" s="399">
        <f t="shared" si="7"/>
        <v>9</v>
      </c>
      <c r="AA34" s="399">
        <f t="shared" si="8"/>
        <v>10</v>
      </c>
      <c r="AB34" s="399">
        <f t="shared" si="9"/>
        <v>11</v>
      </c>
      <c r="AC34" s="399">
        <f t="shared" si="10"/>
        <v>12</v>
      </c>
      <c r="AD34" s="399">
        <f t="shared" si="11"/>
        <v>13</v>
      </c>
      <c r="AE34" s="399">
        <f t="shared" si="12"/>
        <v>14</v>
      </c>
      <c r="AF34" s="399">
        <f t="shared" si="13"/>
        <v>15</v>
      </c>
      <c r="AG34" s="399">
        <f t="shared" si="14"/>
        <v>16</v>
      </c>
      <c r="AH34" s="399">
        <f t="shared" si="15"/>
        <v>17</v>
      </c>
      <c r="AI34" s="399">
        <f t="shared" si="16"/>
        <v>18</v>
      </c>
      <c r="AJ34" s="399">
        <f t="shared" si="17"/>
        <v>19</v>
      </c>
      <c r="AK34" s="389">
        <f t="shared" si="18"/>
        <v>20</v>
      </c>
      <c r="AL34" s="406" t="str" cm="1">
        <f t="array" ref="AL34">IFERROR(UNICODEHEX(MID($Q34,R34,2)),"")</f>
        <v/>
      </c>
      <c r="AM34" s="399" t="str" cm="1">
        <f t="array" ref="AM34">IFERROR(UNICODEHEX(MID($Q34,S34,2)),"")</f>
        <v/>
      </c>
      <c r="AN34" s="399" t="str" cm="1">
        <f t="array" ref="AN34">IFERROR(UNICODEHEX(MID($Q34,T34,2)),"")</f>
        <v/>
      </c>
      <c r="AO34" s="399" t="str" cm="1">
        <f t="array" ref="AO34">IFERROR(UNICODEHEX(MID($Q34,U34,2)),"")</f>
        <v/>
      </c>
      <c r="AP34" s="399" t="str" cm="1">
        <f t="array" ref="AP34">IFERROR(UNICODEHEX(MID($Q34,V34,2)),"")</f>
        <v/>
      </c>
      <c r="AQ34" s="399" t="str" cm="1">
        <f t="array" ref="AQ34">IFERROR(UNICODEHEX(MID($Q34,W34,2)),"")</f>
        <v/>
      </c>
      <c r="AR34" s="399" t="str" cm="1">
        <f t="array" ref="AR34">IFERROR(UNICODEHEX(MID($Q34,X34,2)),"")</f>
        <v/>
      </c>
      <c r="AS34" s="399" t="str" cm="1">
        <f t="array" ref="AS34">IFERROR(UNICODEHEX(MID($Q34,Y34,2)),"")</f>
        <v/>
      </c>
      <c r="AT34" s="399" t="str" cm="1">
        <f t="array" ref="AT34">IFERROR(UNICODEHEX(MID($Q34,Z34,2)),"")</f>
        <v/>
      </c>
      <c r="AU34" s="399" t="str" cm="1">
        <f t="array" ref="AU34">IFERROR(UNICODEHEX(MID($Q34,AA34,2)),"")</f>
        <v/>
      </c>
      <c r="AV34" s="399" t="str" cm="1">
        <f t="array" ref="AV34">IFERROR(UNICODEHEX(MID($Q34,AB34,2)),"")</f>
        <v/>
      </c>
      <c r="AW34" s="399" t="str" cm="1">
        <f t="array" ref="AW34">IFERROR(UNICODEHEX(MID($Q34,AC34,2)),"")</f>
        <v/>
      </c>
      <c r="AX34" s="399" t="str" cm="1">
        <f t="array" ref="AX34">IFERROR(UNICODEHEX(MID($Q34,AD34,2)),"")</f>
        <v/>
      </c>
      <c r="AY34" s="399" t="str" cm="1">
        <f t="array" ref="AY34">IFERROR(UNICODEHEX(MID($Q34,AE34,2)),"")</f>
        <v/>
      </c>
      <c r="AZ34" s="399" t="str" cm="1">
        <f t="array" ref="AZ34">IFERROR(UNICODEHEX(MID($Q34,AF34,2)),"")</f>
        <v/>
      </c>
      <c r="BA34" s="399" t="str" cm="1">
        <f t="array" ref="BA34">IFERROR(UNICODEHEX(MID($Q34,AG34,2)),"")</f>
        <v/>
      </c>
      <c r="BB34" s="399" t="str" cm="1">
        <f t="array" ref="BB34">IFERROR(UNICODEHEX(MID($Q34,AH34,2)),"")</f>
        <v/>
      </c>
      <c r="BC34" s="399" t="str" cm="1">
        <f t="array" ref="BC34">IFERROR(UNICODEHEX(MID($Q34,AI34,2)),"")</f>
        <v/>
      </c>
      <c r="BD34" s="399" t="str" cm="1">
        <f t="array" ref="BD34">IFERROR(UNICODEHEX(MID($Q34,AJ34,2)),"")</f>
        <v/>
      </c>
      <c r="BE34" s="440" t="str" cm="1">
        <f t="array" ref="BE34">IFERROR(UNICODEHEX(MID($Q34,AK34,2)),"")</f>
        <v/>
      </c>
      <c r="BF34" s="407" t="str">
        <f t="shared" si="22"/>
        <v/>
      </c>
      <c r="BG34" s="398">
        <f t="shared" si="19"/>
        <v>0</v>
      </c>
      <c r="BH34" s="126" t="str">
        <f t="shared" si="20"/>
        <v/>
      </c>
      <c r="BI34" s="230">
        <f t="shared" si="21"/>
        <v>549757386752</v>
      </c>
    </row>
    <row r="35" spans="14:61">
      <c r="N35" s="125" t="s">
        <v>131</v>
      </c>
      <c r="O35" s="82" t="s">
        <v>133</v>
      </c>
      <c r="P35" s="82" t="s">
        <v>90</v>
      </c>
      <c r="Q35" s="395" t="str">
        <f>IF(D10="","",D10)</f>
        <v/>
      </c>
      <c r="R35" s="398">
        <v>1</v>
      </c>
      <c r="S35" s="399">
        <f t="shared" si="0"/>
        <v>2</v>
      </c>
      <c r="T35" s="399">
        <f t="shared" si="1"/>
        <v>3</v>
      </c>
      <c r="U35" s="399">
        <f t="shared" si="2"/>
        <v>4</v>
      </c>
      <c r="V35" s="399">
        <f t="shared" si="3"/>
        <v>5</v>
      </c>
      <c r="W35" s="399">
        <f t="shared" si="4"/>
        <v>6</v>
      </c>
      <c r="X35" s="399">
        <f t="shared" si="5"/>
        <v>7</v>
      </c>
      <c r="Y35" s="399">
        <f t="shared" si="6"/>
        <v>8</v>
      </c>
      <c r="Z35" s="399">
        <f t="shared" si="7"/>
        <v>9</v>
      </c>
      <c r="AA35" s="399">
        <f t="shared" si="8"/>
        <v>10</v>
      </c>
      <c r="AB35" s="399">
        <f t="shared" si="9"/>
        <v>11</v>
      </c>
      <c r="AC35" s="399">
        <f t="shared" si="10"/>
        <v>12</v>
      </c>
      <c r="AD35" s="399">
        <f t="shared" si="11"/>
        <v>13</v>
      </c>
      <c r="AE35" s="399">
        <f t="shared" si="12"/>
        <v>14</v>
      </c>
      <c r="AF35" s="399">
        <f t="shared" si="13"/>
        <v>15</v>
      </c>
      <c r="AG35" s="399">
        <f t="shared" si="14"/>
        <v>16</v>
      </c>
      <c r="AH35" s="399">
        <f t="shared" si="15"/>
        <v>17</v>
      </c>
      <c r="AI35" s="399">
        <f t="shared" si="16"/>
        <v>18</v>
      </c>
      <c r="AJ35" s="399">
        <f t="shared" si="17"/>
        <v>19</v>
      </c>
      <c r="AK35" s="389">
        <f t="shared" si="18"/>
        <v>20</v>
      </c>
      <c r="AL35" s="406" t="str" cm="1">
        <f t="array" ref="AL35">IFERROR(UNICODEHEX(MID($Q35,R35,2)),"")</f>
        <v/>
      </c>
      <c r="AM35" s="399" t="str" cm="1">
        <f t="array" ref="AM35">IFERROR(UNICODEHEX(MID($Q35,S35,2)),"")</f>
        <v/>
      </c>
      <c r="AN35" s="399" t="str" cm="1">
        <f t="array" ref="AN35">IFERROR(UNICODEHEX(MID($Q35,T35,2)),"")</f>
        <v/>
      </c>
      <c r="AO35" s="399" t="str" cm="1">
        <f t="array" ref="AO35">IFERROR(UNICODEHEX(MID($Q35,U35,2)),"")</f>
        <v/>
      </c>
      <c r="AP35" s="399" t="str" cm="1">
        <f t="array" ref="AP35">IFERROR(UNICODEHEX(MID($Q35,V35,2)),"")</f>
        <v/>
      </c>
      <c r="AQ35" s="399" t="str" cm="1">
        <f t="array" ref="AQ35">IFERROR(UNICODEHEX(MID($Q35,W35,2)),"")</f>
        <v/>
      </c>
      <c r="AR35" s="399" t="str" cm="1">
        <f t="array" ref="AR35">IFERROR(UNICODEHEX(MID($Q35,X35,2)),"")</f>
        <v/>
      </c>
      <c r="AS35" s="399" t="str" cm="1">
        <f t="array" ref="AS35">IFERROR(UNICODEHEX(MID($Q35,Y35,2)),"")</f>
        <v/>
      </c>
      <c r="AT35" s="399" t="str" cm="1">
        <f t="array" ref="AT35">IFERROR(UNICODEHEX(MID($Q35,Z35,2)),"")</f>
        <v/>
      </c>
      <c r="AU35" s="399" t="str" cm="1">
        <f t="array" ref="AU35">IFERROR(UNICODEHEX(MID($Q35,AA35,2)),"")</f>
        <v/>
      </c>
      <c r="AV35" s="399" t="str" cm="1">
        <f t="array" ref="AV35">IFERROR(UNICODEHEX(MID($Q35,AB35,2)),"")</f>
        <v/>
      </c>
      <c r="AW35" s="399" t="str" cm="1">
        <f t="array" ref="AW35">IFERROR(UNICODEHEX(MID($Q35,AC35,2)),"")</f>
        <v/>
      </c>
      <c r="AX35" s="399" t="str" cm="1">
        <f t="array" ref="AX35">IFERROR(UNICODEHEX(MID($Q35,AD35,2)),"")</f>
        <v/>
      </c>
      <c r="AY35" s="399" t="str" cm="1">
        <f t="array" ref="AY35">IFERROR(UNICODEHEX(MID($Q35,AE35,2)),"")</f>
        <v/>
      </c>
      <c r="AZ35" s="399" t="str" cm="1">
        <f t="array" ref="AZ35">IFERROR(UNICODEHEX(MID($Q35,AF35,2)),"")</f>
        <v/>
      </c>
      <c r="BA35" s="399" t="str" cm="1">
        <f t="array" ref="BA35">IFERROR(UNICODEHEX(MID($Q35,AG35,2)),"")</f>
        <v/>
      </c>
      <c r="BB35" s="399" t="str" cm="1">
        <f t="array" ref="BB35">IFERROR(UNICODEHEX(MID($Q35,AH35,2)),"")</f>
        <v/>
      </c>
      <c r="BC35" s="399" t="str" cm="1">
        <f t="array" ref="BC35">IFERROR(UNICODEHEX(MID($Q35,AI35,2)),"")</f>
        <v/>
      </c>
      <c r="BD35" s="399" t="str" cm="1">
        <f t="array" ref="BD35">IFERROR(UNICODEHEX(MID($Q35,AJ35,2)),"")</f>
        <v/>
      </c>
      <c r="BE35" s="440" t="str" cm="1">
        <f t="array" ref="BE35">IFERROR(UNICODEHEX(MID($Q35,AK35,2)),"")</f>
        <v/>
      </c>
      <c r="BF35" s="407" t="str">
        <f t="shared" si="22"/>
        <v/>
      </c>
      <c r="BG35" s="398">
        <f t="shared" si="19"/>
        <v>0</v>
      </c>
      <c r="BH35" s="126" t="str">
        <f t="shared" si="20"/>
        <v/>
      </c>
      <c r="BI35" s="230">
        <f t="shared" si="21"/>
        <v>1099513200640</v>
      </c>
    </row>
    <row r="36" spans="14:61">
      <c r="N36" s="125" t="s">
        <v>131</v>
      </c>
      <c r="O36" s="82" t="s">
        <v>133</v>
      </c>
      <c r="P36" s="82" t="s">
        <v>92</v>
      </c>
      <c r="Q36" s="395" t="str">
        <f>IF(E10="","",E10)</f>
        <v/>
      </c>
      <c r="R36" s="398">
        <v>1</v>
      </c>
      <c r="S36" s="399">
        <f t="shared" si="0"/>
        <v>2</v>
      </c>
      <c r="T36" s="399">
        <f t="shared" si="1"/>
        <v>3</v>
      </c>
      <c r="U36" s="399">
        <f t="shared" si="2"/>
        <v>4</v>
      </c>
      <c r="V36" s="399">
        <f t="shared" si="3"/>
        <v>5</v>
      </c>
      <c r="W36" s="399">
        <f t="shared" si="4"/>
        <v>6</v>
      </c>
      <c r="X36" s="399">
        <f t="shared" si="5"/>
        <v>7</v>
      </c>
      <c r="Y36" s="399">
        <f t="shared" si="6"/>
        <v>8</v>
      </c>
      <c r="Z36" s="399">
        <f t="shared" si="7"/>
        <v>9</v>
      </c>
      <c r="AA36" s="399">
        <f t="shared" si="8"/>
        <v>10</v>
      </c>
      <c r="AB36" s="399">
        <f t="shared" si="9"/>
        <v>11</v>
      </c>
      <c r="AC36" s="399">
        <f t="shared" si="10"/>
        <v>12</v>
      </c>
      <c r="AD36" s="399">
        <f t="shared" si="11"/>
        <v>13</v>
      </c>
      <c r="AE36" s="399">
        <f t="shared" si="12"/>
        <v>14</v>
      </c>
      <c r="AF36" s="399">
        <f t="shared" si="13"/>
        <v>15</v>
      </c>
      <c r="AG36" s="399">
        <f t="shared" si="14"/>
        <v>16</v>
      </c>
      <c r="AH36" s="399">
        <f t="shared" si="15"/>
        <v>17</v>
      </c>
      <c r="AI36" s="399">
        <f t="shared" si="16"/>
        <v>18</v>
      </c>
      <c r="AJ36" s="399">
        <f t="shared" si="17"/>
        <v>19</v>
      </c>
      <c r="AK36" s="389">
        <f t="shared" si="18"/>
        <v>20</v>
      </c>
      <c r="AL36" s="406" t="str" cm="1">
        <f t="array" ref="AL36">IFERROR(UNICODEHEX(MID($Q36,R36,2)),"")</f>
        <v/>
      </c>
      <c r="AM36" s="399" t="str" cm="1">
        <f t="array" ref="AM36">IFERROR(UNICODEHEX(MID($Q36,S36,2)),"")</f>
        <v/>
      </c>
      <c r="AN36" s="399" t="str" cm="1">
        <f t="array" ref="AN36">IFERROR(UNICODEHEX(MID($Q36,T36,2)),"")</f>
        <v/>
      </c>
      <c r="AO36" s="399" t="str" cm="1">
        <f t="array" ref="AO36">IFERROR(UNICODEHEX(MID($Q36,U36,2)),"")</f>
        <v/>
      </c>
      <c r="AP36" s="399" t="str" cm="1">
        <f t="array" ref="AP36">IFERROR(UNICODEHEX(MID($Q36,V36,2)),"")</f>
        <v/>
      </c>
      <c r="AQ36" s="399" t="str" cm="1">
        <f t="array" ref="AQ36">IFERROR(UNICODEHEX(MID($Q36,W36,2)),"")</f>
        <v/>
      </c>
      <c r="AR36" s="399" t="str" cm="1">
        <f t="array" ref="AR36">IFERROR(UNICODEHEX(MID($Q36,X36,2)),"")</f>
        <v/>
      </c>
      <c r="AS36" s="399" t="str" cm="1">
        <f t="array" ref="AS36">IFERROR(UNICODEHEX(MID($Q36,Y36,2)),"")</f>
        <v/>
      </c>
      <c r="AT36" s="399" t="str" cm="1">
        <f t="array" ref="AT36">IFERROR(UNICODEHEX(MID($Q36,Z36,2)),"")</f>
        <v/>
      </c>
      <c r="AU36" s="399" t="str" cm="1">
        <f t="array" ref="AU36">IFERROR(UNICODEHEX(MID($Q36,AA36,2)),"")</f>
        <v/>
      </c>
      <c r="AV36" s="399" t="str" cm="1">
        <f t="array" ref="AV36">IFERROR(UNICODEHEX(MID($Q36,AB36,2)),"")</f>
        <v/>
      </c>
      <c r="AW36" s="399" t="str" cm="1">
        <f t="array" ref="AW36">IFERROR(UNICODEHEX(MID($Q36,AC36,2)),"")</f>
        <v/>
      </c>
      <c r="AX36" s="399" t="str" cm="1">
        <f t="array" ref="AX36">IFERROR(UNICODEHEX(MID($Q36,AD36,2)),"")</f>
        <v/>
      </c>
      <c r="AY36" s="399" t="str" cm="1">
        <f t="array" ref="AY36">IFERROR(UNICODEHEX(MID($Q36,AE36,2)),"")</f>
        <v/>
      </c>
      <c r="AZ36" s="399" t="str" cm="1">
        <f t="array" ref="AZ36">IFERROR(UNICODEHEX(MID($Q36,AF36,2)),"")</f>
        <v/>
      </c>
      <c r="BA36" s="399" t="str" cm="1">
        <f t="array" ref="BA36">IFERROR(UNICODEHEX(MID($Q36,AG36,2)),"")</f>
        <v/>
      </c>
      <c r="BB36" s="399" t="str" cm="1">
        <f t="array" ref="BB36">IFERROR(UNICODEHEX(MID($Q36,AH36,2)),"")</f>
        <v/>
      </c>
      <c r="BC36" s="399" t="str" cm="1">
        <f t="array" ref="BC36">IFERROR(UNICODEHEX(MID($Q36,AI36,2)),"")</f>
        <v/>
      </c>
      <c r="BD36" s="399" t="str" cm="1">
        <f t="array" ref="BD36">IFERROR(UNICODEHEX(MID($Q36,AJ36,2)),"")</f>
        <v/>
      </c>
      <c r="BE36" s="440" t="str" cm="1">
        <f t="array" ref="BE36">IFERROR(UNICODEHEX(MID($Q36,AK36,2)),"")</f>
        <v/>
      </c>
      <c r="BF36" s="407" t="str">
        <f t="shared" si="22"/>
        <v/>
      </c>
      <c r="BG36" s="398">
        <f t="shared" si="19"/>
        <v>0</v>
      </c>
      <c r="BH36" s="126" t="str">
        <f t="shared" si="20"/>
        <v/>
      </c>
      <c r="BI36" s="230">
        <f t="shared" si="21"/>
        <v>2199024828416</v>
      </c>
    </row>
    <row r="37" spans="14:61">
      <c r="N37" s="125" t="s">
        <v>26</v>
      </c>
      <c r="O37" s="82" t="s">
        <v>28</v>
      </c>
      <c r="P37" s="82" t="s">
        <v>9</v>
      </c>
      <c r="Q37" s="395" t="str">
        <f>IF(F4="","",F4)</f>
        <v/>
      </c>
      <c r="R37" s="398">
        <v>1</v>
      </c>
      <c r="S37" s="399">
        <f t="shared" si="0"/>
        <v>2</v>
      </c>
      <c r="T37" s="399">
        <f t="shared" si="1"/>
        <v>3</v>
      </c>
      <c r="U37" s="399">
        <f t="shared" si="2"/>
        <v>4</v>
      </c>
      <c r="V37" s="399">
        <f t="shared" si="3"/>
        <v>5</v>
      </c>
      <c r="W37" s="399">
        <f t="shared" si="4"/>
        <v>6</v>
      </c>
      <c r="X37" s="399">
        <f t="shared" si="5"/>
        <v>7</v>
      </c>
      <c r="Y37" s="399">
        <f t="shared" si="6"/>
        <v>8</v>
      </c>
      <c r="Z37" s="399">
        <f t="shared" si="7"/>
        <v>9</v>
      </c>
      <c r="AA37" s="399">
        <f t="shared" si="8"/>
        <v>10</v>
      </c>
      <c r="AB37" s="399">
        <f t="shared" si="9"/>
        <v>11</v>
      </c>
      <c r="AC37" s="399">
        <f t="shared" si="10"/>
        <v>12</v>
      </c>
      <c r="AD37" s="399">
        <f t="shared" si="11"/>
        <v>13</v>
      </c>
      <c r="AE37" s="399">
        <f t="shared" si="12"/>
        <v>14</v>
      </c>
      <c r="AF37" s="399">
        <f t="shared" si="13"/>
        <v>15</v>
      </c>
      <c r="AG37" s="399">
        <f t="shared" si="14"/>
        <v>16</v>
      </c>
      <c r="AH37" s="399">
        <f t="shared" si="15"/>
        <v>17</v>
      </c>
      <c r="AI37" s="399">
        <f t="shared" si="16"/>
        <v>18</v>
      </c>
      <c r="AJ37" s="399">
        <f t="shared" si="17"/>
        <v>19</v>
      </c>
      <c r="AK37" s="389">
        <f t="shared" si="18"/>
        <v>20</v>
      </c>
      <c r="AL37" s="406" t="str" cm="1">
        <f t="array" ref="AL37">IFERROR(UNICODEHEX(MID($Q37,R37,2)),"")</f>
        <v/>
      </c>
      <c r="AM37" s="399" t="str" cm="1">
        <f t="array" ref="AM37">IFERROR(UNICODEHEX(MID($Q37,S37,2)),"")</f>
        <v/>
      </c>
      <c r="AN37" s="399" t="str" cm="1">
        <f t="array" ref="AN37">IFERROR(UNICODEHEX(MID($Q37,T37,2)),"")</f>
        <v/>
      </c>
      <c r="AO37" s="399" t="str" cm="1">
        <f t="array" ref="AO37">IFERROR(UNICODEHEX(MID($Q37,U37,2)),"")</f>
        <v/>
      </c>
      <c r="AP37" s="399" t="str" cm="1">
        <f t="array" ref="AP37">IFERROR(UNICODEHEX(MID($Q37,V37,2)),"")</f>
        <v/>
      </c>
      <c r="AQ37" s="399" t="str" cm="1">
        <f t="array" ref="AQ37">IFERROR(UNICODEHEX(MID($Q37,W37,2)),"")</f>
        <v/>
      </c>
      <c r="AR37" s="399" t="str" cm="1">
        <f t="array" ref="AR37">IFERROR(UNICODEHEX(MID($Q37,X37,2)),"")</f>
        <v/>
      </c>
      <c r="AS37" s="399" t="str" cm="1">
        <f t="array" ref="AS37">IFERROR(UNICODEHEX(MID($Q37,Y37,2)),"")</f>
        <v/>
      </c>
      <c r="AT37" s="399" t="str" cm="1">
        <f t="array" ref="AT37">IFERROR(UNICODEHEX(MID($Q37,Z37,2)),"")</f>
        <v/>
      </c>
      <c r="AU37" s="399" t="str" cm="1">
        <f t="array" ref="AU37">IFERROR(UNICODEHEX(MID($Q37,AA37,2)),"")</f>
        <v/>
      </c>
      <c r="AV37" s="399" t="str" cm="1">
        <f t="array" ref="AV37">IFERROR(UNICODEHEX(MID($Q37,AB37,2)),"")</f>
        <v/>
      </c>
      <c r="AW37" s="399" t="str" cm="1">
        <f t="array" ref="AW37">IFERROR(UNICODEHEX(MID($Q37,AC37,2)),"")</f>
        <v/>
      </c>
      <c r="AX37" s="399" t="str" cm="1">
        <f t="array" ref="AX37">IFERROR(UNICODEHEX(MID($Q37,AD37,2)),"")</f>
        <v/>
      </c>
      <c r="AY37" s="399" t="str" cm="1">
        <f t="array" ref="AY37">IFERROR(UNICODEHEX(MID($Q37,AE37,2)),"")</f>
        <v/>
      </c>
      <c r="AZ37" s="399" t="str" cm="1">
        <f t="array" ref="AZ37">IFERROR(UNICODEHEX(MID($Q37,AF37,2)),"")</f>
        <v/>
      </c>
      <c r="BA37" s="399" t="str" cm="1">
        <f t="array" ref="BA37">IFERROR(UNICODEHEX(MID($Q37,AG37,2)),"")</f>
        <v/>
      </c>
      <c r="BB37" s="399" t="str" cm="1">
        <f t="array" ref="BB37">IFERROR(UNICODEHEX(MID($Q37,AH37,2)),"")</f>
        <v/>
      </c>
      <c r="BC37" s="399" t="str" cm="1">
        <f t="array" ref="BC37">IFERROR(UNICODEHEX(MID($Q37,AI37,2)),"")</f>
        <v/>
      </c>
      <c r="BD37" s="399" t="str" cm="1">
        <f t="array" ref="BD37">IFERROR(UNICODEHEX(MID($Q37,AJ37,2)),"")</f>
        <v/>
      </c>
      <c r="BE37" s="440" t="str" cm="1">
        <f t="array" ref="BE37">IFERROR(UNICODEHEX(MID($Q37,AK37,2)),"")</f>
        <v/>
      </c>
      <c r="BF37" s="407" t="str">
        <f t="shared" si="22"/>
        <v/>
      </c>
      <c r="BG37" s="398">
        <f t="shared" si="19"/>
        <v>0</v>
      </c>
      <c r="BH37" s="126" t="str">
        <f t="shared" si="20"/>
        <v/>
      </c>
      <c r="BI37" s="230">
        <f t="shared" si="21"/>
        <v>98336</v>
      </c>
    </row>
    <row r="38" spans="14:61">
      <c r="N38" s="125" t="s">
        <v>123</v>
      </c>
      <c r="O38" s="82" t="s">
        <v>125</v>
      </c>
      <c r="P38" s="82" t="s">
        <v>10</v>
      </c>
      <c r="Q38" s="395" t="str">
        <f>IF(G4="","",G4)</f>
        <v/>
      </c>
      <c r="R38" s="398">
        <v>1</v>
      </c>
      <c r="S38" s="399">
        <f t="shared" si="0"/>
        <v>2</v>
      </c>
      <c r="T38" s="399">
        <f t="shared" si="1"/>
        <v>3</v>
      </c>
      <c r="U38" s="399">
        <f t="shared" si="2"/>
        <v>4</v>
      </c>
      <c r="V38" s="399">
        <f t="shared" si="3"/>
        <v>5</v>
      </c>
      <c r="W38" s="399">
        <f t="shared" si="4"/>
        <v>6</v>
      </c>
      <c r="X38" s="399">
        <f t="shared" si="5"/>
        <v>7</v>
      </c>
      <c r="Y38" s="399">
        <f t="shared" si="6"/>
        <v>8</v>
      </c>
      <c r="Z38" s="399">
        <f t="shared" si="7"/>
        <v>9</v>
      </c>
      <c r="AA38" s="399">
        <f t="shared" si="8"/>
        <v>10</v>
      </c>
      <c r="AB38" s="399">
        <f t="shared" si="9"/>
        <v>11</v>
      </c>
      <c r="AC38" s="399">
        <f t="shared" si="10"/>
        <v>12</v>
      </c>
      <c r="AD38" s="399">
        <f t="shared" si="11"/>
        <v>13</v>
      </c>
      <c r="AE38" s="399">
        <f t="shared" si="12"/>
        <v>14</v>
      </c>
      <c r="AF38" s="399">
        <f t="shared" si="13"/>
        <v>15</v>
      </c>
      <c r="AG38" s="399">
        <f t="shared" si="14"/>
        <v>16</v>
      </c>
      <c r="AH38" s="399">
        <f t="shared" si="15"/>
        <v>17</v>
      </c>
      <c r="AI38" s="399">
        <f t="shared" si="16"/>
        <v>18</v>
      </c>
      <c r="AJ38" s="399">
        <f t="shared" si="17"/>
        <v>19</v>
      </c>
      <c r="AK38" s="389">
        <f t="shared" si="18"/>
        <v>20</v>
      </c>
      <c r="AL38" s="406" t="str" cm="1">
        <f t="array" ref="AL38">IFERROR(UNICODEHEX(MID($Q38,R38,2)),"")</f>
        <v/>
      </c>
      <c r="AM38" s="399" t="str" cm="1">
        <f t="array" ref="AM38">IFERROR(UNICODEHEX(MID($Q38,S38,2)),"")</f>
        <v/>
      </c>
      <c r="AN38" s="399" t="str" cm="1">
        <f t="array" ref="AN38">IFERROR(UNICODEHEX(MID($Q38,T38,2)),"")</f>
        <v/>
      </c>
      <c r="AO38" s="399" t="str" cm="1">
        <f t="array" ref="AO38">IFERROR(UNICODEHEX(MID($Q38,U38,2)),"")</f>
        <v/>
      </c>
      <c r="AP38" s="399" t="str" cm="1">
        <f t="array" ref="AP38">IFERROR(UNICODEHEX(MID($Q38,V38,2)),"")</f>
        <v/>
      </c>
      <c r="AQ38" s="399" t="str" cm="1">
        <f t="array" ref="AQ38">IFERROR(UNICODEHEX(MID($Q38,W38,2)),"")</f>
        <v/>
      </c>
      <c r="AR38" s="399" t="str" cm="1">
        <f t="array" ref="AR38">IFERROR(UNICODEHEX(MID($Q38,X38,2)),"")</f>
        <v/>
      </c>
      <c r="AS38" s="399" t="str" cm="1">
        <f t="array" ref="AS38">IFERROR(UNICODEHEX(MID($Q38,Y38,2)),"")</f>
        <v/>
      </c>
      <c r="AT38" s="399" t="str" cm="1">
        <f t="array" ref="AT38">IFERROR(UNICODEHEX(MID($Q38,Z38,2)),"")</f>
        <v/>
      </c>
      <c r="AU38" s="399" t="str" cm="1">
        <f t="array" ref="AU38">IFERROR(UNICODEHEX(MID($Q38,AA38,2)),"")</f>
        <v/>
      </c>
      <c r="AV38" s="399" t="str" cm="1">
        <f t="array" ref="AV38">IFERROR(UNICODEHEX(MID($Q38,AB38,2)),"")</f>
        <v/>
      </c>
      <c r="AW38" s="399" t="str" cm="1">
        <f t="array" ref="AW38">IFERROR(UNICODEHEX(MID($Q38,AC38,2)),"")</f>
        <v/>
      </c>
      <c r="AX38" s="399" t="str" cm="1">
        <f t="array" ref="AX38">IFERROR(UNICODEHEX(MID($Q38,AD38,2)),"")</f>
        <v/>
      </c>
      <c r="AY38" s="399" t="str" cm="1">
        <f t="array" ref="AY38">IFERROR(UNICODEHEX(MID($Q38,AE38,2)),"")</f>
        <v/>
      </c>
      <c r="AZ38" s="399" t="str" cm="1">
        <f t="array" ref="AZ38">IFERROR(UNICODEHEX(MID($Q38,AF38,2)),"")</f>
        <v/>
      </c>
      <c r="BA38" s="399" t="str" cm="1">
        <f t="array" ref="BA38">IFERROR(UNICODEHEX(MID($Q38,AG38,2)),"")</f>
        <v/>
      </c>
      <c r="BB38" s="399" t="str" cm="1">
        <f t="array" ref="BB38">IFERROR(UNICODEHEX(MID($Q38,AH38,2)),"")</f>
        <v/>
      </c>
      <c r="BC38" s="399" t="str" cm="1">
        <f t="array" ref="BC38">IFERROR(UNICODEHEX(MID($Q38,AI38,2)),"")</f>
        <v/>
      </c>
      <c r="BD38" s="399" t="str" cm="1">
        <f t="array" ref="BD38">IFERROR(UNICODEHEX(MID($Q38,AJ38,2)),"")</f>
        <v/>
      </c>
      <c r="BE38" s="440" t="str" cm="1">
        <f t="array" ref="BE38">IFERROR(UNICODEHEX(MID($Q38,AK38,2)),"")</f>
        <v/>
      </c>
      <c r="BF38" s="407" t="str">
        <f t="shared" si="22"/>
        <v/>
      </c>
      <c r="BG38" s="398">
        <f t="shared" si="19"/>
        <v>0</v>
      </c>
      <c r="BH38" s="126" t="str">
        <f t="shared" si="20"/>
        <v/>
      </c>
      <c r="BI38" s="230">
        <f t="shared" si="21"/>
        <v>98368</v>
      </c>
    </row>
    <row r="39" spans="14:61">
      <c r="N39" s="125" t="s">
        <v>123</v>
      </c>
      <c r="O39" s="82" t="s">
        <v>125</v>
      </c>
      <c r="P39" s="82" t="s">
        <v>11</v>
      </c>
      <c r="Q39" s="395" t="str">
        <f>IF(H4="","",H4)</f>
        <v/>
      </c>
      <c r="R39" s="398">
        <v>1</v>
      </c>
      <c r="S39" s="399">
        <f t="shared" si="0"/>
        <v>2</v>
      </c>
      <c r="T39" s="399">
        <f t="shared" si="1"/>
        <v>3</v>
      </c>
      <c r="U39" s="399">
        <f t="shared" si="2"/>
        <v>4</v>
      </c>
      <c r="V39" s="399">
        <f t="shared" si="3"/>
        <v>5</v>
      </c>
      <c r="W39" s="399">
        <f t="shared" si="4"/>
        <v>6</v>
      </c>
      <c r="X39" s="399">
        <f t="shared" si="5"/>
        <v>7</v>
      </c>
      <c r="Y39" s="399">
        <f t="shared" si="6"/>
        <v>8</v>
      </c>
      <c r="Z39" s="399">
        <f t="shared" si="7"/>
        <v>9</v>
      </c>
      <c r="AA39" s="399">
        <f t="shared" si="8"/>
        <v>10</v>
      </c>
      <c r="AB39" s="399">
        <f t="shared" si="9"/>
        <v>11</v>
      </c>
      <c r="AC39" s="399">
        <f t="shared" si="10"/>
        <v>12</v>
      </c>
      <c r="AD39" s="399">
        <f t="shared" si="11"/>
        <v>13</v>
      </c>
      <c r="AE39" s="399">
        <f t="shared" si="12"/>
        <v>14</v>
      </c>
      <c r="AF39" s="399">
        <f t="shared" si="13"/>
        <v>15</v>
      </c>
      <c r="AG39" s="399">
        <f t="shared" si="14"/>
        <v>16</v>
      </c>
      <c r="AH39" s="399">
        <f t="shared" si="15"/>
        <v>17</v>
      </c>
      <c r="AI39" s="399">
        <f t="shared" si="16"/>
        <v>18</v>
      </c>
      <c r="AJ39" s="399">
        <f t="shared" si="17"/>
        <v>19</v>
      </c>
      <c r="AK39" s="389">
        <f t="shared" si="18"/>
        <v>20</v>
      </c>
      <c r="AL39" s="406" t="str" cm="1">
        <f t="array" ref="AL39">IFERROR(UNICODEHEX(MID($Q39,R39,2)),"")</f>
        <v/>
      </c>
      <c r="AM39" s="399" t="str" cm="1">
        <f t="array" ref="AM39">IFERROR(UNICODEHEX(MID($Q39,S39,2)),"")</f>
        <v/>
      </c>
      <c r="AN39" s="399" t="str" cm="1">
        <f t="array" ref="AN39">IFERROR(UNICODEHEX(MID($Q39,T39,2)),"")</f>
        <v/>
      </c>
      <c r="AO39" s="399" t="str" cm="1">
        <f t="array" ref="AO39">IFERROR(UNICODEHEX(MID($Q39,U39,2)),"")</f>
        <v/>
      </c>
      <c r="AP39" s="399" t="str" cm="1">
        <f t="array" ref="AP39">IFERROR(UNICODEHEX(MID($Q39,V39,2)),"")</f>
        <v/>
      </c>
      <c r="AQ39" s="399" t="str" cm="1">
        <f t="array" ref="AQ39">IFERROR(UNICODEHEX(MID($Q39,W39,2)),"")</f>
        <v/>
      </c>
      <c r="AR39" s="399" t="str" cm="1">
        <f t="array" ref="AR39">IFERROR(UNICODEHEX(MID($Q39,X39,2)),"")</f>
        <v/>
      </c>
      <c r="AS39" s="399" t="str" cm="1">
        <f t="array" ref="AS39">IFERROR(UNICODEHEX(MID($Q39,Y39,2)),"")</f>
        <v/>
      </c>
      <c r="AT39" s="399" t="str" cm="1">
        <f t="array" ref="AT39">IFERROR(UNICODEHEX(MID($Q39,Z39,2)),"")</f>
        <v/>
      </c>
      <c r="AU39" s="399" t="str" cm="1">
        <f t="array" ref="AU39">IFERROR(UNICODEHEX(MID($Q39,AA39,2)),"")</f>
        <v/>
      </c>
      <c r="AV39" s="399" t="str" cm="1">
        <f t="array" ref="AV39">IFERROR(UNICODEHEX(MID($Q39,AB39,2)),"")</f>
        <v/>
      </c>
      <c r="AW39" s="399" t="str" cm="1">
        <f t="array" ref="AW39">IFERROR(UNICODEHEX(MID($Q39,AC39,2)),"")</f>
        <v/>
      </c>
      <c r="AX39" s="399" t="str" cm="1">
        <f t="array" ref="AX39">IFERROR(UNICODEHEX(MID($Q39,AD39,2)),"")</f>
        <v/>
      </c>
      <c r="AY39" s="399" t="str" cm="1">
        <f t="array" ref="AY39">IFERROR(UNICODEHEX(MID($Q39,AE39,2)),"")</f>
        <v/>
      </c>
      <c r="AZ39" s="399" t="str" cm="1">
        <f t="array" ref="AZ39">IFERROR(UNICODEHEX(MID($Q39,AF39,2)),"")</f>
        <v/>
      </c>
      <c r="BA39" s="399" t="str" cm="1">
        <f t="array" ref="BA39">IFERROR(UNICODEHEX(MID($Q39,AG39,2)),"")</f>
        <v/>
      </c>
      <c r="BB39" s="399" t="str" cm="1">
        <f t="array" ref="BB39">IFERROR(UNICODEHEX(MID($Q39,AH39,2)),"")</f>
        <v/>
      </c>
      <c r="BC39" s="399" t="str" cm="1">
        <f t="array" ref="BC39">IFERROR(UNICODEHEX(MID($Q39,AI39,2)),"")</f>
        <v/>
      </c>
      <c r="BD39" s="399" t="str" cm="1">
        <f t="array" ref="BD39">IFERROR(UNICODEHEX(MID($Q39,AJ39,2)),"")</f>
        <v/>
      </c>
      <c r="BE39" s="440" t="str" cm="1">
        <f t="array" ref="BE39">IFERROR(UNICODEHEX(MID($Q39,AK39,2)),"")</f>
        <v/>
      </c>
      <c r="BF39" s="407" t="str">
        <f t="shared" si="22"/>
        <v/>
      </c>
      <c r="BG39" s="398">
        <f t="shared" si="19"/>
        <v>0</v>
      </c>
      <c r="BH39" s="126" t="str">
        <f t="shared" si="20"/>
        <v/>
      </c>
      <c r="BI39" s="230">
        <f t="shared" si="21"/>
        <v>98432</v>
      </c>
    </row>
    <row r="40" spans="14:61">
      <c r="N40" s="125" t="s">
        <v>123</v>
      </c>
      <c r="O40" s="82" t="s">
        <v>125</v>
      </c>
      <c r="P40" s="82" t="s">
        <v>12</v>
      </c>
      <c r="Q40" s="395" t="str">
        <f>IF(I4="","",I4)</f>
        <v/>
      </c>
      <c r="R40" s="398">
        <v>1</v>
      </c>
      <c r="S40" s="399">
        <f t="shared" si="0"/>
        <v>2</v>
      </c>
      <c r="T40" s="399">
        <f t="shared" si="1"/>
        <v>3</v>
      </c>
      <c r="U40" s="399">
        <f t="shared" si="2"/>
        <v>4</v>
      </c>
      <c r="V40" s="399">
        <f t="shared" si="3"/>
        <v>5</v>
      </c>
      <c r="W40" s="399">
        <f t="shared" si="4"/>
        <v>6</v>
      </c>
      <c r="X40" s="399">
        <f t="shared" si="5"/>
        <v>7</v>
      </c>
      <c r="Y40" s="399">
        <f t="shared" si="6"/>
        <v>8</v>
      </c>
      <c r="Z40" s="399">
        <f t="shared" si="7"/>
        <v>9</v>
      </c>
      <c r="AA40" s="399">
        <f t="shared" si="8"/>
        <v>10</v>
      </c>
      <c r="AB40" s="399">
        <f t="shared" si="9"/>
        <v>11</v>
      </c>
      <c r="AC40" s="399">
        <f t="shared" si="10"/>
        <v>12</v>
      </c>
      <c r="AD40" s="399">
        <f t="shared" si="11"/>
        <v>13</v>
      </c>
      <c r="AE40" s="399">
        <f t="shared" si="12"/>
        <v>14</v>
      </c>
      <c r="AF40" s="399">
        <f t="shared" si="13"/>
        <v>15</v>
      </c>
      <c r="AG40" s="399">
        <f t="shared" si="14"/>
        <v>16</v>
      </c>
      <c r="AH40" s="399">
        <f t="shared" si="15"/>
        <v>17</v>
      </c>
      <c r="AI40" s="399">
        <f t="shared" si="16"/>
        <v>18</v>
      </c>
      <c r="AJ40" s="399">
        <f t="shared" si="17"/>
        <v>19</v>
      </c>
      <c r="AK40" s="389">
        <f t="shared" si="18"/>
        <v>20</v>
      </c>
      <c r="AL40" s="406" t="str" cm="1">
        <f t="array" ref="AL40">IFERROR(UNICODEHEX(MID($Q40,R40,2)),"")</f>
        <v/>
      </c>
      <c r="AM40" s="399" t="str" cm="1">
        <f t="array" ref="AM40">IFERROR(UNICODEHEX(MID($Q40,S40,2)),"")</f>
        <v/>
      </c>
      <c r="AN40" s="399" t="str" cm="1">
        <f t="array" ref="AN40">IFERROR(UNICODEHEX(MID($Q40,T40,2)),"")</f>
        <v/>
      </c>
      <c r="AO40" s="399" t="str" cm="1">
        <f t="array" ref="AO40">IFERROR(UNICODEHEX(MID($Q40,U40,2)),"")</f>
        <v/>
      </c>
      <c r="AP40" s="399" t="str" cm="1">
        <f t="array" ref="AP40">IFERROR(UNICODEHEX(MID($Q40,V40,2)),"")</f>
        <v/>
      </c>
      <c r="AQ40" s="399" t="str" cm="1">
        <f t="array" ref="AQ40">IFERROR(UNICODEHEX(MID($Q40,W40,2)),"")</f>
        <v/>
      </c>
      <c r="AR40" s="399" t="str" cm="1">
        <f t="array" ref="AR40">IFERROR(UNICODEHEX(MID($Q40,X40,2)),"")</f>
        <v/>
      </c>
      <c r="AS40" s="399" t="str" cm="1">
        <f t="array" ref="AS40">IFERROR(UNICODEHEX(MID($Q40,Y40,2)),"")</f>
        <v/>
      </c>
      <c r="AT40" s="399" t="str" cm="1">
        <f t="array" ref="AT40">IFERROR(UNICODEHEX(MID($Q40,Z40,2)),"")</f>
        <v/>
      </c>
      <c r="AU40" s="399" t="str" cm="1">
        <f t="array" ref="AU40">IFERROR(UNICODEHEX(MID($Q40,AA40,2)),"")</f>
        <v/>
      </c>
      <c r="AV40" s="399" t="str" cm="1">
        <f t="array" ref="AV40">IFERROR(UNICODEHEX(MID($Q40,AB40,2)),"")</f>
        <v/>
      </c>
      <c r="AW40" s="399" t="str" cm="1">
        <f t="array" ref="AW40">IFERROR(UNICODEHEX(MID($Q40,AC40,2)),"")</f>
        <v/>
      </c>
      <c r="AX40" s="399" t="str" cm="1">
        <f t="array" ref="AX40">IFERROR(UNICODEHEX(MID($Q40,AD40,2)),"")</f>
        <v/>
      </c>
      <c r="AY40" s="399" t="str" cm="1">
        <f t="array" ref="AY40">IFERROR(UNICODEHEX(MID($Q40,AE40,2)),"")</f>
        <v/>
      </c>
      <c r="AZ40" s="399" t="str" cm="1">
        <f t="array" ref="AZ40">IFERROR(UNICODEHEX(MID($Q40,AF40,2)),"")</f>
        <v/>
      </c>
      <c r="BA40" s="399" t="str" cm="1">
        <f t="array" ref="BA40">IFERROR(UNICODEHEX(MID($Q40,AG40,2)),"")</f>
        <v/>
      </c>
      <c r="BB40" s="399" t="str" cm="1">
        <f t="array" ref="BB40">IFERROR(UNICODEHEX(MID($Q40,AH40,2)),"")</f>
        <v/>
      </c>
      <c r="BC40" s="399" t="str" cm="1">
        <f t="array" ref="BC40">IFERROR(UNICODEHEX(MID($Q40,AI40,2)),"")</f>
        <v/>
      </c>
      <c r="BD40" s="399" t="str" cm="1">
        <f t="array" ref="BD40">IFERROR(UNICODEHEX(MID($Q40,AJ40,2)),"")</f>
        <v/>
      </c>
      <c r="BE40" s="440" t="str" cm="1">
        <f t="array" ref="BE40">IFERROR(UNICODEHEX(MID($Q40,AK40,2)),"")</f>
        <v/>
      </c>
      <c r="BF40" s="407" t="str">
        <f t="shared" si="22"/>
        <v/>
      </c>
      <c r="BG40" s="398">
        <f t="shared" si="19"/>
        <v>0</v>
      </c>
      <c r="BH40" s="126" t="str">
        <f t="shared" si="20"/>
        <v/>
      </c>
      <c r="BI40" s="230">
        <f t="shared" si="21"/>
        <v>98560</v>
      </c>
    </row>
    <row r="41" spans="14:61">
      <c r="N41" s="125" t="s">
        <v>123</v>
      </c>
      <c r="O41" s="82" t="s">
        <v>125</v>
      </c>
      <c r="P41" s="82" t="s">
        <v>13</v>
      </c>
      <c r="Q41" s="395" t="str">
        <f>IF(J4="","",J4)</f>
        <v/>
      </c>
      <c r="R41" s="398">
        <v>1</v>
      </c>
      <c r="S41" s="399">
        <f t="shared" si="0"/>
        <v>2</v>
      </c>
      <c r="T41" s="399">
        <f t="shared" si="1"/>
        <v>3</v>
      </c>
      <c r="U41" s="399">
        <f t="shared" si="2"/>
        <v>4</v>
      </c>
      <c r="V41" s="399">
        <f t="shared" si="3"/>
        <v>5</v>
      </c>
      <c r="W41" s="399">
        <f t="shared" si="4"/>
        <v>6</v>
      </c>
      <c r="X41" s="399">
        <f t="shared" si="5"/>
        <v>7</v>
      </c>
      <c r="Y41" s="399">
        <f t="shared" si="6"/>
        <v>8</v>
      </c>
      <c r="Z41" s="399">
        <f t="shared" si="7"/>
        <v>9</v>
      </c>
      <c r="AA41" s="399">
        <f t="shared" si="8"/>
        <v>10</v>
      </c>
      <c r="AB41" s="399">
        <f t="shared" si="9"/>
        <v>11</v>
      </c>
      <c r="AC41" s="399">
        <f t="shared" si="10"/>
        <v>12</v>
      </c>
      <c r="AD41" s="399">
        <f t="shared" si="11"/>
        <v>13</v>
      </c>
      <c r="AE41" s="399">
        <f t="shared" si="12"/>
        <v>14</v>
      </c>
      <c r="AF41" s="399">
        <f t="shared" si="13"/>
        <v>15</v>
      </c>
      <c r="AG41" s="399">
        <f t="shared" si="14"/>
        <v>16</v>
      </c>
      <c r="AH41" s="399">
        <f t="shared" si="15"/>
        <v>17</v>
      </c>
      <c r="AI41" s="399">
        <f t="shared" si="16"/>
        <v>18</v>
      </c>
      <c r="AJ41" s="399">
        <f t="shared" si="17"/>
        <v>19</v>
      </c>
      <c r="AK41" s="389">
        <f t="shared" si="18"/>
        <v>20</v>
      </c>
      <c r="AL41" s="406" t="str" cm="1">
        <f t="array" ref="AL41">IFERROR(UNICODEHEX(MID($Q41,R41,2)),"")</f>
        <v/>
      </c>
      <c r="AM41" s="399" t="str" cm="1">
        <f t="array" ref="AM41">IFERROR(UNICODEHEX(MID($Q41,S41,2)),"")</f>
        <v/>
      </c>
      <c r="AN41" s="399" t="str" cm="1">
        <f t="array" ref="AN41">IFERROR(UNICODEHEX(MID($Q41,T41,2)),"")</f>
        <v/>
      </c>
      <c r="AO41" s="399" t="str" cm="1">
        <f t="array" ref="AO41">IFERROR(UNICODEHEX(MID($Q41,U41,2)),"")</f>
        <v/>
      </c>
      <c r="AP41" s="399" t="str" cm="1">
        <f t="array" ref="AP41">IFERROR(UNICODEHEX(MID($Q41,V41,2)),"")</f>
        <v/>
      </c>
      <c r="AQ41" s="399" t="str" cm="1">
        <f t="array" ref="AQ41">IFERROR(UNICODEHEX(MID($Q41,W41,2)),"")</f>
        <v/>
      </c>
      <c r="AR41" s="399" t="str" cm="1">
        <f t="array" ref="AR41">IFERROR(UNICODEHEX(MID($Q41,X41,2)),"")</f>
        <v/>
      </c>
      <c r="AS41" s="399" t="str" cm="1">
        <f t="array" ref="AS41">IFERROR(UNICODEHEX(MID($Q41,Y41,2)),"")</f>
        <v/>
      </c>
      <c r="AT41" s="399" t="str" cm="1">
        <f t="array" ref="AT41">IFERROR(UNICODEHEX(MID($Q41,Z41,2)),"")</f>
        <v/>
      </c>
      <c r="AU41" s="399" t="str" cm="1">
        <f t="array" ref="AU41">IFERROR(UNICODEHEX(MID($Q41,AA41,2)),"")</f>
        <v/>
      </c>
      <c r="AV41" s="399" t="str" cm="1">
        <f t="array" ref="AV41">IFERROR(UNICODEHEX(MID($Q41,AB41,2)),"")</f>
        <v/>
      </c>
      <c r="AW41" s="399" t="str" cm="1">
        <f t="array" ref="AW41">IFERROR(UNICODEHEX(MID($Q41,AC41,2)),"")</f>
        <v/>
      </c>
      <c r="AX41" s="399" t="str" cm="1">
        <f t="array" ref="AX41">IFERROR(UNICODEHEX(MID($Q41,AD41,2)),"")</f>
        <v/>
      </c>
      <c r="AY41" s="399" t="str" cm="1">
        <f t="array" ref="AY41">IFERROR(UNICODEHEX(MID($Q41,AE41,2)),"")</f>
        <v/>
      </c>
      <c r="AZ41" s="399" t="str" cm="1">
        <f t="array" ref="AZ41">IFERROR(UNICODEHEX(MID($Q41,AF41,2)),"")</f>
        <v/>
      </c>
      <c r="BA41" s="399" t="str" cm="1">
        <f t="array" ref="BA41">IFERROR(UNICODEHEX(MID($Q41,AG41,2)),"")</f>
        <v/>
      </c>
      <c r="BB41" s="399" t="str" cm="1">
        <f t="array" ref="BB41">IFERROR(UNICODEHEX(MID($Q41,AH41,2)),"")</f>
        <v/>
      </c>
      <c r="BC41" s="399" t="str" cm="1">
        <f t="array" ref="BC41">IFERROR(UNICODEHEX(MID($Q41,AI41,2)),"")</f>
        <v/>
      </c>
      <c r="BD41" s="399" t="str" cm="1">
        <f t="array" ref="BD41">IFERROR(UNICODEHEX(MID($Q41,AJ41,2)),"")</f>
        <v/>
      </c>
      <c r="BE41" s="440" t="str" cm="1">
        <f t="array" ref="BE41">IFERROR(UNICODEHEX(MID($Q41,AK41,2)),"")</f>
        <v/>
      </c>
      <c r="BF41" s="407" t="str">
        <f t="shared" si="22"/>
        <v/>
      </c>
      <c r="BG41" s="398">
        <f t="shared" si="19"/>
        <v>0</v>
      </c>
      <c r="BH41" s="126" t="str">
        <f t="shared" si="20"/>
        <v/>
      </c>
      <c r="BI41" s="230">
        <f t="shared" si="21"/>
        <v>98816</v>
      </c>
    </row>
    <row r="42" spans="14:61">
      <c r="N42" s="125" t="s">
        <v>123</v>
      </c>
      <c r="O42" s="82" t="s">
        <v>125</v>
      </c>
      <c r="P42" s="82" t="s">
        <v>195</v>
      </c>
      <c r="Q42" s="395" t="str">
        <f>IF(K4="","",K4)</f>
        <v/>
      </c>
      <c r="R42" s="398">
        <v>1</v>
      </c>
      <c r="S42" s="399">
        <f t="shared" si="0"/>
        <v>2</v>
      </c>
      <c r="T42" s="399">
        <f t="shared" si="1"/>
        <v>3</v>
      </c>
      <c r="U42" s="399">
        <f t="shared" si="2"/>
        <v>4</v>
      </c>
      <c r="V42" s="399">
        <f t="shared" si="3"/>
        <v>5</v>
      </c>
      <c r="W42" s="399">
        <f t="shared" si="4"/>
        <v>6</v>
      </c>
      <c r="X42" s="399">
        <f t="shared" si="5"/>
        <v>7</v>
      </c>
      <c r="Y42" s="399">
        <f t="shared" si="6"/>
        <v>8</v>
      </c>
      <c r="Z42" s="399">
        <f t="shared" si="7"/>
        <v>9</v>
      </c>
      <c r="AA42" s="399">
        <f t="shared" si="8"/>
        <v>10</v>
      </c>
      <c r="AB42" s="399">
        <f t="shared" si="9"/>
        <v>11</v>
      </c>
      <c r="AC42" s="399">
        <f t="shared" si="10"/>
        <v>12</v>
      </c>
      <c r="AD42" s="399">
        <f t="shared" si="11"/>
        <v>13</v>
      </c>
      <c r="AE42" s="399">
        <f t="shared" si="12"/>
        <v>14</v>
      </c>
      <c r="AF42" s="399">
        <f t="shared" si="13"/>
        <v>15</v>
      </c>
      <c r="AG42" s="399">
        <f t="shared" si="14"/>
        <v>16</v>
      </c>
      <c r="AH42" s="399">
        <f t="shared" si="15"/>
        <v>17</v>
      </c>
      <c r="AI42" s="399">
        <f t="shared" si="16"/>
        <v>18</v>
      </c>
      <c r="AJ42" s="399">
        <f t="shared" si="17"/>
        <v>19</v>
      </c>
      <c r="AK42" s="389">
        <f t="shared" si="18"/>
        <v>20</v>
      </c>
      <c r="AL42" s="406" t="str" cm="1">
        <f t="array" ref="AL42">IFERROR(UNICODEHEX(MID($Q42,R42,2)),"")</f>
        <v/>
      </c>
      <c r="AM42" s="399" t="str" cm="1">
        <f t="array" ref="AM42">IFERROR(UNICODEHEX(MID($Q42,S42,2)),"")</f>
        <v/>
      </c>
      <c r="AN42" s="399" t="str" cm="1">
        <f t="array" ref="AN42">IFERROR(UNICODEHEX(MID($Q42,T42,2)),"")</f>
        <v/>
      </c>
      <c r="AO42" s="399" t="str" cm="1">
        <f t="array" ref="AO42">IFERROR(UNICODEHEX(MID($Q42,U42,2)),"")</f>
        <v/>
      </c>
      <c r="AP42" s="399" t="str" cm="1">
        <f t="array" ref="AP42">IFERROR(UNICODEHEX(MID($Q42,V42,2)),"")</f>
        <v/>
      </c>
      <c r="AQ42" s="399" t="str" cm="1">
        <f t="array" ref="AQ42">IFERROR(UNICODEHEX(MID($Q42,W42,2)),"")</f>
        <v/>
      </c>
      <c r="AR42" s="399" t="str" cm="1">
        <f t="array" ref="AR42">IFERROR(UNICODEHEX(MID($Q42,X42,2)),"")</f>
        <v/>
      </c>
      <c r="AS42" s="399" t="str" cm="1">
        <f t="array" ref="AS42">IFERROR(UNICODEHEX(MID($Q42,Y42,2)),"")</f>
        <v/>
      </c>
      <c r="AT42" s="399" t="str" cm="1">
        <f t="array" ref="AT42">IFERROR(UNICODEHEX(MID($Q42,Z42,2)),"")</f>
        <v/>
      </c>
      <c r="AU42" s="399" t="str" cm="1">
        <f t="array" ref="AU42">IFERROR(UNICODEHEX(MID($Q42,AA42,2)),"")</f>
        <v/>
      </c>
      <c r="AV42" s="399" t="str" cm="1">
        <f t="array" ref="AV42">IFERROR(UNICODEHEX(MID($Q42,AB42,2)),"")</f>
        <v/>
      </c>
      <c r="AW42" s="399" t="str" cm="1">
        <f t="array" ref="AW42">IFERROR(UNICODEHEX(MID($Q42,AC42,2)),"")</f>
        <v/>
      </c>
      <c r="AX42" s="399" t="str" cm="1">
        <f t="array" ref="AX42">IFERROR(UNICODEHEX(MID($Q42,AD42,2)),"")</f>
        <v/>
      </c>
      <c r="AY42" s="399" t="str" cm="1">
        <f t="array" ref="AY42">IFERROR(UNICODEHEX(MID($Q42,AE42,2)),"")</f>
        <v/>
      </c>
      <c r="AZ42" s="399" t="str" cm="1">
        <f t="array" ref="AZ42">IFERROR(UNICODEHEX(MID($Q42,AF42,2)),"")</f>
        <v/>
      </c>
      <c r="BA42" s="399" t="str" cm="1">
        <f t="array" ref="BA42">IFERROR(UNICODEHEX(MID($Q42,AG42,2)),"")</f>
        <v/>
      </c>
      <c r="BB42" s="399" t="str" cm="1">
        <f t="array" ref="BB42">IFERROR(UNICODEHEX(MID($Q42,AH42,2)),"")</f>
        <v/>
      </c>
      <c r="BC42" s="399" t="str" cm="1">
        <f t="array" ref="BC42">IFERROR(UNICODEHEX(MID($Q42,AI42,2)),"")</f>
        <v/>
      </c>
      <c r="BD42" s="399" t="str" cm="1">
        <f t="array" ref="BD42">IFERROR(UNICODEHEX(MID($Q42,AJ42,2)),"")</f>
        <v/>
      </c>
      <c r="BE42" s="440" t="str" cm="1">
        <f t="array" ref="BE42">IFERROR(UNICODEHEX(MID($Q42,AK42,2)),"")</f>
        <v/>
      </c>
      <c r="BF42" s="407" t="str">
        <f t="shared" si="22"/>
        <v/>
      </c>
      <c r="BG42" s="398">
        <f t="shared" si="19"/>
        <v>0</v>
      </c>
      <c r="BH42" s="126" t="str">
        <f t="shared" si="20"/>
        <v/>
      </c>
      <c r="BI42" s="230">
        <f t="shared" si="21"/>
        <v>99328</v>
      </c>
    </row>
    <row r="43" spans="14:61">
      <c r="N43" s="125" t="s">
        <v>123</v>
      </c>
      <c r="O43" s="82" t="s">
        <v>125</v>
      </c>
      <c r="P43" s="82" t="s">
        <v>196</v>
      </c>
      <c r="Q43" s="395" t="str">
        <f>IF(L4="","",L4)</f>
        <v/>
      </c>
      <c r="R43" s="398">
        <v>1</v>
      </c>
      <c r="S43" s="399">
        <f t="shared" si="0"/>
        <v>2</v>
      </c>
      <c r="T43" s="399">
        <f t="shared" si="1"/>
        <v>3</v>
      </c>
      <c r="U43" s="399">
        <f t="shared" si="2"/>
        <v>4</v>
      </c>
      <c r="V43" s="399">
        <f t="shared" si="3"/>
        <v>5</v>
      </c>
      <c r="W43" s="399">
        <f t="shared" si="4"/>
        <v>6</v>
      </c>
      <c r="X43" s="399">
        <f t="shared" si="5"/>
        <v>7</v>
      </c>
      <c r="Y43" s="399">
        <f t="shared" si="6"/>
        <v>8</v>
      </c>
      <c r="Z43" s="399">
        <f t="shared" si="7"/>
        <v>9</v>
      </c>
      <c r="AA43" s="399">
        <f t="shared" si="8"/>
        <v>10</v>
      </c>
      <c r="AB43" s="399">
        <f t="shared" si="9"/>
        <v>11</v>
      </c>
      <c r="AC43" s="399">
        <f t="shared" si="10"/>
        <v>12</v>
      </c>
      <c r="AD43" s="399">
        <f t="shared" si="11"/>
        <v>13</v>
      </c>
      <c r="AE43" s="399">
        <f t="shared" si="12"/>
        <v>14</v>
      </c>
      <c r="AF43" s="399">
        <f t="shared" si="13"/>
        <v>15</v>
      </c>
      <c r="AG43" s="399">
        <f t="shared" si="14"/>
        <v>16</v>
      </c>
      <c r="AH43" s="399">
        <f t="shared" si="15"/>
        <v>17</v>
      </c>
      <c r="AI43" s="399">
        <f t="shared" si="16"/>
        <v>18</v>
      </c>
      <c r="AJ43" s="399">
        <f t="shared" si="17"/>
        <v>19</v>
      </c>
      <c r="AK43" s="389">
        <f t="shared" si="18"/>
        <v>20</v>
      </c>
      <c r="AL43" s="406" t="str" cm="1">
        <f t="array" ref="AL43">IFERROR(UNICODEHEX(MID($Q43,R43,2)),"")</f>
        <v/>
      </c>
      <c r="AM43" s="399" t="str" cm="1">
        <f t="array" ref="AM43">IFERROR(UNICODEHEX(MID($Q43,S43,2)),"")</f>
        <v/>
      </c>
      <c r="AN43" s="399" t="str" cm="1">
        <f t="array" ref="AN43">IFERROR(UNICODEHEX(MID($Q43,T43,2)),"")</f>
        <v/>
      </c>
      <c r="AO43" s="399" t="str" cm="1">
        <f t="array" ref="AO43">IFERROR(UNICODEHEX(MID($Q43,U43,2)),"")</f>
        <v/>
      </c>
      <c r="AP43" s="399" t="str" cm="1">
        <f t="array" ref="AP43">IFERROR(UNICODEHEX(MID($Q43,V43,2)),"")</f>
        <v/>
      </c>
      <c r="AQ43" s="399" t="str" cm="1">
        <f t="array" ref="AQ43">IFERROR(UNICODEHEX(MID($Q43,W43,2)),"")</f>
        <v/>
      </c>
      <c r="AR43" s="399" t="str" cm="1">
        <f t="array" ref="AR43">IFERROR(UNICODEHEX(MID($Q43,X43,2)),"")</f>
        <v/>
      </c>
      <c r="AS43" s="399" t="str" cm="1">
        <f t="array" ref="AS43">IFERROR(UNICODEHEX(MID($Q43,Y43,2)),"")</f>
        <v/>
      </c>
      <c r="AT43" s="399" t="str" cm="1">
        <f t="array" ref="AT43">IFERROR(UNICODEHEX(MID($Q43,Z43,2)),"")</f>
        <v/>
      </c>
      <c r="AU43" s="399" t="str" cm="1">
        <f t="array" ref="AU43">IFERROR(UNICODEHEX(MID($Q43,AA43,2)),"")</f>
        <v/>
      </c>
      <c r="AV43" s="399" t="str" cm="1">
        <f t="array" ref="AV43">IFERROR(UNICODEHEX(MID($Q43,AB43,2)),"")</f>
        <v/>
      </c>
      <c r="AW43" s="399" t="str" cm="1">
        <f t="array" ref="AW43">IFERROR(UNICODEHEX(MID($Q43,AC43,2)),"")</f>
        <v/>
      </c>
      <c r="AX43" s="399" t="str" cm="1">
        <f t="array" ref="AX43">IFERROR(UNICODEHEX(MID($Q43,AD43,2)),"")</f>
        <v/>
      </c>
      <c r="AY43" s="399" t="str" cm="1">
        <f t="array" ref="AY43">IFERROR(UNICODEHEX(MID($Q43,AE43,2)),"")</f>
        <v/>
      </c>
      <c r="AZ43" s="399" t="str" cm="1">
        <f t="array" ref="AZ43">IFERROR(UNICODEHEX(MID($Q43,AF43,2)),"")</f>
        <v/>
      </c>
      <c r="BA43" s="399" t="str" cm="1">
        <f t="array" ref="BA43">IFERROR(UNICODEHEX(MID($Q43,AG43,2)),"")</f>
        <v/>
      </c>
      <c r="BB43" s="399" t="str" cm="1">
        <f t="array" ref="BB43">IFERROR(UNICODEHEX(MID($Q43,AH43,2)),"")</f>
        <v/>
      </c>
      <c r="BC43" s="399" t="str" cm="1">
        <f t="array" ref="BC43">IFERROR(UNICODEHEX(MID($Q43,AI43,2)),"")</f>
        <v/>
      </c>
      <c r="BD43" s="399" t="str" cm="1">
        <f t="array" ref="BD43">IFERROR(UNICODEHEX(MID($Q43,AJ43,2)),"")</f>
        <v/>
      </c>
      <c r="BE43" s="440" t="str" cm="1">
        <f t="array" ref="BE43">IFERROR(UNICODEHEX(MID($Q43,AK43,2)),"")</f>
        <v/>
      </c>
      <c r="BF43" s="407" t="str">
        <f t="shared" si="22"/>
        <v/>
      </c>
      <c r="BG43" s="398">
        <f t="shared" si="19"/>
        <v>0</v>
      </c>
      <c r="BH43" s="126" t="str">
        <f t="shared" si="20"/>
        <v/>
      </c>
      <c r="BI43" s="230">
        <f t="shared" si="21"/>
        <v>100352</v>
      </c>
    </row>
    <row r="44" spans="14:61">
      <c r="N44" s="125" t="s">
        <v>123</v>
      </c>
      <c r="O44" s="82" t="s">
        <v>125</v>
      </c>
      <c r="P44" s="82" t="s">
        <v>866</v>
      </c>
      <c r="Q44" s="395" t="str">
        <f>IF(M4="","",M4)</f>
        <v/>
      </c>
      <c r="R44" s="398">
        <v>1</v>
      </c>
      <c r="S44" s="399">
        <f t="shared" si="0"/>
        <v>2</v>
      </c>
      <c r="T44" s="399">
        <f t="shared" si="1"/>
        <v>3</v>
      </c>
      <c r="U44" s="399">
        <f t="shared" si="2"/>
        <v>4</v>
      </c>
      <c r="V44" s="399">
        <f t="shared" si="3"/>
        <v>5</v>
      </c>
      <c r="W44" s="399">
        <f t="shared" si="4"/>
        <v>6</v>
      </c>
      <c r="X44" s="399">
        <f t="shared" si="5"/>
        <v>7</v>
      </c>
      <c r="Y44" s="399">
        <f t="shared" si="6"/>
        <v>8</v>
      </c>
      <c r="Z44" s="399">
        <f t="shared" si="7"/>
        <v>9</v>
      </c>
      <c r="AA44" s="399">
        <f t="shared" si="8"/>
        <v>10</v>
      </c>
      <c r="AB44" s="399">
        <f t="shared" si="9"/>
        <v>11</v>
      </c>
      <c r="AC44" s="399">
        <f t="shared" si="10"/>
        <v>12</v>
      </c>
      <c r="AD44" s="399">
        <f t="shared" si="11"/>
        <v>13</v>
      </c>
      <c r="AE44" s="399">
        <f t="shared" si="12"/>
        <v>14</v>
      </c>
      <c r="AF44" s="399">
        <f t="shared" si="13"/>
        <v>15</v>
      </c>
      <c r="AG44" s="399">
        <f t="shared" si="14"/>
        <v>16</v>
      </c>
      <c r="AH44" s="399">
        <f t="shared" si="15"/>
        <v>17</v>
      </c>
      <c r="AI44" s="399">
        <f t="shared" si="16"/>
        <v>18</v>
      </c>
      <c r="AJ44" s="399">
        <f t="shared" si="17"/>
        <v>19</v>
      </c>
      <c r="AK44" s="389">
        <f t="shared" si="18"/>
        <v>20</v>
      </c>
      <c r="AL44" s="406" t="str" cm="1">
        <f t="array" ref="AL44">IFERROR(UNICODEHEX(MID($Q44,R44,2)),"")</f>
        <v/>
      </c>
      <c r="AM44" s="399" t="str" cm="1">
        <f t="array" ref="AM44">IFERROR(UNICODEHEX(MID($Q44,S44,2)),"")</f>
        <v/>
      </c>
      <c r="AN44" s="399" t="str" cm="1">
        <f t="array" ref="AN44">IFERROR(UNICODEHEX(MID($Q44,T44,2)),"")</f>
        <v/>
      </c>
      <c r="AO44" s="399" t="str" cm="1">
        <f t="array" ref="AO44">IFERROR(UNICODEHEX(MID($Q44,U44,2)),"")</f>
        <v/>
      </c>
      <c r="AP44" s="399" t="str" cm="1">
        <f t="array" ref="AP44">IFERROR(UNICODEHEX(MID($Q44,V44,2)),"")</f>
        <v/>
      </c>
      <c r="AQ44" s="399" t="str" cm="1">
        <f t="array" ref="AQ44">IFERROR(UNICODEHEX(MID($Q44,W44,2)),"")</f>
        <v/>
      </c>
      <c r="AR44" s="399" t="str" cm="1">
        <f t="array" ref="AR44">IFERROR(UNICODEHEX(MID($Q44,X44,2)),"")</f>
        <v/>
      </c>
      <c r="AS44" s="399" t="str" cm="1">
        <f t="array" ref="AS44">IFERROR(UNICODEHEX(MID($Q44,Y44,2)),"")</f>
        <v/>
      </c>
      <c r="AT44" s="399" t="str" cm="1">
        <f t="array" ref="AT44">IFERROR(UNICODEHEX(MID($Q44,Z44,2)),"")</f>
        <v/>
      </c>
      <c r="AU44" s="399" t="str" cm="1">
        <f t="array" ref="AU44">IFERROR(UNICODEHEX(MID($Q44,AA44,2)),"")</f>
        <v/>
      </c>
      <c r="AV44" s="399" t="str" cm="1">
        <f t="array" ref="AV44">IFERROR(UNICODEHEX(MID($Q44,AB44,2)),"")</f>
        <v/>
      </c>
      <c r="AW44" s="399" t="str" cm="1">
        <f t="array" ref="AW44">IFERROR(UNICODEHEX(MID($Q44,AC44,2)),"")</f>
        <v/>
      </c>
      <c r="AX44" s="399" t="str" cm="1">
        <f t="array" ref="AX44">IFERROR(UNICODEHEX(MID($Q44,AD44,2)),"")</f>
        <v/>
      </c>
      <c r="AY44" s="399" t="str" cm="1">
        <f t="array" ref="AY44">IFERROR(UNICODEHEX(MID($Q44,AE44,2)),"")</f>
        <v/>
      </c>
      <c r="AZ44" s="399" t="str" cm="1">
        <f t="array" ref="AZ44">IFERROR(UNICODEHEX(MID($Q44,AF44,2)),"")</f>
        <v/>
      </c>
      <c r="BA44" s="399" t="str" cm="1">
        <f t="array" ref="BA44">IFERROR(UNICODEHEX(MID($Q44,AG44,2)),"")</f>
        <v/>
      </c>
      <c r="BB44" s="399" t="str" cm="1">
        <f t="array" ref="BB44">IFERROR(UNICODEHEX(MID($Q44,AH44,2)),"")</f>
        <v/>
      </c>
      <c r="BC44" s="399" t="str" cm="1">
        <f t="array" ref="BC44">IFERROR(UNICODEHEX(MID($Q44,AI44,2)),"")</f>
        <v/>
      </c>
      <c r="BD44" s="399" t="str" cm="1">
        <f t="array" ref="BD44">IFERROR(UNICODEHEX(MID($Q44,AJ44,2)),"")</f>
        <v/>
      </c>
      <c r="BE44" s="440" t="str" cm="1">
        <f t="array" ref="BE44">IFERROR(UNICODEHEX(MID($Q44,AK44,2)),"")</f>
        <v/>
      </c>
      <c r="BF44" s="407" t="str">
        <f t="shared" si="22"/>
        <v/>
      </c>
      <c r="BG44" s="398">
        <f t="shared" si="19"/>
        <v>0</v>
      </c>
      <c r="BH44" s="126" t="str">
        <f t="shared" si="20"/>
        <v/>
      </c>
      <c r="BI44" s="230">
        <f t="shared" si="21"/>
        <v>102400</v>
      </c>
    </row>
    <row r="45" spans="14:61">
      <c r="N45" s="125" t="s">
        <v>123</v>
      </c>
      <c r="O45" s="82" t="s">
        <v>125</v>
      </c>
      <c r="P45" s="82" t="s">
        <v>33</v>
      </c>
      <c r="Q45" s="395" t="str">
        <f>IF(F6="","",F6)</f>
        <v/>
      </c>
      <c r="R45" s="398">
        <v>1</v>
      </c>
      <c r="S45" s="399">
        <f t="shared" si="0"/>
        <v>2</v>
      </c>
      <c r="T45" s="399">
        <f t="shared" si="1"/>
        <v>3</v>
      </c>
      <c r="U45" s="399">
        <f t="shared" si="2"/>
        <v>4</v>
      </c>
      <c r="V45" s="399">
        <f t="shared" si="3"/>
        <v>5</v>
      </c>
      <c r="W45" s="399">
        <f t="shared" si="4"/>
        <v>6</v>
      </c>
      <c r="X45" s="399">
        <f t="shared" si="5"/>
        <v>7</v>
      </c>
      <c r="Y45" s="399">
        <f t="shared" si="6"/>
        <v>8</v>
      </c>
      <c r="Z45" s="399">
        <f t="shared" si="7"/>
        <v>9</v>
      </c>
      <c r="AA45" s="399">
        <f t="shared" si="8"/>
        <v>10</v>
      </c>
      <c r="AB45" s="399">
        <f t="shared" si="9"/>
        <v>11</v>
      </c>
      <c r="AC45" s="399">
        <f t="shared" si="10"/>
        <v>12</v>
      </c>
      <c r="AD45" s="399">
        <f t="shared" si="11"/>
        <v>13</v>
      </c>
      <c r="AE45" s="399">
        <f t="shared" si="12"/>
        <v>14</v>
      </c>
      <c r="AF45" s="399">
        <f t="shared" si="13"/>
        <v>15</v>
      </c>
      <c r="AG45" s="399">
        <f t="shared" si="14"/>
        <v>16</v>
      </c>
      <c r="AH45" s="399">
        <f t="shared" si="15"/>
        <v>17</v>
      </c>
      <c r="AI45" s="399">
        <f t="shared" si="16"/>
        <v>18</v>
      </c>
      <c r="AJ45" s="399">
        <f t="shared" si="17"/>
        <v>19</v>
      </c>
      <c r="AK45" s="389">
        <f t="shared" si="18"/>
        <v>20</v>
      </c>
      <c r="AL45" s="406" t="str" cm="1">
        <f t="array" ref="AL45">IFERROR(UNICODEHEX(MID($Q45,R45,2)),"")</f>
        <v/>
      </c>
      <c r="AM45" s="399" t="str" cm="1">
        <f t="array" ref="AM45">IFERROR(UNICODEHEX(MID($Q45,S45,2)),"")</f>
        <v/>
      </c>
      <c r="AN45" s="399" t="str" cm="1">
        <f t="array" ref="AN45">IFERROR(UNICODEHEX(MID($Q45,T45,2)),"")</f>
        <v/>
      </c>
      <c r="AO45" s="399" t="str" cm="1">
        <f t="array" ref="AO45">IFERROR(UNICODEHEX(MID($Q45,U45,2)),"")</f>
        <v/>
      </c>
      <c r="AP45" s="399" t="str" cm="1">
        <f t="array" ref="AP45">IFERROR(UNICODEHEX(MID($Q45,V45,2)),"")</f>
        <v/>
      </c>
      <c r="AQ45" s="399" t="str" cm="1">
        <f t="array" ref="AQ45">IFERROR(UNICODEHEX(MID($Q45,W45,2)),"")</f>
        <v/>
      </c>
      <c r="AR45" s="399" t="str" cm="1">
        <f t="array" ref="AR45">IFERROR(UNICODEHEX(MID($Q45,X45,2)),"")</f>
        <v/>
      </c>
      <c r="AS45" s="399" t="str" cm="1">
        <f t="array" ref="AS45">IFERROR(UNICODEHEX(MID($Q45,Y45,2)),"")</f>
        <v/>
      </c>
      <c r="AT45" s="399" t="str" cm="1">
        <f t="array" ref="AT45">IFERROR(UNICODEHEX(MID($Q45,Z45,2)),"")</f>
        <v/>
      </c>
      <c r="AU45" s="399" t="str" cm="1">
        <f t="array" ref="AU45">IFERROR(UNICODEHEX(MID($Q45,AA45,2)),"")</f>
        <v/>
      </c>
      <c r="AV45" s="399" t="str" cm="1">
        <f t="array" ref="AV45">IFERROR(UNICODEHEX(MID($Q45,AB45,2)),"")</f>
        <v/>
      </c>
      <c r="AW45" s="399" t="str" cm="1">
        <f t="array" ref="AW45">IFERROR(UNICODEHEX(MID($Q45,AC45,2)),"")</f>
        <v/>
      </c>
      <c r="AX45" s="399" t="str" cm="1">
        <f t="array" ref="AX45">IFERROR(UNICODEHEX(MID($Q45,AD45,2)),"")</f>
        <v/>
      </c>
      <c r="AY45" s="399" t="str" cm="1">
        <f t="array" ref="AY45">IFERROR(UNICODEHEX(MID($Q45,AE45,2)),"")</f>
        <v/>
      </c>
      <c r="AZ45" s="399" t="str" cm="1">
        <f t="array" ref="AZ45">IFERROR(UNICODEHEX(MID($Q45,AF45,2)),"")</f>
        <v/>
      </c>
      <c r="BA45" s="399" t="str" cm="1">
        <f t="array" ref="BA45">IFERROR(UNICODEHEX(MID($Q45,AG45,2)),"")</f>
        <v/>
      </c>
      <c r="BB45" s="399" t="str" cm="1">
        <f t="array" ref="BB45">IFERROR(UNICODEHEX(MID($Q45,AH45,2)),"")</f>
        <v/>
      </c>
      <c r="BC45" s="399" t="str" cm="1">
        <f t="array" ref="BC45">IFERROR(UNICODEHEX(MID($Q45,AI45,2)),"")</f>
        <v/>
      </c>
      <c r="BD45" s="399" t="str" cm="1">
        <f t="array" ref="BD45">IFERROR(UNICODEHEX(MID($Q45,AJ45,2)),"")</f>
        <v/>
      </c>
      <c r="BE45" s="440" t="str" cm="1">
        <f t="array" ref="BE45">IFERROR(UNICODEHEX(MID($Q45,AK45,2)),"")</f>
        <v/>
      </c>
      <c r="BF45" s="407" t="str">
        <f t="shared" si="22"/>
        <v/>
      </c>
      <c r="BG45" s="398">
        <f t="shared" si="19"/>
        <v>0</v>
      </c>
      <c r="BH45" s="126" t="str">
        <f t="shared" si="20"/>
        <v/>
      </c>
      <c r="BI45" s="230">
        <f t="shared" si="21"/>
        <v>360448</v>
      </c>
    </row>
    <row r="46" spans="14:61">
      <c r="N46" s="125" t="s">
        <v>123</v>
      </c>
      <c r="O46" s="82" t="s">
        <v>125</v>
      </c>
      <c r="P46" s="82" t="s">
        <v>35</v>
      </c>
      <c r="Q46" s="395" t="str">
        <f>IF(G6="","",G6)</f>
        <v/>
      </c>
      <c r="R46" s="398">
        <v>1</v>
      </c>
      <c r="S46" s="399">
        <f t="shared" si="0"/>
        <v>2</v>
      </c>
      <c r="T46" s="399">
        <f t="shared" si="1"/>
        <v>3</v>
      </c>
      <c r="U46" s="399">
        <f t="shared" si="2"/>
        <v>4</v>
      </c>
      <c r="V46" s="399">
        <f t="shared" si="3"/>
        <v>5</v>
      </c>
      <c r="W46" s="399">
        <f t="shared" si="4"/>
        <v>6</v>
      </c>
      <c r="X46" s="399">
        <f t="shared" si="5"/>
        <v>7</v>
      </c>
      <c r="Y46" s="399">
        <f t="shared" si="6"/>
        <v>8</v>
      </c>
      <c r="Z46" s="399">
        <f t="shared" si="7"/>
        <v>9</v>
      </c>
      <c r="AA46" s="399">
        <f t="shared" si="8"/>
        <v>10</v>
      </c>
      <c r="AB46" s="399">
        <f t="shared" si="9"/>
        <v>11</v>
      </c>
      <c r="AC46" s="399">
        <f t="shared" si="10"/>
        <v>12</v>
      </c>
      <c r="AD46" s="399">
        <f t="shared" si="11"/>
        <v>13</v>
      </c>
      <c r="AE46" s="399">
        <f t="shared" si="12"/>
        <v>14</v>
      </c>
      <c r="AF46" s="399">
        <f t="shared" si="13"/>
        <v>15</v>
      </c>
      <c r="AG46" s="399">
        <f t="shared" si="14"/>
        <v>16</v>
      </c>
      <c r="AH46" s="399">
        <f t="shared" si="15"/>
        <v>17</v>
      </c>
      <c r="AI46" s="399">
        <f t="shared" si="16"/>
        <v>18</v>
      </c>
      <c r="AJ46" s="399">
        <f t="shared" si="17"/>
        <v>19</v>
      </c>
      <c r="AK46" s="389">
        <f t="shared" si="18"/>
        <v>20</v>
      </c>
      <c r="AL46" s="406" t="str" cm="1">
        <f t="array" ref="AL46">IFERROR(UNICODEHEX(MID($Q46,R46,2)),"")</f>
        <v/>
      </c>
      <c r="AM46" s="399" t="str" cm="1">
        <f t="array" ref="AM46">IFERROR(UNICODEHEX(MID($Q46,S46,2)),"")</f>
        <v/>
      </c>
      <c r="AN46" s="399" t="str" cm="1">
        <f t="array" ref="AN46">IFERROR(UNICODEHEX(MID($Q46,T46,2)),"")</f>
        <v/>
      </c>
      <c r="AO46" s="399" t="str" cm="1">
        <f t="array" ref="AO46">IFERROR(UNICODEHEX(MID($Q46,U46,2)),"")</f>
        <v/>
      </c>
      <c r="AP46" s="399" t="str" cm="1">
        <f t="array" ref="AP46">IFERROR(UNICODEHEX(MID($Q46,V46,2)),"")</f>
        <v/>
      </c>
      <c r="AQ46" s="399" t="str" cm="1">
        <f t="array" ref="AQ46">IFERROR(UNICODEHEX(MID($Q46,W46,2)),"")</f>
        <v/>
      </c>
      <c r="AR46" s="399" t="str" cm="1">
        <f t="array" ref="AR46">IFERROR(UNICODEHEX(MID($Q46,X46,2)),"")</f>
        <v/>
      </c>
      <c r="AS46" s="399" t="str" cm="1">
        <f t="array" ref="AS46">IFERROR(UNICODEHEX(MID($Q46,Y46,2)),"")</f>
        <v/>
      </c>
      <c r="AT46" s="399" t="str" cm="1">
        <f t="array" ref="AT46">IFERROR(UNICODEHEX(MID($Q46,Z46,2)),"")</f>
        <v/>
      </c>
      <c r="AU46" s="399" t="str" cm="1">
        <f t="array" ref="AU46">IFERROR(UNICODEHEX(MID($Q46,AA46,2)),"")</f>
        <v/>
      </c>
      <c r="AV46" s="399" t="str" cm="1">
        <f t="array" ref="AV46">IFERROR(UNICODEHEX(MID($Q46,AB46,2)),"")</f>
        <v/>
      </c>
      <c r="AW46" s="399" t="str" cm="1">
        <f t="array" ref="AW46">IFERROR(UNICODEHEX(MID($Q46,AC46,2)),"")</f>
        <v/>
      </c>
      <c r="AX46" s="399" t="str" cm="1">
        <f t="array" ref="AX46">IFERROR(UNICODEHEX(MID($Q46,AD46,2)),"")</f>
        <v/>
      </c>
      <c r="AY46" s="399" t="str" cm="1">
        <f t="array" ref="AY46">IFERROR(UNICODEHEX(MID($Q46,AE46,2)),"")</f>
        <v/>
      </c>
      <c r="AZ46" s="399" t="str" cm="1">
        <f t="array" ref="AZ46">IFERROR(UNICODEHEX(MID($Q46,AF46,2)),"")</f>
        <v/>
      </c>
      <c r="BA46" s="399" t="str" cm="1">
        <f t="array" ref="BA46">IFERROR(UNICODEHEX(MID($Q46,AG46,2)),"")</f>
        <v/>
      </c>
      <c r="BB46" s="399" t="str" cm="1">
        <f t="array" ref="BB46">IFERROR(UNICODEHEX(MID($Q46,AH46,2)),"")</f>
        <v/>
      </c>
      <c r="BC46" s="399" t="str" cm="1">
        <f t="array" ref="BC46">IFERROR(UNICODEHEX(MID($Q46,AI46,2)),"")</f>
        <v/>
      </c>
      <c r="BD46" s="399" t="str" cm="1">
        <f t="array" ref="BD46">IFERROR(UNICODEHEX(MID($Q46,AJ46,2)),"")</f>
        <v/>
      </c>
      <c r="BE46" s="440" t="str" cm="1">
        <f t="array" ref="BE46">IFERROR(UNICODEHEX(MID($Q46,AK46,2)),"")</f>
        <v/>
      </c>
      <c r="BF46" s="407" t="str">
        <f t="shared" si="22"/>
        <v/>
      </c>
      <c r="BG46" s="398">
        <f t="shared" si="19"/>
        <v>0</v>
      </c>
      <c r="BH46" s="126" t="str">
        <f t="shared" si="20"/>
        <v/>
      </c>
      <c r="BI46" s="230">
        <f t="shared" si="21"/>
        <v>622592</v>
      </c>
    </row>
    <row r="47" spans="14:61">
      <c r="N47" s="125" t="s">
        <v>123</v>
      </c>
      <c r="O47" s="82" t="s">
        <v>125</v>
      </c>
      <c r="P47" s="82" t="s">
        <v>37</v>
      </c>
      <c r="Q47" s="395" t="str">
        <f>IF(H6="","",H6)</f>
        <v/>
      </c>
      <c r="R47" s="398">
        <v>1</v>
      </c>
      <c r="S47" s="399">
        <f t="shared" si="0"/>
        <v>2</v>
      </c>
      <c r="T47" s="399">
        <f t="shared" si="1"/>
        <v>3</v>
      </c>
      <c r="U47" s="399">
        <f t="shared" si="2"/>
        <v>4</v>
      </c>
      <c r="V47" s="399">
        <f t="shared" si="3"/>
        <v>5</v>
      </c>
      <c r="W47" s="399">
        <f t="shared" si="4"/>
        <v>6</v>
      </c>
      <c r="X47" s="399">
        <f t="shared" si="5"/>
        <v>7</v>
      </c>
      <c r="Y47" s="399">
        <f t="shared" si="6"/>
        <v>8</v>
      </c>
      <c r="Z47" s="399">
        <f t="shared" si="7"/>
        <v>9</v>
      </c>
      <c r="AA47" s="399">
        <f t="shared" si="8"/>
        <v>10</v>
      </c>
      <c r="AB47" s="399">
        <f t="shared" si="9"/>
        <v>11</v>
      </c>
      <c r="AC47" s="399">
        <f t="shared" si="10"/>
        <v>12</v>
      </c>
      <c r="AD47" s="399">
        <f t="shared" si="11"/>
        <v>13</v>
      </c>
      <c r="AE47" s="399">
        <f t="shared" si="12"/>
        <v>14</v>
      </c>
      <c r="AF47" s="399">
        <f t="shared" si="13"/>
        <v>15</v>
      </c>
      <c r="AG47" s="399">
        <f t="shared" si="14"/>
        <v>16</v>
      </c>
      <c r="AH47" s="399">
        <f t="shared" si="15"/>
        <v>17</v>
      </c>
      <c r="AI47" s="399">
        <f t="shared" si="16"/>
        <v>18</v>
      </c>
      <c r="AJ47" s="399">
        <f t="shared" si="17"/>
        <v>19</v>
      </c>
      <c r="AK47" s="389">
        <f t="shared" si="18"/>
        <v>20</v>
      </c>
      <c r="AL47" s="406" t="str" cm="1">
        <f t="array" ref="AL47">IFERROR(UNICODEHEX(MID($Q47,R47,2)),"")</f>
        <v/>
      </c>
      <c r="AM47" s="399" t="str" cm="1">
        <f t="array" ref="AM47">IFERROR(UNICODEHEX(MID($Q47,S47,2)),"")</f>
        <v/>
      </c>
      <c r="AN47" s="399" t="str" cm="1">
        <f t="array" ref="AN47">IFERROR(UNICODEHEX(MID($Q47,T47,2)),"")</f>
        <v/>
      </c>
      <c r="AO47" s="399" t="str" cm="1">
        <f t="array" ref="AO47">IFERROR(UNICODEHEX(MID($Q47,U47,2)),"")</f>
        <v/>
      </c>
      <c r="AP47" s="399" t="str" cm="1">
        <f t="array" ref="AP47">IFERROR(UNICODEHEX(MID($Q47,V47,2)),"")</f>
        <v/>
      </c>
      <c r="AQ47" s="399" t="str" cm="1">
        <f t="array" ref="AQ47">IFERROR(UNICODEHEX(MID($Q47,W47,2)),"")</f>
        <v/>
      </c>
      <c r="AR47" s="399" t="str" cm="1">
        <f t="array" ref="AR47">IFERROR(UNICODEHEX(MID($Q47,X47,2)),"")</f>
        <v/>
      </c>
      <c r="AS47" s="399" t="str" cm="1">
        <f t="array" ref="AS47">IFERROR(UNICODEHEX(MID($Q47,Y47,2)),"")</f>
        <v/>
      </c>
      <c r="AT47" s="399" t="str" cm="1">
        <f t="array" ref="AT47">IFERROR(UNICODEHEX(MID($Q47,Z47,2)),"")</f>
        <v/>
      </c>
      <c r="AU47" s="399" t="str" cm="1">
        <f t="array" ref="AU47">IFERROR(UNICODEHEX(MID($Q47,AA47,2)),"")</f>
        <v/>
      </c>
      <c r="AV47" s="399" t="str" cm="1">
        <f t="array" ref="AV47">IFERROR(UNICODEHEX(MID($Q47,AB47,2)),"")</f>
        <v/>
      </c>
      <c r="AW47" s="399" t="str" cm="1">
        <f t="array" ref="AW47">IFERROR(UNICODEHEX(MID($Q47,AC47,2)),"")</f>
        <v/>
      </c>
      <c r="AX47" s="399" t="str" cm="1">
        <f t="array" ref="AX47">IFERROR(UNICODEHEX(MID($Q47,AD47,2)),"")</f>
        <v/>
      </c>
      <c r="AY47" s="399" t="str" cm="1">
        <f t="array" ref="AY47">IFERROR(UNICODEHEX(MID($Q47,AE47,2)),"")</f>
        <v/>
      </c>
      <c r="AZ47" s="399" t="str" cm="1">
        <f t="array" ref="AZ47">IFERROR(UNICODEHEX(MID($Q47,AF47,2)),"")</f>
        <v/>
      </c>
      <c r="BA47" s="399" t="str" cm="1">
        <f t="array" ref="BA47">IFERROR(UNICODEHEX(MID($Q47,AG47,2)),"")</f>
        <v/>
      </c>
      <c r="BB47" s="399" t="str" cm="1">
        <f t="array" ref="BB47">IFERROR(UNICODEHEX(MID($Q47,AH47,2)),"")</f>
        <v/>
      </c>
      <c r="BC47" s="399" t="str" cm="1">
        <f t="array" ref="BC47">IFERROR(UNICODEHEX(MID($Q47,AI47,2)),"")</f>
        <v/>
      </c>
      <c r="BD47" s="399" t="str" cm="1">
        <f t="array" ref="BD47">IFERROR(UNICODEHEX(MID($Q47,AJ47,2)),"")</f>
        <v/>
      </c>
      <c r="BE47" s="440" t="str" cm="1">
        <f t="array" ref="BE47">IFERROR(UNICODEHEX(MID($Q47,AK47,2)),"")</f>
        <v/>
      </c>
      <c r="BF47" s="407" t="str">
        <f t="shared" si="22"/>
        <v/>
      </c>
      <c r="BG47" s="398">
        <f t="shared" si="19"/>
        <v>0</v>
      </c>
      <c r="BH47" s="126" t="str">
        <f t="shared" si="20"/>
        <v/>
      </c>
      <c r="BI47" s="230">
        <f t="shared" si="21"/>
        <v>1146880</v>
      </c>
    </row>
    <row r="48" spans="14:61">
      <c r="N48" s="125" t="s">
        <v>123</v>
      </c>
      <c r="O48" s="82" t="s">
        <v>125</v>
      </c>
      <c r="P48" s="82" t="s">
        <v>39</v>
      </c>
      <c r="Q48" s="395" t="str">
        <f>IF(I6="","",I6)</f>
        <v/>
      </c>
      <c r="R48" s="398">
        <v>1</v>
      </c>
      <c r="S48" s="399">
        <f t="shared" si="0"/>
        <v>2</v>
      </c>
      <c r="T48" s="399">
        <f t="shared" si="1"/>
        <v>3</v>
      </c>
      <c r="U48" s="399">
        <f t="shared" si="2"/>
        <v>4</v>
      </c>
      <c r="V48" s="399">
        <f t="shared" si="3"/>
        <v>5</v>
      </c>
      <c r="W48" s="399">
        <f t="shared" si="4"/>
        <v>6</v>
      </c>
      <c r="X48" s="399">
        <f t="shared" si="5"/>
        <v>7</v>
      </c>
      <c r="Y48" s="399">
        <f t="shared" si="6"/>
        <v>8</v>
      </c>
      <c r="Z48" s="399">
        <f t="shared" si="7"/>
        <v>9</v>
      </c>
      <c r="AA48" s="399">
        <f t="shared" si="8"/>
        <v>10</v>
      </c>
      <c r="AB48" s="399">
        <f t="shared" si="9"/>
        <v>11</v>
      </c>
      <c r="AC48" s="399">
        <f t="shared" si="10"/>
        <v>12</v>
      </c>
      <c r="AD48" s="399">
        <f t="shared" si="11"/>
        <v>13</v>
      </c>
      <c r="AE48" s="399">
        <f t="shared" si="12"/>
        <v>14</v>
      </c>
      <c r="AF48" s="399">
        <f t="shared" si="13"/>
        <v>15</v>
      </c>
      <c r="AG48" s="399">
        <f t="shared" si="14"/>
        <v>16</v>
      </c>
      <c r="AH48" s="399">
        <f t="shared" si="15"/>
        <v>17</v>
      </c>
      <c r="AI48" s="399">
        <f t="shared" si="16"/>
        <v>18</v>
      </c>
      <c r="AJ48" s="399">
        <f t="shared" si="17"/>
        <v>19</v>
      </c>
      <c r="AK48" s="389">
        <f t="shared" si="18"/>
        <v>20</v>
      </c>
      <c r="AL48" s="406" t="str" cm="1">
        <f t="array" ref="AL48">IFERROR(UNICODEHEX(MID($Q48,R48,2)),"")</f>
        <v/>
      </c>
      <c r="AM48" s="399" t="str" cm="1">
        <f t="array" ref="AM48">IFERROR(UNICODEHEX(MID($Q48,S48,2)),"")</f>
        <v/>
      </c>
      <c r="AN48" s="399" t="str" cm="1">
        <f t="array" ref="AN48">IFERROR(UNICODEHEX(MID($Q48,T48,2)),"")</f>
        <v/>
      </c>
      <c r="AO48" s="399" t="str" cm="1">
        <f t="array" ref="AO48">IFERROR(UNICODEHEX(MID($Q48,U48,2)),"")</f>
        <v/>
      </c>
      <c r="AP48" s="399" t="str" cm="1">
        <f t="array" ref="AP48">IFERROR(UNICODEHEX(MID($Q48,V48,2)),"")</f>
        <v/>
      </c>
      <c r="AQ48" s="399" t="str" cm="1">
        <f t="array" ref="AQ48">IFERROR(UNICODEHEX(MID($Q48,W48,2)),"")</f>
        <v/>
      </c>
      <c r="AR48" s="399" t="str" cm="1">
        <f t="array" ref="AR48">IFERROR(UNICODEHEX(MID($Q48,X48,2)),"")</f>
        <v/>
      </c>
      <c r="AS48" s="399" t="str" cm="1">
        <f t="array" ref="AS48">IFERROR(UNICODEHEX(MID($Q48,Y48,2)),"")</f>
        <v/>
      </c>
      <c r="AT48" s="399" t="str" cm="1">
        <f t="array" ref="AT48">IFERROR(UNICODEHEX(MID($Q48,Z48,2)),"")</f>
        <v/>
      </c>
      <c r="AU48" s="399" t="str" cm="1">
        <f t="array" ref="AU48">IFERROR(UNICODEHEX(MID($Q48,AA48,2)),"")</f>
        <v/>
      </c>
      <c r="AV48" s="399" t="str" cm="1">
        <f t="array" ref="AV48">IFERROR(UNICODEHEX(MID($Q48,AB48,2)),"")</f>
        <v/>
      </c>
      <c r="AW48" s="399" t="str" cm="1">
        <f t="array" ref="AW48">IFERROR(UNICODEHEX(MID($Q48,AC48,2)),"")</f>
        <v/>
      </c>
      <c r="AX48" s="399" t="str" cm="1">
        <f t="array" ref="AX48">IFERROR(UNICODEHEX(MID($Q48,AD48,2)),"")</f>
        <v/>
      </c>
      <c r="AY48" s="399" t="str" cm="1">
        <f t="array" ref="AY48">IFERROR(UNICODEHEX(MID($Q48,AE48,2)),"")</f>
        <v/>
      </c>
      <c r="AZ48" s="399" t="str" cm="1">
        <f t="array" ref="AZ48">IFERROR(UNICODEHEX(MID($Q48,AF48,2)),"")</f>
        <v/>
      </c>
      <c r="BA48" s="399" t="str" cm="1">
        <f t="array" ref="BA48">IFERROR(UNICODEHEX(MID($Q48,AG48,2)),"")</f>
        <v/>
      </c>
      <c r="BB48" s="399" t="str" cm="1">
        <f t="array" ref="BB48">IFERROR(UNICODEHEX(MID($Q48,AH48,2)),"")</f>
        <v/>
      </c>
      <c r="BC48" s="399" t="str" cm="1">
        <f t="array" ref="BC48">IFERROR(UNICODEHEX(MID($Q48,AI48,2)),"")</f>
        <v/>
      </c>
      <c r="BD48" s="399" t="str" cm="1">
        <f t="array" ref="BD48">IFERROR(UNICODEHEX(MID($Q48,AJ48,2)),"")</f>
        <v/>
      </c>
      <c r="BE48" s="440" t="str" cm="1">
        <f t="array" ref="BE48">IFERROR(UNICODEHEX(MID($Q48,AK48,2)),"")</f>
        <v/>
      </c>
      <c r="BF48" s="407" t="str">
        <f t="shared" si="22"/>
        <v/>
      </c>
      <c r="BG48" s="398">
        <f t="shared" si="19"/>
        <v>0</v>
      </c>
      <c r="BH48" s="126" t="str">
        <f t="shared" si="20"/>
        <v/>
      </c>
      <c r="BI48" s="230">
        <f t="shared" si="21"/>
        <v>2195456</v>
      </c>
    </row>
    <row r="49" spans="14:61">
      <c r="N49" s="125" t="s">
        <v>123</v>
      </c>
      <c r="O49" s="82" t="s">
        <v>125</v>
      </c>
      <c r="P49" s="82" t="s">
        <v>41</v>
      </c>
      <c r="Q49" s="395" t="str">
        <f>IF(J6="","",J6)</f>
        <v/>
      </c>
      <c r="R49" s="398">
        <v>1</v>
      </c>
      <c r="S49" s="399">
        <f t="shared" si="0"/>
        <v>2</v>
      </c>
      <c r="T49" s="399">
        <f t="shared" si="1"/>
        <v>3</v>
      </c>
      <c r="U49" s="399">
        <f t="shared" si="2"/>
        <v>4</v>
      </c>
      <c r="V49" s="399">
        <f t="shared" si="3"/>
        <v>5</v>
      </c>
      <c r="W49" s="399">
        <f t="shared" si="4"/>
        <v>6</v>
      </c>
      <c r="X49" s="399">
        <f t="shared" si="5"/>
        <v>7</v>
      </c>
      <c r="Y49" s="399">
        <f t="shared" si="6"/>
        <v>8</v>
      </c>
      <c r="Z49" s="399">
        <f t="shared" si="7"/>
        <v>9</v>
      </c>
      <c r="AA49" s="399">
        <f t="shared" si="8"/>
        <v>10</v>
      </c>
      <c r="AB49" s="399">
        <f t="shared" si="9"/>
        <v>11</v>
      </c>
      <c r="AC49" s="399">
        <f t="shared" si="10"/>
        <v>12</v>
      </c>
      <c r="AD49" s="399">
        <f t="shared" si="11"/>
        <v>13</v>
      </c>
      <c r="AE49" s="399">
        <f t="shared" si="12"/>
        <v>14</v>
      </c>
      <c r="AF49" s="399">
        <f t="shared" si="13"/>
        <v>15</v>
      </c>
      <c r="AG49" s="399">
        <f t="shared" si="14"/>
        <v>16</v>
      </c>
      <c r="AH49" s="399">
        <f t="shared" si="15"/>
        <v>17</v>
      </c>
      <c r="AI49" s="399">
        <f t="shared" si="16"/>
        <v>18</v>
      </c>
      <c r="AJ49" s="399">
        <f t="shared" si="17"/>
        <v>19</v>
      </c>
      <c r="AK49" s="389">
        <f t="shared" si="18"/>
        <v>20</v>
      </c>
      <c r="AL49" s="406" t="str" cm="1">
        <f t="array" ref="AL49">IFERROR(UNICODEHEX(MID($Q49,R49,2)),"")</f>
        <v/>
      </c>
      <c r="AM49" s="399" t="str" cm="1">
        <f t="array" ref="AM49">IFERROR(UNICODEHEX(MID($Q49,S49,2)),"")</f>
        <v/>
      </c>
      <c r="AN49" s="399" t="str" cm="1">
        <f t="array" ref="AN49">IFERROR(UNICODEHEX(MID($Q49,T49,2)),"")</f>
        <v/>
      </c>
      <c r="AO49" s="399" t="str" cm="1">
        <f t="array" ref="AO49">IFERROR(UNICODEHEX(MID($Q49,U49,2)),"")</f>
        <v/>
      </c>
      <c r="AP49" s="399" t="str" cm="1">
        <f t="array" ref="AP49">IFERROR(UNICODEHEX(MID($Q49,V49,2)),"")</f>
        <v/>
      </c>
      <c r="AQ49" s="399" t="str" cm="1">
        <f t="array" ref="AQ49">IFERROR(UNICODEHEX(MID($Q49,W49,2)),"")</f>
        <v/>
      </c>
      <c r="AR49" s="399" t="str" cm="1">
        <f t="array" ref="AR49">IFERROR(UNICODEHEX(MID($Q49,X49,2)),"")</f>
        <v/>
      </c>
      <c r="AS49" s="399" t="str" cm="1">
        <f t="array" ref="AS49">IFERROR(UNICODEHEX(MID($Q49,Y49,2)),"")</f>
        <v/>
      </c>
      <c r="AT49" s="399" t="str" cm="1">
        <f t="array" ref="AT49">IFERROR(UNICODEHEX(MID($Q49,Z49,2)),"")</f>
        <v/>
      </c>
      <c r="AU49" s="399" t="str" cm="1">
        <f t="array" ref="AU49">IFERROR(UNICODEHEX(MID($Q49,AA49,2)),"")</f>
        <v/>
      </c>
      <c r="AV49" s="399" t="str" cm="1">
        <f t="array" ref="AV49">IFERROR(UNICODEHEX(MID($Q49,AB49,2)),"")</f>
        <v/>
      </c>
      <c r="AW49" s="399" t="str" cm="1">
        <f t="array" ref="AW49">IFERROR(UNICODEHEX(MID($Q49,AC49,2)),"")</f>
        <v/>
      </c>
      <c r="AX49" s="399" t="str" cm="1">
        <f t="array" ref="AX49">IFERROR(UNICODEHEX(MID($Q49,AD49,2)),"")</f>
        <v/>
      </c>
      <c r="AY49" s="399" t="str" cm="1">
        <f t="array" ref="AY49">IFERROR(UNICODEHEX(MID($Q49,AE49,2)),"")</f>
        <v/>
      </c>
      <c r="AZ49" s="399" t="str" cm="1">
        <f t="array" ref="AZ49">IFERROR(UNICODEHEX(MID($Q49,AF49,2)),"")</f>
        <v/>
      </c>
      <c r="BA49" s="399" t="str" cm="1">
        <f t="array" ref="BA49">IFERROR(UNICODEHEX(MID($Q49,AG49,2)),"")</f>
        <v/>
      </c>
      <c r="BB49" s="399" t="str" cm="1">
        <f t="array" ref="BB49">IFERROR(UNICODEHEX(MID($Q49,AH49,2)),"")</f>
        <v/>
      </c>
      <c r="BC49" s="399" t="str" cm="1">
        <f t="array" ref="BC49">IFERROR(UNICODEHEX(MID($Q49,AI49,2)),"")</f>
        <v/>
      </c>
      <c r="BD49" s="399" t="str" cm="1">
        <f t="array" ref="BD49">IFERROR(UNICODEHEX(MID($Q49,AJ49,2)),"")</f>
        <v/>
      </c>
      <c r="BE49" s="440" t="str" cm="1">
        <f t="array" ref="BE49">IFERROR(UNICODEHEX(MID($Q49,AK49,2)),"")</f>
        <v/>
      </c>
      <c r="BF49" s="407" t="str">
        <f t="shared" si="22"/>
        <v/>
      </c>
      <c r="BG49" s="398">
        <f t="shared" si="19"/>
        <v>0</v>
      </c>
      <c r="BH49" s="126" t="str">
        <f t="shared" si="20"/>
        <v/>
      </c>
      <c r="BI49" s="230">
        <f t="shared" si="21"/>
        <v>4292608</v>
      </c>
    </row>
    <row r="50" spans="14:61">
      <c r="N50" s="125" t="s">
        <v>123</v>
      </c>
      <c r="O50" s="82" t="s">
        <v>125</v>
      </c>
      <c r="P50" s="82" t="s">
        <v>139</v>
      </c>
      <c r="Q50" s="395" t="str">
        <f>IF(K6="","",K6)</f>
        <v/>
      </c>
      <c r="R50" s="398">
        <v>1</v>
      </c>
      <c r="S50" s="399">
        <f t="shared" si="0"/>
        <v>2</v>
      </c>
      <c r="T50" s="399">
        <f t="shared" si="1"/>
        <v>3</v>
      </c>
      <c r="U50" s="399">
        <f t="shared" si="2"/>
        <v>4</v>
      </c>
      <c r="V50" s="399">
        <f t="shared" si="3"/>
        <v>5</v>
      </c>
      <c r="W50" s="399">
        <f t="shared" si="4"/>
        <v>6</v>
      </c>
      <c r="X50" s="399">
        <f t="shared" si="5"/>
        <v>7</v>
      </c>
      <c r="Y50" s="399">
        <f t="shared" si="6"/>
        <v>8</v>
      </c>
      <c r="Z50" s="399">
        <f t="shared" si="7"/>
        <v>9</v>
      </c>
      <c r="AA50" s="399">
        <f t="shared" si="8"/>
        <v>10</v>
      </c>
      <c r="AB50" s="399">
        <f t="shared" si="9"/>
        <v>11</v>
      </c>
      <c r="AC50" s="399">
        <f t="shared" si="10"/>
        <v>12</v>
      </c>
      <c r="AD50" s="399">
        <f t="shared" si="11"/>
        <v>13</v>
      </c>
      <c r="AE50" s="399">
        <f t="shared" si="12"/>
        <v>14</v>
      </c>
      <c r="AF50" s="399">
        <f t="shared" si="13"/>
        <v>15</v>
      </c>
      <c r="AG50" s="399">
        <f t="shared" si="14"/>
        <v>16</v>
      </c>
      <c r="AH50" s="399">
        <f t="shared" si="15"/>
        <v>17</v>
      </c>
      <c r="AI50" s="399">
        <f t="shared" si="16"/>
        <v>18</v>
      </c>
      <c r="AJ50" s="399">
        <f t="shared" si="17"/>
        <v>19</v>
      </c>
      <c r="AK50" s="389">
        <f t="shared" si="18"/>
        <v>20</v>
      </c>
      <c r="AL50" s="406" t="str" cm="1">
        <f t="array" ref="AL50">IFERROR(UNICODEHEX(MID($Q50,R50,2)),"")</f>
        <v/>
      </c>
      <c r="AM50" s="399" t="str" cm="1">
        <f t="array" ref="AM50">IFERROR(UNICODEHEX(MID($Q50,S50,2)),"")</f>
        <v/>
      </c>
      <c r="AN50" s="399" t="str" cm="1">
        <f t="array" ref="AN50">IFERROR(UNICODEHEX(MID($Q50,T50,2)),"")</f>
        <v/>
      </c>
      <c r="AO50" s="399" t="str" cm="1">
        <f t="array" ref="AO50">IFERROR(UNICODEHEX(MID($Q50,U50,2)),"")</f>
        <v/>
      </c>
      <c r="AP50" s="399" t="str" cm="1">
        <f t="array" ref="AP50">IFERROR(UNICODEHEX(MID($Q50,V50,2)),"")</f>
        <v/>
      </c>
      <c r="AQ50" s="399" t="str" cm="1">
        <f t="array" ref="AQ50">IFERROR(UNICODEHEX(MID($Q50,W50,2)),"")</f>
        <v/>
      </c>
      <c r="AR50" s="399" t="str" cm="1">
        <f t="array" ref="AR50">IFERROR(UNICODEHEX(MID($Q50,X50,2)),"")</f>
        <v/>
      </c>
      <c r="AS50" s="399" t="str" cm="1">
        <f t="array" ref="AS50">IFERROR(UNICODEHEX(MID($Q50,Y50,2)),"")</f>
        <v/>
      </c>
      <c r="AT50" s="399" t="str" cm="1">
        <f t="array" ref="AT50">IFERROR(UNICODEHEX(MID($Q50,Z50,2)),"")</f>
        <v/>
      </c>
      <c r="AU50" s="399" t="str" cm="1">
        <f t="array" ref="AU50">IFERROR(UNICODEHEX(MID($Q50,AA50,2)),"")</f>
        <v/>
      </c>
      <c r="AV50" s="399" t="str" cm="1">
        <f t="array" ref="AV50">IFERROR(UNICODEHEX(MID($Q50,AB50,2)),"")</f>
        <v/>
      </c>
      <c r="AW50" s="399" t="str" cm="1">
        <f t="array" ref="AW50">IFERROR(UNICODEHEX(MID($Q50,AC50,2)),"")</f>
        <v/>
      </c>
      <c r="AX50" s="399" t="str" cm="1">
        <f t="array" ref="AX50">IFERROR(UNICODEHEX(MID($Q50,AD50,2)),"")</f>
        <v/>
      </c>
      <c r="AY50" s="399" t="str" cm="1">
        <f t="array" ref="AY50">IFERROR(UNICODEHEX(MID($Q50,AE50,2)),"")</f>
        <v/>
      </c>
      <c r="AZ50" s="399" t="str" cm="1">
        <f t="array" ref="AZ50">IFERROR(UNICODEHEX(MID($Q50,AF50,2)),"")</f>
        <v/>
      </c>
      <c r="BA50" s="399" t="str" cm="1">
        <f t="array" ref="BA50">IFERROR(UNICODEHEX(MID($Q50,AG50,2)),"")</f>
        <v/>
      </c>
      <c r="BB50" s="399" t="str" cm="1">
        <f t="array" ref="BB50">IFERROR(UNICODEHEX(MID($Q50,AH50,2)),"")</f>
        <v/>
      </c>
      <c r="BC50" s="399" t="str" cm="1">
        <f t="array" ref="BC50">IFERROR(UNICODEHEX(MID($Q50,AI50,2)),"")</f>
        <v/>
      </c>
      <c r="BD50" s="399" t="str" cm="1">
        <f t="array" ref="BD50">IFERROR(UNICODEHEX(MID($Q50,AJ50,2)),"")</f>
        <v/>
      </c>
      <c r="BE50" s="440" t="str" cm="1">
        <f t="array" ref="BE50">IFERROR(UNICODEHEX(MID($Q50,AK50,2)),"")</f>
        <v/>
      </c>
      <c r="BF50" s="407" t="str">
        <f t="shared" si="22"/>
        <v/>
      </c>
      <c r="BG50" s="398">
        <f t="shared" si="19"/>
        <v>0</v>
      </c>
      <c r="BH50" s="126" t="str">
        <f t="shared" si="20"/>
        <v/>
      </c>
      <c r="BI50" s="230">
        <f t="shared" si="21"/>
        <v>8486912</v>
      </c>
    </row>
    <row r="51" spans="14:61">
      <c r="N51" s="125" t="s">
        <v>123</v>
      </c>
      <c r="O51" s="82" t="s">
        <v>125</v>
      </c>
      <c r="P51" s="82" t="s">
        <v>141</v>
      </c>
      <c r="Q51" s="395" t="str">
        <f>IF(L6="","",L6)</f>
        <v/>
      </c>
      <c r="R51" s="398">
        <v>1</v>
      </c>
      <c r="S51" s="399">
        <f t="shared" si="0"/>
        <v>2</v>
      </c>
      <c r="T51" s="399">
        <f t="shared" si="1"/>
        <v>3</v>
      </c>
      <c r="U51" s="399">
        <f t="shared" si="2"/>
        <v>4</v>
      </c>
      <c r="V51" s="399">
        <f t="shared" si="3"/>
        <v>5</v>
      </c>
      <c r="W51" s="399">
        <f t="shared" si="4"/>
        <v>6</v>
      </c>
      <c r="X51" s="399">
        <f t="shared" si="5"/>
        <v>7</v>
      </c>
      <c r="Y51" s="399">
        <f t="shared" si="6"/>
        <v>8</v>
      </c>
      <c r="Z51" s="399">
        <f t="shared" si="7"/>
        <v>9</v>
      </c>
      <c r="AA51" s="399">
        <f t="shared" si="8"/>
        <v>10</v>
      </c>
      <c r="AB51" s="399">
        <f t="shared" si="9"/>
        <v>11</v>
      </c>
      <c r="AC51" s="399">
        <f t="shared" si="10"/>
        <v>12</v>
      </c>
      <c r="AD51" s="399">
        <f t="shared" si="11"/>
        <v>13</v>
      </c>
      <c r="AE51" s="399">
        <f t="shared" si="12"/>
        <v>14</v>
      </c>
      <c r="AF51" s="399">
        <f t="shared" si="13"/>
        <v>15</v>
      </c>
      <c r="AG51" s="399">
        <f t="shared" si="14"/>
        <v>16</v>
      </c>
      <c r="AH51" s="399">
        <f t="shared" si="15"/>
        <v>17</v>
      </c>
      <c r="AI51" s="399">
        <f t="shared" si="16"/>
        <v>18</v>
      </c>
      <c r="AJ51" s="399">
        <f t="shared" si="17"/>
        <v>19</v>
      </c>
      <c r="AK51" s="389">
        <f t="shared" si="18"/>
        <v>20</v>
      </c>
      <c r="AL51" s="406" t="str" cm="1">
        <f t="array" ref="AL51">IFERROR(UNICODEHEX(MID($Q51,R51,2)),"")</f>
        <v/>
      </c>
      <c r="AM51" s="399" t="str" cm="1">
        <f t="array" ref="AM51">IFERROR(UNICODEHEX(MID($Q51,S51,2)),"")</f>
        <v/>
      </c>
      <c r="AN51" s="399" t="str" cm="1">
        <f t="array" ref="AN51">IFERROR(UNICODEHEX(MID($Q51,T51,2)),"")</f>
        <v/>
      </c>
      <c r="AO51" s="399" t="str" cm="1">
        <f t="array" ref="AO51">IFERROR(UNICODEHEX(MID($Q51,U51,2)),"")</f>
        <v/>
      </c>
      <c r="AP51" s="399" t="str" cm="1">
        <f t="array" ref="AP51">IFERROR(UNICODEHEX(MID($Q51,V51,2)),"")</f>
        <v/>
      </c>
      <c r="AQ51" s="399" t="str" cm="1">
        <f t="array" ref="AQ51">IFERROR(UNICODEHEX(MID($Q51,W51,2)),"")</f>
        <v/>
      </c>
      <c r="AR51" s="399" t="str" cm="1">
        <f t="array" ref="AR51">IFERROR(UNICODEHEX(MID($Q51,X51,2)),"")</f>
        <v/>
      </c>
      <c r="AS51" s="399" t="str" cm="1">
        <f t="array" ref="AS51">IFERROR(UNICODEHEX(MID($Q51,Y51,2)),"")</f>
        <v/>
      </c>
      <c r="AT51" s="399" t="str" cm="1">
        <f t="array" ref="AT51">IFERROR(UNICODEHEX(MID($Q51,Z51,2)),"")</f>
        <v/>
      </c>
      <c r="AU51" s="399" t="str" cm="1">
        <f t="array" ref="AU51">IFERROR(UNICODEHEX(MID($Q51,AA51,2)),"")</f>
        <v/>
      </c>
      <c r="AV51" s="399" t="str" cm="1">
        <f t="array" ref="AV51">IFERROR(UNICODEHEX(MID($Q51,AB51,2)),"")</f>
        <v/>
      </c>
      <c r="AW51" s="399" t="str" cm="1">
        <f t="array" ref="AW51">IFERROR(UNICODEHEX(MID($Q51,AC51,2)),"")</f>
        <v/>
      </c>
      <c r="AX51" s="399" t="str" cm="1">
        <f t="array" ref="AX51">IFERROR(UNICODEHEX(MID($Q51,AD51,2)),"")</f>
        <v/>
      </c>
      <c r="AY51" s="399" t="str" cm="1">
        <f t="array" ref="AY51">IFERROR(UNICODEHEX(MID($Q51,AE51,2)),"")</f>
        <v/>
      </c>
      <c r="AZ51" s="399" t="str" cm="1">
        <f t="array" ref="AZ51">IFERROR(UNICODEHEX(MID($Q51,AF51,2)),"")</f>
        <v/>
      </c>
      <c r="BA51" s="399" t="str" cm="1">
        <f t="array" ref="BA51">IFERROR(UNICODEHEX(MID($Q51,AG51,2)),"")</f>
        <v/>
      </c>
      <c r="BB51" s="399" t="str" cm="1">
        <f t="array" ref="BB51">IFERROR(UNICODEHEX(MID($Q51,AH51,2)),"")</f>
        <v/>
      </c>
      <c r="BC51" s="399" t="str" cm="1">
        <f t="array" ref="BC51">IFERROR(UNICODEHEX(MID($Q51,AI51,2)),"")</f>
        <v/>
      </c>
      <c r="BD51" s="399" t="str" cm="1">
        <f t="array" ref="BD51">IFERROR(UNICODEHEX(MID($Q51,AJ51,2)),"")</f>
        <v/>
      </c>
      <c r="BE51" s="440" t="str" cm="1">
        <f t="array" ref="BE51">IFERROR(UNICODEHEX(MID($Q51,AK51,2)),"")</f>
        <v/>
      </c>
      <c r="BF51" s="407" t="str">
        <f t="shared" si="22"/>
        <v/>
      </c>
      <c r="BG51" s="398">
        <f t="shared" si="19"/>
        <v>0</v>
      </c>
      <c r="BH51" s="126" t="str">
        <f t="shared" si="20"/>
        <v/>
      </c>
      <c r="BI51" s="230">
        <f t="shared" si="21"/>
        <v>16875520</v>
      </c>
    </row>
    <row r="52" spans="14:61">
      <c r="N52" s="125" t="s">
        <v>123</v>
      </c>
      <c r="O52" s="82" t="s">
        <v>125</v>
      </c>
      <c r="P52" s="82" t="s">
        <v>65</v>
      </c>
      <c r="Q52" s="395" t="str">
        <f>IF(F8="","",F8)</f>
        <v/>
      </c>
      <c r="R52" s="398">
        <v>1</v>
      </c>
      <c r="S52" s="399">
        <f t="shared" si="0"/>
        <v>2</v>
      </c>
      <c r="T52" s="399">
        <f t="shared" si="1"/>
        <v>3</v>
      </c>
      <c r="U52" s="399">
        <f t="shared" si="2"/>
        <v>4</v>
      </c>
      <c r="V52" s="399">
        <f t="shared" si="3"/>
        <v>5</v>
      </c>
      <c r="W52" s="399">
        <f t="shared" si="4"/>
        <v>6</v>
      </c>
      <c r="X52" s="399">
        <f t="shared" si="5"/>
        <v>7</v>
      </c>
      <c r="Y52" s="399">
        <f t="shared" si="6"/>
        <v>8</v>
      </c>
      <c r="Z52" s="399">
        <f t="shared" si="7"/>
        <v>9</v>
      </c>
      <c r="AA52" s="399">
        <f t="shared" si="8"/>
        <v>10</v>
      </c>
      <c r="AB52" s="399">
        <f t="shared" si="9"/>
        <v>11</v>
      </c>
      <c r="AC52" s="399">
        <f t="shared" si="10"/>
        <v>12</v>
      </c>
      <c r="AD52" s="399">
        <f t="shared" si="11"/>
        <v>13</v>
      </c>
      <c r="AE52" s="399">
        <f t="shared" si="12"/>
        <v>14</v>
      </c>
      <c r="AF52" s="399">
        <f t="shared" si="13"/>
        <v>15</v>
      </c>
      <c r="AG52" s="399">
        <f t="shared" si="14"/>
        <v>16</v>
      </c>
      <c r="AH52" s="399">
        <f t="shared" si="15"/>
        <v>17</v>
      </c>
      <c r="AI52" s="399">
        <f t="shared" si="16"/>
        <v>18</v>
      </c>
      <c r="AJ52" s="399">
        <f t="shared" si="17"/>
        <v>19</v>
      </c>
      <c r="AK52" s="389">
        <f t="shared" si="18"/>
        <v>20</v>
      </c>
      <c r="AL52" s="406" t="str" cm="1">
        <f t="array" ref="AL52">IFERROR(UNICODEHEX(MID($Q52,R52,2)),"")</f>
        <v/>
      </c>
      <c r="AM52" s="399" t="str" cm="1">
        <f t="array" ref="AM52">IFERROR(UNICODEHEX(MID($Q52,S52,2)),"")</f>
        <v/>
      </c>
      <c r="AN52" s="399" t="str" cm="1">
        <f t="array" ref="AN52">IFERROR(UNICODEHEX(MID($Q52,T52,2)),"")</f>
        <v/>
      </c>
      <c r="AO52" s="399" t="str" cm="1">
        <f t="array" ref="AO52">IFERROR(UNICODEHEX(MID($Q52,U52,2)),"")</f>
        <v/>
      </c>
      <c r="AP52" s="399" t="str" cm="1">
        <f t="array" ref="AP52">IFERROR(UNICODEHEX(MID($Q52,V52,2)),"")</f>
        <v/>
      </c>
      <c r="AQ52" s="399" t="str" cm="1">
        <f t="array" ref="AQ52">IFERROR(UNICODEHEX(MID($Q52,W52,2)),"")</f>
        <v/>
      </c>
      <c r="AR52" s="399" t="str" cm="1">
        <f t="array" ref="AR52">IFERROR(UNICODEHEX(MID($Q52,X52,2)),"")</f>
        <v/>
      </c>
      <c r="AS52" s="399" t="str" cm="1">
        <f t="array" ref="AS52">IFERROR(UNICODEHEX(MID($Q52,Y52,2)),"")</f>
        <v/>
      </c>
      <c r="AT52" s="399" t="str" cm="1">
        <f t="array" ref="AT52">IFERROR(UNICODEHEX(MID($Q52,Z52,2)),"")</f>
        <v/>
      </c>
      <c r="AU52" s="399" t="str" cm="1">
        <f t="array" ref="AU52">IFERROR(UNICODEHEX(MID($Q52,AA52,2)),"")</f>
        <v/>
      </c>
      <c r="AV52" s="399" t="str" cm="1">
        <f t="array" ref="AV52">IFERROR(UNICODEHEX(MID($Q52,AB52,2)),"")</f>
        <v/>
      </c>
      <c r="AW52" s="399" t="str" cm="1">
        <f t="array" ref="AW52">IFERROR(UNICODEHEX(MID($Q52,AC52,2)),"")</f>
        <v/>
      </c>
      <c r="AX52" s="399" t="str" cm="1">
        <f t="array" ref="AX52">IFERROR(UNICODEHEX(MID($Q52,AD52,2)),"")</f>
        <v/>
      </c>
      <c r="AY52" s="399" t="str" cm="1">
        <f t="array" ref="AY52">IFERROR(UNICODEHEX(MID($Q52,AE52,2)),"")</f>
        <v/>
      </c>
      <c r="AZ52" s="399" t="str" cm="1">
        <f t="array" ref="AZ52">IFERROR(UNICODEHEX(MID($Q52,AF52,2)),"")</f>
        <v/>
      </c>
      <c r="BA52" s="399" t="str" cm="1">
        <f t="array" ref="BA52">IFERROR(UNICODEHEX(MID($Q52,AG52,2)),"")</f>
        <v/>
      </c>
      <c r="BB52" s="399" t="str" cm="1">
        <f t="array" ref="BB52">IFERROR(UNICODEHEX(MID($Q52,AH52,2)),"")</f>
        <v/>
      </c>
      <c r="BC52" s="399" t="str" cm="1">
        <f t="array" ref="BC52">IFERROR(UNICODEHEX(MID($Q52,AI52,2)),"")</f>
        <v/>
      </c>
      <c r="BD52" s="399" t="str" cm="1">
        <f t="array" ref="BD52">IFERROR(UNICODEHEX(MID($Q52,AJ52,2)),"")</f>
        <v/>
      </c>
      <c r="BE52" s="440" t="str" cm="1">
        <f t="array" ref="BE52">IFERROR(UNICODEHEX(MID($Q52,AK52,2)),"")</f>
        <v/>
      </c>
      <c r="BF52" s="407" t="str">
        <f t="shared" si="22"/>
        <v/>
      </c>
      <c r="BG52" s="398">
        <f t="shared" si="19"/>
        <v>0</v>
      </c>
      <c r="BH52" s="126" t="str">
        <f t="shared" si="20"/>
        <v/>
      </c>
      <c r="BI52" s="230">
        <f t="shared" si="21"/>
        <v>1073840128</v>
      </c>
    </row>
    <row r="53" spans="14:61">
      <c r="N53" s="125" t="s">
        <v>123</v>
      </c>
      <c r="O53" s="82" t="s">
        <v>125</v>
      </c>
      <c r="P53" s="82" t="s">
        <v>67</v>
      </c>
      <c r="Q53" s="395" t="str">
        <f>IF(G8="","",G8)</f>
        <v/>
      </c>
      <c r="R53" s="398">
        <v>1</v>
      </c>
      <c r="S53" s="399">
        <f t="shared" si="0"/>
        <v>2</v>
      </c>
      <c r="T53" s="399">
        <f t="shared" si="1"/>
        <v>3</v>
      </c>
      <c r="U53" s="399">
        <f t="shared" si="2"/>
        <v>4</v>
      </c>
      <c r="V53" s="399">
        <f t="shared" si="3"/>
        <v>5</v>
      </c>
      <c r="W53" s="399">
        <f t="shared" si="4"/>
        <v>6</v>
      </c>
      <c r="X53" s="399">
        <f t="shared" si="5"/>
        <v>7</v>
      </c>
      <c r="Y53" s="399">
        <f t="shared" si="6"/>
        <v>8</v>
      </c>
      <c r="Z53" s="399">
        <f t="shared" si="7"/>
        <v>9</v>
      </c>
      <c r="AA53" s="399">
        <f t="shared" si="8"/>
        <v>10</v>
      </c>
      <c r="AB53" s="399">
        <f t="shared" si="9"/>
        <v>11</v>
      </c>
      <c r="AC53" s="399">
        <f t="shared" si="10"/>
        <v>12</v>
      </c>
      <c r="AD53" s="399">
        <f t="shared" si="11"/>
        <v>13</v>
      </c>
      <c r="AE53" s="399">
        <f t="shared" si="12"/>
        <v>14</v>
      </c>
      <c r="AF53" s="399">
        <f t="shared" si="13"/>
        <v>15</v>
      </c>
      <c r="AG53" s="399">
        <f t="shared" si="14"/>
        <v>16</v>
      </c>
      <c r="AH53" s="399">
        <f t="shared" si="15"/>
        <v>17</v>
      </c>
      <c r="AI53" s="399">
        <f t="shared" si="16"/>
        <v>18</v>
      </c>
      <c r="AJ53" s="399">
        <f t="shared" si="17"/>
        <v>19</v>
      </c>
      <c r="AK53" s="389">
        <f t="shared" si="18"/>
        <v>20</v>
      </c>
      <c r="AL53" s="406" t="str" cm="1">
        <f t="array" ref="AL53">IFERROR(UNICODEHEX(MID($Q53,R53,2)),"")</f>
        <v/>
      </c>
      <c r="AM53" s="399" t="str" cm="1">
        <f t="array" ref="AM53">IFERROR(UNICODEHEX(MID($Q53,S53,2)),"")</f>
        <v/>
      </c>
      <c r="AN53" s="399" t="str" cm="1">
        <f t="array" ref="AN53">IFERROR(UNICODEHEX(MID($Q53,T53,2)),"")</f>
        <v/>
      </c>
      <c r="AO53" s="399" t="str" cm="1">
        <f t="array" ref="AO53">IFERROR(UNICODEHEX(MID($Q53,U53,2)),"")</f>
        <v/>
      </c>
      <c r="AP53" s="399" t="str" cm="1">
        <f t="array" ref="AP53">IFERROR(UNICODEHEX(MID($Q53,V53,2)),"")</f>
        <v/>
      </c>
      <c r="AQ53" s="399" t="str" cm="1">
        <f t="array" ref="AQ53">IFERROR(UNICODEHEX(MID($Q53,W53,2)),"")</f>
        <v/>
      </c>
      <c r="AR53" s="399" t="str" cm="1">
        <f t="array" ref="AR53">IFERROR(UNICODEHEX(MID($Q53,X53,2)),"")</f>
        <v/>
      </c>
      <c r="AS53" s="399" t="str" cm="1">
        <f t="array" ref="AS53">IFERROR(UNICODEHEX(MID($Q53,Y53,2)),"")</f>
        <v/>
      </c>
      <c r="AT53" s="399" t="str" cm="1">
        <f t="array" ref="AT53">IFERROR(UNICODEHEX(MID($Q53,Z53,2)),"")</f>
        <v/>
      </c>
      <c r="AU53" s="399" t="str" cm="1">
        <f t="array" ref="AU53">IFERROR(UNICODEHEX(MID($Q53,AA53,2)),"")</f>
        <v/>
      </c>
      <c r="AV53" s="399" t="str" cm="1">
        <f t="array" ref="AV53">IFERROR(UNICODEHEX(MID($Q53,AB53,2)),"")</f>
        <v/>
      </c>
      <c r="AW53" s="399" t="str" cm="1">
        <f t="array" ref="AW53">IFERROR(UNICODEHEX(MID($Q53,AC53,2)),"")</f>
        <v/>
      </c>
      <c r="AX53" s="399" t="str" cm="1">
        <f t="array" ref="AX53">IFERROR(UNICODEHEX(MID($Q53,AD53,2)),"")</f>
        <v/>
      </c>
      <c r="AY53" s="399" t="str" cm="1">
        <f t="array" ref="AY53">IFERROR(UNICODEHEX(MID($Q53,AE53,2)),"")</f>
        <v/>
      </c>
      <c r="AZ53" s="399" t="str" cm="1">
        <f t="array" ref="AZ53">IFERROR(UNICODEHEX(MID($Q53,AF53,2)),"")</f>
        <v/>
      </c>
      <c r="BA53" s="399" t="str" cm="1">
        <f t="array" ref="BA53">IFERROR(UNICODEHEX(MID($Q53,AG53,2)),"")</f>
        <v/>
      </c>
      <c r="BB53" s="399" t="str" cm="1">
        <f t="array" ref="BB53">IFERROR(UNICODEHEX(MID($Q53,AH53,2)),"")</f>
        <v/>
      </c>
      <c r="BC53" s="399" t="str" cm="1">
        <f t="array" ref="BC53">IFERROR(UNICODEHEX(MID($Q53,AI53,2)),"")</f>
        <v/>
      </c>
      <c r="BD53" s="399" t="str" cm="1">
        <f t="array" ref="BD53">IFERROR(UNICODEHEX(MID($Q53,AJ53,2)),"")</f>
        <v/>
      </c>
      <c r="BE53" s="440" t="str" cm="1">
        <f t="array" ref="BE53">IFERROR(UNICODEHEX(MID($Q53,AK53,2)),"")</f>
        <v/>
      </c>
      <c r="BF53" s="407" t="str">
        <f t="shared" si="22"/>
        <v/>
      </c>
      <c r="BG53" s="398">
        <f t="shared" si="19"/>
        <v>0</v>
      </c>
      <c r="BH53" s="126" t="str">
        <f t="shared" si="20"/>
        <v/>
      </c>
      <c r="BI53" s="230">
        <f t="shared" si="21"/>
        <v>2147581952</v>
      </c>
    </row>
    <row r="54" spans="14:61">
      <c r="N54" s="125" t="s">
        <v>123</v>
      </c>
      <c r="O54" s="82" t="s">
        <v>125</v>
      </c>
      <c r="P54" s="82" t="s">
        <v>69</v>
      </c>
      <c r="Q54" s="395" t="str">
        <f>IF(H8="","",H8)</f>
        <v/>
      </c>
      <c r="R54" s="398">
        <v>1</v>
      </c>
      <c r="S54" s="399">
        <f t="shared" si="0"/>
        <v>2</v>
      </c>
      <c r="T54" s="399">
        <f t="shared" si="1"/>
        <v>3</v>
      </c>
      <c r="U54" s="399">
        <f t="shared" si="2"/>
        <v>4</v>
      </c>
      <c r="V54" s="399">
        <f t="shared" si="3"/>
        <v>5</v>
      </c>
      <c r="W54" s="399">
        <f t="shared" si="4"/>
        <v>6</v>
      </c>
      <c r="X54" s="399">
        <f t="shared" si="5"/>
        <v>7</v>
      </c>
      <c r="Y54" s="399">
        <f t="shared" si="6"/>
        <v>8</v>
      </c>
      <c r="Z54" s="399">
        <f t="shared" si="7"/>
        <v>9</v>
      </c>
      <c r="AA54" s="399">
        <f t="shared" si="8"/>
        <v>10</v>
      </c>
      <c r="AB54" s="399">
        <f t="shared" si="9"/>
        <v>11</v>
      </c>
      <c r="AC54" s="399">
        <f t="shared" si="10"/>
        <v>12</v>
      </c>
      <c r="AD54" s="399">
        <f t="shared" si="11"/>
        <v>13</v>
      </c>
      <c r="AE54" s="399">
        <f t="shared" si="12"/>
        <v>14</v>
      </c>
      <c r="AF54" s="399">
        <f t="shared" si="13"/>
        <v>15</v>
      </c>
      <c r="AG54" s="399">
        <f t="shared" si="14"/>
        <v>16</v>
      </c>
      <c r="AH54" s="399">
        <f t="shared" si="15"/>
        <v>17</v>
      </c>
      <c r="AI54" s="399">
        <f t="shared" si="16"/>
        <v>18</v>
      </c>
      <c r="AJ54" s="399">
        <f t="shared" si="17"/>
        <v>19</v>
      </c>
      <c r="AK54" s="389">
        <f t="shared" si="18"/>
        <v>20</v>
      </c>
      <c r="AL54" s="406" t="str" cm="1">
        <f t="array" ref="AL54">IFERROR(UNICODEHEX(MID($Q54,R54,2)),"")</f>
        <v/>
      </c>
      <c r="AM54" s="399" t="str" cm="1">
        <f t="array" ref="AM54">IFERROR(UNICODEHEX(MID($Q54,S54,2)),"")</f>
        <v/>
      </c>
      <c r="AN54" s="399" t="str" cm="1">
        <f t="array" ref="AN54">IFERROR(UNICODEHEX(MID($Q54,T54,2)),"")</f>
        <v/>
      </c>
      <c r="AO54" s="399" t="str" cm="1">
        <f t="array" ref="AO54">IFERROR(UNICODEHEX(MID($Q54,U54,2)),"")</f>
        <v/>
      </c>
      <c r="AP54" s="399" t="str" cm="1">
        <f t="array" ref="AP54">IFERROR(UNICODEHEX(MID($Q54,V54,2)),"")</f>
        <v/>
      </c>
      <c r="AQ54" s="399" t="str" cm="1">
        <f t="array" ref="AQ54">IFERROR(UNICODEHEX(MID($Q54,W54,2)),"")</f>
        <v/>
      </c>
      <c r="AR54" s="399" t="str" cm="1">
        <f t="array" ref="AR54">IFERROR(UNICODEHEX(MID($Q54,X54,2)),"")</f>
        <v/>
      </c>
      <c r="AS54" s="399" t="str" cm="1">
        <f t="array" ref="AS54">IFERROR(UNICODEHEX(MID($Q54,Y54,2)),"")</f>
        <v/>
      </c>
      <c r="AT54" s="399" t="str" cm="1">
        <f t="array" ref="AT54">IFERROR(UNICODEHEX(MID($Q54,Z54,2)),"")</f>
        <v/>
      </c>
      <c r="AU54" s="399" t="str" cm="1">
        <f t="array" ref="AU54">IFERROR(UNICODEHEX(MID($Q54,AA54,2)),"")</f>
        <v/>
      </c>
      <c r="AV54" s="399" t="str" cm="1">
        <f t="array" ref="AV54">IFERROR(UNICODEHEX(MID($Q54,AB54,2)),"")</f>
        <v/>
      </c>
      <c r="AW54" s="399" t="str" cm="1">
        <f t="array" ref="AW54">IFERROR(UNICODEHEX(MID($Q54,AC54,2)),"")</f>
        <v/>
      </c>
      <c r="AX54" s="399" t="str" cm="1">
        <f t="array" ref="AX54">IFERROR(UNICODEHEX(MID($Q54,AD54,2)),"")</f>
        <v/>
      </c>
      <c r="AY54" s="399" t="str" cm="1">
        <f t="array" ref="AY54">IFERROR(UNICODEHEX(MID($Q54,AE54,2)),"")</f>
        <v/>
      </c>
      <c r="AZ54" s="399" t="str" cm="1">
        <f t="array" ref="AZ54">IFERROR(UNICODEHEX(MID($Q54,AF54,2)),"")</f>
        <v/>
      </c>
      <c r="BA54" s="399" t="str" cm="1">
        <f t="array" ref="BA54">IFERROR(UNICODEHEX(MID($Q54,AG54,2)),"")</f>
        <v/>
      </c>
      <c r="BB54" s="399" t="str" cm="1">
        <f t="array" ref="BB54">IFERROR(UNICODEHEX(MID($Q54,AH54,2)),"")</f>
        <v/>
      </c>
      <c r="BC54" s="399" t="str" cm="1">
        <f t="array" ref="BC54">IFERROR(UNICODEHEX(MID($Q54,AI54,2)),"")</f>
        <v/>
      </c>
      <c r="BD54" s="399" t="str" cm="1">
        <f t="array" ref="BD54">IFERROR(UNICODEHEX(MID($Q54,AJ54,2)),"")</f>
        <v/>
      </c>
      <c r="BE54" s="440" t="str" cm="1">
        <f t="array" ref="BE54">IFERROR(UNICODEHEX(MID($Q54,AK54,2)),"")</f>
        <v/>
      </c>
      <c r="BF54" s="407" t="str">
        <f t="shared" si="22"/>
        <v/>
      </c>
      <c r="BG54" s="398">
        <f t="shared" si="19"/>
        <v>0</v>
      </c>
      <c r="BH54" s="126" t="str">
        <f t="shared" si="20"/>
        <v/>
      </c>
      <c r="BI54" s="230">
        <f t="shared" si="21"/>
        <v>4295065600</v>
      </c>
    </row>
    <row r="55" spans="14:61">
      <c r="N55" s="125" t="s">
        <v>123</v>
      </c>
      <c r="O55" s="82" t="s">
        <v>125</v>
      </c>
      <c r="P55" s="82" t="s">
        <v>71</v>
      </c>
      <c r="Q55" s="395" t="str">
        <f>IF(I8="","",I8)</f>
        <v/>
      </c>
      <c r="R55" s="398">
        <v>1</v>
      </c>
      <c r="S55" s="399">
        <f t="shared" si="0"/>
        <v>2</v>
      </c>
      <c r="T55" s="399">
        <f t="shared" si="1"/>
        <v>3</v>
      </c>
      <c r="U55" s="399">
        <f t="shared" si="2"/>
        <v>4</v>
      </c>
      <c r="V55" s="399">
        <f t="shared" si="3"/>
        <v>5</v>
      </c>
      <c r="W55" s="399">
        <f t="shared" si="4"/>
        <v>6</v>
      </c>
      <c r="X55" s="399">
        <f t="shared" si="5"/>
        <v>7</v>
      </c>
      <c r="Y55" s="399">
        <f t="shared" si="6"/>
        <v>8</v>
      </c>
      <c r="Z55" s="399">
        <f t="shared" si="7"/>
        <v>9</v>
      </c>
      <c r="AA55" s="399">
        <f t="shared" si="8"/>
        <v>10</v>
      </c>
      <c r="AB55" s="399">
        <f t="shared" si="9"/>
        <v>11</v>
      </c>
      <c r="AC55" s="399">
        <f t="shared" si="10"/>
        <v>12</v>
      </c>
      <c r="AD55" s="399">
        <f t="shared" si="11"/>
        <v>13</v>
      </c>
      <c r="AE55" s="399">
        <f t="shared" si="12"/>
        <v>14</v>
      </c>
      <c r="AF55" s="399">
        <f t="shared" si="13"/>
        <v>15</v>
      </c>
      <c r="AG55" s="399">
        <f t="shared" si="14"/>
        <v>16</v>
      </c>
      <c r="AH55" s="399">
        <f t="shared" si="15"/>
        <v>17</v>
      </c>
      <c r="AI55" s="399">
        <f t="shared" si="16"/>
        <v>18</v>
      </c>
      <c r="AJ55" s="399">
        <f t="shared" si="17"/>
        <v>19</v>
      </c>
      <c r="AK55" s="389">
        <f t="shared" si="18"/>
        <v>20</v>
      </c>
      <c r="AL55" s="406" t="str" cm="1">
        <f t="array" ref="AL55">IFERROR(UNICODEHEX(MID($Q55,R55,2)),"")</f>
        <v/>
      </c>
      <c r="AM55" s="399" t="str" cm="1">
        <f t="array" ref="AM55">IFERROR(UNICODEHEX(MID($Q55,S55,2)),"")</f>
        <v/>
      </c>
      <c r="AN55" s="399" t="str" cm="1">
        <f t="array" ref="AN55">IFERROR(UNICODEHEX(MID($Q55,T55,2)),"")</f>
        <v/>
      </c>
      <c r="AO55" s="399" t="str" cm="1">
        <f t="array" ref="AO55">IFERROR(UNICODEHEX(MID($Q55,U55,2)),"")</f>
        <v/>
      </c>
      <c r="AP55" s="399" t="str" cm="1">
        <f t="array" ref="AP55">IFERROR(UNICODEHEX(MID($Q55,V55,2)),"")</f>
        <v/>
      </c>
      <c r="AQ55" s="399" t="str" cm="1">
        <f t="array" ref="AQ55">IFERROR(UNICODEHEX(MID($Q55,W55,2)),"")</f>
        <v/>
      </c>
      <c r="AR55" s="399" t="str" cm="1">
        <f t="array" ref="AR55">IFERROR(UNICODEHEX(MID($Q55,X55,2)),"")</f>
        <v/>
      </c>
      <c r="AS55" s="399" t="str" cm="1">
        <f t="array" ref="AS55">IFERROR(UNICODEHEX(MID($Q55,Y55,2)),"")</f>
        <v/>
      </c>
      <c r="AT55" s="399" t="str" cm="1">
        <f t="array" ref="AT55">IFERROR(UNICODEHEX(MID($Q55,Z55,2)),"")</f>
        <v/>
      </c>
      <c r="AU55" s="399" t="str" cm="1">
        <f t="array" ref="AU55">IFERROR(UNICODEHEX(MID($Q55,AA55,2)),"")</f>
        <v/>
      </c>
      <c r="AV55" s="399" t="str" cm="1">
        <f t="array" ref="AV55">IFERROR(UNICODEHEX(MID($Q55,AB55,2)),"")</f>
        <v/>
      </c>
      <c r="AW55" s="399" t="str" cm="1">
        <f t="array" ref="AW55">IFERROR(UNICODEHEX(MID($Q55,AC55,2)),"")</f>
        <v/>
      </c>
      <c r="AX55" s="399" t="str" cm="1">
        <f t="array" ref="AX55">IFERROR(UNICODEHEX(MID($Q55,AD55,2)),"")</f>
        <v/>
      </c>
      <c r="AY55" s="399" t="str" cm="1">
        <f t="array" ref="AY55">IFERROR(UNICODEHEX(MID($Q55,AE55,2)),"")</f>
        <v/>
      </c>
      <c r="AZ55" s="399" t="str" cm="1">
        <f t="array" ref="AZ55">IFERROR(UNICODEHEX(MID($Q55,AF55,2)),"")</f>
        <v/>
      </c>
      <c r="BA55" s="399" t="str" cm="1">
        <f t="array" ref="BA55">IFERROR(UNICODEHEX(MID($Q55,AG55,2)),"")</f>
        <v/>
      </c>
      <c r="BB55" s="399" t="str" cm="1">
        <f t="array" ref="BB55">IFERROR(UNICODEHEX(MID($Q55,AH55,2)),"")</f>
        <v/>
      </c>
      <c r="BC55" s="399" t="str" cm="1">
        <f t="array" ref="BC55">IFERROR(UNICODEHEX(MID($Q55,AI55,2)),"")</f>
        <v/>
      </c>
      <c r="BD55" s="399" t="str" cm="1">
        <f t="array" ref="BD55">IFERROR(UNICODEHEX(MID($Q55,AJ55,2)),"")</f>
        <v/>
      </c>
      <c r="BE55" s="440" t="str" cm="1">
        <f t="array" ref="BE55">IFERROR(UNICODEHEX(MID($Q55,AK55,2)),"")</f>
        <v/>
      </c>
      <c r="BF55" s="407" t="str">
        <f t="shared" si="22"/>
        <v/>
      </c>
      <c r="BG55" s="398">
        <f t="shared" si="19"/>
        <v>0</v>
      </c>
      <c r="BH55" s="126" t="str">
        <f t="shared" si="20"/>
        <v/>
      </c>
      <c r="BI55" s="230">
        <f t="shared" si="21"/>
        <v>8590032896</v>
      </c>
    </row>
    <row r="56" spans="14:61">
      <c r="N56" s="125" t="s">
        <v>123</v>
      </c>
      <c r="O56" s="82" t="s">
        <v>125</v>
      </c>
      <c r="P56" s="82" t="s">
        <v>73</v>
      </c>
      <c r="Q56" s="395" t="str">
        <f>IF(J8="","",J8)</f>
        <v/>
      </c>
      <c r="R56" s="398">
        <v>1</v>
      </c>
      <c r="S56" s="399">
        <f t="shared" si="0"/>
        <v>2</v>
      </c>
      <c r="T56" s="399">
        <f t="shared" si="1"/>
        <v>3</v>
      </c>
      <c r="U56" s="399">
        <f t="shared" si="2"/>
        <v>4</v>
      </c>
      <c r="V56" s="399">
        <f t="shared" si="3"/>
        <v>5</v>
      </c>
      <c r="W56" s="399">
        <f t="shared" si="4"/>
        <v>6</v>
      </c>
      <c r="X56" s="399">
        <f t="shared" si="5"/>
        <v>7</v>
      </c>
      <c r="Y56" s="399">
        <f t="shared" si="6"/>
        <v>8</v>
      </c>
      <c r="Z56" s="399">
        <f t="shared" si="7"/>
        <v>9</v>
      </c>
      <c r="AA56" s="399">
        <f t="shared" si="8"/>
        <v>10</v>
      </c>
      <c r="AB56" s="399">
        <f t="shared" si="9"/>
        <v>11</v>
      </c>
      <c r="AC56" s="399">
        <f t="shared" si="10"/>
        <v>12</v>
      </c>
      <c r="AD56" s="399">
        <f t="shared" si="11"/>
        <v>13</v>
      </c>
      <c r="AE56" s="399">
        <f t="shared" si="12"/>
        <v>14</v>
      </c>
      <c r="AF56" s="399">
        <f t="shared" si="13"/>
        <v>15</v>
      </c>
      <c r="AG56" s="399">
        <f t="shared" si="14"/>
        <v>16</v>
      </c>
      <c r="AH56" s="399">
        <f t="shared" si="15"/>
        <v>17</v>
      </c>
      <c r="AI56" s="399">
        <f t="shared" si="16"/>
        <v>18</v>
      </c>
      <c r="AJ56" s="399">
        <f t="shared" si="17"/>
        <v>19</v>
      </c>
      <c r="AK56" s="389">
        <f t="shared" si="18"/>
        <v>20</v>
      </c>
      <c r="AL56" s="406" t="str" cm="1">
        <f t="array" ref="AL56">IFERROR(UNICODEHEX(MID($Q56,R56,2)),"")</f>
        <v/>
      </c>
      <c r="AM56" s="399" t="str" cm="1">
        <f t="array" ref="AM56">IFERROR(UNICODEHEX(MID($Q56,S56,2)),"")</f>
        <v/>
      </c>
      <c r="AN56" s="399" t="str" cm="1">
        <f t="array" ref="AN56">IFERROR(UNICODEHEX(MID($Q56,T56,2)),"")</f>
        <v/>
      </c>
      <c r="AO56" s="399" t="str" cm="1">
        <f t="array" ref="AO56">IFERROR(UNICODEHEX(MID($Q56,U56,2)),"")</f>
        <v/>
      </c>
      <c r="AP56" s="399" t="str" cm="1">
        <f t="array" ref="AP56">IFERROR(UNICODEHEX(MID($Q56,V56,2)),"")</f>
        <v/>
      </c>
      <c r="AQ56" s="399" t="str" cm="1">
        <f t="array" ref="AQ56">IFERROR(UNICODEHEX(MID($Q56,W56,2)),"")</f>
        <v/>
      </c>
      <c r="AR56" s="399" t="str" cm="1">
        <f t="array" ref="AR56">IFERROR(UNICODEHEX(MID($Q56,X56,2)),"")</f>
        <v/>
      </c>
      <c r="AS56" s="399" t="str" cm="1">
        <f t="array" ref="AS56">IFERROR(UNICODEHEX(MID($Q56,Y56,2)),"")</f>
        <v/>
      </c>
      <c r="AT56" s="399" t="str" cm="1">
        <f t="array" ref="AT56">IFERROR(UNICODEHEX(MID($Q56,Z56,2)),"")</f>
        <v/>
      </c>
      <c r="AU56" s="399" t="str" cm="1">
        <f t="array" ref="AU56">IFERROR(UNICODEHEX(MID($Q56,AA56,2)),"")</f>
        <v/>
      </c>
      <c r="AV56" s="399" t="str" cm="1">
        <f t="array" ref="AV56">IFERROR(UNICODEHEX(MID($Q56,AB56,2)),"")</f>
        <v/>
      </c>
      <c r="AW56" s="399" t="str" cm="1">
        <f t="array" ref="AW56">IFERROR(UNICODEHEX(MID($Q56,AC56,2)),"")</f>
        <v/>
      </c>
      <c r="AX56" s="399" t="str" cm="1">
        <f t="array" ref="AX56">IFERROR(UNICODEHEX(MID($Q56,AD56,2)),"")</f>
        <v/>
      </c>
      <c r="AY56" s="399" t="str" cm="1">
        <f t="array" ref="AY56">IFERROR(UNICODEHEX(MID($Q56,AE56,2)),"")</f>
        <v/>
      </c>
      <c r="AZ56" s="399" t="str" cm="1">
        <f t="array" ref="AZ56">IFERROR(UNICODEHEX(MID($Q56,AF56,2)),"")</f>
        <v/>
      </c>
      <c r="BA56" s="399" t="str" cm="1">
        <f t="array" ref="BA56">IFERROR(UNICODEHEX(MID($Q56,AG56,2)),"")</f>
        <v/>
      </c>
      <c r="BB56" s="399" t="str" cm="1">
        <f t="array" ref="BB56">IFERROR(UNICODEHEX(MID($Q56,AH56,2)),"")</f>
        <v/>
      </c>
      <c r="BC56" s="399" t="str" cm="1">
        <f t="array" ref="BC56">IFERROR(UNICODEHEX(MID($Q56,AI56,2)),"")</f>
        <v/>
      </c>
      <c r="BD56" s="399" t="str" cm="1">
        <f t="array" ref="BD56">IFERROR(UNICODEHEX(MID($Q56,AJ56,2)),"")</f>
        <v/>
      </c>
      <c r="BE56" s="440" t="str" cm="1">
        <f t="array" ref="BE56">IFERROR(UNICODEHEX(MID($Q56,AK56,2)),"")</f>
        <v/>
      </c>
      <c r="BF56" s="407" t="str">
        <f t="shared" si="22"/>
        <v/>
      </c>
      <c r="BG56" s="398">
        <f t="shared" si="19"/>
        <v>0</v>
      </c>
      <c r="BH56" s="126" t="str">
        <f t="shared" si="20"/>
        <v/>
      </c>
      <c r="BI56" s="230">
        <f t="shared" si="21"/>
        <v>17179967488</v>
      </c>
    </row>
    <row r="57" spans="14:61">
      <c r="N57" s="125" t="s">
        <v>123</v>
      </c>
      <c r="O57" s="82" t="s">
        <v>125</v>
      </c>
      <c r="P57" s="82" t="s">
        <v>163</v>
      </c>
      <c r="Q57" s="395" t="str">
        <f>IF(K8="","",K8)</f>
        <v/>
      </c>
      <c r="R57" s="398">
        <v>1</v>
      </c>
      <c r="S57" s="399">
        <f t="shared" si="0"/>
        <v>2</v>
      </c>
      <c r="T57" s="399">
        <f t="shared" si="1"/>
        <v>3</v>
      </c>
      <c r="U57" s="399">
        <f t="shared" si="2"/>
        <v>4</v>
      </c>
      <c r="V57" s="399">
        <f t="shared" si="3"/>
        <v>5</v>
      </c>
      <c r="W57" s="399">
        <f t="shared" si="4"/>
        <v>6</v>
      </c>
      <c r="X57" s="399">
        <f t="shared" si="5"/>
        <v>7</v>
      </c>
      <c r="Y57" s="399">
        <f t="shared" si="6"/>
        <v>8</v>
      </c>
      <c r="Z57" s="399">
        <f t="shared" si="7"/>
        <v>9</v>
      </c>
      <c r="AA57" s="399">
        <f t="shared" si="8"/>
        <v>10</v>
      </c>
      <c r="AB57" s="399">
        <f t="shared" si="9"/>
        <v>11</v>
      </c>
      <c r="AC57" s="399">
        <f t="shared" si="10"/>
        <v>12</v>
      </c>
      <c r="AD57" s="399">
        <f t="shared" si="11"/>
        <v>13</v>
      </c>
      <c r="AE57" s="399">
        <f t="shared" si="12"/>
        <v>14</v>
      </c>
      <c r="AF57" s="399">
        <f t="shared" si="13"/>
        <v>15</v>
      </c>
      <c r="AG57" s="399">
        <f t="shared" si="14"/>
        <v>16</v>
      </c>
      <c r="AH57" s="399">
        <f t="shared" si="15"/>
        <v>17</v>
      </c>
      <c r="AI57" s="399">
        <f t="shared" si="16"/>
        <v>18</v>
      </c>
      <c r="AJ57" s="399">
        <f t="shared" si="17"/>
        <v>19</v>
      </c>
      <c r="AK57" s="389">
        <f t="shared" si="18"/>
        <v>20</v>
      </c>
      <c r="AL57" s="406" t="str" cm="1">
        <f t="array" ref="AL57">IFERROR(UNICODEHEX(MID($Q57,R57,2)),"")</f>
        <v/>
      </c>
      <c r="AM57" s="399" t="str" cm="1">
        <f t="array" ref="AM57">IFERROR(UNICODEHEX(MID($Q57,S57,2)),"")</f>
        <v/>
      </c>
      <c r="AN57" s="399" t="str" cm="1">
        <f t="array" ref="AN57">IFERROR(UNICODEHEX(MID($Q57,T57,2)),"")</f>
        <v/>
      </c>
      <c r="AO57" s="399" t="str" cm="1">
        <f t="array" ref="AO57">IFERROR(UNICODEHEX(MID($Q57,U57,2)),"")</f>
        <v/>
      </c>
      <c r="AP57" s="399" t="str" cm="1">
        <f t="array" ref="AP57">IFERROR(UNICODEHEX(MID($Q57,V57,2)),"")</f>
        <v/>
      </c>
      <c r="AQ57" s="399" t="str" cm="1">
        <f t="array" ref="AQ57">IFERROR(UNICODEHEX(MID($Q57,W57,2)),"")</f>
        <v/>
      </c>
      <c r="AR57" s="399" t="str" cm="1">
        <f t="array" ref="AR57">IFERROR(UNICODEHEX(MID($Q57,X57,2)),"")</f>
        <v/>
      </c>
      <c r="AS57" s="399" t="str" cm="1">
        <f t="array" ref="AS57">IFERROR(UNICODEHEX(MID($Q57,Y57,2)),"")</f>
        <v/>
      </c>
      <c r="AT57" s="399" t="str" cm="1">
        <f t="array" ref="AT57">IFERROR(UNICODEHEX(MID($Q57,Z57,2)),"")</f>
        <v/>
      </c>
      <c r="AU57" s="399" t="str" cm="1">
        <f t="array" ref="AU57">IFERROR(UNICODEHEX(MID($Q57,AA57,2)),"")</f>
        <v/>
      </c>
      <c r="AV57" s="399" t="str" cm="1">
        <f t="array" ref="AV57">IFERROR(UNICODEHEX(MID($Q57,AB57,2)),"")</f>
        <v/>
      </c>
      <c r="AW57" s="399" t="str" cm="1">
        <f t="array" ref="AW57">IFERROR(UNICODEHEX(MID($Q57,AC57,2)),"")</f>
        <v/>
      </c>
      <c r="AX57" s="399" t="str" cm="1">
        <f t="array" ref="AX57">IFERROR(UNICODEHEX(MID($Q57,AD57,2)),"")</f>
        <v/>
      </c>
      <c r="AY57" s="399" t="str" cm="1">
        <f t="array" ref="AY57">IFERROR(UNICODEHEX(MID($Q57,AE57,2)),"")</f>
        <v/>
      </c>
      <c r="AZ57" s="399" t="str" cm="1">
        <f t="array" ref="AZ57">IFERROR(UNICODEHEX(MID($Q57,AF57,2)),"")</f>
        <v/>
      </c>
      <c r="BA57" s="399" t="str" cm="1">
        <f t="array" ref="BA57">IFERROR(UNICODEHEX(MID($Q57,AG57,2)),"")</f>
        <v/>
      </c>
      <c r="BB57" s="399" t="str" cm="1">
        <f t="array" ref="BB57">IFERROR(UNICODEHEX(MID($Q57,AH57,2)),"")</f>
        <v/>
      </c>
      <c r="BC57" s="399" t="str" cm="1">
        <f t="array" ref="BC57">IFERROR(UNICODEHEX(MID($Q57,AI57,2)),"")</f>
        <v/>
      </c>
      <c r="BD57" s="399" t="str" cm="1">
        <f t="array" ref="BD57">IFERROR(UNICODEHEX(MID($Q57,AJ57,2)),"")</f>
        <v/>
      </c>
      <c r="BE57" s="440" t="str" cm="1">
        <f t="array" ref="BE57">IFERROR(UNICODEHEX(MID($Q57,AK57,2)),"")</f>
        <v/>
      </c>
      <c r="BF57" s="407" t="str">
        <f t="shared" si="22"/>
        <v/>
      </c>
      <c r="BG57" s="398">
        <f t="shared" si="19"/>
        <v>0</v>
      </c>
      <c r="BH57" s="126" t="str">
        <f t="shared" si="20"/>
        <v/>
      </c>
      <c r="BI57" s="230">
        <f t="shared" si="21"/>
        <v>34359836672</v>
      </c>
    </row>
    <row r="58" spans="14:61">
      <c r="N58" s="125" t="s">
        <v>123</v>
      </c>
      <c r="O58" s="82" t="s">
        <v>125</v>
      </c>
      <c r="P58" s="82" t="s">
        <v>75</v>
      </c>
      <c r="Q58" s="395" t="str">
        <f>IF(L8="","",L8)</f>
        <v/>
      </c>
      <c r="R58" s="398">
        <v>1</v>
      </c>
      <c r="S58" s="399">
        <f t="shared" si="0"/>
        <v>2</v>
      </c>
      <c r="T58" s="399">
        <f t="shared" si="1"/>
        <v>3</v>
      </c>
      <c r="U58" s="399">
        <f t="shared" si="2"/>
        <v>4</v>
      </c>
      <c r="V58" s="399">
        <f t="shared" si="3"/>
        <v>5</v>
      </c>
      <c r="W58" s="399">
        <f t="shared" si="4"/>
        <v>6</v>
      </c>
      <c r="X58" s="399">
        <f t="shared" si="5"/>
        <v>7</v>
      </c>
      <c r="Y58" s="399">
        <f t="shared" si="6"/>
        <v>8</v>
      </c>
      <c r="Z58" s="399">
        <f t="shared" si="7"/>
        <v>9</v>
      </c>
      <c r="AA58" s="399">
        <f t="shared" si="8"/>
        <v>10</v>
      </c>
      <c r="AB58" s="399">
        <f t="shared" si="9"/>
        <v>11</v>
      </c>
      <c r="AC58" s="399">
        <f t="shared" si="10"/>
        <v>12</v>
      </c>
      <c r="AD58" s="399">
        <f t="shared" si="11"/>
        <v>13</v>
      </c>
      <c r="AE58" s="399">
        <f t="shared" si="12"/>
        <v>14</v>
      </c>
      <c r="AF58" s="399">
        <f t="shared" si="13"/>
        <v>15</v>
      </c>
      <c r="AG58" s="399">
        <f t="shared" si="14"/>
        <v>16</v>
      </c>
      <c r="AH58" s="399">
        <f t="shared" si="15"/>
        <v>17</v>
      </c>
      <c r="AI58" s="399">
        <f t="shared" si="16"/>
        <v>18</v>
      </c>
      <c r="AJ58" s="399">
        <f t="shared" si="17"/>
        <v>19</v>
      </c>
      <c r="AK58" s="389">
        <f t="shared" si="18"/>
        <v>20</v>
      </c>
      <c r="AL58" s="406" t="str" cm="1">
        <f t="array" ref="AL58">IFERROR(UNICODEHEX(MID($Q58,R58,2)),"")</f>
        <v/>
      </c>
      <c r="AM58" s="399" t="str" cm="1">
        <f t="array" ref="AM58">IFERROR(UNICODEHEX(MID($Q58,S58,2)),"")</f>
        <v/>
      </c>
      <c r="AN58" s="399" t="str" cm="1">
        <f t="array" ref="AN58">IFERROR(UNICODEHEX(MID($Q58,T58,2)),"")</f>
        <v/>
      </c>
      <c r="AO58" s="399" t="str" cm="1">
        <f t="array" ref="AO58">IFERROR(UNICODEHEX(MID($Q58,U58,2)),"")</f>
        <v/>
      </c>
      <c r="AP58" s="399" t="str" cm="1">
        <f t="array" ref="AP58">IFERROR(UNICODEHEX(MID($Q58,V58,2)),"")</f>
        <v/>
      </c>
      <c r="AQ58" s="399" t="str" cm="1">
        <f t="array" ref="AQ58">IFERROR(UNICODEHEX(MID($Q58,W58,2)),"")</f>
        <v/>
      </c>
      <c r="AR58" s="399" t="str" cm="1">
        <f t="array" ref="AR58">IFERROR(UNICODEHEX(MID($Q58,X58,2)),"")</f>
        <v/>
      </c>
      <c r="AS58" s="399" t="str" cm="1">
        <f t="array" ref="AS58">IFERROR(UNICODEHEX(MID($Q58,Y58,2)),"")</f>
        <v/>
      </c>
      <c r="AT58" s="399" t="str" cm="1">
        <f t="array" ref="AT58">IFERROR(UNICODEHEX(MID($Q58,Z58,2)),"")</f>
        <v/>
      </c>
      <c r="AU58" s="399" t="str" cm="1">
        <f t="array" ref="AU58">IFERROR(UNICODEHEX(MID($Q58,AA58,2)),"")</f>
        <v/>
      </c>
      <c r="AV58" s="399" t="str" cm="1">
        <f t="array" ref="AV58">IFERROR(UNICODEHEX(MID($Q58,AB58,2)),"")</f>
        <v/>
      </c>
      <c r="AW58" s="399" t="str" cm="1">
        <f t="array" ref="AW58">IFERROR(UNICODEHEX(MID($Q58,AC58,2)),"")</f>
        <v/>
      </c>
      <c r="AX58" s="399" t="str" cm="1">
        <f t="array" ref="AX58">IFERROR(UNICODEHEX(MID($Q58,AD58,2)),"")</f>
        <v/>
      </c>
      <c r="AY58" s="399" t="str" cm="1">
        <f t="array" ref="AY58">IFERROR(UNICODEHEX(MID($Q58,AE58,2)),"")</f>
        <v/>
      </c>
      <c r="AZ58" s="399" t="str" cm="1">
        <f t="array" ref="AZ58">IFERROR(UNICODEHEX(MID($Q58,AF58,2)),"")</f>
        <v/>
      </c>
      <c r="BA58" s="399" t="str" cm="1">
        <f t="array" ref="BA58">IFERROR(UNICODEHEX(MID($Q58,AG58,2)),"")</f>
        <v/>
      </c>
      <c r="BB58" s="399" t="str" cm="1">
        <f t="array" ref="BB58">IFERROR(UNICODEHEX(MID($Q58,AH58,2)),"")</f>
        <v/>
      </c>
      <c r="BC58" s="399" t="str" cm="1">
        <f t="array" ref="BC58">IFERROR(UNICODEHEX(MID($Q58,AI58,2)),"")</f>
        <v/>
      </c>
      <c r="BD58" s="399" t="str" cm="1">
        <f t="array" ref="BD58">IFERROR(UNICODEHEX(MID($Q58,AJ58,2)),"")</f>
        <v/>
      </c>
      <c r="BE58" s="440" t="str" cm="1">
        <f t="array" ref="BE58">IFERROR(UNICODEHEX(MID($Q58,AK58,2)),"")</f>
        <v/>
      </c>
      <c r="BF58" s="407" t="str">
        <f t="shared" si="22"/>
        <v/>
      </c>
      <c r="BG58" s="398">
        <f t="shared" si="19"/>
        <v>0</v>
      </c>
      <c r="BH58" s="126" t="str">
        <f t="shared" si="20"/>
        <v/>
      </c>
      <c r="BI58" s="230">
        <f t="shared" si="21"/>
        <v>68719575040</v>
      </c>
    </row>
    <row r="59" spans="14:61">
      <c r="N59" s="125" t="s">
        <v>123</v>
      </c>
      <c r="O59" s="82" t="s">
        <v>125</v>
      </c>
      <c r="P59" s="82" t="s">
        <v>94</v>
      </c>
      <c r="Q59" s="395" t="str">
        <f>IF(F10="","",F10)</f>
        <v/>
      </c>
      <c r="R59" s="398">
        <v>1</v>
      </c>
      <c r="S59" s="399">
        <f t="shared" si="0"/>
        <v>2</v>
      </c>
      <c r="T59" s="399">
        <f t="shared" si="1"/>
        <v>3</v>
      </c>
      <c r="U59" s="399">
        <f t="shared" si="2"/>
        <v>4</v>
      </c>
      <c r="V59" s="399">
        <f t="shared" si="3"/>
        <v>5</v>
      </c>
      <c r="W59" s="399">
        <f t="shared" si="4"/>
        <v>6</v>
      </c>
      <c r="X59" s="399">
        <f t="shared" si="5"/>
        <v>7</v>
      </c>
      <c r="Y59" s="399">
        <f t="shared" si="6"/>
        <v>8</v>
      </c>
      <c r="Z59" s="399">
        <f t="shared" si="7"/>
        <v>9</v>
      </c>
      <c r="AA59" s="399">
        <f t="shared" si="8"/>
        <v>10</v>
      </c>
      <c r="AB59" s="399">
        <f t="shared" si="9"/>
        <v>11</v>
      </c>
      <c r="AC59" s="399">
        <f t="shared" si="10"/>
        <v>12</v>
      </c>
      <c r="AD59" s="399">
        <f t="shared" si="11"/>
        <v>13</v>
      </c>
      <c r="AE59" s="399">
        <f t="shared" si="12"/>
        <v>14</v>
      </c>
      <c r="AF59" s="399">
        <f t="shared" si="13"/>
        <v>15</v>
      </c>
      <c r="AG59" s="399">
        <f t="shared" si="14"/>
        <v>16</v>
      </c>
      <c r="AH59" s="399">
        <f t="shared" si="15"/>
        <v>17</v>
      </c>
      <c r="AI59" s="399">
        <f t="shared" si="16"/>
        <v>18</v>
      </c>
      <c r="AJ59" s="399">
        <f t="shared" si="17"/>
        <v>19</v>
      </c>
      <c r="AK59" s="389">
        <f t="shared" si="18"/>
        <v>20</v>
      </c>
      <c r="AL59" s="406" t="str" cm="1">
        <f t="array" ref="AL59">IFERROR(UNICODEHEX(MID($Q59,R59,2)),"")</f>
        <v/>
      </c>
      <c r="AM59" s="399" t="str" cm="1">
        <f t="array" ref="AM59">IFERROR(UNICODEHEX(MID($Q59,S59,2)),"")</f>
        <v/>
      </c>
      <c r="AN59" s="399" t="str" cm="1">
        <f t="array" ref="AN59">IFERROR(UNICODEHEX(MID($Q59,T59,2)),"")</f>
        <v/>
      </c>
      <c r="AO59" s="399" t="str" cm="1">
        <f t="array" ref="AO59">IFERROR(UNICODEHEX(MID($Q59,U59,2)),"")</f>
        <v/>
      </c>
      <c r="AP59" s="399" t="str" cm="1">
        <f t="array" ref="AP59">IFERROR(UNICODEHEX(MID($Q59,V59,2)),"")</f>
        <v/>
      </c>
      <c r="AQ59" s="399" t="str" cm="1">
        <f t="array" ref="AQ59">IFERROR(UNICODEHEX(MID($Q59,W59,2)),"")</f>
        <v/>
      </c>
      <c r="AR59" s="399" t="str" cm="1">
        <f t="array" ref="AR59">IFERROR(UNICODEHEX(MID($Q59,X59,2)),"")</f>
        <v/>
      </c>
      <c r="AS59" s="399" t="str" cm="1">
        <f t="array" ref="AS59">IFERROR(UNICODEHEX(MID($Q59,Y59,2)),"")</f>
        <v/>
      </c>
      <c r="AT59" s="399" t="str" cm="1">
        <f t="array" ref="AT59">IFERROR(UNICODEHEX(MID($Q59,Z59,2)),"")</f>
        <v/>
      </c>
      <c r="AU59" s="399" t="str" cm="1">
        <f t="array" ref="AU59">IFERROR(UNICODEHEX(MID($Q59,AA59,2)),"")</f>
        <v/>
      </c>
      <c r="AV59" s="399" t="str" cm="1">
        <f t="array" ref="AV59">IFERROR(UNICODEHEX(MID($Q59,AB59,2)),"")</f>
        <v/>
      </c>
      <c r="AW59" s="399" t="str" cm="1">
        <f t="array" ref="AW59">IFERROR(UNICODEHEX(MID($Q59,AC59,2)),"")</f>
        <v/>
      </c>
      <c r="AX59" s="399" t="str" cm="1">
        <f t="array" ref="AX59">IFERROR(UNICODEHEX(MID($Q59,AD59,2)),"")</f>
        <v/>
      </c>
      <c r="AY59" s="399" t="str" cm="1">
        <f t="array" ref="AY59">IFERROR(UNICODEHEX(MID($Q59,AE59,2)),"")</f>
        <v/>
      </c>
      <c r="AZ59" s="399" t="str" cm="1">
        <f t="array" ref="AZ59">IFERROR(UNICODEHEX(MID($Q59,AF59,2)),"")</f>
        <v/>
      </c>
      <c r="BA59" s="399" t="str" cm="1">
        <f t="array" ref="BA59">IFERROR(UNICODEHEX(MID($Q59,AG59,2)),"")</f>
        <v/>
      </c>
      <c r="BB59" s="399" t="str" cm="1">
        <f t="array" ref="BB59">IFERROR(UNICODEHEX(MID($Q59,AH59,2)),"")</f>
        <v/>
      </c>
      <c r="BC59" s="399" t="str" cm="1">
        <f t="array" ref="BC59">IFERROR(UNICODEHEX(MID($Q59,AI59,2)),"")</f>
        <v/>
      </c>
      <c r="BD59" s="399" t="str" cm="1">
        <f t="array" ref="BD59">IFERROR(UNICODEHEX(MID($Q59,AJ59,2)),"")</f>
        <v/>
      </c>
      <c r="BE59" s="440" t="str" cm="1">
        <f t="array" ref="BE59">IFERROR(UNICODEHEX(MID($Q59,AK59,2)),"")</f>
        <v/>
      </c>
      <c r="BF59" s="407" t="str">
        <f t="shared" si="22"/>
        <v/>
      </c>
      <c r="BG59" s="398">
        <f t="shared" si="19"/>
        <v>0</v>
      </c>
      <c r="BH59" s="126" t="str">
        <f t="shared" si="20"/>
        <v/>
      </c>
      <c r="BI59" s="230">
        <f t="shared" si="21"/>
        <v>4398046609408</v>
      </c>
    </row>
    <row r="60" spans="14:61">
      <c r="N60" s="125" t="s">
        <v>123</v>
      </c>
      <c r="O60" s="82" t="s">
        <v>125</v>
      </c>
      <c r="P60" s="82" t="s">
        <v>96</v>
      </c>
      <c r="Q60" s="395" t="str">
        <f>IF(G10="","",G10)</f>
        <v/>
      </c>
      <c r="R60" s="398">
        <v>1</v>
      </c>
      <c r="S60" s="399">
        <f t="shared" si="0"/>
        <v>2</v>
      </c>
      <c r="T60" s="399">
        <f t="shared" si="1"/>
        <v>3</v>
      </c>
      <c r="U60" s="399">
        <f t="shared" si="2"/>
        <v>4</v>
      </c>
      <c r="V60" s="399">
        <f t="shared" si="3"/>
        <v>5</v>
      </c>
      <c r="W60" s="399">
        <f t="shared" si="4"/>
        <v>6</v>
      </c>
      <c r="X60" s="399">
        <f t="shared" si="5"/>
        <v>7</v>
      </c>
      <c r="Y60" s="399">
        <f t="shared" si="6"/>
        <v>8</v>
      </c>
      <c r="Z60" s="399">
        <f t="shared" si="7"/>
        <v>9</v>
      </c>
      <c r="AA60" s="399">
        <f t="shared" si="8"/>
        <v>10</v>
      </c>
      <c r="AB60" s="399">
        <f t="shared" si="9"/>
        <v>11</v>
      </c>
      <c r="AC60" s="399">
        <f t="shared" si="10"/>
        <v>12</v>
      </c>
      <c r="AD60" s="399">
        <f t="shared" si="11"/>
        <v>13</v>
      </c>
      <c r="AE60" s="399">
        <f t="shared" si="12"/>
        <v>14</v>
      </c>
      <c r="AF60" s="399">
        <f t="shared" si="13"/>
        <v>15</v>
      </c>
      <c r="AG60" s="399">
        <f t="shared" si="14"/>
        <v>16</v>
      </c>
      <c r="AH60" s="399">
        <f t="shared" si="15"/>
        <v>17</v>
      </c>
      <c r="AI60" s="399">
        <f t="shared" si="16"/>
        <v>18</v>
      </c>
      <c r="AJ60" s="399">
        <f t="shared" si="17"/>
        <v>19</v>
      </c>
      <c r="AK60" s="389">
        <f t="shared" si="18"/>
        <v>20</v>
      </c>
      <c r="AL60" s="406" t="str" cm="1">
        <f t="array" ref="AL60">IFERROR(UNICODEHEX(MID($Q60,R60,2)),"")</f>
        <v/>
      </c>
      <c r="AM60" s="399" t="str" cm="1">
        <f t="array" ref="AM60">IFERROR(UNICODEHEX(MID($Q60,S60,2)),"")</f>
        <v/>
      </c>
      <c r="AN60" s="399" t="str" cm="1">
        <f t="array" ref="AN60">IFERROR(UNICODEHEX(MID($Q60,T60,2)),"")</f>
        <v/>
      </c>
      <c r="AO60" s="399" t="str" cm="1">
        <f t="array" ref="AO60">IFERROR(UNICODEHEX(MID($Q60,U60,2)),"")</f>
        <v/>
      </c>
      <c r="AP60" s="399" t="str" cm="1">
        <f t="array" ref="AP60">IFERROR(UNICODEHEX(MID($Q60,V60,2)),"")</f>
        <v/>
      </c>
      <c r="AQ60" s="399" t="str" cm="1">
        <f t="array" ref="AQ60">IFERROR(UNICODEHEX(MID($Q60,W60,2)),"")</f>
        <v/>
      </c>
      <c r="AR60" s="399" t="str" cm="1">
        <f t="array" ref="AR60">IFERROR(UNICODEHEX(MID($Q60,X60,2)),"")</f>
        <v/>
      </c>
      <c r="AS60" s="399" t="str" cm="1">
        <f t="array" ref="AS60">IFERROR(UNICODEHEX(MID($Q60,Y60,2)),"")</f>
        <v/>
      </c>
      <c r="AT60" s="399" t="str" cm="1">
        <f t="array" ref="AT60">IFERROR(UNICODEHEX(MID($Q60,Z60,2)),"")</f>
        <v/>
      </c>
      <c r="AU60" s="399" t="str" cm="1">
        <f t="array" ref="AU60">IFERROR(UNICODEHEX(MID($Q60,AA60,2)),"")</f>
        <v/>
      </c>
      <c r="AV60" s="399" t="str" cm="1">
        <f t="array" ref="AV60">IFERROR(UNICODEHEX(MID($Q60,AB60,2)),"")</f>
        <v/>
      </c>
      <c r="AW60" s="399" t="str" cm="1">
        <f t="array" ref="AW60">IFERROR(UNICODEHEX(MID($Q60,AC60,2)),"")</f>
        <v/>
      </c>
      <c r="AX60" s="399" t="str" cm="1">
        <f t="array" ref="AX60">IFERROR(UNICODEHEX(MID($Q60,AD60,2)),"")</f>
        <v/>
      </c>
      <c r="AY60" s="399" t="str" cm="1">
        <f t="array" ref="AY60">IFERROR(UNICODEHEX(MID($Q60,AE60,2)),"")</f>
        <v/>
      </c>
      <c r="AZ60" s="399" t="str" cm="1">
        <f t="array" ref="AZ60">IFERROR(UNICODEHEX(MID($Q60,AF60,2)),"")</f>
        <v/>
      </c>
      <c r="BA60" s="399" t="str" cm="1">
        <f t="array" ref="BA60">IFERROR(UNICODEHEX(MID($Q60,AG60,2)),"")</f>
        <v/>
      </c>
      <c r="BB60" s="399" t="str" cm="1">
        <f t="array" ref="BB60">IFERROR(UNICODEHEX(MID($Q60,AH60,2)),"")</f>
        <v/>
      </c>
      <c r="BC60" s="399" t="str" cm="1">
        <f t="array" ref="BC60">IFERROR(UNICODEHEX(MID($Q60,AI60,2)),"")</f>
        <v/>
      </c>
      <c r="BD60" s="399" t="str" cm="1">
        <f t="array" ref="BD60">IFERROR(UNICODEHEX(MID($Q60,AJ60,2)),"")</f>
        <v/>
      </c>
      <c r="BE60" s="440" t="str" cm="1">
        <f t="array" ref="BE60">IFERROR(UNICODEHEX(MID($Q60,AK60,2)),"")</f>
        <v/>
      </c>
      <c r="BF60" s="407" t="str">
        <f t="shared" si="22"/>
        <v/>
      </c>
      <c r="BG60" s="398">
        <f t="shared" si="19"/>
        <v>0</v>
      </c>
      <c r="BH60" s="126" t="str">
        <f t="shared" si="20"/>
        <v/>
      </c>
      <c r="BI60" s="230">
        <f t="shared" si="21"/>
        <v>8796093120512</v>
      </c>
    </row>
    <row r="61" spans="14:61">
      <c r="N61" s="125" t="s">
        <v>123</v>
      </c>
      <c r="O61" s="82" t="s">
        <v>125</v>
      </c>
      <c r="P61" s="82" t="s">
        <v>98</v>
      </c>
      <c r="Q61" s="395" t="str">
        <f>IF(H10="","",H10)</f>
        <v/>
      </c>
      <c r="R61" s="398">
        <v>1</v>
      </c>
      <c r="S61" s="399">
        <f t="shared" si="0"/>
        <v>2</v>
      </c>
      <c r="T61" s="399">
        <f t="shared" si="1"/>
        <v>3</v>
      </c>
      <c r="U61" s="399">
        <f t="shared" si="2"/>
        <v>4</v>
      </c>
      <c r="V61" s="399">
        <f t="shared" si="3"/>
        <v>5</v>
      </c>
      <c r="W61" s="399">
        <f t="shared" si="4"/>
        <v>6</v>
      </c>
      <c r="X61" s="399">
        <f t="shared" si="5"/>
        <v>7</v>
      </c>
      <c r="Y61" s="399">
        <f t="shared" si="6"/>
        <v>8</v>
      </c>
      <c r="Z61" s="399">
        <f t="shared" si="7"/>
        <v>9</v>
      </c>
      <c r="AA61" s="399">
        <f t="shared" si="8"/>
        <v>10</v>
      </c>
      <c r="AB61" s="399">
        <f t="shared" si="9"/>
        <v>11</v>
      </c>
      <c r="AC61" s="399">
        <f t="shared" si="10"/>
        <v>12</v>
      </c>
      <c r="AD61" s="399">
        <f t="shared" si="11"/>
        <v>13</v>
      </c>
      <c r="AE61" s="399">
        <f t="shared" si="12"/>
        <v>14</v>
      </c>
      <c r="AF61" s="399">
        <f t="shared" si="13"/>
        <v>15</v>
      </c>
      <c r="AG61" s="399">
        <f t="shared" si="14"/>
        <v>16</v>
      </c>
      <c r="AH61" s="399">
        <f t="shared" si="15"/>
        <v>17</v>
      </c>
      <c r="AI61" s="399">
        <f t="shared" si="16"/>
        <v>18</v>
      </c>
      <c r="AJ61" s="399">
        <f t="shared" si="17"/>
        <v>19</v>
      </c>
      <c r="AK61" s="389">
        <f t="shared" si="18"/>
        <v>20</v>
      </c>
      <c r="AL61" s="406" t="str" cm="1">
        <f t="array" ref="AL61">IFERROR(UNICODEHEX(MID($Q61,R61,2)),"")</f>
        <v/>
      </c>
      <c r="AM61" s="399" t="str" cm="1">
        <f t="array" ref="AM61">IFERROR(UNICODEHEX(MID($Q61,S61,2)),"")</f>
        <v/>
      </c>
      <c r="AN61" s="399" t="str" cm="1">
        <f t="array" ref="AN61">IFERROR(UNICODEHEX(MID($Q61,T61,2)),"")</f>
        <v/>
      </c>
      <c r="AO61" s="399" t="str" cm="1">
        <f t="array" ref="AO61">IFERROR(UNICODEHEX(MID($Q61,U61,2)),"")</f>
        <v/>
      </c>
      <c r="AP61" s="399" t="str" cm="1">
        <f t="array" ref="AP61">IFERROR(UNICODEHEX(MID($Q61,V61,2)),"")</f>
        <v/>
      </c>
      <c r="AQ61" s="399" t="str" cm="1">
        <f t="array" ref="AQ61">IFERROR(UNICODEHEX(MID($Q61,W61,2)),"")</f>
        <v/>
      </c>
      <c r="AR61" s="399" t="str" cm="1">
        <f t="array" ref="AR61">IFERROR(UNICODEHEX(MID($Q61,X61,2)),"")</f>
        <v/>
      </c>
      <c r="AS61" s="399" t="str" cm="1">
        <f t="array" ref="AS61">IFERROR(UNICODEHEX(MID($Q61,Y61,2)),"")</f>
        <v/>
      </c>
      <c r="AT61" s="399" t="str" cm="1">
        <f t="array" ref="AT61">IFERROR(UNICODEHEX(MID($Q61,Z61,2)),"")</f>
        <v/>
      </c>
      <c r="AU61" s="399" t="str" cm="1">
        <f t="array" ref="AU61">IFERROR(UNICODEHEX(MID($Q61,AA61,2)),"")</f>
        <v/>
      </c>
      <c r="AV61" s="399" t="str" cm="1">
        <f t="array" ref="AV61">IFERROR(UNICODEHEX(MID($Q61,AB61,2)),"")</f>
        <v/>
      </c>
      <c r="AW61" s="399" t="str" cm="1">
        <f t="array" ref="AW61">IFERROR(UNICODEHEX(MID($Q61,AC61,2)),"")</f>
        <v/>
      </c>
      <c r="AX61" s="399" t="str" cm="1">
        <f t="array" ref="AX61">IFERROR(UNICODEHEX(MID($Q61,AD61,2)),"")</f>
        <v/>
      </c>
      <c r="AY61" s="399" t="str" cm="1">
        <f t="array" ref="AY61">IFERROR(UNICODEHEX(MID($Q61,AE61,2)),"")</f>
        <v/>
      </c>
      <c r="AZ61" s="399" t="str" cm="1">
        <f t="array" ref="AZ61">IFERROR(UNICODEHEX(MID($Q61,AF61,2)),"")</f>
        <v/>
      </c>
      <c r="BA61" s="399" t="str" cm="1">
        <f t="array" ref="BA61">IFERROR(UNICODEHEX(MID($Q61,AG61,2)),"")</f>
        <v/>
      </c>
      <c r="BB61" s="399" t="str" cm="1">
        <f t="array" ref="BB61">IFERROR(UNICODEHEX(MID($Q61,AH61,2)),"")</f>
        <v/>
      </c>
      <c r="BC61" s="399" t="str" cm="1">
        <f t="array" ref="BC61">IFERROR(UNICODEHEX(MID($Q61,AI61,2)),"")</f>
        <v/>
      </c>
      <c r="BD61" s="399" t="str" cm="1">
        <f t="array" ref="BD61">IFERROR(UNICODEHEX(MID($Q61,AJ61,2)),"")</f>
        <v/>
      </c>
      <c r="BE61" s="440" t="str" cm="1">
        <f t="array" ref="BE61">IFERROR(UNICODEHEX(MID($Q61,AK61,2)),"")</f>
        <v/>
      </c>
      <c r="BF61" s="407" t="str">
        <f t="shared" si="22"/>
        <v/>
      </c>
      <c r="BG61" s="398">
        <f t="shared" si="19"/>
        <v>0</v>
      </c>
      <c r="BH61" s="126" t="str">
        <f t="shared" si="20"/>
        <v/>
      </c>
      <c r="BI61" s="230">
        <f t="shared" si="21"/>
        <v>17592186142720</v>
      </c>
    </row>
    <row r="62" spans="14:61">
      <c r="N62" s="125" t="s">
        <v>123</v>
      </c>
      <c r="O62" s="82" t="s">
        <v>125</v>
      </c>
      <c r="P62" s="82" t="s">
        <v>100</v>
      </c>
      <c r="Q62" s="395" t="str">
        <f>IF(I10="","",I10)</f>
        <v/>
      </c>
      <c r="R62" s="398">
        <v>1</v>
      </c>
      <c r="S62" s="399">
        <f t="shared" si="0"/>
        <v>2</v>
      </c>
      <c r="T62" s="399">
        <f t="shared" si="1"/>
        <v>3</v>
      </c>
      <c r="U62" s="399">
        <f t="shared" si="2"/>
        <v>4</v>
      </c>
      <c r="V62" s="399">
        <f t="shared" si="3"/>
        <v>5</v>
      </c>
      <c r="W62" s="399">
        <f t="shared" si="4"/>
        <v>6</v>
      </c>
      <c r="X62" s="399">
        <f t="shared" si="5"/>
        <v>7</v>
      </c>
      <c r="Y62" s="399">
        <f t="shared" si="6"/>
        <v>8</v>
      </c>
      <c r="Z62" s="399">
        <f t="shared" si="7"/>
        <v>9</v>
      </c>
      <c r="AA62" s="399">
        <f t="shared" si="8"/>
        <v>10</v>
      </c>
      <c r="AB62" s="399">
        <f t="shared" si="9"/>
        <v>11</v>
      </c>
      <c r="AC62" s="399">
        <f t="shared" si="10"/>
        <v>12</v>
      </c>
      <c r="AD62" s="399">
        <f t="shared" si="11"/>
        <v>13</v>
      </c>
      <c r="AE62" s="399">
        <f t="shared" si="12"/>
        <v>14</v>
      </c>
      <c r="AF62" s="399">
        <f t="shared" si="13"/>
        <v>15</v>
      </c>
      <c r="AG62" s="399">
        <f t="shared" si="14"/>
        <v>16</v>
      </c>
      <c r="AH62" s="399">
        <f t="shared" si="15"/>
        <v>17</v>
      </c>
      <c r="AI62" s="399">
        <f t="shared" si="16"/>
        <v>18</v>
      </c>
      <c r="AJ62" s="399">
        <f t="shared" si="17"/>
        <v>19</v>
      </c>
      <c r="AK62" s="389">
        <f t="shared" si="18"/>
        <v>20</v>
      </c>
      <c r="AL62" s="406" t="str" cm="1">
        <f t="array" ref="AL62">IFERROR(UNICODEHEX(MID($Q62,R62,2)),"")</f>
        <v/>
      </c>
      <c r="AM62" s="399" t="str" cm="1">
        <f t="array" ref="AM62">IFERROR(UNICODEHEX(MID($Q62,S62,2)),"")</f>
        <v/>
      </c>
      <c r="AN62" s="399" t="str" cm="1">
        <f t="array" ref="AN62">IFERROR(UNICODEHEX(MID($Q62,T62,2)),"")</f>
        <v/>
      </c>
      <c r="AO62" s="399" t="str" cm="1">
        <f t="array" ref="AO62">IFERROR(UNICODEHEX(MID($Q62,U62,2)),"")</f>
        <v/>
      </c>
      <c r="AP62" s="399" t="str" cm="1">
        <f t="array" ref="AP62">IFERROR(UNICODEHEX(MID($Q62,V62,2)),"")</f>
        <v/>
      </c>
      <c r="AQ62" s="399" t="str" cm="1">
        <f t="array" ref="AQ62">IFERROR(UNICODEHEX(MID($Q62,W62,2)),"")</f>
        <v/>
      </c>
      <c r="AR62" s="399" t="str" cm="1">
        <f t="array" ref="AR62">IFERROR(UNICODEHEX(MID($Q62,X62,2)),"")</f>
        <v/>
      </c>
      <c r="AS62" s="399" t="str" cm="1">
        <f t="array" ref="AS62">IFERROR(UNICODEHEX(MID($Q62,Y62,2)),"")</f>
        <v/>
      </c>
      <c r="AT62" s="399" t="str" cm="1">
        <f t="array" ref="AT62">IFERROR(UNICODEHEX(MID($Q62,Z62,2)),"")</f>
        <v/>
      </c>
      <c r="AU62" s="399" t="str" cm="1">
        <f t="array" ref="AU62">IFERROR(UNICODEHEX(MID($Q62,AA62,2)),"")</f>
        <v/>
      </c>
      <c r="AV62" s="399" t="str" cm="1">
        <f t="array" ref="AV62">IFERROR(UNICODEHEX(MID($Q62,AB62,2)),"")</f>
        <v/>
      </c>
      <c r="AW62" s="399" t="str" cm="1">
        <f t="array" ref="AW62">IFERROR(UNICODEHEX(MID($Q62,AC62,2)),"")</f>
        <v/>
      </c>
      <c r="AX62" s="399" t="str" cm="1">
        <f t="array" ref="AX62">IFERROR(UNICODEHEX(MID($Q62,AD62,2)),"")</f>
        <v/>
      </c>
      <c r="AY62" s="399" t="str" cm="1">
        <f t="array" ref="AY62">IFERROR(UNICODEHEX(MID($Q62,AE62,2)),"")</f>
        <v/>
      </c>
      <c r="AZ62" s="399" t="str" cm="1">
        <f t="array" ref="AZ62">IFERROR(UNICODEHEX(MID($Q62,AF62,2)),"")</f>
        <v/>
      </c>
      <c r="BA62" s="399" t="str" cm="1">
        <f t="array" ref="BA62">IFERROR(UNICODEHEX(MID($Q62,AG62,2)),"")</f>
        <v/>
      </c>
      <c r="BB62" s="399" t="str" cm="1">
        <f t="array" ref="BB62">IFERROR(UNICODEHEX(MID($Q62,AH62,2)),"")</f>
        <v/>
      </c>
      <c r="BC62" s="399" t="str" cm="1">
        <f t="array" ref="BC62">IFERROR(UNICODEHEX(MID($Q62,AI62,2)),"")</f>
        <v/>
      </c>
      <c r="BD62" s="399" t="str" cm="1">
        <f t="array" ref="BD62">IFERROR(UNICODEHEX(MID($Q62,AJ62,2)),"")</f>
        <v/>
      </c>
      <c r="BE62" s="440" t="str" cm="1">
        <f t="array" ref="BE62">IFERROR(UNICODEHEX(MID($Q62,AK62,2)),"")</f>
        <v/>
      </c>
      <c r="BF62" s="407" t="str">
        <f t="shared" si="22"/>
        <v/>
      </c>
      <c r="BG62" s="398">
        <f t="shared" si="19"/>
        <v>0</v>
      </c>
      <c r="BH62" s="126" t="str">
        <f t="shared" si="20"/>
        <v/>
      </c>
      <c r="BI62" s="230">
        <f t="shared" si="21"/>
        <v>35184372187136</v>
      </c>
    </row>
    <row r="63" spans="14:61">
      <c r="N63" s="125" t="s">
        <v>123</v>
      </c>
      <c r="O63" s="82" t="s">
        <v>125</v>
      </c>
      <c r="P63" s="274" t="s">
        <v>102</v>
      </c>
      <c r="Q63" s="395" t="str">
        <f>IF(J10="","",J10)</f>
        <v/>
      </c>
      <c r="R63" s="398">
        <v>1</v>
      </c>
      <c r="S63" s="399">
        <f t="shared" si="0"/>
        <v>2</v>
      </c>
      <c r="T63" s="399">
        <f t="shared" si="1"/>
        <v>3</v>
      </c>
      <c r="U63" s="399">
        <f t="shared" si="2"/>
        <v>4</v>
      </c>
      <c r="V63" s="399">
        <f t="shared" si="3"/>
        <v>5</v>
      </c>
      <c r="W63" s="399">
        <f t="shared" si="4"/>
        <v>6</v>
      </c>
      <c r="X63" s="399">
        <f t="shared" si="5"/>
        <v>7</v>
      </c>
      <c r="Y63" s="399">
        <f t="shared" si="6"/>
        <v>8</v>
      </c>
      <c r="Z63" s="399">
        <f t="shared" si="7"/>
        <v>9</v>
      </c>
      <c r="AA63" s="399">
        <f t="shared" si="8"/>
        <v>10</v>
      </c>
      <c r="AB63" s="399">
        <f t="shared" si="9"/>
        <v>11</v>
      </c>
      <c r="AC63" s="399">
        <f t="shared" si="10"/>
        <v>12</v>
      </c>
      <c r="AD63" s="399">
        <f t="shared" si="11"/>
        <v>13</v>
      </c>
      <c r="AE63" s="399">
        <f t="shared" si="12"/>
        <v>14</v>
      </c>
      <c r="AF63" s="399">
        <f t="shared" si="13"/>
        <v>15</v>
      </c>
      <c r="AG63" s="399">
        <f t="shared" si="14"/>
        <v>16</v>
      </c>
      <c r="AH63" s="399">
        <f t="shared" si="15"/>
        <v>17</v>
      </c>
      <c r="AI63" s="399">
        <f t="shared" si="16"/>
        <v>18</v>
      </c>
      <c r="AJ63" s="399">
        <f t="shared" si="17"/>
        <v>19</v>
      </c>
      <c r="AK63" s="389">
        <f t="shared" si="18"/>
        <v>20</v>
      </c>
      <c r="AL63" s="406" t="str" cm="1">
        <f t="array" ref="AL63">IFERROR(UNICODEHEX(MID($Q63,R63,2)),"")</f>
        <v/>
      </c>
      <c r="AM63" s="399" t="str" cm="1">
        <f t="array" ref="AM63">IFERROR(UNICODEHEX(MID($Q63,S63,2)),"")</f>
        <v/>
      </c>
      <c r="AN63" s="399" t="str" cm="1">
        <f t="array" ref="AN63">IFERROR(UNICODEHEX(MID($Q63,T63,2)),"")</f>
        <v/>
      </c>
      <c r="AO63" s="399" t="str" cm="1">
        <f t="array" ref="AO63">IFERROR(UNICODEHEX(MID($Q63,U63,2)),"")</f>
        <v/>
      </c>
      <c r="AP63" s="399" t="str" cm="1">
        <f t="array" ref="AP63">IFERROR(UNICODEHEX(MID($Q63,V63,2)),"")</f>
        <v/>
      </c>
      <c r="AQ63" s="399" t="str" cm="1">
        <f t="array" ref="AQ63">IFERROR(UNICODEHEX(MID($Q63,W63,2)),"")</f>
        <v/>
      </c>
      <c r="AR63" s="399" t="str" cm="1">
        <f t="array" ref="AR63">IFERROR(UNICODEHEX(MID($Q63,X63,2)),"")</f>
        <v/>
      </c>
      <c r="AS63" s="399" t="str" cm="1">
        <f t="array" ref="AS63">IFERROR(UNICODEHEX(MID($Q63,Y63,2)),"")</f>
        <v/>
      </c>
      <c r="AT63" s="399" t="str" cm="1">
        <f t="array" ref="AT63">IFERROR(UNICODEHEX(MID($Q63,Z63,2)),"")</f>
        <v/>
      </c>
      <c r="AU63" s="399" t="str" cm="1">
        <f t="array" ref="AU63">IFERROR(UNICODEHEX(MID($Q63,AA63,2)),"")</f>
        <v/>
      </c>
      <c r="AV63" s="399" t="str" cm="1">
        <f t="array" ref="AV63">IFERROR(UNICODEHEX(MID($Q63,AB63,2)),"")</f>
        <v/>
      </c>
      <c r="AW63" s="399" t="str" cm="1">
        <f t="array" ref="AW63">IFERROR(UNICODEHEX(MID($Q63,AC63,2)),"")</f>
        <v/>
      </c>
      <c r="AX63" s="399" t="str" cm="1">
        <f t="array" ref="AX63">IFERROR(UNICODEHEX(MID($Q63,AD63,2)),"")</f>
        <v/>
      </c>
      <c r="AY63" s="399" t="str" cm="1">
        <f t="array" ref="AY63">IFERROR(UNICODEHEX(MID($Q63,AE63,2)),"")</f>
        <v/>
      </c>
      <c r="AZ63" s="399" t="str" cm="1">
        <f t="array" ref="AZ63">IFERROR(UNICODEHEX(MID($Q63,AF63,2)),"")</f>
        <v/>
      </c>
      <c r="BA63" s="399" t="str" cm="1">
        <f t="array" ref="BA63">IFERROR(UNICODEHEX(MID($Q63,AG63,2)),"")</f>
        <v/>
      </c>
      <c r="BB63" s="399" t="str" cm="1">
        <f t="array" ref="BB63">IFERROR(UNICODEHEX(MID($Q63,AH63,2)),"")</f>
        <v/>
      </c>
      <c r="BC63" s="399" t="str" cm="1">
        <f t="array" ref="BC63">IFERROR(UNICODEHEX(MID($Q63,AI63,2)),"")</f>
        <v/>
      </c>
      <c r="BD63" s="399" t="str" cm="1">
        <f t="array" ref="BD63">IFERROR(UNICODEHEX(MID($Q63,AJ63,2)),"")</f>
        <v/>
      </c>
      <c r="BE63" s="440" t="str" cm="1">
        <f t="array" ref="BE63">IFERROR(UNICODEHEX(MID($Q63,AK63,2)),"")</f>
        <v/>
      </c>
      <c r="BF63" s="407" t="str">
        <f t="shared" si="22"/>
        <v/>
      </c>
      <c r="BG63" s="398">
        <f t="shared" si="19"/>
        <v>0</v>
      </c>
      <c r="BH63" s="126" t="str">
        <f t="shared" si="20"/>
        <v/>
      </c>
      <c r="BI63" s="230">
        <f t="shared" si="21"/>
        <v>70368744275968</v>
      </c>
    </row>
    <row r="64" spans="14:61">
      <c r="N64" s="127" t="s">
        <v>123</v>
      </c>
      <c r="O64" s="128" t="s">
        <v>125</v>
      </c>
      <c r="P64" s="128" t="s">
        <v>103</v>
      </c>
      <c r="Q64" s="396" t="str">
        <f>IF(K10="","",K10)</f>
        <v/>
      </c>
      <c r="R64" s="400">
        <v>1</v>
      </c>
      <c r="S64" s="401">
        <f t="shared" si="0"/>
        <v>2</v>
      </c>
      <c r="T64" s="401">
        <f t="shared" si="1"/>
        <v>3</v>
      </c>
      <c r="U64" s="401">
        <f t="shared" si="2"/>
        <v>4</v>
      </c>
      <c r="V64" s="401">
        <f t="shared" si="3"/>
        <v>5</v>
      </c>
      <c r="W64" s="401">
        <f t="shared" si="4"/>
        <v>6</v>
      </c>
      <c r="X64" s="401">
        <f t="shared" si="5"/>
        <v>7</v>
      </c>
      <c r="Y64" s="401">
        <f t="shared" si="6"/>
        <v>8</v>
      </c>
      <c r="Z64" s="401">
        <f t="shared" si="7"/>
        <v>9</v>
      </c>
      <c r="AA64" s="401">
        <f t="shared" si="8"/>
        <v>10</v>
      </c>
      <c r="AB64" s="401">
        <f t="shared" si="9"/>
        <v>11</v>
      </c>
      <c r="AC64" s="401">
        <f t="shared" si="10"/>
        <v>12</v>
      </c>
      <c r="AD64" s="401">
        <f t="shared" si="11"/>
        <v>13</v>
      </c>
      <c r="AE64" s="401">
        <f t="shared" si="12"/>
        <v>14</v>
      </c>
      <c r="AF64" s="401">
        <f t="shared" si="13"/>
        <v>15</v>
      </c>
      <c r="AG64" s="401">
        <f t="shared" si="14"/>
        <v>16</v>
      </c>
      <c r="AH64" s="401">
        <f t="shared" si="15"/>
        <v>17</v>
      </c>
      <c r="AI64" s="401">
        <f t="shared" si="16"/>
        <v>18</v>
      </c>
      <c r="AJ64" s="401">
        <f t="shared" si="17"/>
        <v>19</v>
      </c>
      <c r="AK64" s="390">
        <f t="shared" si="18"/>
        <v>20</v>
      </c>
      <c r="AL64" s="408" t="str" cm="1">
        <f t="array" ref="AL64">IFERROR(UNICODEHEX(MID($Q64,R64,2)),"")</f>
        <v/>
      </c>
      <c r="AM64" s="401" t="str" cm="1">
        <f t="array" ref="AM64">IFERROR(UNICODEHEX(MID($Q64,S64,2)),"")</f>
        <v/>
      </c>
      <c r="AN64" s="401" t="str" cm="1">
        <f t="array" ref="AN64">IFERROR(UNICODEHEX(MID($Q64,T64,2)),"")</f>
        <v/>
      </c>
      <c r="AO64" s="401" t="str" cm="1">
        <f t="array" ref="AO64">IFERROR(UNICODEHEX(MID($Q64,U64,2)),"")</f>
        <v/>
      </c>
      <c r="AP64" s="401" t="str" cm="1">
        <f t="array" ref="AP64">IFERROR(UNICODEHEX(MID($Q64,V64,2)),"")</f>
        <v/>
      </c>
      <c r="AQ64" s="401" t="str" cm="1">
        <f t="array" ref="AQ64">IFERROR(UNICODEHEX(MID($Q64,W64,2)),"")</f>
        <v/>
      </c>
      <c r="AR64" s="401" t="str" cm="1">
        <f t="array" ref="AR64">IFERROR(UNICODEHEX(MID($Q64,X64,2)),"")</f>
        <v/>
      </c>
      <c r="AS64" s="401" t="str" cm="1">
        <f t="array" ref="AS64">IFERROR(UNICODEHEX(MID($Q64,Y64,2)),"")</f>
        <v/>
      </c>
      <c r="AT64" s="401" t="str" cm="1">
        <f t="array" ref="AT64">IFERROR(UNICODEHEX(MID($Q64,Z64,2)),"")</f>
        <v/>
      </c>
      <c r="AU64" s="401" t="str" cm="1">
        <f t="array" ref="AU64">IFERROR(UNICODEHEX(MID($Q64,AA64,2)),"")</f>
        <v/>
      </c>
      <c r="AV64" s="401" t="str" cm="1">
        <f t="array" ref="AV64">IFERROR(UNICODEHEX(MID($Q64,AB64,2)),"")</f>
        <v/>
      </c>
      <c r="AW64" s="401" t="str" cm="1">
        <f t="array" ref="AW64">IFERROR(UNICODEHEX(MID($Q64,AC64,2)),"")</f>
        <v/>
      </c>
      <c r="AX64" s="401" t="str" cm="1">
        <f t="array" ref="AX64">IFERROR(UNICODEHEX(MID($Q64,AD64,2)),"")</f>
        <v/>
      </c>
      <c r="AY64" s="401" t="str" cm="1">
        <f t="array" ref="AY64">IFERROR(UNICODEHEX(MID($Q64,AE64,2)),"")</f>
        <v/>
      </c>
      <c r="AZ64" s="401" t="str" cm="1">
        <f t="array" ref="AZ64">IFERROR(UNICODEHEX(MID($Q64,AF64,2)),"")</f>
        <v/>
      </c>
      <c r="BA64" s="401" t="str" cm="1">
        <f t="array" ref="BA64">IFERROR(UNICODEHEX(MID($Q64,AG64,2)),"")</f>
        <v/>
      </c>
      <c r="BB64" s="401" t="str" cm="1">
        <f t="array" ref="BB64">IFERROR(UNICODEHEX(MID($Q64,AH64,2)),"")</f>
        <v/>
      </c>
      <c r="BC64" s="401" t="str" cm="1">
        <f t="array" ref="BC64">IFERROR(UNICODEHEX(MID($Q64,AI64,2)),"")</f>
        <v/>
      </c>
      <c r="BD64" s="401" t="str" cm="1">
        <f t="array" ref="BD64">IFERROR(UNICODEHEX(MID($Q64,AJ64,2)),"")</f>
        <v/>
      </c>
      <c r="BE64" s="441" t="str" cm="1">
        <f t="array" ref="BE64">IFERROR(UNICODEHEX(MID($Q64,AK64,2)),"")</f>
        <v/>
      </c>
      <c r="BF64" s="409" t="str">
        <f t="shared" si="22"/>
        <v/>
      </c>
      <c r="BG64" s="400">
        <f t="shared" si="19"/>
        <v>0</v>
      </c>
      <c r="BH64" s="129" t="str">
        <f t="shared" si="20"/>
        <v/>
      </c>
      <c r="BI64" s="231">
        <f t="shared" si="21"/>
        <v>140737488453632</v>
      </c>
    </row>
  </sheetData>
  <sheetProtection sheet="1" objects="1" scenarios="1" selectLockedCells="1"/>
  <mergeCells count="4">
    <mergeCell ref="N16:P16"/>
    <mergeCell ref="B15:F15"/>
    <mergeCell ref="B17:F17"/>
    <mergeCell ref="B16:F16"/>
  </mergeCells>
  <phoneticPr fontId="1"/>
  <dataValidations count="2">
    <dataValidation type="textLength" operator="lessThanOrEqual" showInputMessage="1" showErrorMessage="1" sqref="A4:M4" xr:uid="{67868648-0DB3-7144-8C2E-F6620A13D01E}">
      <formula1>20</formula1>
    </dataValidation>
    <dataValidation type="textLength" errorStyle="warning" operator="lessThanOrEqual" showInputMessage="1" showErrorMessage="1" errorTitle="字数制限" error="登録は１０文字まで" sqref="A8:L8 A10:K10 A6:L6" xr:uid="{3FDFDC57-BD31-8541-B194-2A96208FBA43}">
      <formula1>20</formula1>
    </dataValidation>
  </dataValidations>
  <pageMargins left="0.23622047244094491" right="0.23622047244094491" top="1.1417322834645669" bottom="0.74803149606299213" header="0.31496062992125984" footer="0.31496062992125984"/>
  <pageSetup paperSize="9" scale="86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BC11-3168-674D-8DC0-2369D903F776}">
  <dimension ref="A1:BW353"/>
  <sheetViews>
    <sheetView showGridLines="0" showRowColHeaders="0" tabSelected="1" topLeftCell="AL21" zoomScaleNormal="100" workbookViewId="0">
      <pane xSplit="1" ySplit="3" topLeftCell="AM24" activePane="bottomRight" state="frozen"/>
      <selection activeCell="AL21" sqref="AL21"/>
      <selection pane="topRight" activeCell="AM21" sqref="AM21"/>
      <selection pane="bottomLeft" activeCell="AL24" sqref="AL24"/>
      <selection pane="bottomRight" activeCell="AM24" sqref="AM24"/>
    </sheetView>
  </sheetViews>
  <sheetFormatPr baseColWidth="10" defaultColWidth="11.5703125" defaultRowHeight="20"/>
  <cols>
    <col min="1" max="1" width="12" bestFit="1" customWidth="1"/>
    <col min="2" max="3" width="8.5703125" bestFit="1" customWidth="1"/>
    <col min="4" max="4" width="8.5703125" customWidth="1"/>
    <col min="5" max="5" width="6.85546875" customWidth="1"/>
    <col min="6" max="13" width="4.5703125" customWidth="1"/>
    <col min="14" max="14" width="8" bestFit="1" customWidth="1"/>
    <col min="15" max="18" width="4.5703125" customWidth="1"/>
    <col min="19" max="19" width="12" bestFit="1" customWidth="1"/>
    <col min="20" max="20" width="2.28515625" customWidth="1"/>
    <col min="21" max="21" width="6.85546875" bestFit="1" customWidth="1"/>
    <col min="22" max="24" width="5.28515625" customWidth="1"/>
    <col min="25" max="25" width="8.5703125" customWidth="1"/>
    <col min="26" max="26" width="6.85546875" bestFit="1" customWidth="1"/>
    <col min="27" max="27" width="2.28515625" customWidth="1"/>
    <col min="28" max="28" width="8.5703125" customWidth="1"/>
    <col min="29" max="29" width="5.140625" bestFit="1" customWidth="1"/>
    <col min="30" max="30" width="6.85546875" bestFit="1" customWidth="1"/>
    <col min="31" max="31" width="8.5703125" customWidth="1"/>
    <col min="32" max="32" width="5.140625" bestFit="1" customWidth="1"/>
    <col min="33" max="33" width="6.85546875" customWidth="1"/>
    <col min="34" max="34" width="8.5703125" customWidth="1"/>
    <col min="35" max="35" width="5.140625" bestFit="1" customWidth="1"/>
    <col min="36" max="36" width="6.85546875" customWidth="1"/>
    <col min="37" max="37" width="2.28515625" customWidth="1"/>
    <col min="38" max="38" width="8" bestFit="1" customWidth="1"/>
    <col min="39" max="39" width="5.140625" bestFit="1" customWidth="1"/>
    <col min="40" max="42" width="5.140625" customWidth="1"/>
    <col min="43" max="44" width="5.28515625" bestFit="1" customWidth="1"/>
    <col min="45" max="45" width="5.140625" bestFit="1" customWidth="1"/>
    <col min="46" max="47" width="4.85546875" bestFit="1" customWidth="1"/>
    <col min="48" max="48" width="6.85546875" bestFit="1" customWidth="1"/>
    <col min="49" max="49" width="10.28515625" bestFit="1" customWidth="1"/>
    <col min="50" max="50" width="14.28515625" customWidth="1"/>
    <col min="51" max="56" width="41.28515625" customWidth="1"/>
  </cols>
  <sheetData>
    <row r="1" spans="1:54">
      <c r="F1" s="80" t="s">
        <v>197</v>
      </c>
      <c r="G1" s="303"/>
      <c r="H1" s="303"/>
      <c r="I1" s="303"/>
      <c r="J1" s="303"/>
      <c r="K1" s="303"/>
      <c r="L1" s="303"/>
      <c r="M1" s="303"/>
      <c r="N1" s="303"/>
      <c r="O1" s="80" t="s">
        <v>198</v>
      </c>
      <c r="P1" s="303"/>
      <c r="Q1" s="303"/>
      <c r="R1" s="79"/>
      <c r="AR1" s="29"/>
      <c r="AS1" s="30"/>
      <c r="AT1" s="30"/>
      <c r="AU1" s="30"/>
    </row>
    <row r="2" spans="1:54">
      <c r="A2" s="325" t="s">
        <v>199</v>
      </c>
      <c r="B2" s="326" t="s">
        <v>200</v>
      </c>
      <c r="C2" s="535" t="s">
        <v>201</v>
      </c>
      <c r="D2" s="535"/>
      <c r="E2" s="326" t="s">
        <v>202</v>
      </c>
      <c r="F2" s="535" t="s">
        <v>203</v>
      </c>
      <c r="G2" s="535"/>
      <c r="H2" s="535"/>
      <c r="I2" s="535" t="s">
        <v>204</v>
      </c>
      <c r="J2" s="535"/>
      <c r="K2" s="326" t="s">
        <v>205</v>
      </c>
      <c r="L2" s="326" t="s">
        <v>206</v>
      </c>
      <c r="M2" s="326" t="s">
        <v>207</v>
      </c>
      <c r="N2" s="326" t="s">
        <v>656</v>
      </c>
      <c r="O2" s="535" t="s">
        <v>208</v>
      </c>
      <c r="P2" s="535"/>
      <c r="Q2" s="535"/>
      <c r="R2" s="326">
        <v>1</v>
      </c>
      <c r="S2" s="326" t="s">
        <v>209</v>
      </c>
    </row>
    <row r="3" spans="1:54">
      <c r="A3" s="379" t="s">
        <v>210</v>
      </c>
      <c r="B3" s="379" t="s">
        <v>211</v>
      </c>
      <c r="C3" s="379" t="s">
        <v>635</v>
      </c>
      <c r="D3" s="379"/>
      <c r="E3" s="379" t="s">
        <v>212</v>
      </c>
      <c r="F3" s="103" t="s">
        <v>213</v>
      </c>
      <c r="G3" s="103"/>
      <c r="H3" s="103"/>
      <c r="I3" s="103" t="s">
        <v>628</v>
      </c>
      <c r="J3" s="103"/>
      <c r="K3" s="103" t="s">
        <v>213</v>
      </c>
      <c r="L3" s="103" t="s">
        <v>215</v>
      </c>
      <c r="M3" s="103" t="s">
        <v>214</v>
      </c>
      <c r="N3" s="103" t="s">
        <v>628</v>
      </c>
      <c r="O3" s="103" t="s">
        <v>606</v>
      </c>
      <c r="P3" s="103"/>
      <c r="Q3" s="103"/>
      <c r="R3" s="103" t="s">
        <v>606</v>
      </c>
      <c r="S3" s="103" t="s">
        <v>216</v>
      </c>
    </row>
    <row r="4" spans="1:54">
      <c r="A4" s="380" t="s">
        <v>217</v>
      </c>
      <c r="B4" s="381" t="s">
        <v>218</v>
      </c>
      <c r="C4" s="381" t="s">
        <v>636</v>
      </c>
      <c r="D4" s="381" t="s">
        <v>637</v>
      </c>
      <c r="E4" s="381" t="s">
        <v>219</v>
      </c>
      <c r="F4" s="341" t="s">
        <v>598</v>
      </c>
      <c r="G4" s="341"/>
      <c r="H4" s="341"/>
      <c r="I4" s="341" t="s">
        <v>632</v>
      </c>
      <c r="J4" s="341"/>
      <c r="K4" s="341" t="s">
        <v>598</v>
      </c>
      <c r="L4" s="341" t="s">
        <v>598</v>
      </c>
      <c r="M4" s="341" t="s">
        <v>598</v>
      </c>
      <c r="N4" s="341" t="s">
        <v>632</v>
      </c>
      <c r="O4" s="341" t="s">
        <v>598</v>
      </c>
      <c r="P4" s="341"/>
      <c r="Q4" s="341"/>
      <c r="R4" s="341" t="s">
        <v>598</v>
      </c>
      <c r="S4" s="381"/>
    </row>
    <row r="5" spans="1:54">
      <c r="A5" s="380"/>
      <c r="B5" s="381"/>
      <c r="C5" s="381" t="s">
        <v>657</v>
      </c>
      <c r="D5" s="381" t="s">
        <v>943</v>
      </c>
      <c r="E5" s="381" t="s">
        <v>220</v>
      </c>
      <c r="F5" s="341" t="s">
        <v>596</v>
      </c>
      <c r="G5" s="341"/>
      <c r="H5" s="341"/>
      <c r="I5" s="341" t="s">
        <v>633</v>
      </c>
      <c r="J5" s="341"/>
      <c r="K5" s="341" t="s">
        <v>596</v>
      </c>
      <c r="L5" s="341" t="s">
        <v>596</v>
      </c>
      <c r="M5" s="341" t="s">
        <v>596</v>
      </c>
      <c r="N5" s="341" t="s">
        <v>633</v>
      </c>
      <c r="O5" s="341" t="s">
        <v>596</v>
      </c>
      <c r="P5" s="341"/>
      <c r="Q5" s="341"/>
      <c r="R5" s="341" t="s">
        <v>596</v>
      </c>
      <c r="S5" s="381"/>
    </row>
    <row r="6" spans="1:54">
      <c r="A6" s="380"/>
      <c r="B6" s="381"/>
      <c r="C6" s="381" t="s">
        <v>638</v>
      </c>
      <c r="D6" s="381" t="s">
        <v>639</v>
      </c>
      <c r="E6" s="381"/>
      <c r="F6" s="341" t="s">
        <v>595</v>
      </c>
      <c r="G6" s="341"/>
      <c r="H6" s="341"/>
      <c r="I6" s="341" t="s">
        <v>595</v>
      </c>
      <c r="J6" s="341"/>
      <c r="K6" s="381" t="s">
        <v>595</v>
      </c>
      <c r="L6" s="381" t="s">
        <v>595</v>
      </c>
      <c r="M6" s="381" t="s">
        <v>595</v>
      </c>
      <c r="N6" s="341" t="s">
        <v>595</v>
      </c>
      <c r="O6" s="341" t="s">
        <v>595</v>
      </c>
      <c r="P6" s="341"/>
      <c r="Q6" s="341"/>
      <c r="R6" s="381" t="s">
        <v>595</v>
      </c>
      <c r="S6" s="381"/>
    </row>
    <row r="7" spans="1:54">
      <c r="A7" s="380"/>
      <c r="B7" s="381"/>
      <c r="C7" s="381" t="s">
        <v>639</v>
      </c>
      <c r="D7" s="381" t="s">
        <v>641</v>
      </c>
      <c r="E7" s="381"/>
      <c r="F7" s="341" t="s">
        <v>597</v>
      </c>
      <c r="G7" s="341"/>
      <c r="H7" s="341"/>
      <c r="I7" s="341" t="s">
        <v>649</v>
      </c>
      <c r="J7" s="341"/>
      <c r="K7" s="341" t="s">
        <v>950</v>
      </c>
      <c r="L7" s="341" t="s">
        <v>949</v>
      </c>
      <c r="M7" s="341" t="s">
        <v>949</v>
      </c>
      <c r="N7" s="341" t="s">
        <v>602</v>
      </c>
      <c r="O7" s="341" t="s">
        <v>597</v>
      </c>
      <c r="P7" s="341"/>
      <c r="Q7" s="341"/>
      <c r="R7" s="341" t="s">
        <v>611</v>
      </c>
      <c r="S7" s="381"/>
    </row>
    <row r="8" spans="1:54">
      <c r="A8" s="381"/>
      <c r="B8" s="381"/>
      <c r="C8" s="381" t="s">
        <v>640</v>
      </c>
      <c r="D8" s="381" t="s">
        <v>642</v>
      </c>
      <c r="E8" s="381"/>
      <c r="F8" s="341" t="s">
        <v>599</v>
      </c>
      <c r="G8" s="341"/>
      <c r="H8" s="341"/>
      <c r="I8" s="341" t="s">
        <v>655</v>
      </c>
      <c r="J8" s="341"/>
      <c r="K8" s="341" t="s">
        <v>602</v>
      </c>
      <c r="L8" s="341" t="s">
        <v>601</v>
      </c>
      <c r="M8" s="341" t="s">
        <v>601</v>
      </c>
      <c r="N8" s="341" t="s">
        <v>574</v>
      </c>
      <c r="O8" s="341" t="s">
        <v>599</v>
      </c>
      <c r="P8" s="341"/>
      <c r="Q8" s="341"/>
      <c r="R8" s="341" t="s">
        <v>614</v>
      </c>
      <c r="S8" s="381"/>
    </row>
    <row r="9" spans="1:54">
      <c r="A9" s="381"/>
      <c r="B9" s="381"/>
      <c r="C9" s="381" t="s">
        <v>642</v>
      </c>
      <c r="D9" s="381" t="s">
        <v>644</v>
      </c>
      <c r="E9" s="381"/>
      <c r="F9" s="341" t="s">
        <v>600</v>
      </c>
      <c r="G9" s="341"/>
      <c r="H9" s="341"/>
      <c r="I9" s="341" t="s">
        <v>650</v>
      </c>
      <c r="J9" s="341"/>
      <c r="K9" s="341" t="s">
        <v>575</v>
      </c>
      <c r="L9" s="341" t="s">
        <v>574</v>
      </c>
      <c r="M9" s="341" t="s">
        <v>574</v>
      </c>
      <c r="N9" s="341" t="s">
        <v>576</v>
      </c>
      <c r="O9" s="341" t="s">
        <v>600</v>
      </c>
      <c r="P9" s="341"/>
      <c r="Q9" s="341"/>
      <c r="R9" s="341" t="s">
        <v>613</v>
      </c>
      <c r="S9" s="381"/>
    </row>
    <row r="10" spans="1:54">
      <c r="A10" s="381"/>
      <c r="B10" s="381"/>
      <c r="C10" s="381" t="s">
        <v>643</v>
      </c>
      <c r="D10" s="381"/>
      <c r="E10" s="381"/>
      <c r="F10" s="341" t="s">
        <v>225</v>
      </c>
      <c r="G10" s="341"/>
      <c r="H10" s="341"/>
      <c r="I10" s="341" t="s">
        <v>247</v>
      </c>
      <c r="J10" s="341"/>
      <c r="K10" s="341" t="s">
        <v>577</v>
      </c>
      <c r="L10" s="341" t="s">
        <v>576</v>
      </c>
      <c r="M10" s="341" t="s">
        <v>576</v>
      </c>
      <c r="N10" s="341" t="s">
        <v>629</v>
      </c>
      <c r="O10" s="341" t="s">
        <v>230</v>
      </c>
      <c r="P10" s="341"/>
      <c r="Q10" s="341"/>
      <c r="R10" s="341" t="s">
        <v>612</v>
      </c>
      <c r="S10" s="381"/>
    </row>
    <row r="11" spans="1:54">
      <c r="A11" s="381"/>
      <c r="B11" s="381"/>
      <c r="C11" s="381" t="s">
        <v>645</v>
      </c>
      <c r="D11" s="381"/>
      <c r="E11" s="381"/>
      <c r="F11" s="341" t="s">
        <v>226</v>
      </c>
      <c r="G11" s="341"/>
      <c r="H11" s="341"/>
      <c r="I11" s="341" t="s">
        <v>245</v>
      </c>
      <c r="J11" s="341"/>
      <c r="K11" s="341" t="s">
        <v>221</v>
      </c>
      <c r="L11" s="341" t="s">
        <v>222</v>
      </c>
      <c r="M11" s="341" t="s">
        <v>223</v>
      </c>
      <c r="N11" s="341" t="s">
        <v>631</v>
      </c>
      <c r="O11" s="341" t="s">
        <v>235</v>
      </c>
      <c r="P11" s="341"/>
      <c r="Q11" s="341"/>
      <c r="R11" s="341" t="s">
        <v>609</v>
      </c>
      <c r="S11" s="381"/>
    </row>
    <row r="12" spans="1:54">
      <c r="A12" s="381"/>
      <c r="B12" s="381"/>
      <c r="C12" s="381" t="s">
        <v>646</v>
      </c>
      <c r="D12" s="381"/>
      <c r="E12" s="381"/>
      <c r="F12" s="341" t="s">
        <v>235</v>
      </c>
      <c r="G12" s="341"/>
      <c r="H12" s="341"/>
      <c r="I12" s="341" t="s">
        <v>251</v>
      </c>
      <c r="J12" s="341"/>
      <c r="K12" s="341" t="s">
        <v>227</v>
      </c>
      <c r="L12" s="341" t="s">
        <v>228</v>
      </c>
      <c r="M12" s="341" t="s">
        <v>228</v>
      </c>
      <c r="N12" s="341" t="s">
        <v>224</v>
      </c>
      <c r="O12" s="341" t="s">
        <v>239</v>
      </c>
      <c r="P12" s="341"/>
      <c r="Q12" s="341"/>
      <c r="R12" s="341" t="s">
        <v>608</v>
      </c>
      <c r="S12" s="381"/>
    </row>
    <row r="13" spans="1:54">
      <c r="A13" s="381"/>
      <c r="B13" s="381"/>
      <c r="C13" s="381" t="s">
        <v>648</v>
      </c>
      <c r="D13" s="381"/>
      <c r="E13" s="381"/>
      <c r="F13" s="341" t="s">
        <v>236</v>
      </c>
      <c r="G13" s="341"/>
      <c r="H13" s="341"/>
      <c r="I13" s="341" t="s">
        <v>651</v>
      </c>
      <c r="J13" s="341"/>
      <c r="K13" s="341" t="s">
        <v>232</v>
      </c>
      <c r="L13" s="341" t="s">
        <v>232</v>
      </c>
      <c r="M13" s="341" t="s">
        <v>232</v>
      </c>
      <c r="N13" s="341" t="s">
        <v>630</v>
      </c>
      <c r="O13" s="341" t="s">
        <v>245</v>
      </c>
      <c r="P13" s="341"/>
      <c r="Q13" s="341"/>
      <c r="R13" s="341" t="s">
        <v>223</v>
      </c>
      <c r="S13" s="381"/>
    </row>
    <row r="14" spans="1:54">
      <c r="A14" s="381"/>
      <c r="B14" s="381"/>
      <c r="C14" s="381" t="s">
        <v>647</v>
      </c>
      <c r="D14" s="381"/>
      <c r="E14" s="381"/>
      <c r="F14" s="341" t="s">
        <v>231</v>
      </c>
      <c r="G14" s="341"/>
      <c r="H14" s="341"/>
      <c r="I14" s="341" t="s">
        <v>652</v>
      </c>
      <c r="J14" s="341"/>
      <c r="K14" s="341" t="s">
        <v>237</v>
      </c>
      <c r="L14" s="341" t="s">
        <v>238</v>
      </c>
      <c r="M14" s="341" t="s">
        <v>238</v>
      </c>
      <c r="N14" s="341" t="s">
        <v>229</v>
      </c>
      <c r="O14" s="341" t="s">
        <v>251</v>
      </c>
      <c r="P14" s="341"/>
      <c r="Q14" s="341"/>
      <c r="R14" s="341" t="s">
        <v>228</v>
      </c>
      <c r="S14" s="381"/>
      <c r="AT14" s="80" t="s">
        <v>246</v>
      </c>
      <c r="AU14" s="79"/>
    </row>
    <row r="15" spans="1:54">
      <c r="A15" s="381"/>
      <c r="B15" s="381"/>
      <c r="C15" s="381"/>
      <c r="D15" s="381"/>
      <c r="E15" s="381"/>
      <c r="F15" s="341" t="s">
        <v>221</v>
      </c>
      <c r="G15" s="341"/>
      <c r="H15" s="341"/>
      <c r="I15" s="341" t="s">
        <v>242</v>
      </c>
      <c r="J15" s="341"/>
      <c r="K15" s="341" t="s">
        <v>234</v>
      </c>
      <c r="L15" s="341" t="s">
        <v>240</v>
      </c>
      <c r="M15" s="341" t="s">
        <v>240</v>
      </c>
      <c r="N15" s="341" t="s">
        <v>947</v>
      </c>
      <c r="O15" s="341" t="s">
        <v>228</v>
      </c>
      <c r="P15" s="341"/>
      <c r="Q15" s="341"/>
      <c r="R15" s="341" t="s">
        <v>607</v>
      </c>
      <c r="S15" s="381"/>
      <c r="AP15" s="161" t="s">
        <v>201</v>
      </c>
      <c r="AQ15" s="162"/>
      <c r="AR15" s="411" t="s">
        <v>248</v>
      </c>
      <c r="AS15" s="163" t="s">
        <v>249</v>
      </c>
      <c r="AT15" s="204" t="str">
        <f>_xlfn.XLOOKUP(_xlfn.XLOOKUP(_xlfn.XLOOKUP($AR15,仮想キートップ,キー位置),キー位置,仮想キートップ), 入力キー,入力コード)</f>
        <v>d</v>
      </c>
      <c r="AU15" s="205" t="str">
        <f>_xlfn.XLOOKUP(_xlfn.XLOOKUP(_xlfn.XLOOKUP($AS15,仮想キートップ,キー位置),キー位置,仮想キートップ), 入力キー,入力コード)</f>
        <v>f</v>
      </c>
    </row>
    <row r="16" spans="1:54">
      <c r="A16" s="381"/>
      <c r="B16" s="381"/>
      <c r="C16" s="381"/>
      <c r="D16" s="381"/>
      <c r="E16" s="381"/>
      <c r="F16" s="341" t="s">
        <v>945</v>
      </c>
      <c r="G16" s="341"/>
      <c r="H16" s="341"/>
      <c r="I16" s="341" t="s">
        <v>653</v>
      </c>
      <c r="J16" s="341"/>
      <c r="K16" s="381"/>
      <c r="L16" s="381"/>
      <c r="M16" s="381"/>
      <c r="N16" s="341" t="s">
        <v>233</v>
      </c>
      <c r="O16" s="341" t="s">
        <v>241</v>
      </c>
      <c r="P16" s="341"/>
      <c r="Q16" s="341"/>
      <c r="R16" s="341" t="s">
        <v>610</v>
      </c>
      <c r="S16" s="381"/>
      <c r="AP16" s="164" t="s">
        <v>859</v>
      </c>
      <c r="AQ16" s="165"/>
      <c r="AR16" s="412" t="s">
        <v>473</v>
      </c>
      <c r="AS16" s="166" t="s">
        <v>565</v>
      </c>
      <c r="AT16" s="204" t="str">
        <f>_xlfn.XLOOKUP(_xlfn.XLOOKUP(_xlfn.XLOOKUP($AR16,仮想キートップ,キー位置),キー位置,仮想キートップ), 入力キー,入力コード)</f>
        <v>j</v>
      </c>
      <c r="AU16" s="205" t="str">
        <f>_xlfn.XLOOKUP(_xlfn.XLOOKUP(_xlfn.XLOOKUP($AS16,仮想キートップ,キー位置),キー位置,仮想キートップ), 入力キー,入力コード)</f>
        <v>k</v>
      </c>
      <c r="BB16" s="103" t="s">
        <v>250</v>
      </c>
    </row>
    <row r="17" spans="1:75">
      <c r="A17" s="381"/>
      <c r="B17" s="381"/>
      <c r="C17" s="381"/>
      <c r="D17" s="381"/>
      <c r="E17" s="381"/>
      <c r="F17" s="341" t="s">
        <v>946</v>
      </c>
      <c r="G17" s="341"/>
      <c r="H17" s="341"/>
      <c r="I17" s="341" t="s">
        <v>654</v>
      </c>
      <c r="J17" s="341"/>
      <c r="K17" s="341"/>
      <c r="L17" s="341"/>
      <c r="M17" s="341"/>
      <c r="N17" s="341" t="s">
        <v>234</v>
      </c>
      <c r="O17" s="341" t="s">
        <v>244</v>
      </c>
      <c r="P17" s="341"/>
      <c r="Q17" s="341"/>
      <c r="R17" s="341" t="s">
        <v>240</v>
      </c>
      <c r="S17" s="381"/>
      <c r="AP17" s="164" t="s">
        <v>584</v>
      </c>
      <c r="AQ17" s="165"/>
      <c r="AR17" s="412" t="s">
        <v>252</v>
      </c>
      <c r="AS17" s="166" t="s">
        <v>253</v>
      </c>
      <c r="AT17" s="204" t="str">
        <f>_xlfn.XLOOKUP(_xlfn.XLOOKUP(_xlfn.XLOOKUP($AR17,仮想キートップ,キー位置),キー位置,仮想キートップ), 入力キー,入力コード)</f>
        <v>c</v>
      </c>
      <c r="AU17" s="205" t="str">
        <f>_xlfn.XLOOKUP(_xlfn.XLOOKUP(_xlfn.XLOOKUP($AS17,仮想キートップ,キー位置),キー位置,仮想キートップ), 入力キー,入力コード)</f>
        <v>v</v>
      </c>
      <c r="BB17" s="104" t="s">
        <v>254</v>
      </c>
    </row>
    <row r="18" spans="1:75">
      <c r="A18" s="381"/>
      <c r="B18" s="381"/>
      <c r="C18" s="381"/>
      <c r="D18" s="381"/>
      <c r="E18" s="381"/>
      <c r="F18" s="381" t="s">
        <v>233</v>
      </c>
      <c r="G18" s="341"/>
      <c r="H18" s="341"/>
      <c r="I18" s="341" t="s">
        <v>240</v>
      </c>
      <c r="J18" s="341"/>
      <c r="K18" s="341"/>
      <c r="L18" s="341"/>
      <c r="M18" s="341"/>
      <c r="N18" s="341"/>
      <c r="O18" s="381"/>
      <c r="P18" s="341"/>
      <c r="Q18" s="341"/>
      <c r="R18" s="341" t="s">
        <v>615</v>
      </c>
      <c r="S18" s="381"/>
      <c r="U18" s="29" t="s">
        <v>255</v>
      </c>
      <c r="V18" s="15">
        <f>CODE("A")-1</f>
        <v>64</v>
      </c>
      <c r="W18" s="30"/>
      <c r="X18" s="30"/>
      <c r="AP18" s="164"/>
      <c r="AQ18" s="165"/>
      <c r="AR18" s="412" t="s">
        <v>571</v>
      </c>
      <c r="AS18" s="166" t="s">
        <v>572</v>
      </c>
      <c r="AT18" s="204" t="str">
        <f>_xlfn.XLOOKUP(_xlfn.XLOOKUP(_xlfn.XLOOKUP($AR18,仮想キートップ,キー位置),キー位置,仮想キートップ), 入力キー,入力コード)</f>
        <v>m</v>
      </c>
      <c r="AU18" s="205" t="str">
        <f>_xlfn.XLOOKUP(_xlfn.XLOOKUP(_xlfn.XLOOKUP($AS18,仮想キートップ,キー位置),キー位置,仮想キートップ), 入力キー,入力コード)</f>
        <v>comma</v>
      </c>
      <c r="BB18" s="81" t="s">
        <v>256</v>
      </c>
    </row>
    <row r="19" spans="1:75">
      <c r="A19" s="382"/>
      <c r="B19" s="382"/>
      <c r="C19" s="382"/>
      <c r="D19" s="382"/>
      <c r="E19" s="382"/>
      <c r="F19" s="81" t="s">
        <v>243</v>
      </c>
      <c r="G19" s="81"/>
      <c r="H19" s="81"/>
      <c r="I19" s="382"/>
      <c r="J19" s="81"/>
      <c r="K19" s="81"/>
      <c r="L19" s="81"/>
      <c r="M19" s="81"/>
      <c r="N19" s="81"/>
      <c r="O19" s="382"/>
      <c r="P19" s="81"/>
      <c r="Q19" s="81"/>
      <c r="R19" s="382"/>
      <c r="S19" s="382"/>
      <c r="U19" s="29"/>
      <c r="V19" s="30"/>
      <c r="W19" s="30"/>
      <c r="X19" s="30"/>
      <c r="AP19" s="167"/>
      <c r="AQ19" s="168"/>
      <c r="AR19" s="413" t="s">
        <v>253</v>
      </c>
      <c r="AS19" s="169" t="s">
        <v>571</v>
      </c>
      <c r="AT19" s="204" t="str">
        <f>_xlfn.XLOOKUP(_xlfn.XLOOKUP(_xlfn.XLOOKUP($AR19,仮想キートップ,キー位置),キー位置,仮想キートップ), 入力キー,入力コード)</f>
        <v>v</v>
      </c>
      <c r="AU19" s="205" t="str">
        <f>_xlfn.XLOOKUP(_xlfn.XLOOKUP(_xlfn.XLOOKUP($AS19,仮想キートップ,キー位置),キー位置,仮想キートップ), 入力キー,入力コード)</f>
        <v>m</v>
      </c>
      <c r="BB19" s="378"/>
    </row>
    <row r="20" spans="1:75">
      <c r="F20" s="324"/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</row>
    <row r="21" spans="1:75" ht="27">
      <c r="A21" s="304" t="s">
        <v>257</v>
      </c>
      <c r="B21" s="305"/>
      <c r="C21" s="305"/>
      <c r="D21" s="305"/>
      <c r="E21" s="305"/>
      <c r="F21" s="306" t="s">
        <v>197</v>
      </c>
      <c r="G21" s="307"/>
      <c r="H21" s="307"/>
      <c r="I21" s="307"/>
      <c r="J21" s="307"/>
      <c r="K21" s="307"/>
      <c r="L21" s="307"/>
      <c r="M21" s="307"/>
      <c r="N21" s="307"/>
      <c r="O21" s="306" t="s">
        <v>198</v>
      </c>
      <c r="P21" s="307"/>
      <c r="Q21" s="307"/>
      <c r="R21" s="308"/>
      <c r="S21" s="305"/>
      <c r="Z21" s="28" t="s">
        <v>258</v>
      </c>
      <c r="AA21" s="28"/>
      <c r="AD21" s="27" t="s">
        <v>259</v>
      </c>
      <c r="AG21" s="27" t="s">
        <v>260</v>
      </c>
      <c r="AJ21" s="27" t="s">
        <v>260</v>
      </c>
      <c r="AK21" s="28"/>
      <c r="AL21" s="1" t="s">
        <v>261</v>
      </c>
      <c r="AQ21" t="s">
        <v>262</v>
      </c>
      <c r="AY21" t="s">
        <v>263</v>
      </c>
      <c r="BC21" s="528" t="s">
        <v>605</v>
      </c>
      <c r="BD21" s="528"/>
    </row>
    <row r="22" spans="1:75" ht="28">
      <c r="A22" s="288" t="s">
        <v>264</v>
      </c>
      <c r="B22" s="309" t="s">
        <v>265</v>
      </c>
      <c r="C22" s="536" t="s">
        <v>266</v>
      </c>
      <c r="D22" s="537"/>
      <c r="E22" s="289" t="s">
        <v>267</v>
      </c>
      <c r="F22" s="538" t="s">
        <v>203</v>
      </c>
      <c r="G22" s="539"/>
      <c r="H22" s="540"/>
      <c r="I22" s="541" t="s">
        <v>204</v>
      </c>
      <c r="J22" s="540"/>
      <c r="K22" s="310" t="s">
        <v>205</v>
      </c>
      <c r="L22" s="310" t="s">
        <v>206</v>
      </c>
      <c r="M22" s="310" t="s">
        <v>207</v>
      </c>
      <c r="N22" s="340" t="s">
        <v>656</v>
      </c>
      <c r="O22" s="538" t="s">
        <v>208</v>
      </c>
      <c r="P22" s="539"/>
      <c r="Q22" s="540"/>
      <c r="R22" s="311">
        <v>1</v>
      </c>
      <c r="S22" s="312" t="s">
        <v>209</v>
      </c>
      <c r="V22" s="525" t="s">
        <v>202</v>
      </c>
      <c r="W22" s="526"/>
      <c r="X22" s="527"/>
      <c r="Z22" s="27" t="s">
        <v>268</v>
      </c>
      <c r="AA22" s="27"/>
      <c r="AD22" s="27" t="s">
        <v>269</v>
      </c>
      <c r="AG22" s="27" t="s">
        <v>269</v>
      </c>
      <c r="AJ22" s="27" t="s">
        <v>269</v>
      </c>
      <c r="AK22" s="27"/>
      <c r="AQ22" s="533" t="s">
        <v>202</v>
      </c>
      <c r="AR22" s="534"/>
      <c r="AY22" s="531" t="s">
        <v>593</v>
      </c>
      <c r="AZ22" s="531"/>
      <c r="BA22" s="529" t="s">
        <v>594</v>
      </c>
      <c r="BB22" s="530"/>
      <c r="BC22" s="322" t="s">
        <v>603</v>
      </c>
      <c r="BD22" s="323" t="s">
        <v>604</v>
      </c>
      <c r="BE22" ph="1"/>
      <c r="BF22" ph="1"/>
      <c r="BG22" ph="1"/>
      <c r="BH22" ph="1"/>
      <c r="BI22" ph="1"/>
      <c r="BJ22" ph="1"/>
      <c r="BK22" ph="1"/>
      <c r="BL22" ph="1"/>
      <c r="BM22" ph="1"/>
      <c r="BN22" ph="1"/>
      <c r="BO22" ph="1"/>
      <c r="BP22" ph="1"/>
      <c r="BQ22" ph="1"/>
      <c r="BR22" ph="1"/>
      <c r="BS22" ph="1"/>
      <c r="BT22" ph="1"/>
      <c r="BU22" ph="1"/>
      <c r="BV22" ph="1"/>
      <c r="BW22" ph="1"/>
    </row>
    <row r="23" spans="1:75" ht="42">
      <c r="A23" s="91" t="str">
        <f>_xlfn.CONCAT(A$3,$AQ$350,A$4)</f>
        <v>{"title":"【薙刀式】v15(fix版)(かわせみ専用)",</v>
      </c>
      <c r="B23" s="87" t="str">
        <f>_xlfn.CONCAT(B$3,$AQ$351,B$4)</f>
        <v>"rules":[{"description":"【薙刀式】v15(fix版)+かわせみ2","manipulators":[</v>
      </c>
      <c r="C23" s="290" t="str">
        <f>_xlfn.CONCAT(C$3,$AR15," &amp; ",$AS15,IF($AQ$353="",C$4,C$5),BB$16,_xlfn.XLOOKUP($AR15,仮想キートップ,入力コード),BB$17,_xlfn.XLOOKUP($AS15,仮想キートップ,入力コード),BB$18,C$6,_xlfn.XLOOKUP($AR15,仮想キートップ,キー位置),C$7,_xlfn.XLOOKUP($AS15,仮想キートップ,キー位置),C$8,_xlfn.XLOOKUP($AR15,仮想キートップ,キー位置),C$9,_xlfn.XLOOKUP($AS15,仮想キートップ,キー位置),C$10,_xlfn.XLOOKUP($AR15,ひらがな,ローマ字コード),",",_xlfn.XLOOKUP($AS15,ひらがな,ローマ字コード),C$11,IF($AQ$353="",C$12,C$13),BB$16,_xlfn.XLOOKUP($AS15,仮想キートップ,入力コード),BB$17,_xlfn.XLOOKUP($AR15,仮想キートップ,入力コード),BB$18,C$14,_xlfn.XLOOKUP($AS15,仮想キートップ,キー位置),C$7,_xlfn.XLOOKUP($AR15,仮想キートップ,キー位置),C$8,_xlfn.XLOOKUP($AS15,仮想キートップ,キー位置),C$9,_xlfn.XLOOKUP($AR15,仮想キートップ,キー位置),C$10,_xlfn.XLOOKUP($AS15,ひらがな,ローマ字コード),",",_xlfn.XLOOKUP($AR15,ひらがな,ローマ字コード),C$11)</f>
        <v>{"description":"(シンクロ) と &amp; か","conditions":[{"type":"variable_if","name":"USC","value":0}],"from":{"simultaneous":[{"key_code":"d"},{"key_code":"f"}],"modifiers":{"optional":["caps_lock"]},"simultaneous_options":{"detect_key_down_uninterruptedly":true,"key_down_order":"strict","to_after_key_up":[{"set_variable":{"name":"KC_D","value":0}},{"set_variable":{"name":"KC_F","value":0}},{"set_variable":{"name":"USC","value":0}}]}},"to":[{"set_variable":{"name":"KC_D","value":1}},{"set_variable":{"name":"KC_F","value":1}}],"to_if_alone":[{"key_code":"t"},{"key_code":"o"},{"key_code":"k"},{"key_code":"a"}],"type":"basic"},{"conditions":[{"type":"variable_if","name":"USC","value":0}],"from":{"simultaneous":[{"key_code":"f"},{"key_code":"d"}],"modifiers":{"optional":["caps_lock"]},"simultaneous_options":{"detect_key_down_uninterruptedly":true,"to_after_key_up":[{"set_variable":{"name":"KC_F","value":0}},{"set_variable":{"name":"KC_D","value":0}},{"set_variable":{"name":"USC","value":0}}]}},"to":[{"set_variable":{"name":"KC_F","value":1}},{"set_variable":{"name":"KC_D","value":1}}],"to_if_alone":[{"key_code":"k"},{"key_code":"a"},{"key_code":"t"},{"key_code":"o"}],"type":"basic"},</v>
      </c>
      <c r="D23" s="287" t="str">
        <f>_xlfn.CONCAT(C$3,$AR16," &amp; ",$AS16,IF($AQ$353="",C$4,C$5),BB$16,_xlfn.XLOOKUP($AR16,仮想キートップ,入力コード),BB$17,_xlfn.XLOOKUP($AS16,仮想キートップ,入力コード),BB$18,C$6,_xlfn.XLOOKUP($AR16,仮想キートップ,キー位置),C$7,_xlfn.XLOOKUP($AS16,仮想キートップ,キー位置),C$8,_xlfn.XLOOKUP($AR16,仮想キートップ,キー位置),C$9,_xlfn.XLOOKUP($AS16,仮想キートップ,キー位置),C$10,_xlfn.XLOOKUP($AR16,ひらがな,ローマ字コード),",",_xlfn.XLOOKUP($AS16,ひらがな,ローマ字コード),C$11,IF($AQ$353="",C$12,C$13),BB$16,_xlfn.XLOOKUP($AS16,仮想キートップ,入力コード),BB$17,_xlfn.XLOOKUP($AR16,仮想キートップ,入力コード),BB$18,C$14,_xlfn.XLOOKUP($AS16,仮想キートップ,キー位置),C$7,_xlfn.XLOOKUP($AR16,仮想キートップ,キー位置),C$8,_xlfn.XLOOKUP($AS16,仮想キートップ,キー位置),C$9,_xlfn.XLOOKUP($AR16,仮想キートップ,キー位置),C$10,_xlfn.XLOOKUP($AS16,ひらがな,ローマ字コード),",",_xlfn.XLOOKUP($AR16,ひらがな,ローマ字コード),C$11)</f>
        <v>{"description":"(シンクロ) あ &amp; い","conditions":[{"type":"variable_if","name":"USC","value":0}],"from":{"simultaneous":[{"key_code":"j"},{"key_code":"k"}],"modifiers":{"optional":["caps_lock"]},"simultaneous_options":{"detect_key_down_uninterruptedly":true,"key_down_order":"strict","to_after_key_up":[{"set_variable":{"name":"KC_J","value":0}},{"set_variable":{"name":"KC_K","value":0}},{"set_variable":{"name":"USC","value":0}}]}},"to":[{"set_variable":{"name":"KC_J","value":1}},{"set_variable":{"name":"KC_K","value":1}}],"to_if_alone":[{"key_code":"a"},{"key_code":"i"}],"type":"basic"},{"conditions":[{"type":"variable_if","name":"USC","value":0}],"from":{"simultaneous":[{"key_code":"k"},{"key_code":"j"}],"modifiers":{"optional":["caps_lock"]},"simultaneous_options":{"detect_key_down_uninterruptedly":true,"to_after_key_up":[{"set_variable":{"name":"KC_K","value":0}},{"set_variable":{"name":"KC_J","value":0}},{"set_variable":{"name":"USC","value":0}}]}},"to":[{"set_variable":{"name":"KC_K","value":1}},{"set_variable":{"name":"KC_J","value":1}}],"to_if_alone":[{"key_code":"i"},{"key_code":"a"}],"type":"basic"},</v>
      </c>
      <c r="E23" s="414"/>
      <c r="F23" s="283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6"/>
      <c r="U23" s="25" t="s">
        <v>270</v>
      </c>
      <c r="V23" s="302" t="s">
        <v>592</v>
      </c>
      <c r="W23" s="302" t="s">
        <v>590</v>
      </c>
      <c r="X23" s="302" t="s">
        <v>591</v>
      </c>
      <c r="Y23" s="26" t="s">
        <v>271</v>
      </c>
      <c r="Z23" s="176" t="s">
        <v>272</v>
      </c>
      <c r="AA23" s="175"/>
      <c r="AB23" s="383" t="s">
        <v>271</v>
      </c>
      <c r="AC23" s="220" t="s">
        <v>273</v>
      </c>
      <c r="AD23" s="47" t="s">
        <v>274</v>
      </c>
      <c r="AE23" s="46" t="s">
        <v>275</v>
      </c>
      <c r="AF23" s="220" t="s">
        <v>273</v>
      </c>
      <c r="AG23" s="46" t="s">
        <v>274</v>
      </c>
      <c r="AH23" s="383" t="s">
        <v>275</v>
      </c>
      <c r="AI23" s="220" t="s">
        <v>273</v>
      </c>
      <c r="AJ23" s="47" t="s">
        <v>274</v>
      </c>
      <c r="AK23" s="175"/>
      <c r="AL23" s="74" t="s">
        <v>276</v>
      </c>
      <c r="AM23" s="57" t="s">
        <v>277</v>
      </c>
      <c r="AN23" s="141" t="s">
        <v>278</v>
      </c>
      <c r="AO23" s="141" t="s">
        <v>627</v>
      </c>
      <c r="AP23" s="75" t="s">
        <v>944</v>
      </c>
      <c r="AQ23" s="58" t="s">
        <v>279</v>
      </c>
      <c r="AR23" s="34" t="s">
        <v>280</v>
      </c>
      <c r="AS23" s="504" t="s">
        <v>189</v>
      </c>
      <c r="AT23" s="504"/>
      <c r="AU23" s="532"/>
      <c r="AV23" s="32" t="s">
        <v>281</v>
      </c>
      <c r="AW23" s="33" t="s">
        <v>282</v>
      </c>
      <c r="AX23" s="31" t="s">
        <v>283</v>
      </c>
      <c r="AY23" s="34" t="s">
        <v>284</v>
      </c>
      <c r="AZ23" s="35" t="s">
        <v>285</v>
      </c>
      <c r="BA23" s="58" t="s">
        <v>286</v>
      </c>
      <c r="BB23" s="35" t="s">
        <v>287</v>
      </c>
      <c r="BC23" s="58" t="s">
        <v>286</v>
      </c>
      <c r="BD23" s="35" t="s">
        <v>286</v>
      </c>
    </row>
    <row r="24" spans="1:75" ht="21">
      <c r="A24" s="285"/>
      <c r="B24" s="286"/>
      <c r="C24" s="287" t="str">
        <f>_xlfn.CONCAT(C$3,$AR17," &amp; ",$AS17,IF($AQ$353="",C$4,C$5),BB$16,_xlfn.XLOOKUP($AR17,仮想キートップ,入力コード),BB$17,_xlfn.XLOOKUP($AS17,仮想キートップ,入力コード),BB$18,C$6,_xlfn.XLOOKUP($AR17,仮想キートップ,キー位置),C$7,_xlfn.XLOOKUP($AS17,仮想キートップ,キー位置),C$8,_xlfn.XLOOKUP($AR17,仮想キートップ,キー位置),C$9,_xlfn.XLOOKUP($AS17,仮想キートップ,キー位置),C$10,_xlfn.XLOOKUP($AR17,ひらがな,ローマ字コード),",",_xlfn.XLOOKUP($AS17,ひらがな,ローマ字コード),C$11,IF($AQ$353="",C$12,C$13),BB$16,_xlfn.XLOOKUP($AS17,仮想キートップ,入力コード),BB$17,_xlfn.XLOOKUP($AR17,仮想キートップ,入力コード),BB$18,C$14,_xlfn.XLOOKUP($AS17,仮想キートップ,キー位置),C$7,_xlfn.XLOOKUP($AR17,仮想キートップ,キー位置),C$8,_xlfn.XLOOKUP($AS17,仮想キートップ,キー位置),C$9,_xlfn.XLOOKUP($AR17,仮想キートップ,キー位置),C$10,_xlfn.XLOOKUP($AS17,ひらがな,ローマ字コード),",",_xlfn.XLOOKUP($AR17,ひらがな,ローマ字コード),C$11)</f>
        <v>{"description":"(シンクロ) は &amp; こ","conditions":[{"type":"variable_if","name":"USC","value":0}],"from":{"simultaneous":[{"key_code":"c"},{"key_code":"v"}],"modifiers":{"optional":["caps_lock"]},"simultaneous_options":{"detect_key_down_uninterruptedly":true,"key_down_order":"strict","to_after_key_up":[{"set_variable":{"name":"KC_C","value":0}},{"set_variable":{"name":"KC_V","value":0}},{"set_variable":{"name":"USC","value":0}}]}},"to":[{"set_variable":{"name":"KC_C","value":1}},{"set_variable":{"name":"KC_V","value":1}}],"to_if_alone":[{"key_code":"h"},{"key_code":"a"},{"key_code":"k"},{"key_code":"o"}],"type":"basic"},{"conditions":[{"type":"variable_if","name":"USC","value":0}],"from":{"simultaneous":[{"key_code":"v"},{"key_code":"c"}],"modifiers":{"optional":["caps_lock"]},"simultaneous_options":{"detect_key_down_uninterruptedly":true,"to_after_key_up":[{"set_variable":{"name":"KC_V","value":0}},{"set_variable":{"name":"KC_C","value":0}},{"set_variable":{"name":"USC","value":0}}]}},"to":[{"set_variable":{"name":"KC_V","value":1}},{"set_variable":{"name":"KC_C","value":1}}],"to_if_alone":[{"key_code":"k"},{"key_code":"o"},{"key_code":"h"},{"key_code":"a"}],"type":"basic"},</v>
      </c>
      <c r="D24" s="287" t="str">
        <f>_xlfn.CONCAT(C$3,$AR18," &amp; ",$AS18,IF($AQ$353="",C$4,C$5),BB$16,_xlfn.XLOOKUP($AR18,仮想キートップ,入力コード),BB$17,_xlfn.XLOOKUP($AS18,仮想キートップ,入力コード),BB$18,C$6,_xlfn.XLOOKUP($AR18,仮想キートップ,キー位置),C$7,_xlfn.XLOOKUP($AS18,仮想キートップ,キー位置),C$8,_xlfn.XLOOKUP($AR18,仮想キートップ,キー位置),C$9,_xlfn.XLOOKUP($AS18,仮想キートップ,キー位置),C$10,_xlfn.XLOOKUP($AR18,ひらがな,ローマ字コード),",",_xlfn.XLOOKUP($AS18,ひらがな,ローマ字コード),C$11,IF($AQ$353="",C$12,C$13),BB$16,_xlfn.XLOOKUP($AS18,仮想キートップ,入力コード),BB$17,_xlfn.XLOOKUP($AR18,仮想キートップ,入力コード),BB$18,C$14,_xlfn.XLOOKUP($AS18,仮想キートップ,キー位置),C$7,_xlfn.XLOOKUP($AR18,仮想キートップ,キー位置),C$8,_xlfn.XLOOKUP($AS18,仮想キートップ,キー位置),C$9,_xlfn.XLOOKUP($AR18,仮想キートップ,キー位置),C$10,_xlfn.XLOOKUP($AS18,ひらがな,ローマ字コード),",",_xlfn.XLOOKUP($AR18,ひらがな,ローマ字コード),C$11)</f>
        <v>{"description":"(シンクロ) な &amp; ん","conditions":[{"type":"variable_if","name":"USC","value":0}],"from":{"simultaneous":[{"key_code":"m"},{"key_code":"comma"}],"modifiers":{"optional":["caps_lock"]},"simultaneous_options":{"detect_key_down_uninterruptedly":true,"key_down_order":"strict","to_after_key_up":[{"set_variable":{"name":"KC_M","value":0}},{"set_variable":{"name":"KC_COMM","value":0}},{"set_variable":{"name":"USC","value":0}}]}},"to":[{"set_variable":{"name":"KC_M","value":1}},{"set_variable":{"name":"KC_COMM","value":1}}],"to_if_alone":[{"key_code":"n"},{"key_code":"a"},{"key_code":"n"},{"key_code":"n"}],"type":"basic"},{"conditions":[{"type":"variable_if","name":"USC","value":0}],"from":{"simultaneous":[{"key_code":"comma"},{"key_code":"m"}],"modifiers":{"optional":["caps_lock"]},"simultaneous_options":{"detect_key_down_uninterruptedly":true,"to_after_key_up":[{"set_variable":{"name":"KC_COMM","value":0}},{"set_variable":{"name":"KC_M","value":0}},{"set_variable":{"name":"USC","value":0}}]}},"to":[{"set_variable":{"name":"KC_COMM","value":1}},{"set_variable":{"name":"KC_M","value":1}}],"to_if_alone":[{"key_code":"n"},{"key_code":"n"},{"key_code":"n"},{"key_code":"a"}],"type":"basic"},</v>
      </c>
      <c r="E24" s="415"/>
      <c r="F24" s="284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8"/>
      <c r="U24" s="61">
        <f t="shared" ref="U24:U73" si="0">COUNTA(AS24:AU24)</f>
        <v>1</v>
      </c>
      <c r="V24" s="219" t="str">
        <f>CHAR($V$18+W24+X24)</f>
        <v>@</v>
      </c>
      <c r="W24" s="219">
        <f>IF(AQ24="",0,1)</f>
        <v>0</v>
      </c>
      <c r="X24" s="219">
        <f>IF(AR24="",0,2)</f>
        <v>0</v>
      </c>
      <c r="Y24" s="44" t="e">
        <f t="shared" ref="Y24:Y73" si="1">_xlfn.BITOR(_xlfn.BITOR(_xlfn.BITLSHIFT(1,_xlfn.XLOOKUP(AS24,仮想キートップ,ビット)),_xlfn.BITLSHIFT(1,_xlfn.XLOOKUP(AT24,仮想キートップ,ビット))),_xlfn.BITLSHIFT(1,_xlfn.XLOOKUP(AU24,仮想キートップ,ビット)))</f>
        <v>#N/A</v>
      </c>
      <c r="Z24" s="177">
        <f t="shared" ref="Z24:Z73" si="2">IF(OR(U24=3,AND(U24=2,COUNTIF(ビットパターンA,Y24)+COUNTIF(ビットパターンB,Y24)+COUNTIF(ビットパターンC,Y24)=0)),0,_xlfn.XLOOKUP(AV24,ひらがな,移動単位,0))</f>
        <v>0</v>
      </c>
      <c r="AA24" s="23"/>
      <c r="AB24" s="384" t="str">
        <f t="shared" ref="AB24:AB73" si="3">IF(AND($U24=3,$AZ24&lt;&gt;""),_xlfn.BITOR(_xlfn.BITLSHIFT(1,_xlfn.XLOOKUP(AS24,仮想キートップ,ビット)),_xlfn.BITLSHIFT(1,_xlfn.XLOOKUP(AT24,仮想キートップ,ビット))),"")</f>
        <v/>
      </c>
      <c r="AC24" s="59" t="str">
        <f t="shared" ref="AC24" si="4">_xlfn.XLOOKUP(AB24,ビットパターン,出力かな,"")</f>
        <v/>
      </c>
      <c r="AD24" s="60">
        <f t="shared" ref="AD24:AD73" si="5">_xlfn.XLOOKUP(AC24,ひらがな,移動単位,0)</f>
        <v>0</v>
      </c>
      <c r="AE24" s="59" t="str">
        <f t="shared" ref="AE24:AE73" si="6">IF(AND($U24=3,$AZ24&lt;&gt;""),_xlfn.BITOR(_xlfn.BITLSHIFT(1,_xlfn.XLOOKUP(AS24,仮想キートップ,ビット)),_xlfn.BITLSHIFT(1,_xlfn.XLOOKUP(AU24,仮想キートップ,ビット))),"")</f>
        <v/>
      </c>
      <c r="AF24" s="59" t="str">
        <f t="shared" ref="AF24" si="7">_xlfn.XLOOKUP(AE24,ビットパターン,出力かな,"")</f>
        <v/>
      </c>
      <c r="AG24" s="221">
        <f t="shared" ref="AG24:AG73" si="8">_xlfn.XLOOKUP(AF24,ひらがな,移動単位,0)</f>
        <v>0</v>
      </c>
      <c r="AH24" s="384" t="str">
        <f t="shared" ref="AH24:AH73" si="9">IF(AND($U24=3,$AZ24&lt;&gt;""),_xlfn.BITOR(_xlfn.BITLSHIFT(1,_xlfn.XLOOKUP(AT24,仮想キートップ,ビット)),_xlfn.BITLSHIFT(1,_xlfn.XLOOKUP(AU24,仮想キートップ,ビット))),"")</f>
        <v/>
      </c>
      <c r="AI24" s="59" t="str">
        <f t="shared" ref="AI24" si="10">_xlfn.XLOOKUP(AH24,ビットパターン,出力かな,"")</f>
        <v/>
      </c>
      <c r="AJ24" s="60">
        <f t="shared" ref="AJ24:AJ73" si="11">_xlfn.XLOOKUP(AI24,ひらがな,移動単位,0)</f>
        <v>0</v>
      </c>
      <c r="AK24" s="23"/>
      <c r="AL24" s="130">
        <v>1</v>
      </c>
      <c r="AM24" s="131"/>
      <c r="AN24" s="193"/>
      <c r="AO24" s="193"/>
      <c r="AP24" s="132"/>
      <c r="AQ24" s="131"/>
      <c r="AR24" s="193"/>
      <c r="AS24" s="133" t="s">
        <v>113</v>
      </c>
      <c r="AT24" s="133"/>
      <c r="AU24" s="134"/>
      <c r="AV24" s="135"/>
      <c r="AW24" s="422" t="s">
        <v>267</v>
      </c>
      <c r="AX24" s="136"/>
      <c r="AY24" s="137"/>
      <c r="AZ24" s="85" t="str">
        <f>IF(AY24="",_xlfn.XLOOKUP(AV24,ひらがな,ローマ字コード,""),AY24)</f>
        <v/>
      </c>
      <c r="BA24" s="95"/>
      <c r="BB24" s="85" t="str">
        <f t="shared" ref="BB24:BB73" si="12">IF(BA24&lt;&gt;"",BA24,IF(OR(U24&gt;1,COUNTIF(入力キー,AS24)=0),AZ24,_xlfn.CONCAT(BB$16,_xlfn.XLOOKUP(AS24,入力キー,入力コード),BB$18)))</f>
        <v/>
      </c>
      <c r="BC24" s="313"/>
      <c r="BD24" s="314"/>
    </row>
    <row r="25" spans="1:75" ht="21">
      <c r="A25" s="285"/>
      <c r="B25" s="286"/>
      <c r="C25" s="295"/>
      <c r="D25" s="202" t="str">
        <f>_xlfn.CONCAT(C$3,$AR19," &amp; ",$AS19,D$4,BB$16,_xlfn.XLOOKUP($AR19,仮想キートップ,入力コード),BB$17,_xlfn.XLOOKUP($AS19,仮想キートップ,入力コード),BB$18,D$5,_xlfn.XLOOKUP($AR19,仮想キートップ,キー位置),D$6,_xlfn.XLOOKUP($AS19,仮想キートップ,キー位置),D$7,_xlfn.XLOOKUP($AR19,仮想キートップ,キー位置),D$8,_xlfn.XLOOKUP($AS19,仮想キートップ,キー位置),D$9)</f>
        <v>{"description":"(シンクロ) こ &amp; な→ 行送り","conditions":[{"type":"variable_if","name":"USC","value":0},{"input_sources":[{"language":"ja"}],"type":"input_source_if"},{"input_sources":[{"input_mode_id":"Roman$"}],"type":"input_source_unless"}],"from":{"simultaneous":[{"key_code":"v"},{"key_code":"m"}],"modifiers":{"optional":["caps_lock"]},"simultaneous_options":{"to_after_key_up":[{"set_variable":{"name":"KC_V","value":0}},{"set_variable":{"name":"KC_M","value":0}}]}},"to":[{"set_variable":{"name":"KC_V","value":1}},{"set_variable":{"name":"KC_M","value":1}},{"set_variable":{"name":"USC","value":0}}],"to_if_alone":[{"key_code":"return_or_enter"}],"type":"basic"},</v>
      </c>
      <c r="E25" s="287" t="str">
        <f>_xlfn.CONCAT(E$3:E$5)</f>
        <v>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{"from":{"key_code":"left_shift","modifiers":{"optional":["shift","caps_lock"]}},"to":[{"set_variable":{"name":"USC","value":0}},{"key_code":"left_shift"}],"to_after_key_up":[{"set_variable":{"name":"USC","value":0}}],"type":"basic"},{"from":{"key_code":"right_shift","modifiers":{"optional":["shift","caps_lock"]}},"to":[{"set_variable":{"name":"USC","value":0}},{"key_code":"right_shift"}],"to_after_key_up":[{"set_variable":{"name":"USC","value":0}}],"type":"basic"},</v>
      </c>
      <c r="F25" s="201" t="str">
        <f t="shared" ref="F25:F88" si="13">IF(AND($U25=3,$V25="A",$AZ25&lt;&gt;""),_xlfn.CONCAT(F$3,$AS25,", ",$AT25," &amp; ",$AU25," → ",$AV25,CLEAN($AW25),F$4,IF(AND($AD25=1,OR($AM25="",$AZ25&lt;&gt;$BB25)),"",_xlfn.CONCAT(IF(OR($BC25="",$BC25=$AZ25),"",F$6),F$7,_xlfn.XLOOKUP($AS25,仮想キートップ,キー位置),F$10,_xlfn.XLOOKUP($AT25,仮想キートップ,キー位置),IF(AND($AM25&lt;&gt;"",$AZ25=$BB25),F$12,F$11),_xlfn.XLOOKUP($AU25,仮想キートップ,入力コード),F$13,IF($AP25="",_xlfn.CONCAT($AZ25,",",F$16,_xlfn.XLOOKUP($AU25,仮想キートップ,キー位置),F$17),_xlfn.CONCAT(F$16,_xlfn.XLOOKUP($AU25,仮想キートップ,キー位置),F$17,",",$AZ25)),F$18,_xlfn.XLOOKUP($AU25,仮想キートップ,キー位置),F$19,F$5)),IF(OR($BC25="",$BC25=$AZ25),"",F$6),F$8,_xlfn.XLOOKUP($AS25,仮想キートップ,キー位置),F$10,_xlfn.XLOOKUP($AT25,仮想キートップ,キー位置),IF(AND($AM25&lt;&gt;"",$AZ25=$BB25),F$12,F$11),_xlfn.XLOOKUP($AU25,仮想キートップ,入力コード),F$14,IF($AP25="",_xlfn.CONCAT($AZ25,",",F$16,_xlfn.XLOOKUP($AU25,仮想キートップ,キー位置),F$17),_xlfn.CONCAT(F$16,_xlfn.XLOOKUP($AU25,仮想キートップ,キー位置),F$17,",",$AZ25)),F$18,_xlfn.XLOOKUP($AU25,仮想キートップ,キー位置),F$19,F$5,IF(OR($BC25="",$BC25=$AZ25),"",F$6),F$9,_xlfn.XLOOKUP($AS25,仮想キートップ,キー位置),F$10,_xlfn.XLOOKUP($AT25,仮想キートップ,キー位置),IF(AND($AM25&lt;&gt;"",$AZ25=$BB25),F$12,F$11),_xlfn.XLOOKUP($AU25,仮想キートップ,入力コード),F$15,IF($AP25="",_xlfn.CONCAT($AZ25,",",F$16,_xlfn.XLOOKUP($AU25,仮想キートップ,キー位置),F$17),_xlfn.CONCAT(F$16,_xlfn.XLOOKUP($AU25,仮想キートップ,キー位置),F$17,",",$AZ25)),F$18,_xlfn.XLOOKUP($AU25,仮想キートップ,キー位置),F$19,IF(OR($BC25="",$BC25=$AZ25),"",_xlfn.CONCAT(IF(AND($AD25=1,OR($AM25="",$AZ25&lt;&gt;$BB25)),"",_xlfn.CONCAT(F$5,F$7,_xlfn.XLOOKUP($AS25,仮想キートップ,キー位置),F$10,_xlfn.XLOOKUP($AT25,仮想キートップ,キー位置),IF(AND($AM25&lt;&gt;"",$BD25=$BC25),F$12,F$11),_xlfn.XLOOKUP($AU25,仮想キートップ,入力コード),F$13,IF($AP25="",_xlfn.CONCAT($BC25,",",F$16,_xlfn.XLOOKUP($AU25,仮想キートップ,キー位置),F$17),_xlfn.CONCAT(F$16,_xlfn.XLOOKUP($AU25,仮想キートップ,キー位置),F$17,",",$BC25)),F$18,_xlfn.XLOOKUP($AU25,仮想キートップ,キー位置),F$19)),F$5,F$8,_xlfn.XLOOKUP($AS25,仮想キートップ,キー位置),F$10,_xlfn.XLOOKUP($AT25,仮想キートップ,キー位置),IF(AND($AM25&lt;&gt;"",$BD25=$BC25),F$12,F$11),_xlfn.XLOOKUP($AU25,仮想キートップ,入力コード),F$14,IF($AP25="",_xlfn.CONCAT($BC25,",",F$16,_xlfn.XLOOKUP($AU25,仮想キートップ,キー位置),F$17),_xlfn.CONCAT(F$16,_xlfn.XLOOKUP($AU25,仮想キートップ,キー位置),F$17,",",$BC25)),F$18,_xlfn.XLOOKUP($AU25,仮想キートップ,キー位置),F$19,F$5,F$9,_xlfn.XLOOKUP($AS25,仮想キートップ,キー位置),F$10,_xlfn.XLOOKUP($AT25,仮想キートップ,キー位置),IF(AND($AM25&lt;&gt;"",$BD25=$BC25),F$12,F$11),_xlfn.XLOOKUP($AU25,仮想キートップ,入力コード),F$15,IF($AP25="",_xlfn.CONCAT($BC25,",",F$16,_xlfn.XLOOKUP($AU25,仮想キートップ,キー位置),F$17),_xlfn.CONCAT(F$16,_xlfn.XLOOKUP($AU25,仮想キートップ,キー位置),F$17,",",$BC25)),F$18,_xlfn.XLOOKUP($AU25,仮想キートップ,キー位置),F$19))),"")</f>
        <v/>
      </c>
      <c r="G25" s="87" t="str">
        <f t="shared" ref="G25:G88" si="14">IF(AND($U25=3,$V25="A",$AZ25&lt;&gt;""),_xlfn.CONCAT(IF(AND($AG25=1,OR($AM25="",$AZ25&lt;&gt;$BB25)),"",_xlfn.CONCAT(F$5,IF(OR($BC25="",$BC25=$AZ25),"",F$6),F$7,_xlfn.XLOOKUP($AS25,仮想キートップ,キー位置),F$10,_xlfn.XLOOKUP($AU25,仮想キートップ,キー位置),IF(AND($AM25&lt;&gt;"",$AZ25=$BB25),F$12,F$11),_xlfn.XLOOKUP($AT25,仮想キートップ,入力コード),F$13,IF($AP25="",_xlfn.CONCAT($AZ25,",",F$16,_xlfn.XLOOKUP($AT25,仮想キートップ,キー位置),F$17),_xlfn.CONCAT(F$16,_xlfn.XLOOKUP($AT25,仮想キートップ,キー位置),F$17,",",$AZ25)),F$18,_xlfn.XLOOKUP($AT25,仮想キートップ,キー位置),F$19)),F$5,IF(OR($BC25="",$BC25=$AZ25),"",F$6),F$8,_xlfn.XLOOKUP($AS25,仮想キートップ,キー位置),F$10,_xlfn.XLOOKUP($AU25,仮想キートップ,キー位置),IF(AND($AM25&lt;&gt;"",$AZ25=$BB25),F$12,F$11),_xlfn.XLOOKUP($AT25,仮想キートップ,入力コード),F$14,IF($AP25="",_xlfn.CONCAT($AZ25,",",F$16,_xlfn.XLOOKUP($AT25,仮想キートップ,キー位置),F$17),_xlfn.CONCAT(F$16,_xlfn.XLOOKUP($AT25,仮想キートップ,キー位置),F$17,",",$AZ25)),F$18,_xlfn.XLOOKUP($AT25,仮想キートップ,キー位置),F$19,F$5,IF(OR($BC25="",$BC25=$AZ25),"",F$6),F$9,_xlfn.XLOOKUP($AS25,仮想キートップ,キー位置),F$10,_xlfn.XLOOKUP($AU25,仮想キートップ,キー位置),IF(AND($AM25&lt;&gt;"",$AZ25=$BB25),F$12,F$11),_xlfn.XLOOKUP($AT25,仮想キートップ,入力コード),F$15,IF($AP25="",_xlfn.CONCAT($AZ25,",",F$16,_xlfn.XLOOKUP($AT25,仮想キートップ,キー位置),F$17),_xlfn.CONCAT(F$16,_xlfn.XLOOKUP($AT25,仮想キートップ,キー位置),F$17,",",$AZ25)),F$18,_xlfn.XLOOKUP($AT25,仮想キートップ,キー位置),F$19,IF(OR($BC25="",$BC25=$AZ25),"",_xlfn.CONCAT(IF(AND($AG25=1,OR($AM25="",$AZ25&lt;&gt;$BB25)),"",_xlfn.CONCAT(F$5,F$7,_xlfn.XLOOKUP($AS25,仮想キートップ,キー位置),F$10,_xlfn.XLOOKUP($AU25,仮想キートップ,キー位置),IF(AND($AM25&lt;&gt;"",$BD25=$BC25),F$12,F$11),_xlfn.XLOOKUP($AT25,仮想キートップ,入力コード),F$13,IF($AP25="",_xlfn.CONCAT($BC25,",",F$16,_xlfn.XLOOKUP($AT25,仮想キートップ,キー位置),F$17),_xlfn.CONCAT(F$16,_xlfn.XLOOKUP($AT25,仮想キートップ,キー位置),F$17,",",$BC25)),F$18,_xlfn.XLOOKUP($AT25,仮想キートップ,キー位置),F$19)),F$5,F$8,_xlfn.XLOOKUP($AS25,仮想キートップ,キー位置),F$10,_xlfn.XLOOKUP($AU25,仮想キートップ,キー位置),IF(AND($AM25&lt;&gt;"",$BD25=$BC25),F$12,F$11),_xlfn.XLOOKUP($AT25,仮想キートップ,入力コード),F$14,IF($AP25="",_xlfn.CONCAT($BC25,",",F$16,_xlfn.XLOOKUP($AT25,仮想キートップ,キー位置),F$17),_xlfn.CONCAT(F$16,_xlfn.XLOOKUP($AT25,仮想キートップ,キー位置),F$17,",",$BC25)),F$18,_xlfn.XLOOKUP($AT25,仮想キートップ,キー位置),F$19,F$5,F$9,_xlfn.XLOOKUP($AS25,仮想キートップ,キー位置),F$10,_xlfn.XLOOKUP($AU25,仮想キートップ,キー位置),IF(AND($AM25&lt;&gt;"",$BD25=$BC25),F$12,F$11),_xlfn.XLOOKUP($AT25,仮想キートップ,入力コード),F$15,IF($AP25="",_xlfn.CONCAT($BC25,",",F$16,_xlfn.XLOOKUP($AT25,仮想キートップ,キー位置),F$17),_xlfn.CONCAT(F$16,_xlfn.XLOOKUP($AT25,仮想キートップ,キー位置),F$17,",",$BC25)),F$18,_xlfn.XLOOKUP($AT25,仮想キートップ,キー位置),F$19))),"")</f>
        <v/>
      </c>
      <c r="H25" s="87" t="str">
        <f t="shared" ref="H25:H88" si="15">IF(AND($U25=3,$V25="A",$AZ25&lt;&gt;""),_xlfn.CONCAT(IF(AND($AJ25=1,OR($AM25="",$AZ25&lt;&gt;$BB25)),"",_xlfn.CONCAT(F$5,IF(OR($BC25="",$BC25=$AZ25),"",F$6),F$7,_xlfn.XLOOKUP($AT25,仮想キートップ,キー位置),F$10,_xlfn.XLOOKUP($AU25,仮想キートップ,キー位置),IF(AND($AM25&lt;&gt;"",$AZ25=$BB25),F$12,F$11),_xlfn.XLOOKUP($AS25,仮想キートップ,入力コード),F$13,IF($AP25="",_xlfn.CONCAT($AZ25,",",F$16,_xlfn.XLOOKUP($AS25,仮想キートップ,キー位置),F$17),_xlfn.CONCAT(F$16,_xlfn.XLOOKUP($AS25,仮想キートップ,キー位置),F$17,",",$AZ25)),F$18,_xlfn.XLOOKUP($AS25,仮想キートップ,キー位置),F$19)),F$5,IF(OR($BC25="",$BC25=$AZ25),"",F$6),F$8,_xlfn.XLOOKUP($AT25,仮想キートップ,キー位置),F$10,_xlfn.XLOOKUP($AU25,仮想キートップ,キー位置),IF(AND($AM25&lt;&gt;"",$AZ25=$BB25),F$12,F$11),_xlfn.XLOOKUP($AS25,仮想キートップ,入力コード),F$14,IF($AP25="",_xlfn.CONCAT($AZ25,",",F$16,_xlfn.XLOOKUP($AS25,仮想キートップ,キー位置),F$17),_xlfn.CONCAT(F$16,_xlfn.XLOOKUP($AS25,仮想キートップ,キー位置),F$17,",",$AZ25)),F$18,_xlfn.XLOOKUP($AS25,仮想キートップ,キー位置),F$19,F$5,IF(OR($BC25="",$BC25=$AZ25),"",F$6),F$9,_xlfn.XLOOKUP($AT25,仮想キートップ,キー位置),F$10,_xlfn.XLOOKUP($AU25,仮想キートップ,キー位置),IF(AND($AM25&lt;&gt;"",$AZ25=$BB25),F$12,F$11),_xlfn.XLOOKUP($AS25,仮想キートップ,入力コード),F$15,IF($AP25="",_xlfn.CONCAT($AZ25,",",F$16,_xlfn.XLOOKUP($AS25,仮想キートップ,キー位置),F$17),_xlfn.CONCAT(F$16,_xlfn.XLOOKUP($AS25,仮想キートップ,キー位置),F$17,",",$AZ25)),F$18,_xlfn.XLOOKUP($AS25,仮想キートップ,キー位置),F$19,IF(OR($BC25="",$BC25=$AZ25),"",_xlfn.CONCAT(IF(AND($AJ25=1,OR($AM25="",$AZ25&lt;&gt;$BB25)),"",_xlfn.CONCAT(F$5,F$7,_xlfn.XLOOKUP($AT25,仮想キートップ,キー位置),F$10,_xlfn.XLOOKUP($AU25,仮想キートップ,キー位置),IF(AND($AM25&lt;&gt;"",$BD25=$BC25),F$12,F$11),_xlfn.XLOOKUP($AS25,仮想キートップ,入力コード),F$13,IF($AP25="",_xlfn.CONCAT($BC25,",",F$16,_xlfn.XLOOKUP($AS25,仮想キートップ,キー位置),F$17),_xlfn.CONCAT(F$16,_xlfn.XLOOKUP($AS25,仮想キートップ,キー位置),F$17,",",$BC25)),F$18,_xlfn.XLOOKUP($AS25,仮想キートップ,キー位置),F$19)),F$5,F$8,_xlfn.XLOOKUP($AT25,仮想キートップ,キー位置),F$10,_xlfn.XLOOKUP($AU25,仮想キートップ,キー位置),IF(AND($AM25&lt;&gt;"",$BD25=$BC25),F$12,F$11),_xlfn.XLOOKUP($AS25,仮想キートップ,入力コード),F$14,IF($AP25="",_xlfn.CONCAT($BC25,",",F$16,_xlfn.XLOOKUP($AS25,仮想キートップ,キー位置),F$17),_xlfn.CONCAT(F$16,_xlfn.XLOOKUP($AS25,仮想キートップ,キー位置),F$17,",",$BC25)),F$18,_xlfn.XLOOKUP($AS25,仮想キートップ,キー位置),F$19,F$5,F$9,_xlfn.XLOOKUP($AT25,仮想キートップ,キー位置),F$10,_xlfn.XLOOKUP($AU25,仮想キートップ,キー位置),IF(AND($AM25&lt;&gt;"",$BD25=$BC25),F$12,F$11),_xlfn.XLOOKUP($AS25,仮想キートップ,入力コード),F$15,IF($AP25="",_xlfn.CONCAT($BC25,",",F$16,_xlfn.XLOOKUP($AS25,仮想キートップ,キー位置),F$17),_xlfn.CONCAT(F$16,_xlfn.XLOOKUP($AS25,仮想キートップ,キー位置),F$17,",",$BC25)),F$18,_xlfn.XLOOKUP($AS25,仮想キートップ,キー位置),F$19))),"")</f>
        <v/>
      </c>
      <c r="I25" s="87" t="str">
        <f t="shared" ref="I25:I88" si="16">IF(AND($U25=2,$V25="A"),_xlfn.CONCAT(I$3,$AS25," &amp; ",$AT25," → ",$AV25,CLEAN($AW25),I$4,IF(OR($BC25="",$BC25=$AZ25),"",I$6),I$7,_xlfn.XLOOKUP($AS25,仮想キートップ,キー位置),IF(AND($AM25&lt;&gt;"",$AZ25=$BB25),I$10,I$9),_xlfn.XLOOKUP($AT25,仮想キートップ,入力コード),I$11,IF($AO25="",_xlfn.CONCAT($AZ25,","),""),I$13,_xlfn.XLOOKUP($AT25,仮想キートップ,キー位置),I$14,$Z25,IF($AO25="",I$15,_xlfn.CONCAT(I$16,$AZ25,I$17)),_xlfn.XLOOKUP($AT25,仮想キートップ,キー位置),I$18,I$5,IF(OR($BC25="",$BC25=$AZ25),"",I$6),I$8,_xlfn.XLOOKUP($AS25,仮想キートップ,キー位置),IF(AND($AM25&lt;&gt;"",$AZ25=$BB25),I$10,I$9),_xlfn.XLOOKUP($AT25,仮想キートップ,入力コード),I$12,IF($AO25="",_xlfn.CONCAT($AZ25,","),""),I$13,_xlfn.XLOOKUP($AT25,仮想キートップ,キー位置),I$14,$Z25,IF($AO25="",I$15,_xlfn.CONCAT(I$16,$AZ25,I$17)),_xlfn.XLOOKUP($AT25,仮想キートップ,キー位置),I$18,IF(OR($BC25="",$BC25=$AZ25),"",_xlfn.CONCAT(I$5,I$7,_xlfn.XLOOKUP($AS25,仮想キートップ,キー位置),IF(AND($AM25&lt;&gt;"",$AZ25=$BB25),I$10,I$9),_xlfn.XLOOKUP($AT25,仮想キートップ,入力コード),I$11,IF($AO25="",_xlfn.CONCAT($BC25,","),""),I$13,_xlfn.XLOOKUP($AT25,仮想キートップ,キー位置),I$14,$Z25,IF($AO25="",I$15,_xlfn.CONCAT(I$16,$BC25,I$17)),_xlfn.XLOOKUP($AT25,仮想キートップ,キー位置),I$18,I$5,I$8,_xlfn.XLOOKUP($AS25,仮想キートップ,キー位置),IF(AND($AM25&lt;&gt;"",$AZ25=$BB25),I$10,I$9),_xlfn.XLOOKUP($AT25,仮想キートップ,入力コード),I$12,IF($AO25="",_xlfn.CONCAT($BC25,","),""),I$13,_xlfn.XLOOKUP($AT25,仮想キートップ,キー位置),I$14,$Z25,IF($AO25="",I$15,_xlfn.CONCAT(I$16,$BC25,I$17)),_xlfn.XLOOKUP($AT25,仮想キートップ,キー位置),I$18))),"")</f>
        <v/>
      </c>
      <c r="J25" s="87" t="str">
        <f t="shared" ref="J25:J88" si="17">IF(AND($U25=2,$V25="A"),_xlfn.CONCAT(I$5,IF(OR($BC25="",$BC25=$AZ25),"",I$6),I$7,_xlfn.XLOOKUP($AT25,仮想キートップ,キー位置),IF(AND($AM25&lt;&gt;"",$AZ25=$BB25),I$10,I$9),_xlfn.XLOOKUP($AS25,仮想キートップ,入力コード),I$11,IF($AO25="",_xlfn.CONCAT($AZ25,","),""),I$13,_xlfn.XLOOKUP($AS25,仮想キートップ,キー位置),I$14,$Z25,IF($AO25="",I$15,_xlfn.CONCAT(I$16,$AZ25,I$17)),_xlfn.XLOOKUP($AS25,仮想キートップ,キー位置),I$18,I$5,IF(OR($BC25="",$BC25=$AZ25),"",I$6),I$8,_xlfn.XLOOKUP($AT25,仮想キートップ,キー位置),IF(AND($AM25&lt;&gt;"",$AZ25=$BB25),I$10,I$9),_xlfn.XLOOKUP($AS25,仮想キートップ,入力コード),I$12,IF($AO25="",_xlfn.CONCAT($AZ25,","),""),I$13,_xlfn.XLOOKUP($AS25,仮想キートップ,キー位置),I$14,$Z25,IF($AO25="",I$15,_xlfn.CONCAT(I$16,$AZ25,I$17)),_xlfn.XLOOKUP($AS25,仮想キートップ,キー位置),I$18,IF(OR($BC25="",$BC25=$AZ25),"",_xlfn.CONCAT(I$5,I$7,_xlfn.XLOOKUP($AT25,仮想キートップ,キー位置),IF(AND($AM25&lt;&gt;"",$AZ25=$BB25),I$10,I$9),_xlfn.XLOOKUP($AS25,仮想キートップ,入力コード),I$11,IF($AO25="",_xlfn.CONCAT($BC25,","),""),I$13,_xlfn.XLOOKUP($AS25,仮想キートップ,キー位置),I$14,$Z25,IF($AO25="",I$15,_xlfn.CONCAT(I$16,$BC25,I$17)),_xlfn.XLOOKUP($AS25,仮想キートップ,キー位置),I$18,I$5,I$8,_xlfn.XLOOKUP($AT25,仮想キートップ,キー位置),IF(AND($AM25&lt;&gt;"",$AZ25=$BB25),I$10,I$9),_xlfn.XLOOKUP($AS25,仮想キートップ,入力コード),I$12,IF($AO25="",_xlfn.CONCAT($BC25,","),""),I$13,_xlfn.XLOOKUP($AS25,仮想キートップ,キー位置),I$14,$Z25,IF($AO25="",I$15,_xlfn.CONCAT(I$16,$BC25,I$17)),_xlfn.XLOOKUP($AS25,仮想キートップ,キー位置),I$18))),"")</f>
        <v/>
      </c>
      <c r="K25" s="87" t="str">
        <f t="shared" ref="K25:K88" si="18">IF(AND($U25=1,$V25="A"),_xlfn.CONCAT(K$3,$AS25,K$4,IF(OR($BC25="",$BC25=$AZ25),"",K$6),K$7,IF(_xlfn.XLOOKUP($AS25,仮想キートップ,十六進数文字)=0,K$9,K$10),_xlfn.XLOOKUP($AS25,仮想キートップ,入力コード),K$11,$AZ25,K$12,_xlfn.XLOOKUP($AS25,仮想キートップ,キー位置),K$13,IF($Z25=0,0,2),K$14,_xlfn.XLOOKUP($AS25,仮想キートップ,キー位置),K$15,K$5,IF(OR($BC25="",$BC25=$AZ25),"",K$6),K$8,IF(_xlfn.XLOOKUP($AS25,仮想キートップ,十六進数文字)=0,K$9,K$10),_xlfn.XLOOKUP($AS25,仮想キートップ,入力コード),K$11,$AZ25,K$12,_xlfn.XLOOKUP($AS25,仮想キートップ,キー位置),K$13,$Z25,K$14,_xlfn.XLOOKUP($AS25,仮想キートップ,キー位置),K$15,IF(OR($BC25="",$BC25=$AZ25),"",_xlfn.CONCAT(K$5,K$7,IF(_xlfn.XLOOKUP($AS25,仮想キートップ,十六進数文字)=0,K$9,K$10),_xlfn.XLOOKUP($AS25,仮想キートップ,入力コード),K$11,$BC25,K$12,_xlfn.XLOOKUP($AS25,仮想キートップ,キー位置),K$13,IF($Z25=0,0,2),K$14,_xlfn.XLOOKUP($AS25,仮想キートップ,キー位置),K$15,K$5,K$8,IF(_xlfn.XLOOKUP($AS25,仮想キートップ,十六進数文字)=0,K$9,K$10),_xlfn.XLOOKUP($AS25,仮想キートップ,入力コード),K$11,$BC25,K$12,_xlfn.XLOOKUP($AS25,仮想キートップ,キー位置),K$13,$Z25,K$14,_xlfn.XLOOKUP($AS25,仮想キートップ,キー位置),K$15))),"")</f>
        <v/>
      </c>
      <c r="L25" s="87" t="str">
        <f t="shared" ref="L25:L88" si="19">IF(AND($U25=1,$V25="B"),_xlfn.CONCAT(L$3,$AS25,L$4,IF(OR($BC25="",$BC25=$AZ25),"",L$6),L$7,IF(_xlfn.XLOOKUP($AS25,仮想キートップ,十六進数文字)=0,L$9,L$10),_xlfn.XLOOKUP($AS25,仮想キートップ,入力コード),L$11,$AZ25,L$12,_xlfn.XLOOKUP($AS25,仮想キートップ,キー位置),L$13,IF($Z25=0,0,2),L$14,_xlfn.XLOOKUP($AS25,仮想キートップ,キー位置),L$15,L$5,IF(OR($BC25="",$BC25=$AZ25),"",L$6),L$8,IF(_xlfn.XLOOKUP($AS25,仮想キートップ,十六進数文字)=0,L$9,L$10),_xlfn.XLOOKUP($AS25,仮想キートップ,入力コード),L$11,$AZ25,L$12,_xlfn.XLOOKUP($AS25,仮想キートップ,キー位置),L$13,$Z25,L$14,_xlfn.XLOOKUP($AS25,仮想キートップ,キー位置),L$15,IF(OR($BC25="",$BC25=$AZ25),"",_xlfn.CONCAT(L$5,L$7,IF(_xlfn.XLOOKUP($AS25,仮想キートップ,十六進数文字)=0,L$9,L$10),_xlfn.XLOOKUP($AS25,仮想キートップ,入力コード),L$11,$BC25,L$12,_xlfn.XLOOKUP($AS25,仮想キートップ,キー位置),L$13,IF($Z25=0,0,2),L$14,_xlfn.XLOOKUP($AS25,仮想キートップ,キー位置),L$15,L$5,L$8,IF(_xlfn.XLOOKUP($AS25,仮想キートップ,十六進数文字)=0,L$9,L$10),_xlfn.XLOOKUP($AS25,仮想キートップ,入力コード),L$11,$BC25,L$12,_xlfn.XLOOKUP($AS25,仮想キートップ,キー位置),L$13,$Z25,L$14,_xlfn.XLOOKUP($AS25,仮想キートップ,キー位置),L$15))),"")</f>
        <v/>
      </c>
      <c r="M25" s="87" t="str">
        <f t="shared" ref="M25:M88" si="20">IF(AND($U25=1,$V25="C"),_xlfn.CONCAT(M$3,$AS25,M$4,IF(OR($BC25="",$BC25=$AZ25),"",M$6),M$7,IF(_xlfn.XLOOKUP($AS25,仮想キートップ,十六進数文字)=0,M$9,M$10),_xlfn.XLOOKUP($AS25,仮想キートップ,入力コード),M$11,$AZ25,M$12,_xlfn.XLOOKUP($AS25,仮想キートップ,キー位置),M$13,IF($Z25=0,0,2),M$14,_xlfn.XLOOKUP($AS25,仮想キートップ,キー位置),M$15,M$5,IF(OR($BC25="",$BC25=$AZ25),"",M$6),M$8,IF(_xlfn.XLOOKUP($AS25,仮想キートップ,十六進数文字)=0,M$9,M$10),_xlfn.XLOOKUP($AS25,仮想キートップ,入力コード),M$11,$AZ25,M$12,_xlfn.XLOOKUP($AS25,仮想キートップ,キー位置),M$13,$Z25,M$14,_xlfn.XLOOKUP($AS25,仮想キートップ,キー位置),M$15,IF(OR($BC25="",$BC25=$AZ25),"",_xlfn.CONCAT(M$5,M$7,IF(_xlfn.XLOOKUP($AS25,仮想キートップ,十六進数文字)=0,M$9,M$10),_xlfn.XLOOKUP($AS25,仮想キートップ,入力コード),M$11,$BC25,M$12,_xlfn.XLOOKUP($AS25,仮想キートップ,キー位置),M$13,IF($Z25=0,0,2),M$14,_xlfn.XLOOKUP($AS25,仮想キートップ,キー位置),M$15,M$5,M$8,IF(_xlfn.XLOOKUP($AS25,仮想キートップ,十六進数文字)=0,M$9,M$10),_xlfn.XLOOKUP($AS25,仮想キートップ,入力コード),M$11,$BC25,M$12,_xlfn.XLOOKUP($AS25,仮想キートップ,キー位置),M$13,$Z25,M$14,_xlfn.XLOOKUP($AS25,仮想キートップ,キー位置),M$15))),"")</f>
        <v/>
      </c>
      <c r="N25" s="301"/>
      <c r="O25" s="91" t="str">
        <f t="shared" ref="O25:O88" si="21">IF(AND($AM25&lt;&gt;"",$U25=3,OR($AZ25&lt;&gt;$BB25,AND($BD25&lt;&gt;"",$BD25&lt;&gt;$BB25))),_xlfn.CONCAT(O$3,PROPER(_xlfn.XLOOKUP($AS25,仮想キートップ,入力コード)),", ",PROPER(_xlfn.XLOOKUP($AT25,仮想キートップ,入力コード))," &amp; ",PROPER(_xlfn.XLOOKUP($AU25,仮想キートップ,入力コード))," → ",$AV25,CLEAN($AW25),IF(OR($BD25="",$BD25=$BB25),_xlfn.CONCAT(O$4,O$7,_xlfn.XLOOKUP($AS25,仮想キートップ,キー位置),O$10,_xlfn.XLOOKUP($AT25,仮想キートップ,キー位置),O$11,_xlfn.XLOOKUP($AU25,仮想キートップ,入力コード),O$12,$BB25,O$15,_xlfn.XLOOKUP($AU25,仮想キートップ,キー位置),O$16,_xlfn.XLOOKUP($AU25,仮想キートップ,キー位置),O$17,O$5,O$8,_xlfn.XLOOKUP($AS25,仮想キートップ,キー位置),O$10,_xlfn.XLOOKUP($AT25,仮想キートップ,キー位置),O$11,_xlfn.XLOOKUP($AU25,仮想キートップ,入力コード),O$13,$BB25,O$15,_xlfn.XLOOKUP($AU25,仮想キートップ,キー位置),O$16,_xlfn.XLOOKUP($AU25,仮想キートップ,キー位置),O$17,O$5,O$9,_xlfn.XLOOKUP($AS25,仮想キートップ,キー位置),O$10,_xlfn.XLOOKUP($AT25,仮想キートップ,キー位置),O$11,_xlfn.XLOOKUP($AU25,仮想キートップ,入力コード),O$14,$BB25,O$15,_xlfn.XLOOKUP($AU25,仮想キートップ,キー位置),O$16,_xlfn.XLOOKUP($AU25,仮想キートップ,キー位置),O$17),_xlfn.CONCAT(O$4,O$6,O$7,_xlfn.XLOOKUP($AS25,仮想キートップ,キー位置),O$10,_xlfn.XLOOKUP($AT25,仮想キートップ,キー位置),O$11,_xlfn.XLOOKUP($AU25,仮想キートップ,入力コード),O$12,$BB25,O$15,_xlfn.XLOOKUP($AU25,仮想キートップ,キー位置),O$16,_xlfn.XLOOKUP($AU25,仮想キートップ,キー位置),O$17,O$5,O$6,O$8,_xlfn.XLOOKUP($AS25,仮想キートップ,キー位置),O$10,_xlfn.XLOOKUP($AT25,仮想キートップ,キー位置),O$11,_xlfn.XLOOKUP($AU25,仮想キートップ,入力コード),O$13,$BB25,O$15,_xlfn.XLOOKUP($AU25,仮想キートップ,キー位置),O$16,_xlfn.XLOOKUP($AU25,仮想キートップ,キー位置),O$17,O$5,O$6,O$9,_xlfn.XLOOKUP($AS25,仮想キートップ,キー位置),O$10,_xlfn.XLOOKUP($AT25,仮想キートップ,キー位置),O$11,_xlfn.XLOOKUP($AU25,仮想キートップ,入力コード),O$14,$BB25,O$15,_xlfn.XLOOKUP($AU25,仮想キートップ,キー位置),O$16,_xlfn.XLOOKUP($AU25,仮想キートップ,キー位置),O$17,O$5,O$7,_xlfn.XLOOKUP($AS25,仮想キートップ,キー位置),O$10,_xlfn.XLOOKUP($AT25,仮想キートップ,キー位置),O$11,_xlfn.XLOOKUP($AU25,仮想キートップ,入力コード),O$12,$BD25,O$15,_xlfn.XLOOKUP($AU25,仮想キートップ,キー位置),O$16,_xlfn.XLOOKUP($AU25,仮想キートップ,キー位置),O$17,O$5,O$8,_xlfn.XLOOKUP($AS25,仮想キートップ,キー位置),O$10,_xlfn.XLOOKUP($AT25,仮想キートップ,キー位置),O$11,_xlfn.XLOOKUP($AU25,仮想キートップ,入力コード),O$13,$BD25,O$15,_xlfn.XLOOKUP($AU25,仮想キートップ,キー位置),O$16,_xlfn.XLOOKUP($AU25,仮想キートップ,キー位置),O$17,O$5,O$9,_xlfn.XLOOKUP($AS25,仮想キートップ,キー位置),O$10,_xlfn.XLOOKUP($AT25,仮想キートップ,キー位置),O$11,_xlfn.XLOOKUP($AU25,仮想キートップ,入力コード),O$14,$BD25,O$15,_xlfn.XLOOKUP($AU25,仮想キートップ,キー位置),O$16,_xlfn.XLOOKUP($AU25,仮想キートップ,キー位置),O$17))),"")</f>
        <v/>
      </c>
      <c r="P25" s="87" t="str">
        <f t="shared" ref="P25" si="22">IF(AND($AM25&lt;&gt;"",$U25=3,OR($AZ25&lt;&gt;$BB25,AND($BD25&lt;&gt;"",$BD25&lt;&gt;$BB25))),IF(OR($BD25="",$BD25=$BB25),_xlfn.CONCAT(O$5,O$7,_xlfn.XLOOKUP($AS25,仮想キートップ,キー位置),O$10,_xlfn.XLOOKUP($AU25,仮想キートップ,キー位置),O$11,_xlfn.XLOOKUP($AT25,仮想キートップ,入力コード),O$12,$BB25,O$15,_xlfn.XLOOKUP($AT25,仮想キートップ,キー位置),O$16,_xlfn.XLOOKUP($AT25,仮想キートップ,キー位置),O$17,O$5,O$8,_xlfn.XLOOKUP($AS25,仮想キートップ,キー位置),O$10,_xlfn.XLOOKUP($AU25,仮想キートップ,キー位置),O$11,_xlfn.XLOOKUP($AT25,仮想キートップ,入力コード),O$13,$BB25,O$15,_xlfn.XLOOKUP($AT25,仮想キートップ,キー位置),O$16,_xlfn.XLOOKUP($AT25,仮想キートップ,キー位置),O$17,O$5,O$9,_xlfn.XLOOKUP($AS25,仮想キートップ,キー位置),O$10,_xlfn.XLOOKUP($AU25,仮想キートップ,キー位置),O$11,_xlfn.XLOOKUP($AT25,仮想キートップ,入力コード),O$14,$BB25,O$15,_xlfn.XLOOKUP($AT25,仮想キートップ,キー位置),O$16,_xlfn.XLOOKUP($AT25,仮想キートップ,キー位置),O$17),_xlfn.CONCAT(O$5,O$6,O$7,_xlfn.XLOOKUP($AS25,仮想キートップ,キー位置),O$10,_xlfn.XLOOKUP($AU25,仮想キートップ,キー位置),O$11,_xlfn.XLOOKUP($AT25,仮想キートップ,入力コード),O$12,$BB25,O$15,_xlfn.XLOOKUP($AT25,仮想キートップ,キー位置),O$16,_xlfn.XLOOKUP($AT25,仮想キートップ,キー位置),O$17,O$5,O$6,O$8,_xlfn.XLOOKUP($AS25,仮想キートップ,キー位置),O$10,_xlfn.XLOOKUP($AU25,仮想キートップ,キー位置),O$11,_xlfn.XLOOKUP($AT25,仮想キートップ,入力コード),O$13,$BB25,O$15,_xlfn.XLOOKUP($AT25,仮想キートップ,キー位置),O$16,_xlfn.XLOOKUP($AT25,仮想キートップ,キー位置),O$17,O$5,O$6,O$9,_xlfn.XLOOKUP($AS25,仮想キートップ,キー位置),O$10,_xlfn.XLOOKUP($AU25,仮想キートップ,キー位置),O$11,_xlfn.XLOOKUP($AT25,仮想キートップ,入力コード),O$14,$BB25,O$15,_xlfn.XLOOKUP($AT25,仮想キートップ,キー位置),O$16,_xlfn.XLOOKUP($AT25,仮想キートップ,キー位置),O$17,O$5,O$7,_xlfn.XLOOKUP($AS25,仮想キートップ,キー位置),O$10,_xlfn.XLOOKUP($AU25,仮想キートップ,キー位置),O$11,_xlfn.XLOOKUP($AT25,仮想キートップ,入力コード),O$12,$BD25,O$15,_xlfn.XLOOKUP($AT25,仮想キートップ,キー位置),O$16,_xlfn.XLOOKUP($AT25,仮想キートップ,キー位置),O$17,O$5,O$8,_xlfn.XLOOKUP($AS25,仮想キートップ,キー位置),O$10,_xlfn.XLOOKUP($AU25,仮想キートップ,キー位置),O$11,_xlfn.XLOOKUP($AT25,仮想キートップ,入力コード),O$13,$BD25,O$15,_xlfn.XLOOKUP($AT25,仮想キートップ,キー位置),O$16,_xlfn.XLOOKUP($AT25,仮想キートップ,キー位置),O$17,O$5,O$9,_xlfn.XLOOKUP($AS25,仮想キートップ,キー位置),O$10,_xlfn.XLOOKUP($AU25,仮想キートップ,キー位置),O$11,_xlfn.XLOOKUP($AT25,仮想キートップ,入力コード),O$14,$BD25,O$15,_xlfn.XLOOKUP($AT25,仮想キートップ,キー位置),O$16,_xlfn.XLOOKUP($AT25,仮想キートップ,キー位置),O$17)),"")</f>
        <v/>
      </c>
      <c r="Q25" s="87" t="str">
        <f t="shared" ref="Q25" si="23">IF(AND($AM25&lt;&gt;"",$U25=3,OR($AZ25&lt;&gt;$BB25,AND($BD25&lt;&gt;"",$BD25&lt;&gt;$BB25))),IF(OR($BD25="",$BD25=$BB25),_xlfn.CONCAT(O$5,O$7,_xlfn.XLOOKUP($AT25,仮想キートップ,キー位置),O$10,_xlfn.XLOOKUP($AU25,仮想キートップ,キー位置),O$11,_xlfn.XLOOKUP($AS25,仮想キートップ,入力コード),O$12,$BB25,O$15,_xlfn.XLOOKUP($AS25,仮想キートップ,キー位置),O$16,_xlfn.XLOOKUP($AS25,仮想キートップ,キー位置),O$17,O$5,O$8,_xlfn.XLOOKUP($AT25,仮想キートップ,キー位置),O$10,_xlfn.XLOOKUP($AU25,仮想キートップ,キー位置),O$11,_xlfn.XLOOKUP($AS25,仮想キートップ,入力コード),O$13,$BB25,O$15,_xlfn.XLOOKUP($AS25,仮想キートップ,キー位置),O$16,_xlfn.XLOOKUP($AS25,仮想キートップ,キー位置),O$17,O$5,O$9,_xlfn.XLOOKUP($AT25,仮想キートップ,キー位置),O$10,_xlfn.XLOOKUP($AU25,仮想キートップ,キー位置),O$11,_xlfn.XLOOKUP($AS25,仮想キートップ,入力コード),O$14,$BB25,O$15,_xlfn.XLOOKUP($AS25,仮想キートップ,キー位置),O$16,_xlfn.XLOOKUP($AS25,仮想キートップ,キー位置),O$17),_xlfn.CONCAT(O$5,O$6,O$7,_xlfn.XLOOKUP($AT25,仮想キートップ,キー位置),O$10,_xlfn.XLOOKUP($AU25,仮想キートップ,キー位置),O$11,_xlfn.XLOOKUP($AS25,仮想キートップ,入力コード),O$12,$BB25,O$15,_xlfn.XLOOKUP($AS25,仮想キートップ,キー位置),O$16,_xlfn.XLOOKUP($AS25,仮想キートップ,キー位置),O$17,O$5,O$6,O$8,_xlfn.XLOOKUP($AT25,仮想キートップ,キー位置),O$10,_xlfn.XLOOKUP($AU25,仮想キートップ,キー位置),O$11,_xlfn.XLOOKUP($AS25,仮想キートップ,入力コード),O$13,$BB25,O$15,_xlfn.XLOOKUP($AS25,仮想キートップ,キー位置),O$16,_xlfn.XLOOKUP($AS25,仮想キートップ,キー位置),O$17,O$5,O$6,O$9,_xlfn.XLOOKUP($AT25,仮想キートップ,キー位置),O$10,_xlfn.XLOOKUP($AU25,仮想キートップ,キー位置),O$11,_xlfn.XLOOKUP($AS25,仮想キートップ,入力コード),O$14,$BB25,O$15,_xlfn.XLOOKUP($AS25,仮想キートップ,キー位置),O$16,_xlfn.XLOOKUP($AS25,仮想キートップ,キー位置),O$17,O$5,O$7,_xlfn.XLOOKUP($AT25,仮想キートップ,キー位置),O$10,_xlfn.XLOOKUP($AU25,仮想キートップ,キー位置),O$11,_xlfn.XLOOKUP($AS25,仮想キートップ,入力コード),O$12,$BD25,O$15,_xlfn.XLOOKUP($AS25,仮想キートップ,キー位置),O$16,_xlfn.XLOOKUP($AS25,仮想キートップ,キー位置),O$17,O$5,O$8,_xlfn.XLOOKUP($AT25,仮想キートップ,キー位置),O$10,_xlfn.XLOOKUP($AU25,仮想キートップ,キー位置),O$11,_xlfn.XLOOKUP($AS25,仮想キートップ,入力コード),O$13,$BD25,O$15,_xlfn.XLOOKUP($AS25,仮想キートップ,キー位置),O$16,_xlfn.XLOOKUP($AS25,仮想キートップ,キー位置),O$17,O$5,O$9,_xlfn.XLOOKUP($AT25,仮想キートップ,キー位置),O$10,_xlfn.XLOOKUP($AU25,仮想キートップ,キー位置),O$11,_xlfn.XLOOKUP($AS25,仮想キートップ,入力コード),O$14,$BD25,O$15,_xlfn.XLOOKUP($AS25,仮想キートップ,キー位置),O$16,_xlfn.XLOOKUP($AS25,仮想キートップ,キー位置),O$17)),"")</f>
        <v/>
      </c>
      <c r="R25" s="88" t="str">
        <f>IF(AND($AM25&lt;&gt;"",$U25=1),_xlfn.CONCAT(R$3,PROPER(_xlfn.XLOOKUP($AS25,入力キー,入力コード)),IF(OR($BD25="",$BD25=$BB25),_xlfn.CONCAT(R$4,IF($AS25=_xlfn.XLOOKUP($AS25,仮想キートップ,入力キー),R$7,R$10),_xlfn.XLOOKUP($AS25,仮想キートップ,入力コード),R$13,$BB25,R$14,_xlfn.XLOOKUP($AS25,仮想キートップ,キー位置),R$15,_xlfn.XLOOKUP($AS25,仮想キートップ,キー位置),R$17,IF($AS25=_xlfn.XLOOKUP($AS25,仮想キートップ,入力キー),R$12,R$11),_xlfn.XLOOKUP($AS25,仮想キートップ,入力コード),R$13,$BB25,R$14,_xlfn.XLOOKUP($AS25,仮想キートップ,キー位置),R$16,_xlfn.XLOOKUP($AS25,仮想キートップ,キー位置),IF(COUNTA($AM25:$AM$348)&gt;1,R$17,R$18)),_xlfn.CONCAT(R$4,R$6,IF($AS25=_xlfn.XLOOKUP($AS25,仮想キートップ,入力キー),R$7,R$10),_xlfn.XLOOKUP($AS25,仮想キートップ,入力コード),R$13,$BB25,R$14,_xlfn.XLOOKUP($AS25,仮想キートップ,キー位置),R$15,_xlfn.XLOOKUP($AS25,仮想キートップ,キー位置),R$17,IF($AS25=_xlfn.XLOOKUP($AS25,仮想キートップ,入力キー),R$8,R$9),_xlfn.XLOOKUP($AS25,仮想キートップ,入力コード),R$13,$BB25,R$14,_xlfn.XLOOKUP($AS25,仮想キートップ,キー位置),R$16,_xlfn.XLOOKUP($AS25,仮想キートップ,キー位置),R$17,R$5,IF($AS25=_xlfn.XLOOKUP($AS25,仮想キートップ,入力キー),R$7,R$10),_xlfn.XLOOKUP($AS25,仮想キートップ,入力コード),R$13,$BD25,R$14,_xlfn.XLOOKUP($AS25,仮想キートップ,キー位置),R$15,_xlfn.XLOOKUP($AS25,仮想キートップ,キー位置),R$17,IF($AS25=_xlfn.XLOOKUP($AS25,仮想キートップ,入力キー),R$12,R$11),_xlfn.XLOOKUP($AS25,仮想キートップ,入力コード),R$13,$BD25,R$14,_xlfn.XLOOKUP($AS25,仮想キートップ,キー位置),R$16,_xlfn.XLOOKUP($AS25,仮想キートップ,キー位置),IF(COUNTA($AM25:$AM$348)&gt;1,R$17,R$18)))),"")</f>
        <v/>
      </c>
      <c r="S25" s="281"/>
      <c r="U25" s="197">
        <f t="shared" si="0"/>
        <v>3</v>
      </c>
      <c r="V25" s="198" t="str">
        <f t="shared" ref="V25:V73" si="24">CHAR($V$18+W25+X25)</f>
        <v>A</v>
      </c>
      <c r="W25" s="198">
        <f t="shared" ref="W25:W73" si="25">IF(AQ25="",0,1)</f>
        <v>1</v>
      </c>
      <c r="X25" s="198">
        <f t="shared" ref="X25:X73" si="26">IF(AR25="",0,2)</f>
        <v>0</v>
      </c>
      <c r="Y25" s="199">
        <f t="shared" si="1"/>
        <v>1572865</v>
      </c>
      <c r="Z25" s="200">
        <f t="shared" si="2"/>
        <v>0</v>
      </c>
      <c r="AA25" s="23"/>
      <c r="AB25" s="385" t="str">
        <f t="shared" si="3"/>
        <v/>
      </c>
      <c r="AC25" s="195" t="str">
        <f t="shared" ref="AC25:AC73" si="27">_xlfn.XLOOKUP(AB25,ビットパターン,出力かな,"")</f>
        <v/>
      </c>
      <c r="AD25" s="196">
        <f t="shared" si="5"/>
        <v>0</v>
      </c>
      <c r="AE25" s="195" t="str">
        <f t="shared" si="6"/>
        <v/>
      </c>
      <c r="AF25" s="195" t="str">
        <f t="shared" ref="AF25:AF73" si="28">_xlfn.XLOOKUP(AE25,ビットパターン,出力かな,"")</f>
        <v/>
      </c>
      <c r="AG25" s="194">
        <f t="shared" si="8"/>
        <v>0</v>
      </c>
      <c r="AH25" s="385" t="str">
        <f t="shared" si="9"/>
        <v/>
      </c>
      <c r="AI25" s="195" t="str">
        <f t="shared" ref="AI25:AI73" si="29">_xlfn.XLOOKUP(AH25,ビットパターン,出力かな,"")</f>
        <v/>
      </c>
      <c r="AJ25" s="196">
        <f t="shared" si="11"/>
        <v>0</v>
      </c>
      <c r="AK25" s="23"/>
      <c r="AL25" s="206">
        <v>229</v>
      </c>
      <c r="AM25" s="232"/>
      <c r="AN25" s="329" t="s">
        <v>288</v>
      </c>
      <c r="AO25" s="329"/>
      <c r="AP25" s="233"/>
      <c r="AQ25" s="234" t="s">
        <v>288</v>
      </c>
      <c r="AR25" s="235"/>
      <c r="AS25" s="235" t="s">
        <v>131</v>
      </c>
      <c r="AT25" s="235" t="s">
        <v>133</v>
      </c>
      <c r="AU25" s="236" t="s">
        <v>289</v>
      </c>
      <c r="AV25" s="237"/>
      <c r="AW25" s="423" t="str">
        <f t="shared" ref="AW25:AW73" si="30">_xlfn.XLOOKUP($Y25,固有名詞ビットパターン,固有名詞文字列,"")</f>
        <v/>
      </c>
      <c r="AX25" s="238"/>
      <c r="AY25" s="192"/>
      <c r="AZ25" s="118" t="str">
        <f>_xlfn.XLOOKUP($Y25,固有名詞ビットパターン,固有名詞変換済,"")</f>
        <v/>
      </c>
      <c r="BA25" s="117"/>
      <c r="BB25" s="118" t="str">
        <f t="shared" si="12"/>
        <v/>
      </c>
      <c r="BC25" s="117"/>
      <c r="BD25" s="315"/>
    </row>
    <row r="26" spans="1:75" ht="21">
      <c r="A26" s="285"/>
      <c r="B26" s="286"/>
      <c r="C26" s="295"/>
      <c r="D26" s="296"/>
      <c r="E26" s="291"/>
      <c r="F26" s="202" t="str">
        <f t="shared" si="13"/>
        <v/>
      </c>
      <c r="G26" s="86" t="str">
        <f t="shared" si="14"/>
        <v/>
      </c>
      <c r="H26" s="86" t="str">
        <f t="shared" si="15"/>
        <v/>
      </c>
      <c r="I26" s="86" t="str">
        <f t="shared" si="16"/>
        <v/>
      </c>
      <c r="J26" s="86" t="str">
        <f t="shared" si="17"/>
        <v/>
      </c>
      <c r="K26" s="86" t="str">
        <f t="shared" si="18"/>
        <v/>
      </c>
      <c r="L26" s="86" t="str">
        <f t="shared" si="19"/>
        <v/>
      </c>
      <c r="M26" s="86" t="str">
        <f t="shared" si="20"/>
        <v/>
      </c>
      <c r="N26" s="286"/>
      <c r="O26" s="92" t="str">
        <f t="shared" si="21"/>
        <v/>
      </c>
      <c r="P26" s="86" t="str">
        <f t="shared" ref="P26:P89" si="31">IF(AND($AM26&lt;&gt;"",$U26=3,OR($AZ26&lt;&gt;$BB26,AND($BD26&lt;&gt;"",$BD26&lt;&gt;$BB26))),IF(OR($BD26="",$BD26=$BB26),_xlfn.CONCAT(O$5,O$7,_xlfn.XLOOKUP($AS26,仮想キートップ,キー位置),O$10,_xlfn.XLOOKUP($AU26,仮想キートップ,キー位置),O$11,_xlfn.XLOOKUP($AT26,仮想キートップ,入力コード),O$12,$BB26,O$15,_xlfn.XLOOKUP($AT26,仮想キートップ,キー位置),O$16,_xlfn.XLOOKUP($AT26,仮想キートップ,キー位置),O$17,O$5,O$8,_xlfn.XLOOKUP($AS26,仮想キートップ,キー位置),O$10,_xlfn.XLOOKUP($AU26,仮想キートップ,キー位置),O$11,_xlfn.XLOOKUP($AT26,仮想キートップ,入力コード),O$13,$BB26,O$15,_xlfn.XLOOKUP($AT26,仮想キートップ,キー位置),O$16,_xlfn.XLOOKUP($AT26,仮想キートップ,キー位置),O$17,O$5,O$9,_xlfn.XLOOKUP($AS26,仮想キートップ,キー位置),O$10,_xlfn.XLOOKUP($AU26,仮想キートップ,キー位置),O$11,_xlfn.XLOOKUP($AT26,仮想キートップ,入力コード),O$14,$BB26,O$15,_xlfn.XLOOKUP($AT26,仮想キートップ,キー位置),O$16,_xlfn.XLOOKUP($AT26,仮想キートップ,キー位置),O$17),_xlfn.CONCAT(O$5,O$6,O$7,_xlfn.XLOOKUP($AS26,仮想キートップ,キー位置),O$10,_xlfn.XLOOKUP($AU26,仮想キートップ,キー位置),O$11,_xlfn.XLOOKUP($AT26,仮想キートップ,入力コード),O$12,$BB26,O$15,_xlfn.XLOOKUP($AT26,仮想キートップ,キー位置),O$16,_xlfn.XLOOKUP($AT26,仮想キートップ,キー位置),O$17,O$5,O$6,O$8,_xlfn.XLOOKUP($AS26,仮想キートップ,キー位置),O$10,_xlfn.XLOOKUP($AU26,仮想キートップ,キー位置),O$11,_xlfn.XLOOKUP($AT26,仮想キートップ,入力コード),O$13,$BB26,O$15,_xlfn.XLOOKUP($AT26,仮想キートップ,キー位置),O$16,_xlfn.XLOOKUP($AT26,仮想キートップ,キー位置),O$17,O$5,O$6,O$9,_xlfn.XLOOKUP($AS26,仮想キートップ,キー位置),O$10,_xlfn.XLOOKUP($AU26,仮想キートップ,キー位置),O$11,_xlfn.XLOOKUP($AT26,仮想キートップ,入力コード),O$14,$BB26,O$15,_xlfn.XLOOKUP($AT26,仮想キートップ,キー位置),O$16,_xlfn.XLOOKUP($AT26,仮想キートップ,キー位置),O$17,O$5,O$7,_xlfn.XLOOKUP($AS26,仮想キートップ,キー位置),O$10,_xlfn.XLOOKUP($AU26,仮想キートップ,キー位置),O$11,_xlfn.XLOOKUP($AT26,仮想キートップ,入力コード),O$12,$BD26,O$15,_xlfn.XLOOKUP($AT26,仮想キートップ,キー位置),O$16,_xlfn.XLOOKUP($AT26,仮想キートップ,キー位置),O$17,O$5,O$8,_xlfn.XLOOKUP($AS26,仮想キートップ,キー位置),O$10,_xlfn.XLOOKUP($AU26,仮想キートップ,キー位置),O$11,_xlfn.XLOOKUP($AT26,仮想キートップ,入力コード),O$13,$BD26,O$15,_xlfn.XLOOKUP($AT26,仮想キートップ,キー位置),O$16,_xlfn.XLOOKUP($AT26,仮想キートップ,キー位置),O$17,O$5,O$9,_xlfn.XLOOKUP($AS26,仮想キートップ,キー位置),O$10,_xlfn.XLOOKUP($AU26,仮想キートップ,キー位置),O$11,_xlfn.XLOOKUP($AT26,仮想キートップ,入力コード),O$14,$BD26,O$15,_xlfn.XLOOKUP($AT26,仮想キートップ,キー位置),O$16,_xlfn.XLOOKUP($AT26,仮想キートップ,キー位置),O$17)),"")</f>
        <v/>
      </c>
      <c r="Q26" s="86" t="str">
        <f t="shared" ref="Q26:Q89" si="32">IF(AND($AM26&lt;&gt;"",$U26=3,OR($AZ26&lt;&gt;$BB26,AND($BD26&lt;&gt;"",$BD26&lt;&gt;$BB26))),IF(OR($BD26="",$BD26=$BB26),_xlfn.CONCAT(O$5,O$7,_xlfn.XLOOKUP($AT26,仮想キートップ,キー位置),O$10,_xlfn.XLOOKUP($AU26,仮想キートップ,キー位置),O$11,_xlfn.XLOOKUP($AS26,仮想キートップ,入力コード),O$12,$BB26,O$15,_xlfn.XLOOKUP($AS26,仮想キートップ,キー位置),O$16,_xlfn.XLOOKUP($AS26,仮想キートップ,キー位置),O$17,O$5,O$8,_xlfn.XLOOKUP($AT26,仮想キートップ,キー位置),O$10,_xlfn.XLOOKUP($AU26,仮想キートップ,キー位置),O$11,_xlfn.XLOOKUP($AS26,仮想キートップ,入力コード),O$13,$BB26,O$15,_xlfn.XLOOKUP($AS26,仮想キートップ,キー位置),O$16,_xlfn.XLOOKUP($AS26,仮想キートップ,キー位置),O$17,O$5,O$9,_xlfn.XLOOKUP($AT26,仮想キートップ,キー位置),O$10,_xlfn.XLOOKUP($AU26,仮想キートップ,キー位置),O$11,_xlfn.XLOOKUP($AS26,仮想キートップ,入力コード),O$14,$BB26,O$15,_xlfn.XLOOKUP($AS26,仮想キートップ,キー位置),O$16,_xlfn.XLOOKUP($AS26,仮想キートップ,キー位置),O$17),_xlfn.CONCAT(O$5,O$6,O$7,_xlfn.XLOOKUP($AT26,仮想キートップ,キー位置),O$10,_xlfn.XLOOKUP($AU26,仮想キートップ,キー位置),O$11,_xlfn.XLOOKUP($AS26,仮想キートップ,入力コード),O$12,$BB26,O$15,_xlfn.XLOOKUP($AS26,仮想キートップ,キー位置),O$16,_xlfn.XLOOKUP($AS26,仮想キートップ,キー位置),O$17,O$5,O$6,O$8,_xlfn.XLOOKUP($AT26,仮想キートップ,キー位置),O$10,_xlfn.XLOOKUP($AU26,仮想キートップ,キー位置),O$11,_xlfn.XLOOKUP($AS26,仮想キートップ,入力コード),O$13,$BB26,O$15,_xlfn.XLOOKUP($AS26,仮想キートップ,キー位置),O$16,_xlfn.XLOOKUP($AS26,仮想キートップ,キー位置),O$17,O$5,O$6,O$9,_xlfn.XLOOKUP($AT26,仮想キートップ,キー位置),O$10,_xlfn.XLOOKUP($AU26,仮想キートップ,キー位置),O$11,_xlfn.XLOOKUP($AS26,仮想キートップ,入力コード),O$14,$BB26,O$15,_xlfn.XLOOKUP($AS26,仮想キートップ,キー位置),O$16,_xlfn.XLOOKUP($AS26,仮想キートップ,キー位置),O$17,O$5,O$7,_xlfn.XLOOKUP($AT26,仮想キートップ,キー位置),O$10,_xlfn.XLOOKUP($AU26,仮想キートップ,キー位置),O$11,_xlfn.XLOOKUP($AS26,仮想キートップ,入力コード),O$12,$BD26,O$15,_xlfn.XLOOKUP($AS26,仮想キートップ,キー位置),O$16,_xlfn.XLOOKUP($AS26,仮想キートップ,キー位置),O$17,O$5,O$8,_xlfn.XLOOKUP($AT26,仮想キートップ,キー位置),O$10,_xlfn.XLOOKUP($AU26,仮想キートップ,キー位置),O$11,_xlfn.XLOOKUP($AS26,仮想キートップ,入力コード),O$13,$BD26,O$15,_xlfn.XLOOKUP($AS26,仮想キートップ,キー位置),O$16,_xlfn.XLOOKUP($AS26,仮想キートップ,キー位置),O$17,O$5,O$9,_xlfn.XLOOKUP($AT26,仮想キートップ,キー位置),O$10,_xlfn.XLOOKUP($AU26,仮想キートップ,キー位置),O$11,_xlfn.XLOOKUP($AS26,仮想キートップ,入力コード),O$14,$BD26,O$15,_xlfn.XLOOKUP($AS26,仮想キートップ,キー位置),O$16,_xlfn.XLOOKUP($AS26,仮想キートップ,キー位置),O$17)),"")</f>
        <v/>
      </c>
      <c r="R26" s="93" t="str">
        <f>IF(AND($AM26&lt;&gt;"",$U26=1),_xlfn.CONCAT(R$3,PROPER(_xlfn.XLOOKUP($AS26,入力キー,入力コード)),IF(OR($BD26="",$BD26=$BB26),_xlfn.CONCAT(R$4,IF($AS26=_xlfn.XLOOKUP($AS26,仮想キートップ,入力キー),R$7,R$10),_xlfn.XLOOKUP($AS26,仮想キートップ,入力コード),R$13,$BB26,R$14,_xlfn.XLOOKUP($AS26,仮想キートップ,キー位置),R$15,_xlfn.XLOOKUP($AS26,仮想キートップ,キー位置),R$17,IF($AS26=_xlfn.XLOOKUP($AS26,仮想キートップ,入力キー),R$12,R$11),_xlfn.XLOOKUP($AS26,仮想キートップ,入力コード),R$13,$BB26,R$14,_xlfn.XLOOKUP($AS26,仮想キートップ,キー位置),R$16,_xlfn.XLOOKUP($AS26,仮想キートップ,キー位置),IF(COUNTA($AM26:$AM$348)&gt;1,R$17,R$18)),_xlfn.CONCAT(R$4,R$6,IF($AS26=_xlfn.XLOOKUP($AS26,仮想キートップ,入力キー),R$7,R$10),_xlfn.XLOOKUP($AS26,仮想キートップ,入力コード),R$13,$BB26,R$14,_xlfn.XLOOKUP($AS26,仮想キートップ,キー位置),R$15,_xlfn.XLOOKUP($AS26,仮想キートップ,キー位置),R$17,IF($AS26=_xlfn.XLOOKUP($AS26,仮想キートップ,入力キー),R$8,R$9),_xlfn.XLOOKUP($AS26,仮想キートップ,入力コード),R$13,$BB26,R$14,_xlfn.XLOOKUP($AS26,仮想キートップ,キー位置),R$16,_xlfn.XLOOKUP($AS26,仮想キートップ,キー位置),R$17,R$5,IF($AS26=_xlfn.XLOOKUP($AS26,仮想キートップ,入力キー),R$7,R$10),_xlfn.XLOOKUP($AS26,仮想キートップ,入力コード),R$13,$BD26,R$14,_xlfn.XLOOKUP($AS26,仮想キートップ,キー位置),R$15,_xlfn.XLOOKUP($AS26,仮想キートップ,キー位置),R$17,IF($AS26=_xlfn.XLOOKUP($AS26,仮想キートップ,入力キー),R$12,R$11),_xlfn.XLOOKUP($AS26,仮想キートップ,入力コード),R$13,$BD26,R$14,_xlfn.XLOOKUP($AS26,仮想キートップ,キー位置),R$16,_xlfn.XLOOKUP($AS26,仮想キートップ,キー位置),IF(COUNTA($AM26:$AM$348)&gt;1,R$17,R$18)))),"")</f>
        <v/>
      </c>
      <c r="S26" s="282"/>
      <c r="U26" s="24">
        <f t="shared" si="0"/>
        <v>3</v>
      </c>
      <c r="V26" s="23" t="str">
        <f t="shared" si="24"/>
        <v>A</v>
      </c>
      <c r="W26" s="23">
        <f t="shared" si="25"/>
        <v>1</v>
      </c>
      <c r="X26" s="23">
        <f t="shared" si="26"/>
        <v>0</v>
      </c>
      <c r="Y26" s="30">
        <f t="shared" si="1"/>
        <v>1572866</v>
      </c>
      <c r="Z26" s="178">
        <f t="shared" si="2"/>
        <v>0</v>
      </c>
      <c r="AA26" s="23"/>
      <c r="AB26" s="386" t="str">
        <f t="shared" si="3"/>
        <v/>
      </c>
      <c r="AC26" s="49" t="str">
        <f t="shared" si="27"/>
        <v/>
      </c>
      <c r="AD26" s="50">
        <f t="shared" si="5"/>
        <v>0</v>
      </c>
      <c r="AE26" s="49" t="str">
        <f t="shared" si="6"/>
        <v/>
      </c>
      <c r="AF26" s="49" t="str">
        <f t="shared" si="28"/>
        <v/>
      </c>
      <c r="AG26" s="48">
        <f t="shared" si="8"/>
        <v>0</v>
      </c>
      <c r="AH26" s="386" t="str">
        <f t="shared" si="9"/>
        <v/>
      </c>
      <c r="AI26" s="49" t="str">
        <f t="shared" si="29"/>
        <v/>
      </c>
      <c r="AJ26" s="50">
        <f t="shared" si="11"/>
        <v>0</v>
      </c>
      <c r="AK26" s="23"/>
      <c r="AL26" s="239">
        <v>230</v>
      </c>
      <c r="AM26" s="240"/>
      <c r="AN26" s="330" t="s">
        <v>290</v>
      </c>
      <c r="AO26" s="330"/>
      <c r="AP26" s="241"/>
      <c r="AQ26" s="242" t="s">
        <v>290</v>
      </c>
      <c r="AR26" s="243"/>
      <c r="AS26" s="243" t="s">
        <v>131</v>
      </c>
      <c r="AT26" s="243" t="s">
        <v>133</v>
      </c>
      <c r="AU26" s="244" t="s">
        <v>291</v>
      </c>
      <c r="AV26" s="245"/>
      <c r="AW26" s="424" t="str">
        <f t="shared" si="30"/>
        <v/>
      </c>
      <c r="AX26" s="246"/>
      <c r="AY26" s="138"/>
      <c r="AZ26" s="120" t="str">
        <f t="shared" ref="AZ26:AZ73" si="33">_xlfn.XLOOKUP($Y26,固有名詞ビットパターン,固有名詞変換済,"")</f>
        <v/>
      </c>
      <c r="BA26" s="119"/>
      <c r="BB26" s="120" t="str">
        <f t="shared" si="12"/>
        <v/>
      </c>
      <c r="BC26" s="121"/>
      <c r="BD26" s="316"/>
    </row>
    <row r="27" spans="1:75" ht="21">
      <c r="A27" s="285"/>
      <c r="B27" s="286"/>
      <c r="C27" s="295"/>
      <c r="D27" s="296"/>
      <c r="E27" s="291"/>
      <c r="F27" s="202" t="str">
        <f t="shared" si="13"/>
        <v/>
      </c>
      <c r="G27" s="86" t="str">
        <f t="shared" si="14"/>
        <v/>
      </c>
      <c r="H27" s="86" t="str">
        <f t="shared" si="15"/>
        <v/>
      </c>
      <c r="I27" s="86" t="str">
        <f t="shared" si="16"/>
        <v/>
      </c>
      <c r="J27" s="86" t="str">
        <f t="shared" si="17"/>
        <v/>
      </c>
      <c r="K27" s="86" t="str">
        <f t="shared" si="18"/>
        <v/>
      </c>
      <c r="L27" s="86" t="str">
        <f t="shared" si="19"/>
        <v/>
      </c>
      <c r="M27" s="86" t="str">
        <f t="shared" si="20"/>
        <v/>
      </c>
      <c r="N27" s="286"/>
      <c r="O27" s="92" t="str">
        <f t="shared" si="21"/>
        <v/>
      </c>
      <c r="P27" s="86" t="str">
        <f t="shared" si="31"/>
        <v/>
      </c>
      <c r="Q27" s="86" t="str">
        <f t="shared" si="32"/>
        <v/>
      </c>
      <c r="R27" s="93" t="str">
        <f>IF(AND($AM27&lt;&gt;"",$U27=1),_xlfn.CONCAT(R$3,PROPER(_xlfn.XLOOKUP($AS27,入力キー,入力コード)),IF(OR($BD27="",$BD27=$BB27),_xlfn.CONCAT(R$4,IF($AS27=_xlfn.XLOOKUP($AS27,仮想キートップ,入力キー),R$7,R$10),_xlfn.XLOOKUP($AS27,仮想キートップ,入力コード),R$13,$BB27,R$14,_xlfn.XLOOKUP($AS27,仮想キートップ,キー位置),R$15,_xlfn.XLOOKUP($AS27,仮想キートップ,キー位置),R$17,IF($AS27=_xlfn.XLOOKUP($AS27,仮想キートップ,入力キー),R$12,R$11),_xlfn.XLOOKUP($AS27,仮想キートップ,入力コード),R$13,$BB27,R$14,_xlfn.XLOOKUP($AS27,仮想キートップ,キー位置),R$16,_xlfn.XLOOKUP($AS27,仮想キートップ,キー位置),IF(COUNTA($AM27:$AM$348)&gt;1,R$17,R$18)),_xlfn.CONCAT(R$4,R$6,IF($AS27=_xlfn.XLOOKUP($AS27,仮想キートップ,入力キー),R$7,R$10),_xlfn.XLOOKUP($AS27,仮想キートップ,入力コード),R$13,$BB27,R$14,_xlfn.XLOOKUP($AS27,仮想キートップ,キー位置),R$15,_xlfn.XLOOKUP($AS27,仮想キートップ,キー位置),R$17,IF($AS27=_xlfn.XLOOKUP($AS27,仮想キートップ,入力キー),R$8,R$9),_xlfn.XLOOKUP($AS27,仮想キートップ,入力コード),R$13,$BB27,R$14,_xlfn.XLOOKUP($AS27,仮想キートップ,キー位置),R$16,_xlfn.XLOOKUP($AS27,仮想キートップ,キー位置),R$17,R$5,IF($AS27=_xlfn.XLOOKUP($AS27,仮想キートップ,入力キー),R$7,R$10),_xlfn.XLOOKUP($AS27,仮想キートップ,入力コード),R$13,$BD27,R$14,_xlfn.XLOOKUP($AS27,仮想キートップ,キー位置),R$15,_xlfn.XLOOKUP($AS27,仮想キートップ,キー位置),R$17,IF($AS27=_xlfn.XLOOKUP($AS27,仮想キートップ,入力キー),R$12,R$11),_xlfn.XLOOKUP($AS27,仮想キートップ,入力コード),R$13,$BD27,R$14,_xlfn.XLOOKUP($AS27,仮想キートップ,キー位置),R$16,_xlfn.XLOOKUP($AS27,仮想キートップ,キー位置),IF(COUNTA($AM27:$AM$348)&gt;1,R$17,R$18)))),"")</f>
        <v/>
      </c>
      <c r="S27" s="282"/>
      <c r="U27" s="24">
        <f t="shared" si="0"/>
        <v>3</v>
      </c>
      <c r="V27" s="23" t="str">
        <f t="shared" si="24"/>
        <v>A</v>
      </c>
      <c r="W27" s="23">
        <f t="shared" si="25"/>
        <v>1</v>
      </c>
      <c r="X27" s="23">
        <f t="shared" si="26"/>
        <v>0</v>
      </c>
      <c r="Y27" s="30">
        <f t="shared" si="1"/>
        <v>1572868</v>
      </c>
      <c r="Z27" s="178">
        <f t="shared" si="2"/>
        <v>0</v>
      </c>
      <c r="AA27" s="23"/>
      <c r="AB27" s="386" t="str">
        <f t="shared" si="3"/>
        <v/>
      </c>
      <c r="AC27" s="49" t="str">
        <f t="shared" si="27"/>
        <v/>
      </c>
      <c r="AD27" s="50">
        <f t="shared" si="5"/>
        <v>0</v>
      </c>
      <c r="AE27" s="49" t="str">
        <f t="shared" si="6"/>
        <v/>
      </c>
      <c r="AF27" s="49" t="str">
        <f t="shared" si="28"/>
        <v/>
      </c>
      <c r="AG27" s="48">
        <f t="shared" si="8"/>
        <v>0</v>
      </c>
      <c r="AH27" s="386" t="str">
        <f t="shared" si="9"/>
        <v/>
      </c>
      <c r="AI27" s="49" t="str">
        <f t="shared" si="29"/>
        <v/>
      </c>
      <c r="AJ27" s="50">
        <f t="shared" si="11"/>
        <v>0</v>
      </c>
      <c r="AK27" s="23"/>
      <c r="AL27" s="239">
        <v>231</v>
      </c>
      <c r="AM27" s="240"/>
      <c r="AN27" s="330" t="s">
        <v>290</v>
      </c>
      <c r="AO27" s="330"/>
      <c r="AP27" s="241"/>
      <c r="AQ27" s="242" t="s">
        <v>290</v>
      </c>
      <c r="AR27" s="243"/>
      <c r="AS27" s="243" t="s">
        <v>131</v>
      </c>
      <c r="AT27" s="243" t="s">
        <v>133</v>
      </c>
      <c r="AU27" s="244" t="s">
        <v>292</v>
      </c>
      <c r="AV27" s="245"/>
      <c r="AW27" s="424" t="str">
        <f t="shared" si="30"/>
        <v/>
      </c>
      <c r="AX27" s="246"/>
      <c r="AY27" s="138"/>
      <c r="AZ27" s="120" t="str">
        <f t="shared" si="33"/>
        <v/>
      </c>
      <c r="BA27" s="119"/>
      <c r="BB27" s="120" t="str">
        <f t="shared" si="12"/>
        <v/>
      </c>
      <c r="BC27" s="121"/>
      <c r="BD27" s="316"/>
    </row>
    <row r="28" spans="1:75" ht="21">
      <c r="A28" s="285"/>
      <c r="B28" s="286"/>
      <c r="C28" s="295"/>
      <c r="D28" s="296"/>
      <c r="E28" s="291"/>
      <c r="F28" s="202" t="str">
        <f t="shared" si="13"/>
        <v/>
      </c>
      <c r="G28" s="86" t="str">
        <f t="shared" si="14"/>
        <v/>
      </c>
      <c r="H28" s="86" t="str">
        <f t="shared" si="15"/>
        <v/>
      </c>
      <c r="I28" s="86" t="str">
        <f t="shared" si="16"/>
        <v/>
      </c>
      <c r="J28" s="86" t="str">
        <f t="shared" si="17"/>
        <v/>
      </c>
      <c r="K28" s="86" t="str">
        <f t="shared" si="18"/>
        <v/>
      </c>
      <c r="L28" s="86" t="str">
        <f t="shared" si="19"/>
        <v/>
      </c>
      <c r="M28" s="86" t="str">
        <f t="shared" si="20"/>
        <v/>
      </c>
      <c r="N28" s="286"/>
      <c r="O28" s="92" t="str">
        <f t="shared" si="21"/>
        <v/>
      </c>
      <c r="P28" s="86" t="str">
        <f t="shared" si="31"/>
        <v/>
      </c>
      <c r="Q28" s="86" t="str">
        <f t="shared" si="32"/>
        <v/>
      </c>
      <c r="R28" s="93" t="str">
        <f>IF(AND($AM28&lt;&gt;"",$U28=1),_xlfn.CONCAT(R$3,PROPER(_xlfn.XLOOKUP($AS28,入力キー,入力コード)),IF(OR($BD28="",$BD28=$BB28),_xlfn.CONCAT(R$4,IF($AS28=_xlfn.XLOOKUP($AS28,仮想キートップ,入力キー),R$7,R$10),_xlfn.XLOOKUP($AS28,仮想キートップ,入力コード),R$13,$BB28,R$14,_xlfn.XLOOKUP($AS28,仮想キートップ,キー位置),R$15,_xlfn.XLOOKUP($AS28,仮想キートップ,キー位置),R$17,IF($AS28=_xlfn.XLOOKUP($AS28,仮想キートップ,入力キー),R$12,R$11),_xlfn.XLOOKUP($AS28,仮想キートップ,入力コード),R$13,$BB28,R$14,_xlfn.XLOOKUP($AS28,仮想キートップ,キー位置),R$16,_xlfn.XLOOKUP($AS28,仮想キートップ,キー位置),IF(COUNTA($AM28:$AM$348)&gt;1,R$17,R$18)),_xlfn.CONCAT(R$4,R$6,IF($AS28=_xlfn.XLOOKUP($AS28,仮想キートップ,入力キー),R$7,R$10),_xlfn.XLOOKUP($AS28,仮想キートップ,入力コード),R$13,$BB28,R$14,_xlfn.XLOOKUP($AS28,仮想キートップ,キー位置),R$15,_xlfn.XLOOKUP($AS28,仮想キートップ,キー位置),R$17,IF($AS28=_xlfn.XLOOKUP($AS28,仮想キートップ,入力キー),R$8,R$9),_xlfn.XLOOKUP($AS28,仮想キートップ,入力コード),R$13,$BB28,R$14,_xlfn.XLOOKUP($AS28,仮想キートップ,キー位置),R$16,_xlfn.XLOOKUP($AS28,仮想キートップ,キー位置),R$17,R$5,IF($AS28=_xlfn.XLOOKUP($AS28,仮想キートップ,入力キー),R$7,R$10),_xlfn.XLOOKUP($AS28,仮想キートップ,入力コード),R$13,$BD28,R$14,_xlfn.XLOOKUP($AS28,仮想キートップ,キー位置),R$15,_xlfn.XLOOKUP($AS28,仮想キートップ,キー位置),R$17,IF($AS28=_xlfn.XLOOKUP($AS28,仮想キートップ,入力キー),R$12,R$11),_xlfn.XLOOKUP($AS28,仮想キートップ,入力コード),R$13,$BD28,R$14,_xlfn.XLOOKUP($AS28,仮想キートップ,キー位置),R$16,_xlfn.XLOOKUP($AS28,仮想キートップ,キー位置),IF(COUNTA($AM28:$AM$348)&gt;1,R$17,R$18)))),"")</f>
        <v/>
      </c>
      <c r="S28" s="282"/>
      <c r="U28" s="24">
        <f t="shared" si="0"/>
        <v>3</v>
      </c>
      <c r="V28" s="23" t="str">
        <f t="shared" si="24"/>
        <v>A</v>
      </c>
      <c r="W28" s="23">
        <f t="shared" si="25"/>
        <v>1</v>
      </c>
      <c r="X28" s="23">
        <f t="shared" si="26"/>
        <v>0</v>
      </c>
      <c r="Y28" s="30">
        <f t="shared" si="1"/>
        <v>1572872</v>
      </c>
      <c r="Z28" s="178">
        <f t="shared" si="2"/>
        <v>0</v>
      </c>
      <c r="AA28" s="23"/>
      <c r="AB28" s="386" t="str">
        <f t="shared" si="3"/>
        <v/>
      </c>
      <c r="AC28" s="49" t="str">
        <f t="shared" si="27"/>
        <v/>
      </c>
      <c r="AD28" s="50">
        <f t="shared" si="5"/>
        <v>0</v>
      </c>
      <c r="AE28" s="49" t="str">
        <f t="shared" si="6"/>
        <v/>
      </c>
      <c r="AF28" s="49" t="str">
        <f t="shared" si="28"/>
        <v/>
      </c>
      <c r="AG28" s="48">
        <f t="shared" si="8"/>
        <v>0</v>
      </c>
      <c r="AH28" s="386" t="str">
        <f t="shared" si="9"/>
        <v/>
      </c>
      <c r="AI28" s="49" t="str">
        <f t="shared" si="29"/>
        <v/>
      </c>
      <c r="AJ28" s="50">
        <f t="shared" si="11"/>
        <v>0</v>
      </c>
      <c r="AK28" s="23"/>
      <c r="AL28" s="239">
        <v>232</v>
      </c>
      <c r="AM28" s="240"/>
      <c r="AN28" s="330" t="s">
        <v>290</v>
      </c>
      <c r="AO28" s="330"/>
      <c r="AP28" s="241"/>
      <c r="AQ28" s="242" t="s">
        <v>290</v>
      </c>
      <c r="AR28" s="243"/>
      <c r="AS28" s="243" t="s">
        <v>131</v>
      </c>
      <c r="AT28" s="243" t="s">
        <v>133</v>
      </c>
      <c r="AU28" s="244" t="s">
        <v>293</v>
      </c>
      <c r="AV28" s="245"/>
      <c r="AW28" s="424" t="str">
        <f t="shared" si="30"/>
        <v/>
      </c>
      <c r="AX28" s="246"/>
      <c r="AY28" s="138"/>
      <c r="AZ28" s="120" t="str">
        <f t="shared" si="33"/>
        <v/>
      </c>
      <c r="BA28" s="119"/>
      <c r="BB28" s="120" t="str">
        <f t="shared" si="12"/>
        <v/>
      </c>
      <c r="BC28" s="121"/>
      <c r="BD28" s="316"/>
    </row>
    <row r="29" spans="1:75" ht="21">
      <c r="A29" s="285"/>
      <c r="B29" s="286"/>
      <c r="C29" s="295"/>
      <c r="D29" s="296"/>
      <c r="E29" s="291"/>
      <c r="F29" s="202" t="str">
        <f t="shared" si="13"/>
        <v/>
      </c>
      <c r="G29" s="86" t="str">
        <f t="shared" si="14"/>
        <v/>
      </c>
      <c r="H29" s="86" t="str">
        <f t="shared" si="15"/>
        <v/>
      </c>
      <c r="I29" s="86" t="str">
        <f t="shared" si="16"/>
        <v/>
      </c>
      <c r="J29" s="86" t="str">
        <f t="shared" si="17"/>
        <v/>
      </c>
      <c r="K29" s="86" t="str">
        <f t="shared" si="18"/>
        <v/>
      </c>
      <c r="L29" s="86" t="str">
        <f t="shared" si="19"/>
        <v/>
      </c>
      <c r="M29" s="86" t="str">
        <f t="shared" si="20"/>
        <v/>
      </c>
      <c r="N29" s="286"/>
      <c r="O29" s="92" t="str">
        <f t="shared" si="21"/>
        <v/>
      </c>
      <c r="P29" s="86" t="str">
        <f t="shared" si="31"/>
        <v/>
      </c>
      <c r="Q29" s="86" t="str">
        <f t="shared" si="32"/>
        <v/>
      </c>
      <c r="R29" s="93" t="str">
        <f>IF(AND($AM29&lt;&gt;"",$U29=1),_xlfn.CONCAT(R$3,PROPER(_xlfn.XLOOKUP($AS29,入力キー,入力コード)),IF(OR($BD29="",$BD29=$BB29),_xlfn.CONCAT(R$4,IF($AS29=_xlfn.XLOOKUP($AS29,仮想キートップ,入力キー),R$7,R$10),_xlfn.XLOOKUP($AS29,仮想キートップ,入力コード),R$13,$BB29,R$14,_xlfn.XLOOKUP($AS29,仮想キートップ,キー位置),R$15,_xlfn.XLOOKUP($AS29,仮想キートップ,キー位置),R$17,IF($AS29=_xlfn.XLOOKUP($AS29,仮想キートップ,入力キー),R$12,R$11),_xlfn.XLOOKUP($AS29,仮想キートップ,入力コード),R$13,$BB29,R$14,_xlfn.XLOOKUP($AS29,仮想キートップ,キー位置),R$16,_xlfn.XLOOKUP($AS29,仮想キートップ,キー位置),IF(COUNTA($AM29:$AM$348)&gt;1,R$17,R$18)),_xlfn.CONCAT(R$4,R$6,IF($AS29=_xlfn.XLOOKUP($AS29,仮想キートップ,入力キー),R$7,R$10),_xlfn.XLOOKUP($AS29,仮想キートップ,入力コード),R$13,$BB29,R$14,_xlfn.XLOOKUP($AS29,仮想キートップ,キー位置),R$15,_xlfn.XLOOKUP($AS29,仮想キートップ,キー位置),R$17,IF($AS29=_xlfn.XLOOKUP($AS29,仮想キートップ,入力キー),R$8,R$9),_xlfn.XLOOKUP($AS29,仮想キートップ,入力コード),R$13,$BB29,R$14,_xlfn.XLOOKUP($AS29,仮想キートップ,キー位置),R$16,_xlfn.XLOOKUP($AS29,仮想キートップ,キー位置),R$17,R$5,IF($AS29=_xlfn.XLOOKUP($AS29,仮想キートップ,入力キー),R$7,R$10),_xlfn.XLOOKUP($AS29,仮想キートップ,入力コード),R$13,$BD29,R$14,_xlfn.XLOOKUP($AS29,仮想キートップ,キー位置),R$15,_xlfn.XLOOKUP($AS29,仮想キートップ,キー位置),R$17,IF($AS29=_xlfn.XLOOKUP($AS29,仮想キートップ,入力キー),R$12,R$11),_xlfn.XLOOKUP($AS29,仮想キートップ,入力コード),R$13,$BD29,R$14,_xlfn.XLOOKUP($AS29,仮想キートップ,キー位置),R$16,_xlfn.XLOOKUP($AS29,仮想キートップ,キー位置),IF(COUNTA($AM29:$AM$348)&gt;1,R$17,R$18)))),"")</f>
        <v/>
      </c>
      <c r="S29" s="282"/>
      <c r="U29" s="24">
        <f t="shared" si="0"/>
        <v>3</v>
      </c>
      <c r="V29" s="23" t="str">
        <f t="shared" si="24"/>
        <v>A</v>
      </c>
      <c r="W29" s="23">
        <f t="shared" si="25"/>
        <v>1</v>
      </c>
      <c r="X29" s="23">
        <f t="shared" si="26"/>
        <v>0</v>
      </c>
      <c r="Y29" s="30">
        <f t="shared" si="1"/>
        <v>1572880</v>
      </c>
      <c r="Z29" s="178">
        <f t="shared" si="2"/>
        <v>0</v>
      </c>
      <c r="AA29" s="23"/>
      <c r="AB29" s="386" t="str">
        <f t="shared" si="3"/>
        <v/>
      </c>
      <c r="AC29" s="49" t="str">
        <f t="shared" si="27"/>
        <v/>
      </c>
      <c r="AD29" s="50">
        <f t="shared" si="5"/>
        <v>0</v>
      </c>
      <c r="AE29" s="49" t="str">
        <f t="shared" si="6"/>
        <v/>
      </c>
      <c r="AF29" s="49" t="str">
        <f t="shared" si="28"/>
        <v/>
      </c>
      <c r="AG29" s="48">
        <f t="shared" si="8"/>
        <v>0</v>
      </c>
      <c r="AH29" s="386" t="str">
        <f t="shared" si="9"/>
        <v/>
      </c>
      <c r="AI29" s="49" t="str">
        <f t="shared" si="29"/>
        <v/>
      </c>
      <c r="AJ29" s="50">
        <f t="shared" si="11"/>
        <v>0</v>
      </c>
      <c r="AK29" s="23"/>
      <c r="AL29" s="239">
        <v>233</v>
      </c>
      <c r="AM29" s="240"/>
      <c r="AN29" s="330" t="s">
        <v>290</v>
      </c>
      <c r="AO29" s="330"/>
      <c r="AP29" s="241"/>
      <c r="AQ29" s="242" t="s">
        <v>290</v>
      </c>
      <c r="AR29" s="243"/>
      <c r="AS29" s="243" t="s">
        <v>131</v>
      </c>
      <c r="AT29" s="243" t="s">
        <v>133</v>
      </c>
      <c r="AU29" s="244" t="s">
        <v>294</v>
      </c>
      <c r="AV29" s="245"/>
      <c r="AW29" s="424" t="str">
        <f t="shared" si="30"/>
        <v/>
      </c>
      <c r="AX29" s="246"/>
      <c r="AY29" s="138"/>
      <c r="AZ29" s="120" t="str">
        <f t="shared" si="33"/>
        <v/>
      </c>
      <c r="BA29" s="119"/>
      <c r="BB29" s="120" t="str">
        <f t="shared" si="12"/>
        <v/>
      </c>
      <c r="BC29" s="121"/>
      <c r="BD29" s="316"/>
    </row>
    <row r="30" spans="1:75" ht="21">
      <c r="A30" s="285"/>
      <c r="B30" s="286"/>
      <c r="C30" s="295"/>
      <c r="D30" s="296"/>
      <c r="E30" s="291"/>
      <c r="F30" s="202" t="str">
        <f t="shared" si="13"/>
        <v/>
      </c>
      <c r="G30" s="86" t="str">
        <f t="shared" si="14"/>
        <v/>
      </c>
      <c r="H30" s="86" t="str">
        <f t="shared" si="15"/>
        <v/>
      </c>
      <c r="I30" s="86" t="str">
        <f t="shared" si="16"/>
        <v/>
      </c>
      <c r="J30" s="86" t="str">
        <f t="shared" si="17"/>
        <v/>
      </c>
      <c r="K30" s="86" t="str">
        <f t="shared" si="18"/>
        <v/>
      </c>
      <c r="L30" s="86" t="str">
        <f t="shared" si="19"/>
        <v/>
      </c>
      <c r="M30" s="86" t="str">
        <f t="shared" si="20"/>
        <v/>
      </c>
      <c r="N30" s="286"/>
      <c r="O30" s="92" t="str">
        <f t="shared" si="21"/>
        <v/>
      </c>
      <c r="P30" s="86" t="str">
        <f t="shared" si="31"/>
        <v/>
      </c>
      <c r="Q30" s="86" t="str">
        <f t="shared" si="32"/>
        <v/>
      </c>
      <c r="R30" s="93" t="str">
        <f>IF(AND($AM30&lt;&gt;"",$U30=1),_xlfn.CONCAT(R$3,PROPER(_xlfn.XLOOKUP($AS30,入力キー,入力コード)),IF(OR($BD30="",$BD30=$BB30),_xlfn.CONCAT(R$4,IF($AS30=_xlfn.XLOOKUP($AS30,仮想キートップ,入力キー),R$7,R$10),_xlfn.XLOOKUP($AS30,仮想キートップ,入力コード),R$13,$BB30,R$14,_xlfn.XLOOKUP($AS30,仮想キートップ,キー位置),R$15,_xlfn.XLOOKUP($AS30,仮想キートップ,キー位置),R$17,IF($AS30=_xlfn.XLOOKUP($AS30,仮想キートップ,入力キー),R$12,R$11),_xlfn.XLOOKUP($AS30,仮想キートップ,入力コード),R$13,$BB30,R$14,_xlfn.XLOOKUP($AS30,仮想キートップ,キー位置),R$16,_xlfn.XLOOKUP($AS30,仮想キートップ,キー位置),IF(COUNTA($AM30:$AM$348)&gt;1,R$17,R$18)),_xlfn.CONCAT(R$4,R$6,IF($AS30=_xlfn.XLOOKUP($AS30,仮想キートップ,入力キー),R$7,R$10),_xlfn.XLOOKUP($AS30,仮想キートップ,入力コード),R$13,$BB30,R$14,_xlfn.XLOOKUP($AS30,仮想キートップ,キー位置),R$15,_xlfn.XLOOKUP($AS30,仮想キートップ,キー位置),R$17,IF($AS30=_xlfn.XLOOKUP($AS30,仮想キートップ,入力キー),R$8,R$9),_xlfn.XLOOKUP($AS30,仮想キートップ,入力コード),R$13,$BB30,R$14,_xlfn.XLOOKUP($AS30,仮想キートップ,キー位置),R$16,_xlfn.XLOOKUP($AS30,仮想キートップ,キー位置),R$17,R$5,IF($AS30=_xlfn.XLOOKUP($AS30,仮想キートップ,入力キー),R$7,R$10),_xlfn.XLOOKUP($AS30,仮想キートップ,入力コード),R$13,$BD30,R$14,_xlfn.XLOOKUP($AS30,仮想キートップ,キー位置),R$15,_xlfn.XLOOKUP($AS30,仮想キートップ,キー位置),R$17,IF($AS30=_xlfn.XLOOKUP($AS30,仮想キートップ,入力キー),R$12,R$11),_xlfn.XLOOKUP($AS30,仮想キートップ,入力コード),R$13,$BD30,R$14,_xlfn.XLOOKUP($AS30,仮想キートップ,キー位置),R$16,_xlfn.XLOOKUP($AS30,仮想キートップ,キー位置),IF(COUNTA($AM30:$AM$348)&gt;1,R$17,R$18)))),"")</f>
        <v/>
      </c>
      <c r="S30" s="282"/>
      <c r="U30" s="24">
        <f t="shared" si="0"/>
        <v>3</v>
      </c>
      <c r="V30" s="23" t="str">
        <f t="shared" si="24"/>
        <v>A</v>
      </c>
      <c r="W30" s="23">
        <f t="shared" si="25"/>
        <v>1</v>
      </c>
      <c r="X30" s="23">
        <f t="shared" si="26"/>
        <v>0</v>
      </c>
      <c r="Y30" s="30">
        <f t="shared" si="1"/>
        <v>1581056</v>
      </c>
      <c r="Z30" s="178">
        <f t="shared" si="2"/>
        <v>0</v>
      </c>
      <c r="AA30" s="23"/>
      <c r="AB30" s="386" t="str">
        <f t="shared" si="3"/>
        <v/>
      </c>
      <c r="AC30" s="49" t="str">
        <f t="shared" si="27"/>
        <v/>
      </c>
      <c r="AD30" s="50">
        <f t="shared" si="5"/>
        <v>0</v>
      </c>
      <c r="AE30" s="49" t="str">
        <f t="shared" si="6"/>
        <v/>
      </c>
      <c r="AF30" s="49" t="str">
        <f t="shared" si="28"/>
        <v/>
      </c>
      <c r="AG30" s="48">
        <f t="shared" si="8"/>
        <v>0</v>
      </c>
      <c r="AH30" s="386" t="str">
        <f t="shared" si="9"/>
        <v/>
      </c>
      <c r="AI30" s="49" t="str">
        <f t="shared" si="29"/>
        <v/>
      </c>
      <c r="AJ30" s="50">
        <f t="shared" si="11"/>
        <v>0</v>
      </c>
      <c r="AK30" s="23"/>
      <c r="AL30" s="239">
        <v>234</v>
      </c>
      <c r="AM30" s="240"/>
      <c r="AN30" s="330" t="s">
        <v>290</v>
      </c>
      <c r="AO30" s="330"/>
      <c r="AP30" s="241"/>
      <c r="AQ30" s="242" t="s">
        <v>290</v>
      </c>
      <c r="AR30" s="243"/>
      <c r="AS30" s="243" t="s">
        <v>131</v>
      </c>
      <c r="AT30" s="243" t="s">
        <v>133</v>
      </c>
      <c r="AU30" s="244" t="s">
        <v>23</v>
      </c>
      <c r="AV30" s="245"/>
      <c r="AW30" s="424" t="str">
        <f t="shared" si="30"/>
        <v/>
      </c>
      <c r="AX30" s="246"/>
      <c r="AY30" s="138"/>
      <c r="AZ30" s="120" t="str">
        <f t="shared" si="33"/>
        <v/>
      </c>
      <c r="BA30" s="119"/>
      <c r="BB30" s="120" t="str">
        <f t="shared" si="12"/>
        <v/>
      </c>
      <c r="BC30" s="121"/>
      <c r="BD30" s="316"/>
    </row>
    <row r="31" spans="1:75" ht="21">
      <c r="A31" s="285"/>
      <c r="B31" s="286"/>
      <c r="C31" s="295"/>
      <c r="D31" s="296"/>
      <c r="E31" s="291"/>
      <c r="F31" s="202" t="str">
        <f t="shared" si="13"/>
        <v/>
      </c>
      <c r="G31" s="86" t="str">
        <f t="shared" si="14"/>
        <v/>
      </c>
      <c r="H31" s="86" t="str">
        <f t="shared" si="15"/>
        <v/>
      </c>
      <c r="I31" s="86" t="str">
        <f t="shared" si="16"/>
        <v/>
      </c>
      <c r="J31" s="86" t="str">
        <f t="shared" si="17"/>
        <v/>
      </c>
      <c r="K31" s="86" t="str">
        <f t="shared" si="18"/>
        <v/>
      </c>
      <c r="L31" s="86" t="str">
        <f t="shared" si="19"/>
        <v/>
      </c>
      <c r="M31" s="86" t="str">
        <f t="shared" si="20"/>
        <v/>
      </c>
      <c r="N31" s="286"/>
      <c r="O31" s="92" t="str">
        <f t="shared" si="21"/>
        <v/>
      </c>
      <c r="P31" s="86" t="str">
        <f t="shared" si="31"/>
        <v/>
      </c>
      <c r="Q31" s="86" t="str">
        <f t="shared" si="32"/>
        <v/>
      </c>
      <c r="R31" s="93" t="str">
        <f>IF(AND($AM31&lt;&gt;"",$U31=1),_xlfn.CONCAT(R$3,PROPER(_xlfn.XLOOKUP($AS31,入力キー,入力コード)),IF(OR($BD31="",$BD31=$BB31),_xlfn.CONCAT(R$4,IF($AS31=_xlfn.XLOOKUP($AS31,仮想キートップ,入力キー),R$7,R$10),_xlfn.XLOOKUP($AS31,仮想キートップ,入力コード),R$13,$BB31,R$14,_xlfn.XLOOKUP($AS31,仮想キートップ,キー位置),R$15,_xlfn.XLOOKUP($AS31,仮想キートップ,キー位置),R$17,IF($AS31=_xlfn.XLOOKUP($AS31,仮想キートップ,入力キー),R$12,R$11),_xlfn.XLOOKUP($AS31,仮想キートップ,入力コード),R$13,$BB31,R$14,_xlfn.XLOOKUP($AS31,仮想キートップ,キー位置),R$16,_xlfn.XLOOKUP($AS31,仮想キートップ,キー位置),IF(COUNTA($AM31:$AM$348)&gt;1,R$17,R$18)),_xlfn.CONCAT(R$4,R$6,IF($AS31=_xlfn.XLOOKUP($AS31,仮想キートップ,入力キー),R$7,R$10),_xlfn.XLOOKUP($AS31,仮想キートップ,入力コード),R$13,$BB31,R$14,_xlfn.XLOOKUP($AS31,仮想キートップ,キー位置),R$15,_xlfn.XLOOKUP($AS31,仮想キートップ,キー位置),R$17,IF($AS31=_xlfn.XLOOKUP($AS31,仮想キートップ,入力キー),R$8,R$9),_xlfn.XLOOKUP($AS31,仮想キートップ,入力コード),R$13,$BB31,R$14,_xlfn.XLOOKUP($AS31,仮想キートップ,キー位置),R$16,_xlfn.XLOOKUP($AS31,仮想キートップ,キー位置),R$17,R$5,IF($AS31=_xlfn.XLOOKUP($AS31,仮想キートップ,入力キー),R$7,R$10),_xlfn.XLOOKUP($AS31,仮想キートップ,入力コード),R$13,$BD31,R$14,_xlfn.XLOOKUP($AS31,仮想キートップ,キー位置),R$15,_xlfn.XLOOKUP($AS31,仮想キートップ,キー位置),R$17,IF($AS31=_xlfn.XLOOKUP($AS31,仮想キートップ,入力キー),R$12,R$11),_xlfn.XLOOKUP($AS31,仮想キートップ,入力コード),R$13,$BD31,R$14,_xlfn.XLOOKUP($AS31,仮想キートップ,キー位置),R$16,_xlfn.XLOOKUP($AS31,仮想キートップ,キー位置),IF(COUNTA($AM31:$AM$348)&gt;1,R$17,R$18)))),"")</f>
        <v/>
      </c>
      <c r="S31" s="282"/>
      <c r="U31" s="24">
        <f t="shared" si="0"/>
        <v>3</v>
      </c>
      <c r="V31" s="23" t="str">
        <f t="shared" si="24"/>
        <v>A</v>
      </c>
      <c r="W31" s="23">
        <f t="shared" si="25"/>
        <v>1</v>
      </c>
      <c r="X31" s="23">
        <f t="shared" si="26"/>
        <v>0</v>
      </c>
      <c r="Y31" s="30">
        <f t="shared" si="1"/>
        <v>1589248</v>
      </c>
      <c r="Z31" s="178">
        <f t="shared" si="2"/>
        <v>0</v>
      </c>
      <c r="AA31" s="23"/>
      <c r="AB31" s="386" t="str">
        <f t="shared" si="3"/>
        <v/>
      </c>
      <c r="AC31" s="49" t="str">
        <f t="shared" si="27"/>
        <v/>
      </c>
      <c r="AD31" s="50">
        <f t="shared" si="5"/>
        <v>0</v>
      </c>
      <c r="AE31" s="49" t="str">
        <f t="shared" si="6"/>
        <v/>
      </c>
      <c r="AF31" s="49" t="str">
        <f t="shared" si="28"/>
        <v/>
      </c>
      <c r="AG31" s="48">
        <f t="shared" si="8"/>
        <v>0</v>
      </c>
      <c r="AH31" s="386" t="str">
        <f t="shared" si="9"/>
        <v/>
      </c>
      <c r="AI31" s="49" t="str">
        <f t="shared" si="29"/>
        <v/>
      </c>
      <c r="AJ31" s="50">
        <f t="shared" si="11"/>
        <v>0</v>
      </c>
      <c r="AK31" s="23"/>
      <c r="AL31" s="239">
        <v>235</v>
      </c>
      <c r="AM31" s="240"/>
      <c r="AN31" s="330" t="s">
        <v>290</v>
      </c>
      <c r="AO31" s="330"/>
      <c r="AP31" s="241"/>
      <c r="AQ31" s="242" t="s">
        <v>290</v>
      </c>
      <c r="AR31" s="243"/>
      <c r="AS31" s="243" t="s">
        <v>131</v>
      </c>
      <c r="AT31" s="243" t="s">
        <v>133</v>
      </c>
      <c r="AU31" s="244" t="s">
        <v>25</v>
      </c>
      <c r="AV31" s="245"/>
      <c r="AW31" s="424" t="str">
        <f t="shared" si="30"/>
        <v/>
      </c>
      <c r="AX31" s="246"/>
      <c r="AY31" s="138"/>
      <c r="AZ31" s="120" t="str">
        <f t="shared" si="33"/>
        <v/>
      </c>
      <c r="BA31" s="119"/>
      <c r="BB31" s="120" t="str">
        <f t="shared" si="12"/>
        <v/>
      </c>
      <c r="BC31" s="121"/>
      <c r="BD31" s="316"/>
    </row>
    <row r="32" spans="1:75" ht="21">
      <c r="A32" s="285"/>
      <c r="B32" s="286"/>
      <c r="C32" s="295"/>
      <c r="D32" s="296"/>
      <c r="E32" s="291"/>
      <c r="F32" s="202" t="str">
        <f t="shared" si="13"/>
        <v/>
      </c>
      <c r="G32" s="86" t="str">
        <f t="shared" si="14"/>
        <v/>
      </c>
      <c r="H32" s="86" t="str">
        <f t="shared" si="15"/>
        <v/>
      </c>
      <c r="I32" s="86" t="str">
        <f t="shared" si="16"/>
        <v/>
      </c>
      <c r="J32" s="86" t="str">
        <f t="shared" si="17"/>
        <v/>
      </c>
      <c r="K32" s="86" t="str">
        <f t="shared" si="18"/>
        <v/>
      </c>
      <c r="L32" s="86" t="str">
        <f t="shared" si="19"/>
        <v/>
      </c>
      <c r="M32" s="86" t="str">
        <f t="shared" si="20"/>
        <v/>
      </c>
      <c r="N32" s="286"/>
      <c r="O32" s="92" t="str">
        <f t="shared" si="21"/>
        <v/>
      </c>
      <c r="P32" s="86" t="str">
        <f t="shared" si="31"/>
        <v/>
      </c>
      <c r="Q32" s="86" t="str">
        <f t="shared" si="32"/>
        <v/>
      </c>
      <c r="R32" s="93" t="str">
        <f>IF(AND($AM32&lt;&gt;"",$U32=1),_xlfn.CONCAT(R$3,PROPER(_xlfn.XLOOKUP($AS32,入力キー,入力コード)),IF(OR($BD32="",$BD32=$BB32),_xlfn.CONCAT(R$4,IF($AS32=_xlfn.XLOOKUP($AS32,仮想キートップ,入力キー),R$7,R$10),_xlfn.XLOOKUP($AS32,仮想キートップ,入力コード),R$13,$BB32,R$14,_xlfn.XLOOKUP($AS32,仮想キートップ,キー位置),R$15,_xlfn.XLOOKUP($AS32,仮想キートップ,キー位置),R$17,IF($AS32=_xlfn.XLOOKUP($AS32,仮想キートップ,入力キー),R$12,R$11),_xlfn.XLOOKUP($AS32,仮想キートップ,入力コード),R$13,$BB32,R$14,_xlfn.XLOOKUP($AS32,仮想キートップ,キー位置),R$16,_xlfn.XLOOKUP($AS32,仮想キートップ,キー位置),IF(COUNTA($AM32:$AM$348)&gt;1,R$17,R$18)),_xlfn.CONCAT(R$4,R$6,IF($AS32=_xlfn.XLOOKUP($AS32,仮想キートップ,入力キー),R$7,R$10),_xlfn.XLOOKUP($AS32,仮想キートップ,入力コード),R$13,$BB32,R$14,_xlfn.XLOOKUP($AS32,仮想キートップ,キー位置),R$15,_xlfn.XLOOKUP($AS32,仮想キートップ,キー位置),R$17,IF($AS32=_xlfn.XLOOKUP($AS32,仮想キートップ,入力キー),R$8,R$9),_xlfn.XLOOKUP($AS32,仮想キートップ,入力コード),R$13,$BB32,R$14,_xlfn.XLOOKUP($AS32,仮想キートップ,キー位置),R$16,_xlfn.XLOOKUP($AS32,仮想キートップ,キー位置),R$17,R$5,IF($AS32=_xlfn.XLOOKUP($AS32,仮想キートップ,入力キー),R$7,R$10),_xlfn.XLOOKUP($AS32,仮想キートップ,入力コード),R$13,$BD32,R$14,_xlfn.XLOOKUP($AS32,仮想キートップ,キー位置),R$15,_xlfn.XLOOKUP($AS32,仮想キートップ,キー位置),R$17,IF($AS32=_xlfn.XLOOKUP($AS32,仮想キートップ,入力キー),R$12,R$11),_xlfn.XLOOKUP($AS32,仮想キートップ,入力コード),R$13,$BD32,R$14,_xlfn.XLOOKUP($AS32,仮想キートップ,キー位置),R$16,_xlfn.XLOOKUP($AS32,仮想キートップ,キー位置),IF(COUNTA($AM32:$AM$348)&gt;1,R$17,R$18)))),"")</f>
        <v/>
      </c>
      <c r="S32" s="282"/>
      <c r="U32" s="24">
        <f t="shared" si="0"/>
        <v>3</v>
      </c>
      <c r="V32" s="23" t="str">
        <f t="shared" si="24"/>
        <v>A</v>
      </c>
      <c r="W32" s="23">
        <f t="shared" si="25"/>
        <v>1</v>
      </c>
      <c r="X32" s="23">
        <f t="shared" si="26"/>
        <v>0</v>
      </c>
      <c r="Y32" s="30">
        <f t="shared" si="1"/>
        <v>1605632</v>
      </c>
      <c r="Z32" s="178">
        <f t="shared" si="2"/>
        <v>0</v>
      </c>
      <c r="AA32" s="23"/>
      <c r="AB32" s="386" t="str">
        <f t="shared" si="3"/>
        <v/>
      </c>
      <c r="AC32" s="49" t="str">
        <f t="shared" si="27"/>
        <v/>
      </c>
      <c r="AD32" s="50">
        <f t="shared" si="5"/>
        <v>0</v>
      </c>
      <c r="AE32" s="49" t="str">
        <f t="shared" si="6"/>
        <v/>
      </c>
      <c r="AF32" s="49" t="str">
        <f t="shared" si="28"/>
        <v/>
      </c>
      <c r="AG32" s="48">
        <f t="shared" si="8"/>
        <v>0</v>
      </c>
      <c r="AH32" s="386" t="str">
        <f t="shared" si="9"/>
        <v/>
      </c>
      <c r="AI32" s="49" t="str">
        <f t="shared" si="29"/>
        <v/>
      </c>
      <c r="AJ32" s="50">
        <f t="shared" si="11"/>
        <v>0</v>
      </c>
      <c r="AK32" s="23"/>
      <c r="AL32" s="239">
        <v>236</v>
      </c>
      <c r="AM32" s="240"/>
      <c r="AN32" s="330" t="s">
        <v>290</v>
      </c>
      <c r="AO32" s="330"/>
      <c r="AP32" s="241"/>
      <c r="AQ32" s="242" t="s">
        <v>290</v>
      </c>
      <c r="AR32" s="243"/>
      <c r="AS32" s="243" t="s">
        <v>131</v>
      </c>
      <c r="AT32" s="243" t="s">
        <v>133</v>
      </c>
      <c r="AU32" s="244" t="s">
        <v>27</v>
      </c>
      <c r="AV32" s="245"/>
      <c r="AW32" s="424" t="str">
        <f t="shared" si="30"/>
        <v/>
      </c>
      <c r="AX32" s="246"/>
      <c r="AY32" s="138"/>
      <c r="AZ32" s="120" t="str">
        <f t="shared" si="33"/>
        <v/>
      </c>
      <c r="BA32" s="119"/>
      <c r="BB32" s="120" t="str">
        <f t="shared" si="12"/>
        <v/>
      </c>
      <c r="BC32" s="121"/>
      <c r="BD32" s="316"/>
    </row>
    <row r="33" spans="1:56" ht="21">
      <c r="A33" s="285"/>
      <c r="B33" s="286"/>
      <c r="C33" s="295"/>
      <c r="D33" s="296"/>
      <c r="E33" s="291"/>
      <c r="F33" s="202" t="str">
        <f t="shared" si="13"/>
        <v/>
      </c>
      <c r="G33" s="86" t="str">
        <f t="shared" si="14"/>
        <v/>
      </c>
      <c r="H33" s="86" t="str">
        <f t="shared" si="15"/>
        <v/>
      </c>
      <c r="I33" s="86" t="str">
        <f t="shared" si="16"/>
        <v/>
      </c>
      <c r="J33" s="86" t="str">
        <f t="shared" si="17"/>
        <v/>
      </c>
      <c r="K33" s="86" t="str">
        <f t="shared" si="18"/>
        <v/>
      </c>
      <c r="L33" s="86" t="str">
        <f t="shared" si="19"/>
        <v/>
      </c>
      <c r="M33" s="86" t="str">
        <f t="shared" si="20"/>
        <v/>
      </c>
      <c r="N33" s="286"/>
      <c r="O33" s="92" t="str">
        <f t="shared" si="21"/>
        <v/>
      </c>
      <c r="P33" s="86" t="str">
        <f t="shared" si="31"/>
        <v/>
      </c>
      <c r="Q33" s="86" t="str">
        <f t="shared" si="32"/>
        <v/>
      </c>
      <c r="R33" s="93" t="str">
        <f>IF(AND($AM33&lt;&gt;"",$U33=1),_xlfn.CONCAT(R$3,PROPER(_xlfn.XLOOKUP($AS33,入力キー,入力コード)),IF(OR($BD33="",$BD33=$BB33),_xlfn.CONCAT(R$4,IF($AS33=_xlfn.XLOOKUP($AS33,仮想キートップ,入力キー),R$7,R$10),_xlfn.XLOOKUP($AS33,仮想キートップ,入力コード),R$13,$BB33,R$14,_xlfn.XLOOKUP($AS33,仮想キートップ,キー位置),R$15,_xlfn.XLOOKUP($AS33,仮想キートップ,キー位置),R$17,IF($AS33=_xlfn.XLOOKUP($AS33,仮想キートップ,入力キー),R$12,R$11),_xlfn.XLOOKUP($AS33,仮想キートップ,入力コード),R$13,$BB33,R$14,_xlfn.XLOOKUP($AS33,仮想キートップ,キー位置),R$16,_xlfn.XLOOKUP($AS33,仮想キートップ,キー位置),IF(COUNTA($AM33:$AM$348)&gt;1,R$17,R$18)),_xlfn.CONCAT(R$4,R$6,IF($AS33=_xlfn.XLOOKUP($AS33,仮想キートップ,入力キー),R$7,R$10),_xlfn.XLOOKUP($AS33,仮想キートップ,入力コード),R$13,$BB33,R$14,_xlfn.XLOOKUP($AS33,仮想キートップ,キー位置),R$15,_xlfn.XLOOKUP($AS33,仮想キートップ,キー位置),R$17,IF($AS33=_xlfn.XLOOKUP($AS33,仮想キートップ,入力キー),R$8,R$9),_xlfn.XLOOKUP($AS33,仮想キートップ,入力コード),R$13,$BB33,R$14,_xlfn.XLOOKUP($AS33,仮想キートップ,キー位置),R$16,_xlfn.XLOOKUP($AS33,仮想キートップ,キー位置),R$17,R$5,IF($AS33=_xlfn.XLOOKUP($AS33,仮想キートップ,入力キー),R$7,R$10),_xlfn.XLOOKUP($AS33,仮想キートップ,入力コード),R$13,$BD33,R$14,_xlfn.XLOOKUP($AS33,仮想キートップ,キー位置),R$15,_xlfn.XLOOKUP($AS33,仮想キートップ,キー位置),R$17,IF($AS33=_xlfn.XLOOKUP($AS33,仮想キートップ,入力キー),R$12,R$11),_xlfn.XLOOKUP($AS33,仮想キートップ,入力コード),R$13,$BD33,R$14,_xlfn.XLOOKUP($AS33,仮想キートップ,キー位置),R$16,_xlfn.XLOOKUP($AS33,仮想キートップ,キー位置),IF(COUNTA($AM33:$AM$348)&gt;1,R$17,R$18)))),"")</f>
        <v/>
      </c>
      <c r="S33" s="282"/>
      <c r="U33" s="24">
        <f t="shared" si="0"/>
        <v>3</v>
      </c>
      <c r="V33" s="23" t="str">
        <f t="shared" si="24"/>
        <v>A</v>
      </c>
      <c r="W33" s="23">
        <f t="shared" si="25"/>
        <v>1</v>
      </c>
      <c r="X33" s="23">
        <f t="shared" si="26"/>
        <v>0</v>
      </c>
      <c r="Y33" s="30">
        <f t="shared" si="1"/>
        <v>1638400</v>
      </c>
      <c r="Z33" s="178">
        <f t="shared" si="2"/>
        <v>0</v>
      </c>
      <c r="AA33" s="23"/>
      <c r="AB33" s="386" t="str">
        <f t="shared" si="3"/>
        <v/>
      </c>
      <c r="AC33" s="49" t="str">
        <f t="shared" si="27"/>
        <v/>
      </c>
      <c r="AD33" s="50">
        <f t="shared" si="5"/>
        <v>0</v>
      </c>
      <c r="AE33" s="49" t="str">
        <f t="shared" si="6"/>
        <v/>
      </c>
      <c r="AF33" s="49" t="str">
        <f t="shared" si="28"/>
        <v/>
      </c>
      <c r="AG33" s="48">
        <f t="shared" si="8"/>
        <v>0</v>
      </c>
      <c r="AH33" s="386" t="str">
        <f t="shared" si="9"/>
        <v/>
      </c>
      <c r="AI33" s="49" t="str">
        <f t="shared" si="29"/>
        <v/>
      </c>
      <c r="AJ33" s="50">
        <f t="shared" si="11"/>
        <v>0</v>
      </c>
      <c r="AK33" s="23"/>
      <c r="AL33" s="239">
        <v>237</v>
      </c>
      <c r="AM33" s="240"/>
      <c r="AN33" s="330" t="s">
        <v>290</v>
      </c>
      <c r="AO33" s="330"/>
      <c r="AP33" s="241"/>
      <c r="AQ33" s="242" t="s">
        <v>290</v>
      </c>
      <c r="AR33" s="243"/>
      <c r="AS33" s="243" t="s">
        <v>131</v>
      </c>
      <c r="AT33" s="243" t="s">
        <v>133</v>
      </c>
      <c r="AU33" s="244" t="s">
        <v>29</v>
      </c>
      <c r="AV33" s="245"/>
      <c r="AW33" s="424" t="str">
        <f t="shared" si="30"/>
        <v/>
      </c>
      <c r="AX33" s="246"/>
      <c r="AY33" s="138"/>
      <c r="AZ33" s="120" t="str">
        <f t="shared" si="33"/>
        <v/>
      </c>
      <c r="BA33" s="119"/>
      <c r="BB33" s="120" t="str">
        <f t="shared" si="12"/>
        <v/>
      </c>
      <c r="BC33" s="121"/>
      <c r="BD33" s="316"/>
    </row>
    <row r="34" spans="1:56" ht="21">
      <c r="A34" s="285"/>
      <c r="B34" s="286"/>
      <c r="C34" s="295"/>
      <c r="D34" s="296"/>
      <c r="E34" s="291"/>
      <c r="F34" s="202" t="str">
        <f t="shared" si="13"/>
        <v/>
      </c>
      <c r="G34" s="86" t="str">
        <f t="shared" si="14"/>
        <v/>
      </c>
      <c r="H34" s="86" t="str">
        <f t="shared" si="15"/>
        <v/>
      </c>
      <c r="I34" s="86" t="str">
        <f t="shared" si="16"/>
        <v/>
      </c>
      <c r="J34" s="86" t="str">
        <f t="shared" si="17"/>
        <v/>
      </c>
      <c r="K34" s="86" t="str">
        <f t="shared" si="18"/>
        <v/>
      </c>
      <c r="L34" s="86" t="str">
        <f t="shared" si="19"/>
        <v/>
      </c>
      <c r="M34" s="86" t="str">
        <f t="shared" si="20"/>
        <v/>
      </c>
      <c r="N34" s="286"/>
      <c r="O34" s="92" t="str">
        <f t="shared" si="21"/>
        <v/>
      </c>
      <c r="P34" s="86" t="str">
        <f t="shared" si="31"/>
        <v/>
      </c>
      <c r="Q34" s="86" t="str">
        <f t="shared" si="32"/>
        <v/>
      </c>
      <c r="R34" s="93" t="str">
        <f>IF(AND($AM34&lt;&gt;"",$U34=1),_xlfn.CONCAT(R$3,PROPER(_xlfn.XLOOKUP($AS34,入力キー,入力コード)),IF(OR($BD34="",$BD34=$BB34),_xlfn.CONCAT(R$4,IF($AS34=_xlfn.XLOOKUP($AS34,仮想キートップ,入力キー),R$7,R$10),_xlfn.XLOOKUP($AS34,仮想キートップ,入力コード),R$13,$BB34,R$14,_xlfn.XLOOKUP($AS34,仮想キートップ,キー位置),R$15,_xlfn.XLOOKUP($AS34,仮想キートップ,キー位置),R$17,IF($AS34=_xlfn.XLOOKUP($AS34,仮想キートップ,入力キー),R$12,R$11),_xlfn.XLOOKUP($AS34,仮想キートップ,入力コード),R$13,$BB34,R$14,_xlfn.XLOOKUP($AS34,仮想キートップ,キー位置),R$16,_xlfn.XLOOKUP($AS34,仮想キートップ,キー位置),IF(COUNTA($AM34:$AM$348)&gt;1,R$17,R$18)),_xlfn.CONCAT(R$4,R$6,IF($AS34=_xlfn.XLOOKUP($AS34,仮想キートップ,入力キー),R$7,R$10),_xlfn.XLOOKUP($AS34,仮想キートップ,入力コード),R$13,$BB34,R$14,_xlfn.XLOOKUP($AS34,仮想キートップ,キー位置),R$15,_xlfn.XLOOKUP($AS34,仮想キートップ,キー位置),R$17,IF($AS34=_xlfn.XLOOKUP($AS34,仮想キートップ,入力キー),R$8,R$9),_xlfn.XLOOKUP($AS34,仮想キートップ,入力コード),R$13,$BB34,R$14,_xlfn.XLOOKUP($AS34,仮想キートップ,キー位置),R$16,_xlfn.XLOOKUP($AS34,仮想キートップ,キー位置),R$17,R$5,IF($AS34=_xlfn.XLOOKUP($AS34,仮想キートップ,入力キー),R$7,R$10),_xlfn.XLOOKUP($AS34,仮想キートップ,入力コード),R$13,$BD34,R$14,_xlfn.XLOOKUP($AS34,仮想キートップ,キー位置),R$15,_xlfn.XLOOKUP($AS34,仮想キートップ,キー位置),R$17,IF($AS34=_xlfn.XLOOKUP($AS34,仮想キートップ,入力キー),R$12,R$11),_xlfn.XLOOKUP($AS34,仮想キートップ,入力コード),R$13,$BD34,R$14,_xlfn.XLOOKUP($AS34,仮想キートップ,キー位置),R$16,_xlfn.XLOOKUP($AS34,仮想キートップ,キー位置),IF(COUNTA($AM34:$AM$348)&gt;1,R$17,R$18)))),"")</f>
        <v/>
      </c>
      <c r="S34" s="282"/>
      <c r="U34" s="24">
        <f t="shared" si="0"/>
        <v>3</v>
      </c>
      <c r="V34" s="23" t="str">
        <f t="shared" si="24"/>
        <v>A</v>
      </c>
      <c r="W34" s="23">
        <f t="shared" si="25"/>
        <v>1</v>
      </c>
      <c r="X34" s="23">
        <f t="shared" si="26"/>
        <v>0</v>
      </c>
      <c r="Y34" s="30">
        <f t="shared" si="1"/>
        <v>1703936</v>
      </c>
      <c r="Z34" s="178">
        <f t="shared" si="2"/>
        <v>0</v>
      </c>
      <c r="AA34" s="23"/>
      <c r="AB34" s="386" t="str">
        <f t="shared" si="3"/>
        <v/>
      </c>
      <c r="AC34" s="49" t="str">
        <f t="shared" si="27"/>
        <v/>
      </c>
      <c r="AD34" s="50">
        <f t="shared" si="5"/>
        <v>0</v>
      </c>
      <c r="AE34" s="49" t="str">
        <f t="shared" si="6"/>
        <v/>
      </c>
      <c r="AF34" s="49" t="str">
        <f t="shared" si="28"/>
        <v/>
      </c>
      <c r="AG34" s="48">
        <f t="shared" si="8"/>
        <v>0</v>
      </c>
      <c r="AH34" s="386" t="str">
        <f t="shared" si="9"/>
        <v/>
      </c>
      <c r="AI34" s="49" t="str">
        <f t="shared" si="29"/>
        <v/>
      </c>
      <c r="AJ34" s="50">
        <f t="shared" si="11"/>
        <v>0</v>
      </c>
      <c r="AK34" s="23"/>
      <c r="AL34" s="239">
        <v>238</v>
      </c>
      <c r="AM34" s="240"/>
      <c r="AN34" s="330" t="s">
        <v>290</v>
      </c>
      <c r="AO34" s="330"/>
      <c r="AP34" s="241"/>
      <c r="AQ34" s="242" t="s">
        <v>290</v>
      </c>
      <c r="AR34" s="243"/>
      <c r="AS34" s="243" t="s">
        <v>131</v>
      </c>
      <c r="AT34" s="243" t="s">
        <v>133</v>
      </c>
      <c r="AU34" s="244" t="s">
        <v>31</v>
      </c>
      <c r="AV34" s="245"/>
      <c r="AW34" s="424" t="str">
        <f t="shared" si="30"/>
        <v/>
      </c>
      <c r="AX34" s="246"/>
      <c r="AY34" s="138"/>
      <c r="AZ34" s="120" t="str">
        <f t="shared" si="33"/>
        <v/>
      </c>
      <c r="BA34" s="119"/>
      <c r="BB34" s="120" t="str">
        <f t="shared" si="12"/>
        <v/>
      </c>
      <c r="BC34" s="121"/>
      <c r="BD34" s="316"/>
    </row>
    <row r="35" spans="1:56" ht="21">
      <c r="A35" s="285"/>
      <c r="B35" s="286"/>
      <c r="C35" s="295"/>
      <c r="D35" s="296"/>
      <c r="E35" s="291"/>
      <c r="F35" s="202" t="str">
        <f t="shared" si="13"/>
        <v/>
      </c>
      <c r="G35" s="86" t="str">
        <f t="shared" si="14"/>
        <v/>
      </c>
      <c r="H35" s="86" t="str">
        <f t="shared" si="15"/>
        <v/>
      </c>
      <c r="I35" s="86" t="str">
        <f t="shared" si="16"/>
        <v/>
      </c>
      <c r="J35" s="86" t="str">
        <f t="shared" si="17"/>
        <v/>
      </c>
      <c r="K35" s="86" t="str">
        <f t="shared" si="18"/>
        <v/>
      </c>
      <c r="L35" s="86" t="str">
        <f t="shared" si="19"/>
        <v/>
      </c>
      <c r="M35" s="86" t="str">
        <f t="shared" si="20"/>
        <v/>
      </c>
      <c r="N35" s="286"/>
      <c r="O35" s="92" t="str">
        <f t="shared" si="21"/>
        <v/>
      </c>
      <c r="P35" s="86" t="str">
        <f t="shared" si="31"/>
        <v/>
      </c>
      <c r="Q35" s="86" t="str">
        <f t="shared" si="32"/>
        <v/>
      </c>
      <c r="R35" s="93" t="str">
        <f>IF(AND($AM35&lt;&gt;"",$U35=1),_xlfn.CONCAT(R$3,PROPER(_xlfn.XLOOKUP($AS35,入力キー,入力コード)),IF(OR($BD35="",$BD35=$BB35),_xlfn.CONCAT(R$4,IF($AS35=_xlfn.XLOOKUP($AS35,仮想キートップ,入力キー),R$7,R$10),_xlfn.XLOOKUP($AS35,仮想キートップ,入力コード),R$13,$BB35,R$14,_xlfn.XLOOKUP($AS35,仮想キートップ,キー位置),R$15,_xlfn.XLOOKUP($AS35,仮想キートップ,キー位置),R$17,IF($AS35=_xlfn.XLOOKUP($AS35,仮想キートップ,入力キー),R$12,R$11),_xlfn.XLOOKUP($AS35,仮想キートップ,入力コード),R$13,$BB35,R$14,_xlfn.XLOOKUP($AS35,仮想キートップ,キー位置),R$16,_xlfn.XLOOKUP($AS35,仮想キートップ,キー位置),IF(COUNTA($AM35:$AM$348)&gt;1,R$17,R$18)),_xlfn.CONCAT(R$4,R$6,IF($AS35=_xlfn.XLOOKUP($AS35,仮想キートップ,入力キー),R$7,R$10),_xlfn.XLOOKUP($AS35,仮想キートップ,入力コード),R$13,$BB35,R$14,_xlfn.XLOOKUP($AS35,仮想キートップ,キー位置),R$15,_xlfn.XLOOKUP($AS35,仮想キートップ,キー位置),R$17,IF($AS35=_xlfn.XLOOKUP($AS35,仮想キートップ,入力キー),R$8,R$9),_xlfn.XLOOKUP($AS35,仮想キートップ,入力コード),R$13,$BB35,R$14,_xlfn.XLOOKUP($AS35,仮想キートップ,キー位置),R$16,_xlfn.XLOOKUP($AS35,仮想キートップ,キー位置),R$17,R$5,IF($AS35=_xlfn.XLOOKUP($AS35,仮想キートップ,入力キー),R$7,R$10),_xlfn.XLOOKUP($AS35,仮想キートップ,入力コード),R$13,$BD35,R$14,_xlfn.XLOOKUP($AS35,仮想キートップ,キー位置),R$15,_xlfn.XLOOKUP($AS35,仮想キートップ,キー位置),R$17,IF($AS35=_xlfn.XLOOKUP($AS35,仮想キートップ,入力キー),R$12,R$11),_xlfn.XLOOKUP($AS35,仮想キートップ,入力コード),R$13,$BD35,R$14,_xlfn.XLOOKUP($AS35,仮想キートップ,キー位置),R$16,_xlfn.XLOOKUP($AS35,仮想キートップ,キー位置),IF(COUNTA($AM35:$AM$348)&gt;1,R$17,R$18)))),"")</f>
        <v/>
      </c>
      <c r="S35" s="282"/>
      <c r="U35" s="24">
        <f t="shared" si="0"/>
        <v>3</v>
      </c>
      <c r="V35" s="23" t="str">
        <f t="shared" si="24"/>
        <v>A</v>
      </c>
      <c r="W35" s="23">
        <f t="shared" si="25"/>
        <v>1</v>
      </c>
      <c r="X35" s="23">
        <f t="shared" si="26"/>
        <v>0</v>
      </c>
      <c r="Y35" s="30">
        <f t="shared" si="1"/>
        <v>35127296</v>
      </c>
      <c r="Z35" s="178">
        <f t="shared" si="2"/>
        <v>0</v>
      </c>
      <c r="AA35" s="23"/>
      <c r="AB35" s="386" t="str">
        <f t="shared" si="3"/>
        <v/>
      </c>
      <c r="AC35" s="49" t="str">
        <f t="shared" si="27"/>
        <v/>
      </c>
      <c r="AD35" s="50">
        <f t="shared" si="5"/>
        <v>0</v>
      </c>
      <c r="AE35" s="49" t="str">
        <f t="shared" si="6"/>
        <v/>
      </c>
      <c r="AF35" s="49" t="str">
        <f t="shared" si="28"/>
        <v/>
      </c>
      <c r="AG35" s="48">
        <f t="shared" si="8"/>
        <v>0</v>
      </c>
      <c r="AH35" s="386" t="str">
        <f t="shared" si="9"/>
        <v/>
      </c>
      <c r="AI35" s="49" t="str">
        <f t="shared" si="29"/>
        <v/>
      </c>
      <c r="AJ35" s="50">
        <f t="shared" si="11"/>
        <v>0</v>
      </c>
      <c r="AK35" s="23"/>
      <c r="AL35" s="239">
        <v>239</v>
      </c>
      <c r="AM35" s="240"/>
      <c r="AN35" s="330" t="s">
        <v>290</v>
      </c>
      <c r="AO35" s="330"/>
      <c r="AP35" s="241"/>
      <c r="AQ35" s="242" t="s">
        <v>290</v>
      </c>
      <c r="AR35" s="243"/>
      <c r="AS35" s="243" t="s">
        <v>131</v>
      </c>
      <c r="AT35" s="243" t="s">
        <v>133</v>
      </c>
      <c r="AU35" s="244" t="s">
        <v>56</v>
      </c>
      <c r="AV35" s="245"/>
      <c r="AW35" s="424" t="str">
        <f t="shared" si="30"/>
        <v/>
      </c>
      <c r="AX35" s="246"/>
      <c r="AY35" s="138"/>
      <c r="AZ35" s="120" t="str">
        <f t="shared" si="33"/>
        <v/>
      </c>
      <c r="BA35" s="119"/>
      <c r="BB35" s="120" t="str">
        <f t="shared" si="12"/>
        <v/>
      </c>
      <c r="BC35" s="121"/>
      <c r="BD35" s="316"/>
    </row>
    <row r="36" spans="1:56" ht="21">
      <c r="A36" s="285"/>
      <c r="B36" s="286"/>
      <c r="C36" s="295"/>
      <c r="D36" s="296"/>
      <c r="E36" s="291"/>
      <c r="F36" s="202" t="str">
        <f t="shared" si="13"/>
        <v/>
      </c>
      <c r="G36" s="86" t="str">
        <f t="shared" si="14"/>
        <v/>
      </c>
      <c r="H36" s="86" t="str">
        <f t="shared" si="15"/>
        <v/>
      </c>
      <c r="I36" s="86" t="str">
        <f t="shared" si="16"/>
        <v/>
      </c>
      <c r="J36" s="86" t="str">
        <f t="shared" si="17"/>
        <v/>
      </c>
      <c r="K36" s="86" t="str">
        <f t="shared" si="18"/>
        <v/>
      </c>
      <c r="L36" s="86" t="str">
        <f t="shared" si="19"/>
        <v/>
      </c>
      <c r="M36" s="86" t="str">
        <f t="shared" si="20"/>
        <v/>
      </c>
      <c r="N36" s="286"/>
      <c r="O36" s="92" t="str">
        <f t="shared" si="21"/>
        <v/>
      </c>
      <c r="P36" s="86" t="str">
        <f t="shared" si="31"/>
        <v/>
      </c>
      <c r="Q36" s="86" t="str">
        <f t="shared" si="32"/>
        <v/>
      </c>
      <c r="R36" s="93" t="str">
        <f>IF(AND($AM36&lt;&gt;"",$U36=1),_xlfn.CONCAT(R$3,PROPER(_xlfn.XLOOKUP($AS36,入力キー,入力コード)),IF(OR($BD36="",$BD36=$BB36),_xlfn.CONCAT(R$4,IF($AS36=_xlfn.XLOOKUP($AS36,仮想キートップ,入力キー),R$7,R$10),_xlfn.XLOOKUP($AS36,仮想キートップ,入力コード),R$13,$BB36,R$14,_xlfn.XLOOKUP($AS36,仮想キートップ,キー位置),R$15,_xlfn.XLOOKUP($AS36,仮想キートップ,キー位置),R$17,IF($AS36=_xlfn.XLOOKUP($AS36,仮想キートップ,入力キー),R$12,R$11),_xlfn.XLOOKUP($AS36,仮想キートップ,入力コード),R$13,$BB36,R$14,_xlfn.XLOOKUP($AS36,仮想キートップ,キー位置),R$16,_xlfn.XLOOKUP($AS36,仮想キートップ,キー位置),IF(COUNTA($AM36:$AM$348)&gt;1,R$17,R$18)),_xlfn.CONCAT(R$4,R$6,IF($AS36=_xlfn.XLOOKUP($AS36,仮想キートップ,入力キー),R$7,R$10),_xlfn.XLOOKUP($AS36,仮想キートップ,入力コード),R$13,$BB36,R$14,_xlfn.XLOOKUP($AS36,仮想キートップ,キー位置),R$15,_xlfn.XLOOKUP($AS36,仮想キートップ,キー位置),R$17,IF($AS36=_xlfn.XLOOKUP($AS36,仮想キートップ,入力キー),R$8,R$9),_xlfn.XLOOKUP($AS36,仮想キートップ,入力コード),R$13,$BB36,R$14,_xlfn.XLOOKUP($AS36,仮想キートップ,キー位置),R$16,_xlfn.XLOOKUP($AS36,仮想キートップ,キー位置),R$17,R$5,IF($AS36=_xlfn.XLOOKUP($AS36,仮想キートップ,入力キー),R$7,R$10),_xlfn.XLOOKUP($AS36,仮想キートップ,入力コード),R$13,$BD36,R$14,_xlfn.XLOOKUP($AS36,仮想キートップ,キー位置),R$15,_xlfn.XLOOKUP($AS36,仮想キートップ,キー位置),R$17,IF($AS36=_xlfn.XLOOKUP($AS36,仮想キートップ,入力キー),R$12,R$11),_xlfn.XLOOKUP($AS36,仮想キートップ,入力コード),R$13,$BD36,R$14,_xlfn.XLOOKUP($AS36,仮想キートップ,キー位置),R$16,_xlfn.XLOOKUP($AS36,仮想キートップ,キー位置),IF(COUNTA($AM36:$AM$348)&gt;1,R$17,R$18)))),"")</f>
        <v/>
      </c>
      <c r="S36" s="282"/>
      <c r="U36" s="24">
        <f t="shared" si="0"/>
        <v>3</v>
      </c>
      <c r="V36" s="23" t="str">
        <f t="shared" si="24"/>
        <v>A</v>
      </c>
      <c r="W36" s="23">
        <f t="shared" si="25"/>
        <v>1</v>
      </c>
      <c r="X36" s="23">
        <f t="shared" si="26"/>
        <v>0</v>
      </c>
      <c r="Y36" s="30">
        <f t="shared" si="1"/>
        <v>68681728</v>
      </c>
      <c r="Z36" s="178">
        <f t="shared" si="2"/>
        <v>0</v>
      </c>
      <c r="AA36" s="23"/>
      <c r="AB36" s="386" t="str">
        <f t="shared" si="3"/>
        <v/>
      </c>
      <c r="AC36" s="49" t="str">
        <f t="shared" si="27"/>
        <v/>
      </c>
      <c r="AD36" s="50">
        <f t="shared" si="5"/>
        <v>0</v>
      </c>
      <c r="AE36" s="49" t="str">
        <f t="shared" si="6"/>
        <v/>
      </c>
      <c r="AF36" s="49" t="str">
        <f t="shared" si="28"/>
        <v/>
      </c>
      <c r="AG36" s="48">
        <f t="shared" si="8"/>
        <v>0</v>
      </c>
      <c r="AH36" s="386" t="str">
        <f t="shared" si="9"/>
        <v/>
      </c>
      <c r="AI36" s="49" t="str">
        <f t="shared" si="29"/>
        <v/>
      </c>
      <c r="AJ36" s="50">
        <f t="shared" si="11"/>
        <v>0</v>
      </c>
      <c r="AK36" s="23"/>
      <c r="AL36" s="239">
        <v>240</v>
      </c>
      <c r="AM36" s="240"/>
      <c r="AN36" s="330" t="s">
        <v>290</v>
      </c>
      <c r="AO36" s="330"/>
      <c r="AP36" s="241"/>
      <c r="AQ36" s="242" t="s">
        <v>290</v>
      </c>
      <c r="AR36" s="243"/>
      <c r="AS36" s="243" t="s">
        <v>131</v>
      </c>
      <c r="AT36" s="243" t="s">
        <v>133</v>
      </c>
      <c r="AU36" s="244" t="s">
        <v>58</v>
      </c>
      <c r="AV36" s="245"/>
      <c r="AW36" s="424" t="str">
        <f t="shared" si="30"/>
        <v/>
      </c>
      <c r="AX36" s="246"/>
      <c r="AY36" s="138"/>
      <c r="AZ36" s="120" t="str">
        <f t="shared" si="33"/>
        <v/>
      </c>
      <c r="BA36" s="119"/>
      <c r="BB36" s="120" t="str">
        <f t="shared" si="12"/>
        <v/>
      </c>
      <c r="BC36" s="121"/>
      <c r="BD36" s="316"/>
    </row>
    <row r="37" spans="1:56" ht="21">
      <c r="A37" s="285"/>
      <c r="B37" s="286"/>
      <c r="C37" s="295"/>
      <c r="D37" s="296"/>
      <c r="E37" s="291"/>
      <c r="F37" s="202" t="str">
        <f t="shared" si="13"/>
        <v/>
      </c>
      <c r="G37" s="86" t="str">
        <f t="shared" si="14"/>
        <v/>
      </c>
      <c r="H37" s="86" t="str">
        <f t="shared" si="15"/>
        <v/>
      </c>
      <c r="I37" s="86" t="str">
        <f t="shared" si="16"/>
        <v/>
      </c>
      <c r="J37" s="86" t="str">
        <f t="shared" si="17"/>
        <v/>
      </c>
      <c r="K37" s="86" t="str">
        <f t="shared" si="18"/>
        <v/>
      </c>
      <c r="L37" s="86" t="str">
        <f t="shared" si="19"/>
        <v/>
      </c>
      <c r="M37" s="86" t="str">
        <f t="shared" si="20"/>
        <v/>
      </c>
      <c r="N37" s="286"/>
      <c r="O37" s="92" t="str">
        <f t="shared" si="21"/>
        <v/>
      </c>
      <c r="P37" s="86" t="str">
        <f t="shared" si="31"/>
        <v/>
      </c>
      <c r="Q37" s="86" t="str">
        <f t="shared" si="32"/>
        <v/>
      </c>
      <c r="R37" s="93" t="str">
        <f>IF(AND($AM37&lt;&gt;"",$U37=1),_xlfn.CONCAT(R$3,PROPER(_xlfn.XLOOKUP($AS37,入力キー,入力コード)),IF(OR($BD37="",$BD37=$BB37),_xlfn.CONCAT(R$4,IF($AS37=_xlfn.XLOOKUP($AS37,仮想キートップ,入力キー),R$7,R$10),_xlfn.XLOOKUP($AS37,仮想キートップ,入力コード),R$13,$BB37,R$14,_xlfn.XLOOKUP($AS37,仮想キートップ,キー位置),R$15,_xlfn.XLOOKUP($AS37,仮想キートップ,キー位置),R$17,IF($AS37=_xlfn.XLOOKUP($AS37,仮想キートップ,入力キー),R$12,R$11),_xlfn.XLOOKUP($AS37,仮想キートップ,入力コード),R$13,$BB37,R$14,_xlfn.XLOOKUP($AS37,仮想キートップ,キー位置),R$16,_xlfn.XLOOKUP($AS37,仮想キートップ,キー位置),IF(COUNTA($AM37:$AM$348)&gt;1,R$17,R$18)),_xlfn.CONCAT(R$4,R$6,IF($AS37=_xlfn.XLOOKUP($AS37,仮想キートップ,入力キー),R$7,R$10),_xlfn.XLOOKUP($AS37,仮想キートップ,入力コード),R$13,$BB37,R$14,_xlfn.XLOOKUP($AS37,仮想キートップ,キー位置),R$15,_xlfn.XLOOKUP($AS37,仮想キートップ,キー位置),R$17,IF($AS37=_xlfn.XLOOKUP($AS37,仮想キートップ,入力キー),R$8,R$9),_xlfn.XLOOKUP($AS37,仮想キートップ,入力コード),R$13,$BB37,R$14,_xlfn.XLOOKUP($AS37,仮想キートップ,キー位置),R$16,_xlfn.XLOOKUP($AS37,仮想キートップ,キー位置),R$17,R$5,IF($AS37=_xlfn.XLOOKUP($AS37,仮想キートップ,入力キー),R$7,R$10),_xlfn.XLOOKUP($AS37,仮想キートップ,入力コード),R$13,$BD37,R$14,_xlfn.XLOOKUP($AS37,仮想キートップ,キー位置),R$15,_xlfn.XLOOKUP($AS37,仮想キートップ,キー位置),R$17,IF($AS37=_xlfn.XLOOKUP($AS37,仮想キートップ,入力キー),R$12,R$11),_xlfn.XLOOKUP($AS37,仮想キートップ,入力コード),R$13,$BD37,R$14,_xlfn.XLOOKUP($AS37,仮想キートップ,キー位置),R$16,_xlfn.XLOOKUP($AS37,仮想キートップ,キー位置),IF(COUNTA($AM37:$AM$348)&gt;1,R$17,R$18)))),"")</f>
        <v/>
      </c>
      <c r="S37" s="282"/>
      <c r="U37" s="24">
        <f t="shared" si="0"/>
        <v>3</v>
      </c>
      <c r="V37" s="23" t="str">
        <f t="shared" si="24"/>
        <v>A</v>
      </c>
      <c r="W37" s="23">
        <f t="shared" si="25"/>
        <v>1</v>
      </c>
      <c r="X37" s="23">
        <f t="shared" si="26"/>
        <v>0</v>
      </c>
      <c r="Y37" s="30">
        <f t="shared" si="1"/>
        <v>135790592</v>
      </c>
      <c r="Z37" s="178">
        <f t="shared" si="2"/>
        <v>0</v>
      </c>
      <c r="AA37" s="23"/>
      <c r="AB37" s="386" t="str">
        <f t="shared" si="3"/>
        <v/>
      </c>
      <c r="AC37" s="49" t="str">
        <f t="shared" si="27"/>
        <v/>
      </c>
      <c r="AD37" s="50">
        <f t="shared" si="5"/>
        <v>0</v>
      </c>
      <c r="AE37" s="49" t="str">
        <f t="shared" si="6"/>
        <v/>
      </c>
      <c r="AF37" s="49" t="str">
        <f t="shared" si="28"/>
        <v/>
      </c>
      <c r="AG37" s="48">
        <f t="shared" si="8"/>
        <v>0</v>
      </c>
      <c r="AH37" s="386" t="str">
        <f t="shared" si="9"/>
        <v/>
      </c>
      <c r="AI37" s="49" t="str">
        <f t="shared" si="29"/>
        <v/>
      </c>
      <c r="AJ37" s="50">
        <f t="shared" si="11"/>
        <v>0</v>
      </c>
      <c r="AK37" s="23"/>
      <c r="AL37" s="239">
        <v>241</v>
      </c>
      <c r="AM37" s="240"/>
      <c r="AN37" s="330" t="s">
        <v>290</v>
      </c>
      <c r="AO37" s="330"/>
      <c r="AP37" s="241"/>
      <c r="AQ37" s="242" t="s">
        <v>290</v>
      </c>
      <c r="AR37" s="243"/>
      <c r="AS37" s="243" t="s">
        <v>131</v>
      </c>
      <c r="AT37" s="243" t="s">
        <v>133</v>
      </c>
      <c r="AU37" s="244" t="s">
        <v>60</v>
      </c>
      <c r="AV37" s="245"/>
      <c r="AW37" s="424" t="str">
        <f t="shared" si="30"/>
        <v/>
      </c>
      <c r="AX37" s="246"/>
      <c r="AY37" s="138"/>
      <c r="AZ37" s="120" t="str">
        <f t="shared" si="33"/>
        <v/>
      </c>
      <c r="BA37" s="119"/>
      <c r="BB37" s="120" t="str">
        <f t="shared" si="12"/>
        <v/>
      </c>
      <c r="BC37" s="121"/>
      <c r="BD37" s="316"/>
    </row>
    <row r="38" spans="1:56" ht="21">
      <c r="A38" s="285"/>
      <c r="B38" s="286"/>
      <c r="C38" s="295"/>
      <c r="D38" s="296"/>
      <c r="E38" s="291"/>
      <c r="F38" s="202" t="str">
        <f t="shared" si="13"/>
        <v/>
      </c>
      <c r="G38" s="86" t="str">
        <f t="shared" si="14"/>
        <v/>
      </c>
      <c r="H38" s="86" t="str">
        <f t="shared" si="15"/>
        <v/>
      </c>
      <c r="I38" s="86" t="str">
        <f t="shared" si="16"/>
        <v/>
      </c>
      <c r="J38" s="86" t="str">
        <f t="shared" si="17"/>
        <v/>
      </c>
      <c r="K38" s="86" t="str">
        <f t="shared" si="18"/>
        <v/>
      </c>
      <c r="L38" s="86" t="str">
        <f t="shared" si="19"/>
        <v/>
      </c>
      <c r="M38" s="86" t="str">
        <f t="shared" si="20"/>
        <v/>
      </c>
      <c r="N38" s="286"/>
      <c r="O38" s="92" t="str">
        <f t="shared" si="21"/>
        <v/>
      </c>
      <c r="P38" s="86" t="str">
        <f t="shared" si="31"/>
        <v/>
      </c>
      <c r="Q38" s="86" t="str">
        <f t="shared" si="32"/>
        <v/>
      </c>
      <c r="R38" s="93" t="str">
        <f>IF(AND($AM38&lt;&gt;"",$U38=1),_xlfn.CONCAT(R$3,PROPER(_xlfn.XLOOKUP($AS38,入力キー,入力コード)),IF(OR($BD38="",$BD38=$BB38),_xlfn.CONCAT(R$4,IF($AS38=_xlfn.XLOOKUP($AS38,仮想キートップ,入力キー),R$7,R$10),_xlfn.XLOOKUP($AS38,仮想キートップ,入力コード),R$13,$BB38,R$14,_xlfn.XLOOKUP($AS38,仮想キートップ,キー位置),R$15,_xlfn.XLOOKUP($AS38,仮想キートップ,キー位置),R$17,IF($AS38=_xlfn.XLOOKUP($AS38,仮想キートップ,入力キー),R$12,R$11),_xlfn.XLOOKUP($AS38,仮想キートップ,入力コード),R$13,$BB38,R$14,_xlfn.XLOOKUP($AS38,仮想キートップ,キー位置),R$16,_xlfn.XLOOKUP($AS38,仮想キートップ,キー位置),IF(COUNTA($AM38:$AM$348)&gt;1,R$17,R$18)),_xlfn.CONCAT(R$4,R$6,IF($AS38=_xlfn.XLOOKUP($AS38,仮想キートップ,入力キー),R$7,R$10),_xlfn.XLOOKUP($AS38,仮想キートップ,入力コード),R$13,$BB38,R$14,_xlfn.XLOOKUP($AS38,仮想キートップ,キー位置),R$15,_xlfn.XLOOKUP($AS38,仮想キートップ,キー位置),R$17,IF($AS38=_xlfn.XLOOKUP($AS38,仮想キートップ,入力キー),R$8,R$9),_xlfn.XLOOKUP($AS38,仮想キートップ,入力コード),R$13,$BB38,R$14,_xlfn.XLOOKUP($AS38,仮想キートップ,キー位置),R$16,_xlfn.XLOOKUP($AS38,仮想キートップ,キー位置),R$17,R$5,IF($AS38=_xlfn.XLOOKUP($AS38,仮想キートップ,入力キー),R$7,R$10),_xlfn.XLOOKUP($AS38,仮想キートップ,入力コード),R$13,$BD38,R$14,_xlfn.XLOOKUP($AS38,仮想キートップ,キー位置),R$15,_xlfn.XLOOKUP($AS38,仮想キートップ,キー位置),R$17,IF($AS38=_xlfn.XLOOKUP($AS38,仮想キートップ,入力キー),R$12,R$11),_xlfn.XLOOKUP($AS38,仮想キートップ,入力コード),R$13,$BD38,R$14,_xlfn.XLOOKUP($AS38,仮想キートップ,キー位置),R$16,_xlfn.XLOOKUP($AS38,仮想キートップ,キー位置),IF(COUNTA($AM38:$AM$348)&gt;1,R$17,R$18)))),"")</f>
        <v/>
      </c>
      <c r="S38" s="282"/>
      <c r="U38" s="24">
        <f t="shared" si="0"/>
        <v>3</v>
      </c>
      <c r="V38" s="23" t="str">
        <f t="shared" si="24"/>
        <v>A</v>
      </c>
      <c r="W38" s="23">
        <f t="shared" si="25"/>
        <v>1</v>
      </c>
      <c r="X38" s="23">
        <f t="shared" si="26"/>
        <v>0</v>
      </c>
      <c r="Y38" s="30">
        <f t="shared" si="1"/>
        <v>270008320</v>
      </c>
      <c r="Z38" s="178">
        <f t="shared" si="2"/>
        <v>0</v>
      </c>
      <c r="AA38" s="23"/>
      <c r="AB38" s="386" t="str">
        <f t="shared" si="3"/>
        <v/>
      </c>
      <c r="AC38" s="49" t="str">
        <f t="shared" si="27"/>
        <v/>
      </c>
      <c r="AD38" s="50">
        <f t="shared" si="5"/>
        <v>0</v>
      </c>
      <c r="AE38" s="49" t="str">
        <f t="shared" si="6"/>
        <v/>
      </c>
      <c r="AF38" s="49" t="str">
        <f t="shared" si="28"/>
        <v/>
      </c>
      <c r="AG38" s="48">
        <f t="shared" si="8"/>
        <v>0</v>
      </c>
      <c r="AH38" s="386" t="str">
        <f t="shared" si="9"/>
        <v/>
      </c>
      <c r="AI38" s="49" t="str">
        <f t="shared" si="29"/>
        <v/>
      </c>
      <c r="AJ38" s="50">
        <f t="shared" si="11"/>
        <v>0</v>
      </c>
      <c r="AK38" s="23"/>
      <c r="AL38" s="239">
        <v>242</v>
      </c>
      <c r="AM38" s="240"/>
      <c r="AN38" s="330" t="s">
        <v>290</v>
      </c>
      <c r="AO38" s="330"/>
      <c r="AP38" s="241"/>
      <c r="AQ38" s="242" t="s">
        <v>290</v>
      </c>
      <c r="AR38" s="243"/>
      <c r="AS38" s="243" t="s">
        <v>131</v>
      </c>
      <c r="AT38" s="243" t="s">
        <v>133</v>
      </c>
      <c r="AU38" s="244" t="s">
        <v>62</v>
      </c>
      <c r="AV38" s="245"/>
      <c r="AW38" s="424" t="str">
        <f t="shared" si="30"/>
        <v/>
      </c>
      <c r="AX38" s="246"/>
      <c r="AY38" s="138"/>
      <c r="AZ38" s="120" t="str">
        <f t="shared" si="33"/>
        <v/>
      </c>
      <c r="BA38" s="119"/>
      <c r="BB38" s="120" t="str">
        <f t="shared" si="12"/>
        <v/>
      </c>
      <c r="BC38" s="121"/>
      <c r="BD38" s="316"/>
    </row>
    <row r="39" spans="1:56" ht="21">
      <c r="A39" s="285"/>
      <c r="B39" s="286"/>
      <c r="C39" s="295"/>
      <c r="D39" s="296"/>
      <c r="E39" s="291"/>
      <c r="F39" s="202" t="str">
        <f t="shared" si="13"/>
        <v/>
      </c>
      <c r="G39" s="86" t="str">
        <f t="shared" si="14"/>
        <v/>
      </c>
      <c r="H39" s="86" t="str">
        <f t="shared" si="15"/>
        <v/>
      </c>
      <c r="I39" s="86" t="str">
        <f t="shared" si="16"/>
        <v/>
      </c>
      <c r="J39" s="86" t="str">
        <f t="shared" si="17"/>
        <v/>
      </c>
      <c r="K39" s="86" t="str">
        <f t="shared" si="18"/>
        <v/>
      </c>
      <c r="L39" s="86" t="str">
        <f t="shared" si="19"/>
        <v/>
      </c>
      <c r="M39" s="86" t="str">
        <f t="shared" si="20"/>
        <v/>
      </c>
      <c r="N39" s="286"/>
      <c r="O39" s="92" t="str">
        <f t="shared" si="21"/>
        <v/>
      </c>
      <c r="P39" s="86" t="str">
        <f t="shared" si="31"/>
        <v/>
      </c>
      <c r="Q39" s="86" t="str">
        <f t="shared" si="32"/>
        <v/>
      </c>
      <c r="R39" s="93" t="str">
        <f>IF(AND($AM39&lt;&gt;"",$U39=1),_xlfn.CONCAT(R$3,PROPER(_xlfn.XLOOKUP($AS39,入力キー,入力コード)),IF(OR($BD39="",$BD39=$BB39),_xlfn.CONCAT(R$4,IF($AS39=_xlfn.XLOOKUP($AS39,仮想キートップ,入力キー),R$7,R$10),_xlfn.XLOOKUP($AS39,仮想キートップ,入力コード),R$13,$BB39,R$14,_xlfn.XLOOKUP($AS39,仮想キートップ,キー位置),R$15,_xlfn.XLOOKUP($AS39,仮想キートップ,キー位置),R$17,IF($AS39=_xlfn.XLOOKUP($AS39,仮想キートップ,入力キー),R$12,R$11),_xlfn.XLOOKUP($AS39,仮想キートップ,入力コード),R$13,$BB39,R$14,_xlfn.XLOOKUP($AS39,仮想キートップ,キー位置),R$16,_xlfn.XLOOKUP($AS39,仮想キートップ,キー位置),IF(COUNTA($AM39:$AM$348)&gt;1,R$17,R$18)),_xlfn.CONCAT(R$4,R$6,IF($AS39=_xlfn.XLOOKUP($AS39,仮想キートップ,入力キー),R$7,R$10),_xlfn.XLOOKUP($AS39,仮想キートップ,入力コード),R$13,$BB39,R$14,_xlfn.XLOOKUP($AS39,仮想キートップ,キー位置),R$15,_xlfn.XLOOKUP($AS39,仮想キートップ,キー位置),R$17,IF($AS39=_xlfn.XLOOKUP($AS39,仮想キートップ,入力キー),R$8,R$9),_xlfn.XLOOKUP($AS39,仮想キートップ,入力コード),R$13,$BB39,R$14,_xlfn.XLOOKUP($AS39,仮想キートップ,キー位置),R$16,_xlfn.XLOOKUP($AS39,仮想キートップ,キー位置),R$17,R$5,IF($AS39=_xlfn.XLOOKUP($AS39,仮想キートップ,入力キー),R$7,R$10),_xlfn.XLOOKUP($AS39,仮想キートップ,入力コード),R$13,$BD39,R$14,_xlfn.XLOOKUP($AS39,仮想キートップ,キー位置),R$15,_xlfn.XLOOKUP($AS39,仮想キートップ,キー位置),R$17,IF($AS39=_xlfn.XLOOKUP($AS39,仮想キートップ,入力キー),R$12,R$11),_xlfn.XLOOKUP($AS39,仮想キートップ,入力コード),R$13,$BD39,R$14,_xlfn.XLOOKUP($AS39,仮想キートップ,キー位置),R$16,_xlfn.XLOOKUP($AS39,仮想キートップ,キー位置),IF(COUNTA($AM39:$AM$348)&gt;1,R$17,R$18)))),"")</f>
        <v/>
      </c>
      <c r="S39" s="282"/>
      <c r="U39" s="24">
        <f t="shared" si="0"/>
        <v>3</v>
      </c>
      <c r="V39" s="23" t="str">
        <f t="shared" si="24"/>
        <v>A</v>
      </c>
      <c r="W39" s="23">
        <f t="shared" si="25"/>
        <v>1</v>
      </c>
      <c r="X39" s="23">
        <f t="shared" si="26"/>
        <v>0</v>
      </c>
      <c r="Y39" s="30">
        <f t="shared" si="1"/>
        <v>538443776</v>
      </c>
      <c r="Z39" s="178">
        <f t="shared" si="2"/>
        <v>0</v>
      </c>
      <c r="AA39" s="23"/>
      <c r="AB39" s="386" t="str">
        <f t="shared" si="3"/>
        <v/>
      </c>
      <c r="AC39" s="49" t="str">
        <f t="shared" si="27"/>
        <v/>
      </c>
      <c r="AD39" s="50">
        <f t="shared" si="5"/>
        <v>0</v>
      </c>
      <c r="AE39" s="49" t="str">
        <f t="shared" si="6"/>
        <v/>
      </c>
      <c r="AF39" s="49" t="str">
        <f t="shared" si="28"/>
        <v/>
      </c>
      <c r="AG39" s="48">
        <f t="shared" si="8"/>
        <v>0</v>
      </c>
      <c r="AH39" s="386" t="str">
        <f t="shared" si="9"/>
        <v/>
      </c>
      <c r="AI39" s="49" t="str">
        <f t="shared" si="29"/>
        <v/>
      </c>
      <c r="AJ39" s="50">
        <f t="shared" si="11"/>
        <v>0</v>
      </c>
      <c r="AK39" s="23"/>
      <c r="AL39" s="239">
        <v>243</v>
      </c>
      <c r="AM39" s="240"/>
      <c r="AN39" s="330" t="s">
        <v>290</v>
      </c>
      <c r="AO39" s="330"/>
      <c r="AP39" s="241"/>
      <c r="AQ39" s="242" t="s">
        <v>290</v>
      </c>
      <c r="AR39" s="243"/>
      <c r="AS39" s="243" t="s">
        <v>131</v>
      </c>
      <c r="AT39" s="243" t="s">
        <v>133</v>
      </c>
      <c r="AU39" s="244" t="s">
        <v>616</v>
      </c>
      <c r="AV39" s="245"/>
      <c r="AW39" s="424" t="str">
        <f t="shared" si="30"/>
        <v/>
      </c>
      <c r="AX39" s="246"/>
      <c r="AY39" s="138"/>
      <c r="AZ39" s="120" t="str">
        <f t="shared" si="33"/>
        <v/>
      </c>
      <c r="BA39" s="119"/>
      <c r="BB39" s="120" t="str">
        <f t="shared" si="12"/>
        <v/>
      </c>
      <c r="BC39" s="121"/>
      <c r="BD39" s="316"/>
    </row>
    <row r="40" spans="1:56" ht="21">
      <c r="A40" s="285"/>
      <c r="B40" s="286"/>
      <c r="C40" s="295"/>
      <c r="D40" s="296"/>
      <c r="E40" s="291"/>
      <c r="F40" s="202" t="str">
        <f t="shared" si="13"/>
        <v/>
      </c>
      <c r="G40" s="86" t="str">
        <f t="shared" si="14"/>
        <v/>
      </c>
      <c r="H40" s="86" t="str">
        <f t="shared" si="15"/>
        <v/>
      </c>
      <c r="I40" s="86" t="str">
        <f t="shared" si="16"/>
        <v/>
      </c>
      <c r="J40" s="86" t="str">
        <f t="shared" si="17"/>
        <v/>
      </c>
      <c r="K40" s="86" t="str">
        <f t="shared" si="18"/>
        <v/>
      </c>
      <c r="L40" s="86" t="str">
        <f t="shared" si="19"/>
        <v/>
      </c>
      <c r="M40" s="86" t="str">
        <f t="shared" si="20"/>
        <v/>
      </c>
      <c r="N40" s="286"/>
      <c r="O40" s="92" t="str">
        <f t="shared" si="21"/>
        <v/>
      </c>
      <c r="P40" s="86" t="str">
        <f t="shared" si="31"/>
        <v/>
      </c>
      <c r="Q40" s="86" t="str">
        <f t="shared" si="32"/>
        <v/>
      </c>
      <c r="R40" s="93" t="str">
        <f>IF(AND($AM40&lt;&gt;"",$U40=1),_xlfn.CONCAT(R$3,PROPER(_xlfn.XLOOKUP($AS40,入力キー,入力コード)),IF(OR($BD40="",$BD40=$BB40),_xlfn.CONCAT(R$4,IF($AS40=_xlfn.XLOOKUP($AS40,仮想キートップ,入力キー),R$7,R$10),_xlfn.XLOOKUP($AS40,仮想キートップ,入力コード),R$13,$BB40,R$14,_xlfn.XLOOKUP($AS40,仮想キートップ,キー位置),R$15,_xlfn.XLOOKUP($AS40,仮想キートップ,キー位置),R$17,IF($AS40=_xlfn.XLOOKUP($AS40,仮想キートップ,入力キー),R$12,R$11),_xlfn.XLOOKUP($AS40,仮想キートップ,入力コード),R$13,$BB40,R$14,_xlfn.XLOOKUP($AS40,仮想キートップ,キー位置),R$16,_xlfn.XLOOKUP($AS40,仮想キートップ,キー位置),IF(COUNTA($AM40:$AM$348)&gt;1,R$17,R$18)),_xlfn.CONCAT(R$4,R$6,IF($AS40=_xlfn.XLOOKUP($AS40,仮想キートップ,入力キー),R$7,R$10),_xlfn.XLOOKUP($AS40,仮想キートップ,入力コード),R$13,$BB40,R$14,_xlfn.XLOOKUP($AS40,仮想キートップ,キー位置),R$15,_xlfn.XLOOKUP($AS40,仮想キートップ,キー位置),R$17,IF($AS40=_xlfn.XLOOKUP($AS40,仮想キートップ,入力キー),R$8,R$9),_xlfn.XLOOKUP($AS40,仮想キートップ,入力コード),R$13,$BB40,R$14,_xlfn.XLOOKUP($AS40,仮想キートップ,キー位置),R$16,_xlfn.XLOOKUP($AS40,仮想キートップ,キー位置),R$17,R$5,IF($AS40=_xlfn.XLOOKUP($AS40,仮想キートップ,入力キー),R$7,R$10),_xlfn.XLOOKUP($AS40,仮想キートップ,入力コード),R$13,$BD40,R$14,_xlfn.XLOOKUP($AS40,仮想キートップ,キー位置),R$15,_xlfn.XLOOKUP($AS40,仮想キートップ,キー位置),R$17,IF($AS40=_xlfn.XLOOKUP($AS40,仮想キートップ,入力キー),R$12,R$11),_xlfn.XLOOKUP($AS40,仮想キートップ,入力コード),R$13,$BD40,R$14,_xlfn.XLOOKUP($AS40,仮想キートップ,キー位置),R$16,_xlfn.XLOOKUP($AS40,仮想キートップ,キー位置),IF(COUNTA($AM40:$AM$348)&gt;1,R$17,R$18)))),"")</f>
        <v/>
      </c>
      <c r="S40" s="282"/>
      <c r="U40" s="24">
        <f t="shared" si="0"/>
        <v>3</v>
      </c>
      <c r="V40" s="23" t="str">
        <f t="shared" si="24"/>
        <v>A</v>
      </c>
      <c r="W40" s="23">
        <f t="shared" si="25"/>
        <v>1</v>
      </c>
      <c r="X40" s="23">
        <f t="shared" si="26"/>
        <v>0</v>
      </c>
      <c r="Y40" s="30">
        <f t="shared" si="1"/>
        <v>137440526336</v>
      </c>
      <c r="Z40" s="178">
        <f t="shared" si="2"/>
        <v>0</v>
      </c>
      <c r="AA40" s="23"/>
      <c r="AB40" s="386" t="str">
        <f t="shared" si="3"/>
        <v/>
      </c>
      <c r="AC40" s="49" t="str">
        <f t="shared" si="27"/>
        <v/>
      </c>
      <c r="AD40" s="50">
        <f t="shared" si="5"/>
        <v>0</v>
      </c>
      <c r="AE40" s="49" t="str">
        <f t="shared" si="6"/>
        <v/>
      </c>
      <c r="AF40" s="49" t="str">
        <f t="shared" si="28"/>
        <v/>
      </c>
      <c r="AG40" s="48">
        <f t="shared" si="8"/>
        <v>0</v>
      </c>
      <c r="AH40" s="386" t="str">
        <f t="shared" si="9"/>
        <v/>
      </c>
      <c r="AI40" s="49" t="str">
        <f t="shared" si="29"/>
        <v/>
      </c>
      <c r="AJ40" s="50">
        <f t="shared" si="11"/>
        <v>0</v>
      </c>
      <c r="AK40" s="23"/>
      <c r="AL40" s="239">
        <v>244</v>
      </c>
      <c r="AM40" s="240"/>
      <c r="AN40" s="330" t="s">
        <v>290</v>
      </c>
      <c r="AO40" s="330"/>
      <c r="AP40" s="241"/>
      <c r="AQ40" s="242" t="s">
        <v>290</v>
      </c>
      <c r="AR40" s="243"/>
      <c r="AS40" s="243" t="s">
        <v>131</v>
      </c>
      <c r="AT40" s="243" t="s">
        <v>133</v>
      </c>
      <c r="AU40" s="244" t="s">
        <v>84</v>
      </c>
      <c r="AV40" s="245"/>
      <c r="AW40" s="424" t="str">
        <f t="shared" si="30"/>
        <v/>
      </c>
      <c r="AX40" s="246"/>
      <c r="AY40" s="138"/>
      <c r="AZ40" s="120" t="str">
        <f t="shared" si="33"/>
        <v/>
      </c>
      <c r="BA40" s="119"/>
      <c r="BB40" s="120" t="str">
        <f t="shared" si="12"/>
        <v/>
      </c>
      <c r="BC40" s="121"/>
      <c r="BD40" s="316"/>
    </row>
    <row r="41" spans="1:56" ht="21">
      <c r="A41" s="285"/>
      <c r="B41" s="286"/>
      <c r="C41" s="295"/>
      <c r="D41" s="296"/>
      <c r="E41" s="291"/>
      <c r="F41" s="202" t="str">
        <f t="shared" si="13"/>
        <v/>
      </c>
      <c r="G41" s="86" t="str">
        <f t="shared" si="14"/>
        <v/>
      </c>
      <c r="H41" s="86" t="str">
        <f t="shared" si="15"/>
        <v/>
      </c>
      <c r="I41" s="86" t="str">
        <f t="shared" si="16"/>
        <v/>
      </c>
      <c r="J41" s="86" t="str">
        <f t="shared" si="17"/>
        <v/>
      </c>
      <c r="K41" s="86" t="str">
        <f t="shared" si="18"/>
        <v/>
      </c>
      <c r="L41" s="86" t="str">
        <f t="shared" si="19"/>
        <v/>
      </c>
      <c r="M41" s="86" t="str">
        <f t="shared" si="20"/>
        <v/>
      </c>
      <c r="N41" s="286"/>
      <c r="O41" s="92" t="str">
        <f t="shared" si="21"/>
        <v/>
      </c>
      <c r="P41" s="86" t="str">
        <f t="shared" si="31"/>
        <v/>
      </c>
      <c r="Q41" s="86" t="str">
        <f t="shared" si="32"/>
        <v/>
      </c>
      <c r="R41" s="93" t="str">
        <f>IF(AND($AM41&lt;&gt;"",$U41=1),_xlfn.CONCAT(R$3,PROPER(_xlfn.XLOOKUP($AS41,入力キー,入力コード)),IF(OR($BD41="",$BD41=$BB41),_xlfn.CONCAT(R$4,IF($AS41=_xlfn.XLOOKUP($AS41,仮想キートップ,入力キー),R$7,R$10),_xlfn.XLOOKUP($AS41,仮想キートップ,入力コード),R$13,$BB41,R$14,_xlfn.XLOOKUP($AS41,仮想キートップ,キー位置),R$15,_xlfn.XLOOKUP($AS41,仮想キートップ,キー位置),R$17,IF($AS41=_xlfn.XLOOKUP($AS41,仮想キートップ,入力キー),R$12,R$11),_xlfn.XLOOKUP($AS41,仮想キートップ,入力コード),R$13,$BB41,R$14,_xlfn.XLOOKUP($AS41,仮想キートップ,キー位置),R$16,_xlfn.XLOOKUP($AS41,仮想キートップ,キー位置),IF(COUNTA($AM41:$AM$348)&gt;1,R$17,R$18)),_xlfn.CONCAT(R$4,R$6,IF($AS41=_xlfn.XLOOKUP($AS41,仮想キートップ,入力キー),R$7,R$10),_xlfn.XLOOKUP($AS41,仮想キートップ,入力コード),R$13,$BB41,R$14,_xlfn.XLOOKUP($AS41,仮想キートップ,キー位置),R$15,_xlfn.XLOOKUP($AS41,仮想キートップ,キー位置),R$17,IF($AS41=_xlfn.XLOOKUP($AS41,仮想キートップ,入力キー),R$8,R$9),_xlfn.XLOOKUP($AS41,仮想キートップ,入力コード),R$13,$BB41,R$14,_xlfn.XLOOKUP($AS41,仮想キートップ,キー位置),R$16,_xlfn.XLOOKUP($AS41,仮想キートップ,キー位置),R$17,R$5,IF($AS41=_xlfn.XLOOKUP($AS41,仮想キートップ,入力キー),R$7,R$10),_xlfn.XLOOKUP($AS41,仮想キートップ,入力コード),R$13,$BD41,R$14,_xlfn.XLOOKUP($AS41,仮想キートップ,キー位置),R$15,_xlfn.XLOOKUP($AS41,仮想キートップ,キー位置),R$17,IF($AS41=_xlfn.XLOOKUP($AS41,仮想キートップ,入力キー),R$12,R$11),_xlfn.XLOOKUP($AS41,仮想キートップ,入力コード),R$13,$BD41,R$14,_xlfn.XLOOKUP($AS41,仮想キートップ,キー位置),R$16,_xlfn.XLOOKUP($AS41,仮想キートップ,キー位置),IF(COUNTA($AM41:$AM$348)&gt;1,R$17,R$18)))),"")</f>
        <v/>
      </c>
      <c r="S41" s="282"/>
      <c r="U41" s="24">
        <f t="shared" si="0"/>
        <v>3</v>
      </c>
      <c r="V41" s="23" t="str">
        <f t="shared" si="24"/>
        <v>A</v>
      </c>
      <c r="W41" s="23">
        <f t="shared" si="25"/>
        <v>1</v>
      </c>
      <c r="X41" s="23">
        <f t="shared" si="26"/>
        <v>0</v>
      </c>
      <c r="Y41" s="30">
        <f t="shared" si="1"/>
        <v>274879479808</v>
      </c>
      <c r="Z41" s="178">
        <f t="shared" si="2"/>
        <v>0</v>
      </c>
      <c r="AA41" s="23"/>
      <c r="AB41" s="386" t="str">
        <f t="shared" si="3"/>
        <v/>
      </c>
      <c r="AC41" s="49" t="str">
        <f t="shared" si="27"/>
        <v/>
      </c>
      <c r="AD41" s="50">
        <f t="shared" si="5"/>
        <v>0</v>
      </c>
      <c r="AE41" s="49" t="str">
        <f t="shared" si="6"/>
        <v/>
      </c>
      <c r="AF41" s="49" t="str">
        <f t="shared" si="28"/>
        <v/>
      </c>
      <c r="AG41" s="48">
        <f t="shared" si="8"/>
        <v>0</v>
      </c>
      <c r="AH41" s="386" t="str">
        <f t="shared" si="9"/>
        <v/>
      </c>
      <c r="AI41" s="49" t="str">
        <f t="shared" si="29"/>
        <v/>
      </c>
      <c r="AJ41" s="50">
        <f t="shared" si="11"/>
        <v>0</v>
      </c>
      <c r="AK41" s="23"/>
      <c r="AL41" s="239">
        <v>245</v>
      </c>
      <c r="AM41" s="240"/>
      <c r="AN41" s="330" t="s">
        <v>290</v>
      </c>
      <c r="AO41" s="330"/>
      <c r="AP41" s="241"/>
      <c r="AQ41" s="242" t="s">
        <v>290</v>
      </c>
      <c r="AR41" s="243"/>
      <c r="AS41" s="243" t="s">
        <v>131</v>
      </c>
      <c r="AT41" s="243" t="s">
        <v>133</v>
      </c>
      <c r="AU41" s="244" t="s">
        <v>86</v>
      </c>
      <c r="AV41" s="245"/>
      <c r="AW41" s="424" t="str">
        <f t="shared" si="30"/>
        <v/>
      </c>
      <c r="AX41" s="246"/>
      <c r="AY41" s="138"/>
      <c r="AZ41" s="120" t="str">
        <f t="shared" si="33"/>
        <v/>
      </c>
      <c r="BA41" s="119"/>
      <c r="BB41" s="120" t="str">
        <f t="shared" si="12"/>
        <v/>
      </c>
      <c r="BC41" s="121"/>
      <c r="BD41" s="316"/>
    </row>
    <row r="42" spans="1:56" ht="21">
      <c r="A42" s="285"/>
      <c r="B42" s="286"/>
      <c r="C42" s="295"/>
      <c r="D42" s="296"/>
      <c r="E42" s="291"/>
      <c r="F42" s="202" t="str">
        <f t="shared" si="13"/>
        <v/>
      </c>
      <c r="G42" s="86" t="str">
        <f t="shared" si="14"/>
        <v/>
      </c>
      <c r="H42" s="86" t="str">
        <f t="shared" si="15"/>
        <v/>
      </c>
      <c r="I42" s="86" t="str">
        <f t="shared" si="16"/>
        <v/>
      </c>
      <c r="J42" s="86" t="str">
        <f t="shared" si="17"/>
        <v/>
      </c>
      <c r="K42" s="86" t="str">
        <f t="shared" si="18"/>
        <v/>
      </c>
      <c r="L42" s="86" t="str">
        <f t="shared" si="19"/>
        <v/>
      </c>
      <c r="M42" s="86" t="str">
        <f t="shared" si="20"/>
        <v/>
      </c>
      <c r="N42" s="286"/>
      <c r="O42" s="92" t="str">
        <f t="shared" si="21"/>
        <v/>
      </c>
      <c r="P42" s="86" t="str">
        <f t="shared" si="31"/>
        <v/>
      </c>
      <c r="Q42" s="86" t="str">
        <f t="shared" si="32"/>
        <v/>
      </c>
      <c r="R42" s="93" t="str">
        <f>IF(AND($AM42&lt;&gt;"",$U42=1),_xlfn.CONCAT(R$3,PROPER(_xlfn.XLOOKUP($AS42,入力キー,入力コード)),IF(OR($BD42="",$BD42=$BB42),_xlfn.CONCAT(R$4,IF($AS42=_xlfn.XLOOKUP($AS42,仮想キートップ,入力キー),R$7,R$10),_xlfn.XLOOKUP($AS42,仮想キートップ,入力コード),R$13,$BB42,R$14,_xlfn.XLOOKUP($AS42,仮想キートップ,キー位置),R$15,_xlfn.XLOOKUP($AS42,仮想キートップ,キー位置),R$17,IF($AS42=_xlfn.XLOOKUP($AS42,仮想キートップ,入力キー),R$12,R$11),_xlfn.XLOOKUP($AS42,仮想キートップ,入力コード),R$13,$BB42,R$14,_xlfn.XLOOKUP($AS42,仮想キートップ,キー位置),R$16,_xlfn.XLOOKUP($AS42,仮想キートップ,キー位置),IF(COUNTA($AM42:$AM$348)&gt;1,R$17,R$18)),_xlfn.CONCAT(R$4,R$6,IF($AS42=_xlfn.XLOOKUP($AS42,仮想キートップ,入力キー),R$7,R$10),_xlfn.XLOOKUP($AS42,仮想キートップ,入力コード),R$13,$BB42,R$14,_xlfn.XLOOKUP($AS42,仮想キートップ,キー位置),R$15,_xlfn.XLOOKUP($AS42,仮想キートップ,キー位置),R$17,IF($AS42=_xlfn.XLOOKUP($AS42,仮想キートップ,入力キー),R$8,R$9),_xlfn.XLOOKUP($AS42,仮想キートップ,入力コード),R$13,$BB42,R$14,_xlfn.XLOOKUP($AS42,仮想キートップ,キー位置),R$16,_xlfn.XLOOKUP($AS42,仮想キートップ,キー位置),R$17,R$5,IF($AS42=_xlfn.XLOOKUP($AS42,仮想キートップ,入力キー),R$7,R$10),_xlfn.XLOOKUP($AS42,仮想キートップ,入力コード),R$13,$BD42,R$14,_xlfn.XLOOKUP($AS42,仮想キートップ,キー位置),R$15,_xlfn.XLOOKUP($AS42,仮想キートップ,キー位置),R$17,IF($AS42=_xlfn.XLOOKUP($AS42,仮想キートップ,入力キー),R$12,R$11),_xlfn.XLOOKUP($AS42,仮想キートップ,入力コード),R$13,$BD42,R$14,_xlfn.XLOOKUP($AS42,仮想キートップ,キー位置),R$16,_xlfn.XLOOKUP($AS42,仮想キートップ,キー位置),IF(COUNTA($AM42:$AM$348)&gt;1,R$17,R$18)))),"")</f>
        <v/>
      </c>
      <c r="S42" s="282"/>
      <c r="U42" s="24">
        <f t="shared" si="0"/>
        <v>3</v>
      </c>
      <c r="V42" s="23" t="str">
        <f t="shared" si="24"/>
        <v>A</v>
      </c>
      <c r="W42" s="23">
        <f t="shared" si="25"/>
        <v>1</v>
      </c>
      <c r="X42" s="23">
        <f t="shared" si="26"/>
        <v>0</v>
      </c>
      <c r="Y42" s="30">
        <f t="shared" si="1"/>
        <v>549757386752</v>
      </c>
      <c r="Z42" s="178">
        <f t="shared" si="2"/>
        <v>0</v>
      </c>
      <c r="AA42" s="23"/>
      <c r="AB42" s="386" t="str">
        <f t="shared" si="3"/>
        <v/>
      </c>
      <c r="AC42" s="49" t="str">
        <f t="shared" si="27"/>
        <v/>
      </c>
      <c r="AD42" s="50">
        <f t="shared" si="5"/>
        <v>0</v>
      </c>
      <c r="AE42" s="49" t="str">
        <f t="shared" si="6"/>
        <v/>
      </c>
      <c r="AF42" s="49" t="str">
        <f t="shared" si="28"/>
        <v/>
      </c>
      <c r="AG42" s="48">
        <f t="shared" si="8"/>
        <v>0</v>
      </c>
      <c r="AH42" s="386" t="str">
        <f t="shared" si="9"/>
        <v/>
      </c>
      <c r="AI42" s="49" t="str">
        <f t="shared" si="29"/>
        <v/>
      </c>
      <c r="AJ42" s="50">
        <f t="shared" si="11"/>
        <v>0</v>
      </c>
      <c r="AK42" s="23"/>
      <c r="AL42" s="239">
        <v>246</v>
      </c>
      <c r="AM42" s="240"/>
      <c r="AN42" s="330" t="s">
        <v>290</v>
      </c>
      <c r="AO42" s="330"/>
      <c r="AP42" s="241"/>
      <c r="AQ42" s="242" t="s">
        <v>290</v>
      </c>
      <c r="AR42" s="243"/>
      <c r="AS42" s="243" t="s">
        <v>131</v>
      </c>
      <c r="AT42" s="243" t="s">
        <v>133</v>
      </c>
      <c r="AU42" s="244" t="s">
        <v>88</v>
      </c>
      <c r="AV42" s="245"/>
      <c r="AW42" s="424" t="str">
        <f t="shared" si="30"/>
        <v/>
      </c>
      <c r="AX42" s="246"/>
      <c r="AY42" s="138"/>
      <c r="AZ42" s="120" t="str">
        <f t="shared" si="33"/>
        <v/>
      </c>
      <c r="BA42" s="121"/>
      <c r="BB42" s="122" t="str">
        <f t="shared" si="12"/>
        <v/>
      </c>
      <c r="BC42" s="121"/>
      <c r="BD42" s="316"/>
    </row>
    <row r="43" spans="1:56" ht="21">
      <c r="A43" s="285"/>
      <c r="B43" s="286"/>
      <c r="C43" s="295"/>
      <c r="D43" s="296"/>
      <c r="E43" s="291"/>
      <c r="F43" s="202" t="str">
        <f t="shared" si="13"/>
        <v/>
      </c>
      <c r="G43" s="86" t="str">
        <f t="shared" si="14"/>
        <v/>
      </c>
      <c r="H43" s="86" t="str">
        <f t="shared" si="15"/>
        <v/>
      </c>
      <c r="I43" s="86" t="str">
        <f t="shared" si="16"/>
        <v/>
      </c>
      <c r="J43" s="86" t="str">
        <f t="shared" si="17"/>
        <v/>
      </c>
      <c r="K43" s="86" t="str">
        <f t="shared" si="18"/>
        <v/>
      </c>
      <c r="L43" s="86" t="str">
        <f t="shared" si="19"/>
        <v/>
      </c>
      <c r="M43" s="86" t="str">
        <f t="shared" si="20"/>
        <v/>
      </c>
      <c r="N43" s="286"/>
      <c r="O43" s="92" t="str">
        <f t="shared" si="21"/>
        <v/>
      </c>
      <c r="P43" s="86" t="str">
        <f t="shared" si="31"/>
        <v/>
      </c>
      <c r="Q43" s="86" t="str">
        <f t="shared" si="32"/>
        <v/>
      </c>
      <c r="R43" s="93" t="str">
        <f>IF(AND($AM43&lt;&gt;"",$U43=1),_xlfn.CONCAT(R$3,PROPER(_xlfn.XLOOKUP($AS43,入力キー,入力コード)),IF(OR($BD43="",$BD43=$BB43),_xlfn.CONCAT(R$4,IF($AS43=_xlfn.XLOOKUP($AS43,仮想キートップ,入力キー),R$7,R$10),_xlfn.XLOOKUP($AS43,仮想キートップ,入力コード),R$13,$BB43,R$14,_xlfn.XLOOKUP($AS43,仮想キートップ,キー位置),R$15,_xlfn.XLOOKUP($AS43,仮想キートップ,キー位置),R$17,IF($AS43=_xlfn.XLOOKUP($AS43,仮想キートップ,入力キー),R$12,R$11),_xlfn.XLOOKUP($AS43,仮想キートップ,入力コード),R$13,$BB43,R$14,_xlfn.XLOOKUP($AS43,仮想キートップ,キー位置),R$16,_xlfn.XLOOKUP($AS43,仮想キートップ,キー位置),IF(COUNTA($AM43:$AM$348)&gt;1,R$17,R$18)),_xlfn.CONCAT(R$4,R$6,IF($AS43=_xlfn.XLOOKUP($AS43,仮想キートップ,入力キー),R$7,R$10),_xlfn.XLOOKUP($AS43,仮想キートップ,入力コード),R$13,$BB43,R$14,_xlfn.XLOOKUP($AS43,仮想キートップ,キー位置),R$15,_xlfn.XLOOKUP($AS43,仮想キートップ,キー位置),R$17,IF($AS43=_xlfn.XLOOKUP($AS43,仮想キートップ,入力キー),R$8,R$9),_xlfn.XLOOKUP($AS43,仮想キートップ,入力コード),R$13,$BB43,R$14,_xlfn.XLOOKUP($AS43,仮想キートップ,キー位置),R$16,_xlfn.XLOOKUP($AS43,仮想キートップ,キー位置),R$17,R$5,IF($AS43=_xlfn.XLOOKUP($AS43,仮想キートップ,入力キー),R$7,R$10),_xlfn.XLOOKUP($AS43,仮想キートップ,入力コード),R$13,$BD43,R$14,_xlfn.XLOOKUP($AS43,仮想キートップ,キー位置),R$15,_xlfn.XLOOKUP($AS43,仮想キートップ,キー位置),R$17,IF($AS43=_xlfn.XLOOKUP($AS43,仮想キートップ,入力キー),R$12,R$11),_xlfn.XLOOKUP($AS43,仮想キートップ,入力コード),R$13,$BD43,R$14,_xlfn.XLOOKUP($AS43,仮想キートップ,キー位置),R$16,_xlfn.XLOOKUP($AS43,仮想キートップ,キー位置),IF(COUNTA($AM43:$AM$348)&gt;1,R$17,R$18)))),"")</f>
        <v/>
      </c>
      <c r="S43" s="282"/>
      <c r="U43" s="24">
        <f t="shared" si="0"/>
        <v>3</v>
      </c>
      <c r="V43" s="23" t="str">
        <f t="shared" si="24"/>
        <v>A</v>
      </c>
      <c r="W43" s="23">
        <f t="shared" si="25"/>
        <v>1</v>
      </c>
      <c r="X43" s="23">
        <f t="shared" si="26"/>
        <v>0</v>
      </c>
      <c r="Y43" s="30">
        <f t="shared" si="1"/>
        <v>1099513200640</v>
      </c>
      <c r="Z43" s="178">
        <f t="shared" si="2"/>
        <v>0</v>
      </c>
      <c r="AA43" s="23"/>
      <c r="AB43" s="386" t="str">
        <f t="shared" si="3"/>
        <v/>
      </c>
      <c r="AC43" s="49" t="str">
        <f t="shared" si="27"/>
        <v/>
      </c>
      <c r="AD43" s="50">
        <f t="shared" si="5"/>
        <v>0</v>
      </c>
      <c r="AE43" s="49" t="str">
        <f t="shared" si="6"/>
        <v/>
      </c>
      <c r="AF43" s="49" t="str">
        <f t="shared" si="28"/>
        <v/>
      </c>
      <c r="AG43" s="48">
        <f t="shared" si="8"/>
        <v>0</v>
      </c>
      <c r="AH43" s="386" t="str">
        <f t="shared" si="9"/>
        <v/>
      </c>
      <c r="AI43" s="49" t="str">
        <f t="shared" si="29"/>
        <v/>
      </c>
      <c r="AJ43" s="50">
        <f t="shared" si="11"/>
        <v>0</v>
      </c>
      <c r="AK43" s="23"/>
      <c r="AL43" s="239">
        <v>247</v>
      </c>
      <c r="AM43" s="247"/>
      <c r="AN43" s="331" t="s">
        <v>290</v>
      </c>
      <c r="AO43" s="331"/>
      <c r="AP43" s="248"/>
      <c r="AQ43" s="249" t="s">
        <v>290</v>
      </c>
      <c r="AR43" s="250"/>
      <c r="AS43" s="250" t="s">
        <v>131</v>
      </c>
      <c r="AT43" s="250" t="s">
        <v>133</v>
      </c>
      <c r="AU43" s="251" t="s">
        <v>90</v>
      </c>
      <c r="AV43" s="252"/>
      <c r="AW43" s="425" t="str">
        <f t="shared" si="30"/>
        <v/>
      </c>
      <c r="AX43" s="253"/>
      <c r="AY43" s="139"/>
      <c r="AZ43" s="122" t="str">
        <f t="shared" si="33"/>
        <v/>
      </c>
      <c r="BA43" s="121"/>
      <c r="BB43" s="122" t="str">
        <f t="shared" si="12"/>
        <v/>
      </c>
      <c r="BC43" s="121"/>
      <c r="BD43" s="316"/>
    </row>
    <row r="44" spans="1:56" ht="21">
      <c r="A44" s="285"/>
      <c r="B44" s="286"/>
      <c r="C44" s="295"/>
      <c r="D44" s="296"/>
      <c r="E44" s="291"/>
      <c r="F44" s="202" t="str">
        <f t="shared" si="13"/>
        <v/>
      </c>
      <c r="G44" s="86" t="str">
        <f t="shared" si="14"/>
        <v/>
      </c>
      <c r="H44" s="86" t="str">
        <f t="shared" si="15"/>
        <v/>
      </c>
      <c r="I44" s="86" t="str">
        <f t="shared" si="16"/>
        <v/>
      </c>
      <c r="J44" s="86" t="str">
        <f t="shared" si="17"/>
        <v/>
      </c>
      <c r="K44" s="86" t="str">
        <f t="shared" si="18"/>
        <v/>
      </c>
      <c r="L44" s="86" t="str">
        <f t="shared" si="19"/>
        <v/>
      </c>
      <c r="M44" s="86" t="str">
        <f t="shared" si="20"/>
        <v/>
      </c>
      <c r="N44" s="286"/>
      <c r="O44" s="92" t="str">
        <f t="shared" si="21"/>
        <v/>
      </c>
      <c r="P44" s="86" t="str">
        <f t="shared" si="31"/>
        <v/>
      </c>
      <c r="Q44" s="86" t="str">
        <f t="shared" si="32"/>
        <v/>
      </c>
      <c r="R44" s="93" t="str">
        <f>IF(AND($AM44&lt;&gt;"",$U44=1),_xlfn.CONCAT(R$3,PROPER(_xlfn.XLOOKUP($AS44,入力キー,入力コード)),IF(OR($BD44="",$BD44=$BB44),_xlfn.CONCAT(R$4,IF($AS44=_xlfn.XLOOKUP($AS44,仮想キートップ,入力キー),R$7,R$10),_xlfn.XLOOKUP($AS44,仮想キートップ,入力コード),R$13,$BB44,R$14,_xlfn.XLOOKUP($AS44,仮想キートップ,キー位置),R$15,_xlfn.XLOOKUP($AS44,仮想キートップ,キー位置),R$17,IF($AS44=_xlfn.XLOOKUP($AS44,仮想キートップ,入力キー),R$12,R$11),_xlfn.XLOOKUP($AS44,仮想キートップ,入力コード),R$13,$BB44,R$14,_xlfn.XLOOKUP($AS44,仮想キートップ,キー位置),R$16,_xlfn.XLOOKUP($AS44,仮想キートップ,キー位置),IF(COUNTA($AM44:$AM$348)&gt;1,R$17,R$18)),_xlfn.CONCAT(R$4,R$6,IF($AS44=_xlfn.XLOOKUP($AS44,仮想キートップ,入力キー),R$7,R$10),_xlfn.XLOOKUP($AS44,仮想キートップ,入力コード),R$13,$BB44,R$14,_xlfn.XLOOKUP($AS44,仮想キートップ,キー位置),R$15,_xlfn.XLOOKUP($AS44,仮想キートップ,キー位置),R$17,IF($AS44=_xlfn.XLOOKUP($AS44,仮想キートップ,入力キー),R$8,R$9),_xlfn.XLOOKUP($AS44,仮想キートップ,入力コード),R$13,$BB44,R$14,_xlfn.XLOOKUP($AS44,仮想キートップ,キー位置),R$16,_xlfn.XLOOKUP($AS44,仮想キートップ,キー位置),R$17,R$5,IF($AS44=_xlfn.XLOOKUP($AS44,仮想キートップ,入力キー),R$7,R$10),_xlfn.XLOOKUP($AS44,仮想キートップ,入力コード),R$13,$BD44,R$14,_xlfn.XLOOKUP($AS44,仮想キートップ,キー位置),R$15,_xlfn.XLOOKUP($AS44,仮想キートップ,キー位置),R$17,IF($AS44=_xlfn.XLOOKUP($AS44,仮想キートップ,入力キー),R$12,R$11),_xlfn.XLOOKUP($AS44,仮想キートップ,入力コード),R$13,$BD44,R$14,_xlfn.XLOOKUP($AS44,仮想キートップ,キー位置),R$16,_xlfn.XLOOKUP($AS44,仮想キートップ,キー位置),IF(COUNTA($AM44:$AM$348)&gt;1,R$17,R$18)))),"")</f>
        <v/>
      </c>
      <c r="S44" s="282"/>
      <c r="U44" s="24">
        <f t="shared" si="0"/>
        <v>3</v>
      </c>
      <c r="V44" s="23" t="str">
        <f t="shared" si="24"/>
        <v>A</v>
      </c>
      <c r="W44" s="23">
        <f t="shared" si="25"/>
        <v>1</v>
      </c>
      <c r="X44" s="23">
        <f t="shared" si="26"/>
        <v>0</v>
      </c>
      <c r="Y44" s="30">
        <f t="shared" si="1"/>
        <v>2199024828416</v>
      </c>
      <c r="Z44" s="178">
        <f t="shared" si="2"/>
        <v>0</v>
      </c>
      <c r="AA44" s="23"/>
      <c r="AB44" s="386" t="str">
        <f t="shared" si="3"/>
        <v/>
      </c>
      <c r="AC44" s="49" t="str">
        <f t="shared" si="27"/>
        <v/>
      </c>
      <c r="AD44" s="50">
        <f t="shared" si="5"/>
        <v>0</v>
      </c>
      <c r="AE44" s="49" t="str">
        <f t="shared" si="6"/>
        <v/>
      </c>
      <c r="AF44" s="49" t="str">
        <f t="shared" si="28"/>
        <v/>
      </c>
      <c r="AG44" s="48">
        <f t="shared" si="8"/>
        <v>0</v>
      </c>
      <c r="AH44" s="386" t="str">
        <f t="shared" si="9"/>
        <v/>
      </c>
      <c r="AI44" s="49" t="str">
        <f t="shared" si="29"/>
        <v/>
      </c>
      <c r="AJ44" s="50">
        <f t="shared" si="11"/>
        <v>0</v>
      </c>
      <c r="AK44" s="23"/>
      <c r="AL44" s="239">
        <v>248</v>
      </c>
      <c r="AM44" s="247"/>
      <c r="AN44" s="331" t="s">
        <v>290</v>
      </c>
      <c r="AO44" s="331"/>
      <c r="AP44" s="248"/>
      <c r="AQ44" s="249" t="s">
        <v>290</v>
      </c>
      <c r="AR44" s="250"/>
      <c r="AS44" s="250" t="s">
        <v>131</v>
      </c>
      <c r="AT44" s="250" t="s">
        <v>133</v>
      </c>
      <c r="AU44" s="251" t="s">
        <v>92</v>
      </c>
      <c r="AV44" s="252"/>
      <c r="AW44" s="425" t="str">
        <f t="shared" si="30"/>
        <v/>
      </c>
      <c r="AX44" s="253"/>
      <c r="AY44" s="139"/>
      <c r="AZ44" s="122" t="str">
        <f t="shared" si="33"/>
        <v/>
      </c>
      <c r="BA44" s="121"/>
      <c r="BB44" s="122" t="str">
        <f t="shared" si="12"/>
        <v/>
      </c>
      <c r="BC44" s="121"/>
      <c r="BD44" s="316"/>
    </row>
    <row r="45" spans="1:56" ht="21">
      <c r="A45" s="285"/>
      <c r="B45" s="286"/>
      <c r="C45" s="295"/>
      <c r="D45" s="296"/>
      <c r="E45" s="291"/>
      <c r="F45" s="202" t="str">
        <f t="shared" si="13"/>
        <v/>
      </c>
      <c r="G45" s="86" t="str">
        <f t="shared" si="14"/>
        <v/>
      </c>
      <c r="H45" s="86" t="str">
        <f t="shared" si="15"/>
        <v/>
      </c>
      <c r="I45" s="86" t="str">
        <f t="shared" si="16"/>
        <v/>
      </c>
      <c r="J45" s="86" t="str">
        <f t="shared" si="17"/>
        <v/>
      </c>
      <c r="K45" s="86" t="str">
        <f t="shared" si="18"/>
        <v/>
      </c>
      <c r="L45" s="86" t="str">
        <f t="shared" si="19"/>
        <v/>
      </c>
      <c r="M45" s="86" t="str">
        <f t="shared" si="20"/>
        <v/>
      </c>
      <c r="N45" s="286"/>
      <c r="O45" s="92" t="str">
        <f t="shared" si="21"/>
        <v/>
      </c>
      <c r="P45" s="86" t="str">
        <f t="shared" si="31"/>
        <v/>
      </c>
      <c r="Q45" s="86" t="str">
        <f t="shared" si="32"/>
        <v/>
      </c>
      <c r="R45" s="93" t="str">
        <f>IF(AND($AM45&lt;&gt;"",$U45=1),_xlfn.CONCAT(R$3,PROPER(_xlfn.XLOOKUP($AS45,入力キー,入力コード)),IF(OR($BD45="",$BD45=$BB45),_xlfn.CONCAT(R$4,IF($AS45=_xlfn.XLOOKUP($AS45,仮想キートップ,入力キー),R$7,R$10),_xlfn.XLOOKUP($AS45,仮想キートップ,入力コード),R$13,$BB45,R$14,_xlfn.XLOOKUP($AS45,仮想キートップ,キー位置),R$15,_xlfn.XLOOKUP($AS45,仮想キートップ,キー位置),R$17,IF($AS45=_xlfn.XLOOKUP($AS45,仮想キートップ,入力キー),R$12,R$11),_xlfn.XLOOKUP($AS45,仮想キートップ,入力コード),R$13,$BB45,R$14,_xlfn.XLOOKUP($AS45,仮想キートップ,キー位置),R$16,_xlfn.XLOOKUP($AS45,仮想キートップ,キー位置),IF(COUNTA($AM45:$AM$348)&gt;1,R$17,R$18)),_xlfn.CONCAT(R$4,R$6,IF($AS45=_xlfn.XLOOKUP($AS45,仮想キートップ,入力キー),R$7,R$10),_xlfn.XLOOKUP($AS45,仮想キートップ,入力コード),R$13,$BB45,R$14,_xlfn.XLOOKUP($AS45,仮想キートップ,キー位置),R$15,_xlfn.XLOOKUP($AS45,仮想キートップ,キー位置),R$17,IF($AS45=_xlfn.XLOOKUP($AS45,仮想キートップ,入力キー),R$8,R$9),_xlfn.XLOOKUP($AS45,仮想キートップ,入力コード),R$13,$BB45,R$14,_xlfn.XLOOKUP($AS45,仮想キートップ,キー位置),R$16,_xlfn.XLOOKUP($AS45,仮想キートップ,キー位置),R$17,R$5,IF($AS45=_xlfn.XLOOKUP($AS45,仮想キートップ,入力キー),R$7,R$10),_xlfn.XLOOKUP($AS45,仮想キートップ,入力コード),R$13,$BD45,R$14,_xlfn.XLOOKUP($AS45,仮想キートップ,キー位置),R$15,_xlfn.XLOOKUP($AS45,仮想キートップ,キー位置),R$17,IF($AS45=_xlfn.XLOOKUP($AS45,仮想キートップ,入力キー),R$12,R$11),_xlfn.XLOOKUP($AS45,仮想キートップ,入力コード),R$13,$BD45,R$14,_xlfn.XLOOKUP($AS45,仮想キートップ,キー位置),R$16,_xlfn.XLOOKUP($AS45,仮想キートップ,キー位置),IF(COUNTA($AM45:$AM$348)&gt;1,R$17,R$18)))),"")</f>
        <v/>
      </c>
      <c r="S45" s="282"/>
      <c r="U45" s="24">
        <f t="shared" si="0"/>
        <v>3</v>
      </c>
      <c r="V45" s="23" t="str">
        <f t="shared" si="24"/>
        <v>A</v>
      </c>
      <c r="W45" s="23">
        <f t="shared" si="25"/>
        <v>1</v>
      </c>
      <c r="X45" s="23">
        <f t="shared" si="26"/>
        <v>0</v>
      </c>
      <c r="Y45" s="30">
        <f t="shared" si="1"/>
        <v>98336</v>
      </c>
      <c r="Z45" s="178">
        <f t="shared" si="2"/>
        <v>0</v>
      </c>
      <c r="AA45" s="23"/>
      <c r="AB45" s="386" t="str">
        <f t="shared" si="3"/>
        <v/>
      </c>
      <c r="AC45" s="49" t="str">
        <f t="shared" si="27"/>
        <v/>
      </c>
      <c r="AD45" s="50">
        <f t="shared" si="5"/>
        <v>0</v>
      </c>
      <c r="AE45" s="49" t="str">
        <f t="shared" si="6"/>
        <v/>
      </c>
      <c r="AF45" s="49" t="str">
        <f t="shared" si="28"/>
        <v/>
      </c>
      <c r="AG45" s="48">
        <f t="shared" si="8"/>
        <v>0</v>
      </c>
      <c r="AH45" s="386" t="str">
        <f t="shared" si="9"/>
        <v/>
      </c>
      <c r="AI45" s="49" t="str">
        <f t="shared" si="29"/>
        <v/>
      </c>
      <c r="AJ45" s="50">
        <f t="shared" si="11"/>
        <v>0</v>
      </c>
      <c r="AK45" s="23"/>
      <c r="AL45" s="239">
        <v>249</v>
      </c>
      <c r="AM45" s="247"/>
      <c r="AN45" s="331" t="s">
        <v>290</v>
      </c>
      <c r="AO45" s="331"/>
      <c r="AP45" s="248"/>
      <c r="AQ45" s="249" t="s">
        <v>290</v>
      </c>
      <c r="AR45" s="250"/>
      <c r="AS45" s="250" t="s">
        <v>123</v>
      </c>
      <c r="AT45" s="250" t="s">
        <v>125</v>
      </c>
      <c r="AU45" s="251" t="s">
        <v>295</v>
      </c>
      <c r="AV45" s="252"/>
      <c r="AW45" s="425" t="str">
        <f t="shared" si="30"/>
        <v/>
      </c>
      <c r="AX45" s="253"/>
      <c r="AY45" s="139"/>
      <c r="AZ45" s="122" t="str">
        <f t="shared" si="33"/>
        <v/>
      </c>
      <c r="BA45" s="121"/>
      <c r="BB45" s="122" t="str">
        <f t="shared" si="12"/>
        <v/>
      </c>
      <c r="BC45" s="121"/>
      <c r="BD45" s="316"/>
    </row>
    <row r="46" spans="1:56" ht="21">
      <c r="A46" s="285"/>
      <c r="B46" s="286"/>
      <c r="C46" s="295"/>
      <c r="D46" s="296"/>
      <c r="E46" s="291"/>
      <c r="F46" s="202" t="str">
        <f t="shared" si="13"/>
        <v/>
      </c>
      <c r="G46" s="86" t="str">
        <f t="shared" si="14"/>
        <v/>
      </c>
      <c r="H46" s="86" t="str">
        <f t="shared" si="15"/>
        <v/>
      </c>
      <c r="I46" s="86" t="str">
        <f t="shared" si="16"/>
        <v/>
      </c>
      <c r="J46" s="86" t="str">
        <f t="shared" si="17"/>
        <v/>
      </c>
      <c r="K46" s="86" t="str">
        <f t="shared" si="18"/>
        <v/>
      </c>
      <c r="L46" s="86" t="str">
        <f t="shared" si="19"/>
        <v/>
      </c>
      <c r="M46" s="86" t="str">
        <f t="shared" si="20"/>
        <v/>
      </c>
      <c r="N46" s="286"/>
      <c r="O46" s="92" t="str">
        <f t="shared" si="21"/>
        <v/>
      </c>
      <c r="P46" s="86" t="str">
        <f t="shared" si="31"/>
        <v/>
      </c>
      <c r="Q46" s="86" t="str">
        <f t="shared" si="32"/>
        <v/>
      </c>
      <c r="R46" s="93" t="str">
        <f>IF(AND($AM46&lt;&gt;"",$U46=1),_xlfn.CONCAT(R$3,PROPER(_xlfn.XLOOKUP($AS46,入力キー,入力コード)),IF(OR($BD46="",$BD46=$BB46),_xlfn.CONCAT(R$4,IF($AS46=_xlfn.XLOOKUP($AS46,仮想キートップ,入力キー),R$7,R$10),_xlfn.XLOOKUP($AS46,仮想キートップ,入力コード),R$13,$BB46,R$14,_xlfn.XLOOKUP($AS46,仮想キートップ,キー位置),R$15,_xlfn.XLOOKUP($AS46,仮想キートップ,キー位置),R$17,IF($AS46=_xlfn.XLOOKUP($AS46,仮想キートップ,入力キー),R$12,R$11),_xlfn.XLOOKUP($AS46,仮想キートップ,入力コード),R$13,$BB46,R$14,_xlfn.XLOOKUP($AS46,仮想キートップ,キー位置),R$16,_xlfn.XLOOKUP($AS46,仮想キートップ,キー位置),IF(COUNTA($AM46:$AM$348)&gt;1,R$17,R$18)),_xlfn.CONCAT(R$4,R$6,IF($AS46=_xlfn.XLOOKUP($AS46,仮想キートップ,入力キー),R$7,R$10),_xlfn.XLOOKUP($AS46,仮想キートップ,入力コード),R$13,$BB46,R$14,_xlfn.XLOOKUP($AS46,仮想キートップ,キー位置),R$15,_xlfn.XLOOKUP($AS46,仮想キートップ,キー位置),R$17,IF($AS46=_xlfn.XLOOKUP($AS46,仮想キートップ,入力キー),R$8,R$9),_xlfn.XLOOKUP($AS46,仮想キートップ,入力コード),R$13,$BB46,R$14,_xlfn.XLOOKUP($AS46,仮想キートップ,キー位置),R$16,_xlfn.XLOOKUP($AS46,仮想キートップ,キー位置),R$17,R$5,IF($AS46=_xlfn.XLOOKUP($AS46,仮想キートップ,入力キー),R$7,R$10),_xlfn.XLOOKUP($AS46,仮想キートップ,入力コード),R$13,$BD46,R$14,_xlfn.XLOOKUP($AS46,仮想キートップ,キー位置),R$15,_xlfn.XLOOKUP($AS46,仮想キートップ,キー位置),R$17,IF($AS46=_xlfn.XLOOKUP($AS46,仮想キートップ,入力キー),R$12,R$11),_xlfn.XLOOKUP($AS46,仮想キートップ,入力コード),R$13,$BD46,R$14,_xlfn.XLOOKUP($AS46,仮想キートップ,キー位置),R$16,_xlfn.XLOOKUP($AS46,仮想キートップ,キー位置),IF(COUNTA($AM46:$AM$348)&gt;1,R$17,R$18)))),"")</f>
        <v/>
      </c>
      <c r="S46" s="282"/>
      <c r="U46" s="24">
        <f t="shared" si="0"/>
        <v>3</v>
      </c>
      <c r="V46" s="23" t="str">
        <f t="shared" si="24"/>
        <v>A</v>
      </c>
      <c r="W46" s="23">
        <f t="shared" si="25"/>
        <v>1</v>
      </c>
      <c r="X46" s="23">
        <f t="shared" si="26"/>
        <v>0</v>
      </c>
      <c r="Y46" s="30">
        <f t="shared" si="1"/>
        <v>98368</v>
      </c>
      <c r="Z46" s="178">
        <f t="shared" si="2"/>
        <v>0</v>
      </c>
      <c r="AA46" s="23"/>
      <c r="AB46" s="386" t="str">
        <f t="shared" si="3"/>
        <v/>
      </c>
      <c r="AC46" s="49" t="str">
        <f t="shared" si="27"/>
        <v/>
      </c>
      <c r="AD46" s="50">
        <f t="shared" si="5"/>
        <v>0</v>
      </c>
      <c r="AE46" s="49" t="str">
        <f t="shared" si="6"/>
        <v/>
      </c>
      <c r="AF46" s="49" t="str">
        <f t="shared" si="28"/>
        <v/>
      </c>
      <c r="AG46" s="48">
        <f t="shared" si="8"/>
        <v>0</v>
      </c>
      <c r="AH46" s="386" t="str">
        <f t="shared" si="9"/>
        <v/>
      </c>
      <c r="AI46" s="49" t="str">
        <f t="shared" si="29"/>
        <v/>
      </c>
      <c r="AJ46" s="50">
        <f t="shared" si="11"/>
        <v>0</v>
      </c>
      <c r="AK46" s="23"/>
      <c r="AL46" s="239">
        <v>250</v>
      </c>
      <c r="AM46" s="247"/>
      <c r="AN46" s="331" t="s">
        <v>290</v>
      </c>
      <c r="AO46" s="331"/>
      <c r="AP46" s="248"/>
      <c r="AQ46" s="249" t="s">
        <v>290</v>
      </c>
      <c r="AR46" s="250"/>
      <c r="AS46" s="250" t="s">
        <v>123</v>
      </c>
      <c r="AT46" s="250" t="s">
        <v>125</v>
      </c>
      <c r="AU46" s="251" t="s">
        <v>296</v>
      </c>
      <c r="AV46" s="252"/>
      <c r="AW46" s="425" t="str">
        <f t="shared" si="30"/>
        <v/>
      </c>
      <c r="AX46" s="253"/>
      <c r="AY46" s="139"/>
      <c r="AZ46" s="122" t="str">
        <f t="shared" si="33"/>
        <v/>
      </c>
      <c r="BA46" s="121"/>
      <c r="BB46" s="122" t="str">
        <f t="shared" si="12"/>
        <v/>
      </c>
      <c r="BC46" s="121"/>
      <c r="BD46" s="316"/>
    </row>
    <row r="47" spans="1:56" ht="21">
      <c r="A47" s="285"/>
      <c r="B47" s="286"/>
      <c r="C47" s="295"/>
      <c r="D47" s="296"/>
      <c r="E47" s="291"/>
      <c r="F47" s="202" t="str">
        <f t="shared" si="13"/>
        <v/>
      </c>
      <c r="G47" s="86" t="str">
        <f t="shared" si="14"/>
        <v/>
      </c>
      <c r="H47" s="86" t="str">
        <f t="shared" si="15"/>
        <v/>
      </c>
      <c r="I47" s="86" t="str">
        <f t="shared" si="16"/>
        <v/>
      </c>
      <c r="J47" s="86" t="str">
        <f t="shared" si="17"/>
        <v/>
      </c>
      <c r="K47" s="86" t="str">
        <f t="shared" si="18"/>
        <v/>
      </c>
      <c r="L47" s="86" t="str">
        <f t="shared" si="19"/>
        <v/>
      </c>
      <c r="M47" s="86" t="str">
        <f t="shared" si="20"/>
        <v/>
      </c>
      <c r="N47" s="286"/>
      <c r="O47" s="92" t="str">
        <f t="shared" si="21"/>
        <v/>
      </c>
      <c r="P47" s="86" t="str">
        <f t="shared" si="31"/>
        <v/>
      </c>
      <c r="Q47" s="86" t="str">
        <f t="shared" si="32"/>
        <v/>
      </c>
      <c r="R47" s="93" t="str">
        <f>IF(AND($AM47&lt;&gt;"",$U47=1),_xlfn.CONCAT(R$3,PROPER(_xlfn.XLOOKUP($AS47,入力キー,入力コード)),IF(OR($BD47="",$BD47=$BB47),_xlfn.CONCAT(R$4,IF($AS47=_xlfn.XLOOKUP($AS47,仮想キートップ,入力キー),R$7,R$10),_xlfn.XLOOKUP($AS47,仮想キートップ,入力コード),R$13,$BB47,R$14,_xlfn.XLOOKUP($AS47,仮想キートップ,キー位置),R$15,_xlfn.XLOOKUP($AS47,仮想キートップ,キー位置),R$17,IF($AS47=_xlfn.XLOOKUP($AS47,仮想キートップ,入力キー),R$12,R$11),_xlfn.XLOOKUP($AS47,仮想キートップ,入力コード),R$13,$BB47,R$14,_xlfn.XLOOKUP($AS47,仮想キートップ,キー位置),R$16,_xlfn.XLOOKUP($AS47,仮想キートップ,キー位置),IF(COUNTA($AM47:$AM$348)&gt;1,R$17,R$18)),_xlfn.CONCAT(R$4,R$6,IF($AS47=_xlfn.XLOOKUP($AS47,仮想キートップ,入力キー),R$7,R$10),_xlfn.XLOOKUP($AS47,仮想キートップ,入力コード),R$13,$BB47,R$14,_xlfn.XLOOKUP($AS47,仮想キートップ,キー位置),R$15,_xlfn.XLOOKUP($AS47,仮想キートップ,キー位置),R$17,IF($AS47=_xlfn.XLOOKUP($AS47,仮想キートップ,入力キー),R$8,R$9),_xlfn.XLOOKUP($AS47,仮想キートップ,入力コード),R$13,$BB47,R$14,_xlfn.XLOOKUP($AS47,仮想キートップ,キー位置),R$16,_xlfn.XLOOKUP($AS47,仮想キートップ,キー位置),R$17,R$5,IF($AS47=_xlfn.XLOOKUP($AS47,仮想キートップ,入力キー),R$7,R$10),_xlfn.XLOOKUP($AS47,仮想キートップ,入力コード),R$13,$BD47,R$14,_xlfn.XLOOKUP($AS47,仮想キートップ,キー位置),R$15,_xlfn.XLOOKUP($AS47,仮想キートップ,キー位置),R$17,IF($AS47=_xlfn.XLOOKUP($AS47,仮想キートップ,入力キー),R$12,R$11),_xlfn.XLOOKUP($AS47,仮想キートップ,入力コード),R$13,$BD47,R$14,_xlfn.XLOOKUP($AS47,仮想キートップ,キー位置),R$16,_xlfn.XLOOKUP($AS47,仮想キートップ,キー位置),IF(COUNTA($AM47:$AM$348)&gt;1,R$17,R$18)))),"")</f>
        <v/>
      </c>
      <c r="S47" s="282"/>
      <c r="U47" s="24">
        <f t="shared" si="0"/>
        <v>3</v>
      </c>
      <c r="V47" s="23" t="str">
        <f t="shared" si="24"/>
        <v>A</v>
      </c>
      <c r="W47" s="23">
        <f t="shared" si="25"/>
        <v>1</v>
      </c>
      <c r="X47" s="23">
        <f t="shared" si="26"/>
        <v>0</v>
      </c>
      <c r="Y47" s="30">
        <f t="shared" si="1"/>
        <v>98432</v>
      </c>
      <c r="Z47" s="178">
        <f t="shared" si="2"/>
        <v>0</v>
      </c>
      <c r="AA47" s="23"/>
      <c r="AB47" s="386" t="str">
        <f t="shared" si="3"/>
        <v/>
      </c>
      <c r="AC47" s="49" t="str">
        <f t="shared" si="27"/>
        <v/>
      </c>
      <c r="AD47" s="50">
        <f t="shared" si="5"/>
        <v>0</v>
      </c>
      <c r="AE47" s="49" t="str">
        <f t="shared" si="6"/>
        <v/>
      </c>
      <c r="AF47" s="49" t="str">
        <f t="shared" si="28"/>
        <v/>
      </c>
      <c r="AG47" s="48">
        <f t="shared" si="8"/>
        <v>0</v>
      </c>
      <c r="AH47" s="386" t="str">
        <f t="shared" si="9"/>
        <v/>
      </c>
      <c r="AI47" s="49" t="str">
        <f t="shared" si="29"/>
        <v/>
      </c>
      <c r="AJ47" s="50">
        <f t="shared" si="11"/>
        <v>0</v>
      </c>
      <c r="AK47" s="23"/>
      <c r="AL47" s="239">
        <v>251</v>
      </c>
      <c r="AM47" s="247"/>
      <c r="AN47" s="331" t="s">
        <v>290</v>
      </c>
      <c r="AO47" s="331"/>
      <c r="AP47" s="248"/>
      <c r="AQ47" s="249" t="s">
        <v>290</v>
      </c>
      <c r="AR47" s="250"/>
      <c r="AS47" s="250" t="s">
        <v>123</v>
      </c>
      <c r="AT47" s="250" t="s">
        <v>125</v>
      </c>
      <c r="AU47" s="251" t="s">
        <v>297</v>
      </c>
      <c r="AV47" s="252"/>
      <c r="AW47" s="425" t="str">
        <f t="shared" si="30"/>
        <v/>
      </c>
      <c r="AX47" s="253"/>
      <c r="AY47" s="139"/>
      <c r="AZ47" s="122" t="str">
        <f t="shared" si="33"/>
        <v/>
      </c>
      <c r="BA47" s="121"/>
      <c r="BB47" s="122" t="str">
        <f t="shared" si="12"/>
        <v/>
      </c>
      <c r="BC47" s="121"/>
      <c r="BD47" s="316"/>
    </row>
    <row r="48" spans="1:56" ht="21">
      <c r="A48" s="285"/>
      <c r="B48" s="286"/>
      <c r="C48" s="295"/>
      <c r="D48" s="296"/>
      <c r="E48" s="291"/>
      <c r="F48" s="202" t="str">
        <f t="shared" si="13"/>
        <v/>
      </c>
      <c r="G48" s="86" t="str">
        <f t="shared" si="14"/>
        <v/>
      </c>
      <c r="H48" s="86" t="str">
        <f t="shared" si="15"/>
        <v/>
      </c>
      <c r="I48" s="86" t="str">
        <f t="shared" si="16"/>
        <v/>
      </c>
      <c r="J48" s="86" t="str">
        <f t="shared" si="17"/>
        <v/>
      </c>
      <c r="K48" s="86" t="str">
        <f t="shared" si="18"/>
        <v/>
      </c>
      <c r="L48" s="86" t="str">
        <f t="shared" si="19"/>
        <v/>
      </c>
      <c r="M48" s="86" t="str">
        <f t="shared" si="20"/>
        <v/>
      </c>
      <c r="N48" s="286"/>
      <c r="O48" s="92" t="str">
        <f t="shared" si="21"/>
        <v/>
      </c>
      <c r="P48" s="86" t="str">
        <f t="shared" si="31"/>
        <v/>
      </c>
      <c r="Q48" s="86" t="str">
        <f t="shared" si="32"/>
        <v/>
      </c>
      <c r="R48" s="93" t="str">
        <f>IF(AND($AM48&lt;&gt;"",$U48=1),_xlfn.CONCAT(R$3,PROPER(_xlfn.XLOOKUP($AS48,入力キー,入力コード)),IF(OR($BD48="",$BD48=$BB48),_xlfn.CONCAT(R$4,IF($AS48=_xlfn.XLOOKUP($AS48,仮想キートップ,入力キー),R$7,R$10),_xlfn.XLOOKUP($AS48,仮想キートップ,入力コード),R$13,$BB48,R$14,_xlfn.XLOOKUP($AS48,仮想キートップ,キー位置),R$15,_xlfn.XLOOKUP($AS48,仮想キートップ,キー位置),R$17,IF($AS48=_xlfn.XLOOKUP($AS48,仮想キートップ,入力キー),R$12,R$11),_xlfn.XLOOKUP($AS48,仮想キートップ,入力コード),R$13,$BB48,R$14,_xlfn.XLOOKUP($AS48,仮想キートップ,キー位置),R$16,_xlfn.XLOOKUP($AS48,仮想キートップ,キー位置),IF(COUNTA($AM48:$AM$348)&gt;1,R$17,R$18)),_xlfn.CONCAT(R$4,R$6,IF($AS48=_xlfn.XLOOKUP($AS48,仮想キートップ,入力キー),R$7,R$10),_xlfn.XLOOKUP($AS48,仮想キートップ,入力コード),R$13,$BB48,R$14,_xlfn.XLOOKUP($AS48,仮想キートップ,キー位置),R$15,_xlfn.XLOOKUP($AS48,仮想キートップ,キー位置),R$17,IF($AS48=_xlfn.XLOOKUP($AS48,仮想キートップ,入力キー),R$8,R$9),_xlfn.XLOOKUP($AS48,仮想キートップ,入力コード),R$13,$BB48,R$14,_xlfn.XLOOKUP($AS48,仮想キートップ,キー位置),R$16,_xlfn.XLOOKUP($AS48,仮想キートップ,キー位置),R$17,R$5,IF($AS48=_xlfn.XLOOKUP($AS48,仮想キートップ,入力キー),R$7,R$10),_xlfn.XLOOKUP($AS48,仮想キートップ,入力コード),R$13,$BD48,R$14,_xlfn.XLOOKUP($AS48,仮想キートップ,キー位置),R$15,_xlfn.XLOOKUP($AS48,仮想キートップ,キー位置),R$17,IF($AS48=_xlfn.XLOOKUP($AS48,仮想キートップ,入力キー),R$12,R$11),_xlfn.XLOOKUP($AS48,仮想キートップ,入力コード),R$13,$BD48,R$14,_xlfn.XLOOKUP($AS48,仮想キートップ,キー位置),R$16,_xlfn.XLOOKUP($AS48,仮想キートップ,キー位置),IF(COUNTA($AM48:$AM$348)&gt;1,R$17,R$18)))),"")</f>
        <v/>
      </c>
      <c r="S48" s="282"/>
      <c r="U48" s="24">
        <f t="shared" si="0"/>
        <v>3</v>
      </c>
      <c r="V48" s="23" t="str">
        <f t="shared" si="24"/>
        <v>A</v>
      </c>
      <c r="W48" s="23">
        <f t="shared" si="25"/>
        <v>1</v>
      </c>
      <c r="X48" s="23">
        <f t="shared" si="26"/>
        <v>0</v>
      </c>
      <c r="Y48" s="30">
        <f t="shared" si="1"/>
        <v>98560</v>
      </c>
      <c r="Z48" s="178">
        <f t="shared" si="2"/>
        <v>0</v>
      </c>
      <c r="AA48" s="23"/>
      <c r="AB48" s="386" t="str">
        <f t="shared" si="3"/>
        <v/>
      </c>
      <c r="AC48" s="49" t="str">
        <f t="shared" si="27"/>
        <v/>
      </c>
      <c r="AD48" s="50">
        <f t="shared" si="5"/>
        <v>0</v>
      </c>
      <c r="AE48" s="49" t="str">
        <f t="shared" si="6"/>
        <v/>
      </c>
      <c r="AF48" s="49" t="str">
        <f t="shared" si="28"/>
        <v/>
      </c>
      <c r="AG48" s="48">
        <f t="shared" si="8"/>
        <v>0</v>
      </c>
      <c r="AH48" s="386" t="str">
        <f t="shared" si="9"/>
        <v/>
      </c>
      <c r="AI48" s="49" t="str">
        <f t="shared" si="29"/>
        <v/>
      </c>
      <c r="AJ48" s="50">
        <f t="shared" si="11"/>
        <v>0</v>
      </c>
      <c r="AK48" s="23"/>
      <c r="AL48" s="239">
        <v>252</v>
      </c>
      <c r="AM48" s="247"/>
      <c r="AN48" s="331" t="s">
        <v>290</v>
      </c>
      <c r="AO48" s="331"/>
      <c r="AP48" s="248"/>
      <c r="AQ48" s="249" t="s">
        <v>290</v>
      </c>
      <c r="AR48" s="250"/>
      <c r="AS48" s="250" t="s">
        <v>123</v>
      </c>
      <c r="AT48" s="250" t="s">
        <v>125</v>
      </c>
      <c r="AU48" s="251" t="s">
        <v>298</v>
      </c>
      <c r="AV48" s="252"/>
      <c r="AW48" s="425" t="str">
        <f t="shared" si="30"/>
        <v/>
      </c>
      <c r="AX48" s="253"/>
      <c r="AY48" s="139"/>
      <c r="AZ48" s="122" t="str">
        <f t="shared" si="33"/>
        <v/>
      </c>
      <c r="BA48" s="121"/>
      <c r="BB48" s="122" t="str">
        <f t="shared" si="12"/>
        <v/>
      </c>
      <c r="BC48" s="121"/>
      <c r="BD48" s="316"/>
    </row>
    <row r="49" spans="1:56" ht="21">
      <c r="A49" s="285"/>
      <c r="B49" s="286"/>
      <c r="C49" s="295"/>
      <c r="D49" s="296"/>
      <c r="E49" s="291"/>
      <c r="F49" s="202" t="str">
        <f t="shared" si="13"/>
        <v/>
      </c>
      <c r="G49" s="86" t="str">
        <f t="shared" si="14"/>
        <v/>
      </c>
      <c r="H49" s="86" t="str">
        <f t="shared" si="15"/>
        <v/>
      </c>
      <c r="I49" s="86" t="str">
        <f t="shared" si="16"/>
        <v/>
      </c>
      <c r="J49" s="86" t="str">
        <f t="shared" si="17"/>
        <v/>
      </c>
      <c r="K49" s="86" t="str">
        <f t="shared" si="18"/>
        <v/>
      </c>
      <c r="L49" s="86" t="str">
        <f t="shared" si="19"/>
        <v/>
      </c>
      <c r="M49" s="86" t="str">
        <f t="shared" si="20"/>
        <v/>
      </c>
      <c r="N49" s="286"/>
      <c r="O49" s="92" t="str">
        <f t="shared" si="21"/>
        <v/>
      </c>
      <c r="P49" s="86" t="str">
        <f t="shared" si="31"/>
        <v/>
      </c>
      <c r="Q49" s="86" t="str">
        <f t="shared" si="32"/>
        <v/>
      </c>
      <c r="R49" s="93" t="str">
        <f>IF(AND($AM49&lt;&gt;"",$U49=1),_xlfn.CONCAT(R$3,PROPER(_xlfn.XLOOKUP($AS49,入力キー,入力コード)),IF(OR($BD49="",$BD49=$BB49),_xlfn.CONCAT(R$4,IF($AS49=_xlfn.XLOOKUP($AS49,仮想キートップ,入力キー),R$7,R$10),_xlfn.XLOOKUP($AS49,仮想キートップ,入力コード),R$13,$BB49,R$14,_xlfn.XLOOKUP($AS49,仮想キートップ,キー位置),R$15,_xlfn.XLOOKUP($AS49,仮想キートップ,キー位置),R$17,IF($AS49=_xlfn.XLOOKUP($AS49,仮想キートップ,入力キー),R$12,R$11),_xlfn.XLOOKUP($AS49,仮想キートップ,入力コード),R$13,$BB49,R$14,_xlfn.XLOOKUP($AS49,仮想キートップ,キー位置),R$16,_xlfn.XLOOKUP($AS49,仮想キートップ,キー位置),IF(COUNTA($AM49:$AM$348)&gt;1,R$17,R$18)),_xlfn.CONCAT(R$4,R$6,IF($AS49=_xlfn.XLOOKUP($AS49,仮想キートップ,入力キー),R$7,R$10),_xlfn.XLOOKUP($AS49,仮想キートップ,入力コード),R$13,$BB49,R$14,_xlfn.XLOOKUP($AS49,仮想キートップ,キー位置),R$15,_xlfn.XLOOKUP($AS49,仮想キートップ,キー位置),R$17,IF($AS49=_xlfn.XLOOKUP($AS49,仮想キートップ,入力キー),R$8,R$9),_xlfn.XLOOKUP($AS49,仮想キートップ,入力コード),R$13,$BB49,R$14,_xlfn.XLOOKUP($AS49,仮想キートップ,キー位置),R$16,_xlfn.XLOOKUP($AS49,仮想キートップ,キー位置),R$17,R$5,IF($AS49=_xlfn.XLOOKUP($AS49,仮想キートップ,入力キー),R$7,R$10),_xlfn.XLOOKUP($AS49,仮想キートップ,入力コード),R$13,$BD49,R$14,_xlfn.XLOOKUP($AS49,仮想キートップ,キー位置),R$15,_xlfn.XLOOKUP($AS49,仮想キートップ,キー位置),R$17,IF($AS49=_xlfn.XLOOKUP($AS49,仮想キートップ,入力キー),R$12,R$11),_xlfn.XLOOKUP($AS49,仮想キートップ,入力コード),R$13,$BD49,R$14,_xlfn.XLOOKUP($AS49,仮想キートップ,キー位置),R$16,_xlfn.XLOOKUP($AS49,仮想キートップ,キー位置),IF(COUNTA($AM49:$AM$348)&gt;1,R$17,R$18)))),"")</f>
        <v/>
      </c>
      <c r="S49" s="282"/>
      <c r="U49" s="24">
        <f t="shared" ref="U49:U52" si="34">COUNTA(AS49:AU49)</f>
        <v>3</v>
      </c>
      <c r="V49" s="23" t="str">
        <f t="shared" ref="V49:V52" si="35">CHAR($V$18+W49+X49)</f>
        <v>A</v>
      </c>
      <c r="W49" s="23">
        <f t="shared" ref="W49:W52" si="36">IF(AQ49="",0,1)</f>
        <v>1</v>
      </c>
      <c r="X49" s="23">
        <f t="shared" ref="X49:X52" si="37">IF(AR49="",0,2)</f>
        <v>0</v>
      </c>
      <c r="Y49" s="30">
        <f t="shared" ref="Y49:Y52" si="38">_xlfn.BITOR(_xlfn.BITOR(_xlfn.BITLSHIFT(1,_xlfn.XLOOKUP(AS49,仮想キートップ,ビット)),_xlfn.BITLSHIFT(1,_xlfn.XLOOKUP(AT49,仮想キートップ,ビット))),_xlfn.BITLSHIFT(1,_xlfn.XLOOKUP(AU49,仮想キートップ,ビット)))</f>
        <v>98816</v>
      </c>
      <c r="Z49" s="178">
        <f t="shared" si="2"/>
        <v>0</v>
      </c>
      <c r="AA49" s="23"/>
      <c r="AB49" s="386" t="str">
        <f t="shared" si="3"/>
        <v/>
      </c>
      <c r="AC49" s="49" t="str">
        <f t="shared" ref="AC49:AC52" si="39">_xlfn.XLOOKUP(AB49,ビットパターン,出力かな,"")</f>
        <v/>
      </c>
      <c r="AD49" s="50">
        <f t="shared" ref="AD49:AD52" si="40">_xlfn.XLOOKUP(AC49,ひらがな,移動単位,0)</f>
        <v>0</v>
      </c>
      <c r="AE49" s="49" t="str">
        <f t="shared" si="6"/>
        <v/>
      </c>
      <c r="AF49" s="49" t="str">
        <f t="shared" ref="AF49:AF52" si="41">_xlfn.XLOOKUP(AE49,ビットパターン,出力かな,"")</f>
        <v/>
      </c>
      <c r="AG49" s="48">
        <f t="shared" ref="AG49:AG52" si="42">_xlfn.XLOOKUP(AF49,ひらがな,移動単位,0)</f>
        <v>0</v>
      </c>
      <c r="AH49" s="386" t="str">
        <f t="shared" si="9"/>
        <v/>
      </c>
      <c r="AI49" s="49" t="str">
        <f t="shared" ref="AI49:AI52" si="43">_xlfn.XLOOKUP(AH49,ビットパターン,出力かな,"")</f>
        <v/>
      </c>
      <c r="AJ49" s="50">
        <f t="shared" ref="AJ49:AJ52" si="44">_xlfn.XLOOKUP(AI49,ひらがな,移動単位,0)</f>
        <v>0</v>
      </c>
      <c r="AK49" s="23"/>
      <c r="AL49" s="239">
        <v>253</v>
      </c>
      <c r="AM49" s="247"/>
      <c r="AN49" s="331" t="s">
        <v>290</v>
      </c>
      <c r="AO49" s="331"/>
      <c r="AP49" s="248"/>
      <c r="AQ49" s="249" t="s">
        <v>290</v>
      </c>
      <c r="AR49" s="250"/>
      <c r="AS49" s="250" t="s">
        <v>123</v>
      </c>
      <c r="AT49" s="250" t="s">
        <v>125</v>
      </c>
      <c r="AU49" s="251" t="s">
        <v>299</v>
      </c>
      <c r="AV49" s="252"/>
      <c r="AW49" s="425" t="str">
        <f t="shared" si="30"/>
        <v/>
      </c>
      <c r="AX49" s="253"/>
      <c r="AY49" s="139"/>
      <c r="AZ49" s="122" t="str">
        <f t="shared" si="33"/>
        <v/>
      </c>
      <c r="BA49" s="121"/>
      <c r="BB49" s="122" t="str">
        <f t="shared" si="12"/>
        <v/>
      </c>
      <c r="BC49" s="121"/>
      <c r="BD49" s="316"/>
    </row>
    <row r="50" spans="1:56" ht="21">
      <c r="A50" s="285"/>
      <c r="B50" s="286"/>
      <c r="C50" s="295"/>
      <c r="D50" s="296"/>
      <c r="E50" s="291"/>
      <c r="F50" s="202" t="str">
        <f t="shared" si="13"/>
        <v/>
      </c>
      <c r="G50" s="86" t="str">
        <f t="shared" si="14"/>
        <v/>
      </c>
      <c r="H50" s="86" t="str">
        <f t="shared" si="15"/>
        <v/>
      </c>
      <c r="I50" s="86" t="str">
        <f t="shared" si="16"/>
        <v/>
      </c>
      <c r="J50" s="86" t="str">
        <f t="shared" si="17"/>
        <v/>
      </c>
      <c r="K50" s="86" t="str">
        <f t="shared" si="18"/>
        <v/>
      </c>
      <c r="L50" s="86" t="str">
        <f t="shared" si="19"/>
        <v/>
      </c>
      <c r="M50" s="86" t="str">
        <f t="shared" si="20"/>
        <v/>
      </c>
      <c r="N50" s="286"/>
      <c r="O50" s="92" t="str">
        <f t="shared" si="21"/>
        <v/>
      </c>
      <c r="P50" s="86" t="str">
        <f t="shared" si="31"/>
        <v/>
      </c>
      <c r="Q50" s="86" t="str">
        <f t="shared" si="32"/>
        <v/>
      </c>
      <c r="R50" s="93" t="str">
        <f>IF(AND($AM50&lt;&gt;"",$U50=1),_xlfn.CONCAT(R$3,PROPER(_xlfn.XLOOKUP($AS50,入力キー,入力コード)),IF(OR($BD50="",$BD50=$BB50),_xlfn.CONCAT(R$4,IF($AS50=_xlfn.XLOOKUP($AS50,仮想キートップ,入力キー),R$7,R$10),_xlfn.XLOOKUP($AS50,仮想キートップ,入力コード),R$13,$BB50,R$14,_xlfn.XLOOKUP($AS50,仮想キートップ,キー位置),R$15,_xlfn.XLOOKUP($AS50,仮想キートップ,キー位置),R$17,IF($AS50=_xlfn.XLOOKUP($AS50,仮想キートップ,入力キー),R$12,R$11),_xlfn.XLOOKUP($AS50,仮想キートップ,入力コード),R$13,$BB50,R$14,_xlfn.XLOOKUP($AS50,仮想キートップ,キー位置),R$16,_xlfn.XLOOKUP($AS50,仮想キートップ,キー位置),IF(COUNTA($AM50:$AM$348)&gt;1,R$17,R$18)),_xlfn.CONCAT(R$4,R$6,IF($AS50=_xlfn.XLOOKUP($AS50,仮想キートップ,入力キー),R$7,R$10),_xlfn.XLOOKUP($AS50,仮想キートップ,入力コード),R$13,$BB50,R$14,_xlfn.XLOOKUP($AS50,仮想キートップ,キー位置),R$15,_xlfn.XLOOKUP($AS50,仮想キートップ,キー位置),R$17,IF($AS50=_xlfn.XLOOKUP($AS50,仮想キートップ,入力キー),R$8,R$9),_xlfn.XLOOKUP($AS50,仮想キートップ,入力コード),R$13,$BB50,R$14,_xlfn.XLOOKUP($AS50,仮想キートップ,キー位置),R$16,_xlfn.XLOOKUP($AS50,仮想キートップ,キー位置),R$17,R$5,IF($AS50=_xlfn.XLOOKUP($AS50,仮想キートップ,入力キー),R$7,R$10),_xlfn.XLOOKUP($AS50,仮想キートップ,入力コード),R$13,$BD50,R$14,_xlfn.XLOOKUP($AS50,仮想キートップ,キー位置),R$15,_xlfn.XLOOKUP($AS50,仮想キートップ,キー位置),R$17,IF($AS50=_xlfn.XLOOKUP($AS50,仮想キートップ,入力キー),R$12,R$11),_xlfn.XLOOKUP($AS50,仮想キートップ,入力コード),R$13,$BD50,R$14,_xlfn.XLOOKUP($AS50,仮想キートップ,キー位置),R$16,_xlfn.XLOOKUP($AS50,仮想キートップ,キー位置),IF(COUNTA($AM50:$AM$348)&gt;1,R$17,R$18)))),"")</f>
        <v/>
      </c>
      <c r="S50" s="282"/>
      <c r="U50" s="24">
        <f t="shared" si="34"/>
        <v>3</v>
      </c>
      <c r="V50" s="23" t="str">
        <f t="shared" si="35"/>
        <v>A</v>
      </c>
      <c r="W50" s="23">
        <f t="shared" si="36"/>
        <v>1</v>
      </c>
      <c r="X50" s="23">
        <f t="shared" si="37"/>
        <v>0</v>
      </c>
      <c r="Y50" s="30">
        <f t="shared" si="38"/>
        <v>99328</v>
      </c>
      <c r="Z50" s="178">
        <f t="shared" si="2"/>
        <v>0</v>
      </c>
      <c r="AA50" s="23"/>
      <c r="AB50" s="386" t="str">
        <f t="shared" si="3"/>
        <v/>
      </c>
      <c r="AC50" s="49" t="str">
        <f t="shared" si="39"/>
        <v/>
      </c>
      <c r="AD50" s="50">
        <f t="shared" si="40"/>
        <v>0</v>
      </c>
      <c r="AE50" s="49" t="str">
        <f t="shared" si="6"/>
        <v/>
      </c>
      <c r="AF50" s="49" t="str">
        <f t="shared" si="41"/>
        <v/>
      </c>
      <c r="AG50" s="48">
        <f t="shared" si="42"/>
        <v>0</v>
      </c>
      <c r="AH50" s="386" t="str">
        <f t="shared" si="9"/>
        <v/>
      </c>
      <c r="AI50" s="49" t="str">
        <f t="shared" si="43"/>
        <v/>
      </c>
      <c r="AJ50" s="50">
        <f t="shared" si="44"/>
        <v>0</v>
      </c>
      <c r="AK50" s="23"/>
      <c r="AL50" s="239">
        <v>254</v>
      </c>
      <c r="AM50" s="247"/>
      <c r="AN50" s="331" t="s">
        <v>290</v>
      </c>
      <c r="AO50" s="331"/>
      <c r="AP50" s="248"/>
      <c r="AQ50" s="249" t="s">
        <v>290</v>
      </c>
      <c r="AR50" s="250"/>
      <c r="AS50" s="250" t="s">
        <v>123</v>
      </c>
      <c r="AT50" s="250" t="s">
        <v>125</v>
      </c>
      <c r="AU50" s="251" t="s">
        <v>14</v>
      </c>
      <c r="AV50" s="252"/>
      <c r="AW50" s="425" t="str">
        <f t="shared" si="30"/>
        <v/>
      </c>
      <c r="AX50" s="253"/>
      <c r="AY50" s="139"/>
      <c r="AZ50" s="122" t="str">
        <f t="shared" si="33"/>
        <v/>
      </c>
      <c r="BA50" s="121"/>
      <c r="BB50" s="122" t="str">
        <f t="shared" si="12"/>
        <v/>
      </c>
      <c r="BC50" s="121"/>
      <c r="BD50" s="316"/>
    </row>
    <row r="51" spans="1:56" ht="21">
      <c r="A51" s="285"/>
      <c r="B51" s="286"/>
      <c r="C51" s="295"/>
      <c r="D51" s="296"/>
      <c r="E51" s="291"/>
      <c r="F51" s="202" t="str">
        <f t="shared" si="13"/>
        <v/>
      </c>
      <c r="G51" s="86" t="str">
        <f t="shared" si="14"/>
        <v/>
      </c>
      <c r="H51" s="86" t="str">
        <f t="shared" si="15"/>
        <v/>
      </c>
      <c r="I51" s="86" t="str">
        <f t="shared" si="16"/>
        <v/>
      </c>
      <c r="J51" s="86" t="str">
        <f t="shared" si="17"/>
        <v/>
      </c>
      <c r="K51" s="86" t="str">
        <f t="shared" si="18"/>
        <v/>
      </c>
      <c r="L51" s="86" t="str">
        <f t="shared" si="19"/>
        <v/>
      </c>
      <c r="M51" s="86" t="str">
        <f t="shared" si="20"/>
        <v/>
      </c>
      <c r="N51" s="286"/>
      <c r="O51" s="92" t="str">
        <f t="shared" si="21"/>
        <v/>
      </c>
      <c r="P51" s="86" t="str">
        <f t="shared" si="31"/>
        <v/>
      </c>
      <c r="Q51" s="86" t="str">
        <f t="shared" si="32"/>
        <v/>
      </c>
      <c r="R51" s="93" t="str">
        <f>IF(AND($AM51&lt;&gt;"",$U51=1),_xlfn.CONCAT(R$3,PROPER(_xlfn.XLOOKUP($AS51,入力キー,入力コード)),IF(OR($BD51="",$BD51=$BB51),_xlfn.CONCAT(R$4,IF($AS51=_xlfn.XLOOKUP($AS51,仮想キートップ,入力キー),R$7,R$10),_xlfn.XLOOKUP($AS51,仮想キートップ,入力コード),R$13,$BB51,R$14,_xlfn.XLOOKUP($AS51,仮想キートップ,キー位置),R$15,_xlfn.XLOOKUP($AS51,仮想キートップ,キー位置),R$17,IF($AS51=_xlfn.XLOOKUP($AS51,仮想キートップ,入力キー),R$12,R$11),_xlfn.XLOOKUP($AS51,仮想キートップ,入力コード),R$13,$BB51,R$14,_xlfn.XLOOKUP($AS51,仮想キートップ,キー位置),R$16,_xlfn.XLOOKUP($AS51,仮想キートップ,キー位置),IF(COUNTA($AM51:$AM$348)&gt;1,R$17,R$18)),_xlfn.CONCAT(R$4,R$6,IF($AS51=_xlfn.XLOOKUP($AS51,仮想キートップ,入力キー),R$7,R$10),_xlfn.XLOOKUP($AS51,仮想キートップ,入力コード),R$13,$BB51,R$14,_xlfn.XLOOKUP($AS51,仮想キートップ,キー位置),R$15,_xlfn.XLOOKUP($AS51,仮想キートップ,キー位置),R$17,IF($AS51=_xlfn.XLOOKUP($AS51,仮想キートップ,入力キー),R$8,R$9),_xlfn.XLOOKUP($AS51,仮想キートップ,入力コード),R$13,$BB51,R$14,_xlfn.XLOOKUP($AS51,仮想キートップ,キー位置),R$16,_xlfn.XLOOKUP($AS51,仮想キートップ,キー位置),R$17,R$5,IF($AS51=_xlfn.XLOOKUP($AS51,仮想キートップ,入力キー),R$7,R$10),_xlfn.XLOOKUP($AS51,仮想キートップ,入力コード),R$13,$BD51,R$14,_xlfn.XLOOKUP($AS51,仮想キートップ,キー位置),R$15,_xlfn.XLOOKUP($AS51,仮想キートップ,キー位置),R$17,IF($AS51=_xlfn.XLOOKUP($AS51,仮想キートップ,入力キー),R$12,R$11),_xlfn.XLOOKUP($AS51,仮想キートップ,入力コード),R$13,$BD51,R$14,_xlfn.XLOOKUP($AS51,仮想キートップ,キー位置),R$16,_xlfn.XLOOKUP($AS51,仮想キートップ,キー位置),IF(COUNTA($AM51:$AM$348)&gt;1,R$17,R$18)))),"")</f>
        <v/>
      </c>
      <c r="S51" s="282"/>
      <c r="U51" s="24">
        <f t="shared" si="34"/>
        <v>3</v>
      </c>
      <c r="V51" s="23" t="str">
        <f t="shared" si="35"/>
        <v>A</v>
      </c>
      <c r="W51" s="23">
        <f t="shared" si="36"/>
        <v>1</v>
      </c>
      <c r="X51" s="23">
        <f t="shared" si="37"/>
        <v>0</v>
      </c>
      <c r="Y51" s="30">
        <f t="shared" si="38"/>
        <v>100352</v>
      </c>
      <c r="Z51" s="178">
        <f t="shared" si="2"/>
        <v>0</v>
      </c>
      <c r="AA51" s="23"/>
      <c r="AB51" s="386" t="str">
        <f t="shared" si="3"/>
        <v/>
      </c>
      <c r="AC51" s="49" t="str">
        <f t="shared" si="39"/>
        <v/>
      </c>
      <c r="AD51" s="50">
        <f t="shared" si="40"/>
        <v>0</v>
      </c>
      <c r="AE51" s="49" t="str">
        <f t="shared" si="6"/>
        <v/>
      </c>
      <c r="AF51" s="49" t="str">
        <f t="shared" si="41"/>
        <v/>
      </c>
      <c r="AG51" s="48">
        <f t="shared" si="42"/>
        <v>0</v>
      </c>
      <c r="AH51" s="386" t="str">
        <f t="shared" si="9"/>
        <v/>
      </c>
      <c r="AI51" s="49" t="str">
        <f t="shared" si="43"/>
        <v/>
      </c>
      <c r="AJ51" s="50">
        <f t="shared" si="44"/>
        <v>0</v>
      </c>
      <c r="AK51" s="23"/>
      <c r="AL51" s="239">
        <v>255</v>
      </c>
      <c r="AM51" s="247"/>
      <c r="AN51" s="331" t="s">
        <v>290</v>
      </c>
      <c r="AO51" s="331"/>
      <c r="AP51" s="248"/>
      <c r="AQ51" s="249" t="s">
        <v>290</v>
      </c>
      <c r="AR51" s="250"/>
      <c r="AS51" s="250" t="s">
        <v>123</v>
      </c>
      <c r="AT51" s="250" t="s">
        <v>125</v>
      </c>
      <c r="AU51" s="251" t="s">
        <v>15</v>
      </c>
      <c r="AV51" s="252"/>
      <c r="AW51" s="425" t="str">
        <f t="shared" si="30"/>
        <v/>
      </c>
      <c r="AX51" s="253"/>
      <c r="AY51" s="139"/>
      <c r="AZ51" s="122" t="str">
        <f t="shared" si="33"/>
        <v/>
      </c>
      <c r="BA51" s="121"/>
      <c r="BB51" s="122" t="str">
        <f t="shared" si="12"/>
        <v/>
      </c>
      <c r="BC51" s="121"/>
      <c r="BD51" s="316"/>
    </row>
    <row r="52" spans="1:56" ht="21">
      <c r="A52" s="285"/>
      <c r="B52" s="286"/>
      <c r="C52" s="295"/>
      <c r="D52" s="296"/>
      <c r="E52" s="291"/>
      <c r="F52" s="202" t="str">
        <f t="shared" si="13"/>
        <v/>
      </c>
      <c r="G52" s="86" t="str">
        <f t="shared" si="14"/>
        <v/>
      </c>
      <c r="H52" s="86" t="str">
        <f t="shared" si="15"/>
        <v/>
      </c>
      <c r="I52" s="86" t="str">
        <f t="shared" si="16"/>
        <v/>
      </c>
      <c r="J52" s="86" t="str">
        <f t="shared" si="17"/>
        <v/>
      </c>
      <c r="K52" s="86" t="str">
        <f t="shared" si="18"/>
        <v/>
      </c>
      <c r="L52" s="86" t="str">
        <f t="shared" si="19"/>
        <v/>
      </c>
      <c r="M52" s="86" t="str">
        <f t="shared" si="20"/>
        <v/>
      </c>
      <c r="N52" s="286"/>
      <c r="O52" s="92" t="str">
        <f t="shared" si="21"/>
        <v/>
      </c>
      <c r="P52" s="86" t="str">
        <f t="shared" si="31"/>
        <v/>
      </c>
      <c r="Q52" s="86" t="str">
        <f t="shared" si="32"/>
        <v/>
      </c>
      <c r="R52" s="93" t="str">
        <f>IF(AND($AM52&lt;&gt;"",$U52=1),_xlfn.CONCAT(R$3,PROPER(_xlfn.XLOOKUP($AS52,入力キー,入力コード)),IF(OR($BD52="",$BD52=$BB52),_xlfn.CONCAT(R$4,IF($AS52=_xlfn.XLOOKUP($AS52,仮想キートップ,入力キー),R$7,R$10),_xlfn.XLOOKUP($AS52,仮想キートップ,入力コード),R$13,$BB52,R$14,_xlfn.XLOOKUP($AS52,仮想キートップ,キー位置),R$15,_xlfn.XLOOKUP($AS52,仮想キートップ,キー位置),R$17,IF($AS52=_xlfn.XLOOKUP($AS52,仮想キートップ,入力キー),R$12,R$11),_xlfn.XLOOKUP($AS52,仮想キートップ,入力コード),R$13,$BB52,R$14,_xlfn.XLOOKUP($AS52,仮想キートップ,キー位置),R$16,_xlfn.XLOOKUP($AS52,仮想キートップ,キー位置),IF(COUNTA($AM52:$AM$348)&gt;1,R$17,R$18)),_xlfn.CONCAT(R$4,R$6,IF($AS52=_xlfn.XLOOKUP($AS52,仮想キートップ,入力キー),R$7,R$10),_xlfn.XLOOKUP($AS52,仮想キートップ,入力コード),R$13,$BB52,R$14,_xlfn.XLOOKUP($AS52,仮想キートップ,キー位置),R$15,_xlfn.XLOOKUP($AS52,仮想キートップ,キー位置),R$17,IF($AS52=_xlfn.XLOOKUP($AS52,仮想キートップ,入力キー),R$8,R$9),_xlfn.XLOOKUP($AS52,仮想キートップ,入力コード),R$13,$BB52,R$14,_xlfn.XLOOKUP($AS52,仮想キートップ,キー位置),R$16,_xlfn.XLOOKUP($AS52,仮想キートップ,キー位置),R$17,R$5,IF($AS52=_xlfn.XLOOKUP($AS52,仮想キートップ,入力キー),R$7,R$10),_xlfn.XLOOKUP($AS52,仮想キートップ,入力コード),R$13,$BD52,R$14,_xlfn.XLOOKUP($AS52,仮想キートップ,キー位置),R$15,_xlfn.XLOOKUP($AS52,仮想キートップ,キー位置),R$17,IF($AS52=_xlfn.XLOOKUP($AS52,仮想キートップ,入力キー),R$12,R$11),_xlfn.XLOOKUP($AS52,仮想キートップ,入力コード),R$13,$BD52,R$14,_xlfn.XLOOKUP($AS52,仮想キートップ,キー位置),R$16,_xlfn.XLOOKUP($AS52,仮想キートップ,キー位置),IF(COUNTA($AM52:$AM$348)&gt;1,R$17,R$18)))),"")</f>
        <v/>
      </c>
      <c r="S52" s="282"/>
      <c r="U52" s="24">
        <f t="shared" si="34"/>
        <v>3</v>
      </c>
      <c r="V52" s="23" t="str">
        <f t="shared" si="35"/>
        <v>A</v>
      </c>
      <c r="W52" s="23">
        <f t="shared" si="36"/>
        <v>1</v>
      </c>
      <c r="X52" s="23">
        <f t="shared" si="37"/>
        <v>0</v>
      </c>
      <c r="Y52" s="30">
        <f t="shared" si="38"/>
        <v>102400</v>
      </c>
      <c r="Z52" s="178">
        <f t="shared" si="2"/>
        <v>0</v>
      </c>
      <c r="AA52" s="23"/>
      <c r="AB52" s="386" t="str">
        <f t="shared" si="3"/>
        <v/>
      </c>
      <c r="AC52" s="49" t="str">
        <f t="shared" si="39"/>
        <v/>
      </c>
      <c r="AD52" s="50">
        <f t="shared" si="40"/>
        <v>0</v>
      </c>
      <c r="AE52" s="49" t="str">
        <f t="shared" si="6"/>
        <v/>
      </c>
      <c r="AF52" s="49" t="str">
        <f t="shared" si="41"/>
        <v/>
      </c>
      <c r="AG52" s="48">
        <f t="shared" si="42"/>
        <v>0</v>
      </c>
      <c r="AH52" s="386" t="str">
        <f t="shared" si="9"/>
        <v/>
      </c>
      <c r="AI52" s="49" t="str">
        <f t="shared" si="43"/>
        <v/>
      </c>
      <c r="AJ52" s="50">
        <f t="shared" si="44"/>
        <v>0</v>
      </c>
      <c r="AK52" s="23"/>
      <c r="AL52" s="239">
        <v>256</v>
      </c>
      <c r="AM52" s="247"/>
      <c r="AN52" s="331" t="s">
        <v>290</v>
      </c>
      <c r="AO52" s="331"/>
      <c r="AP52" s="248"/>
      <c r="AQ52" s="249" t="s">
        <v>290</v>
      </c>
      <c r="AR52" s="250"/>
      <c r="AS52" s="250" t="s">
        <v>123</v>
      </c>
      <c r="AT52" s="250" t="s">
        <v>125</v>
      </c>
      <c r="AU52" s="251" t="s">
        <v>866</v>
      </c>
      <c r="AV52" s="252"/>
      <c r="AW52" s="425" t="str">
        <f t="shared" si="30"/>
        <v/>
      </c>
      <c r="AX52" s="253"/>
      <c r="AY52" s="139"/>
      <c r="AZ52" s="122" t="str">
        <f t="shared" si="33"/>
        <v/>
      </c>
      <c r="BA52" s="121"/>
      <c r="BB52" s="122" t="str">
        <f t="shared" si="12"/>
        <v/>
      </c>
      <c r="BC52" s="121"/>
      <c r="BD52" s="316"/>
    </row>
    <row r="53" spans="1:56" ht="21">
      <c r="A53" s="285"/>
      <c r="B53" s="286"/>
      <c r="C53" s="295"/>
      <c r="D53" s="296"/>
      <c r="E53" s="291"/>
      <c r="F53" s="202" t="str">
        <f t="shared" si="13"/>
        <v/>
      </c>
      <c r="G53" s="86" t="str">
        <f t="shared" si="14"/>
        <v/>
      </c>
      <c r="H53" s="86" t="str">
        <f t="shared" si="15"/>
        <v/>
      </c>
      <c r="I53" s="86" t="str">
        <f t="shared" si="16"/>
        <v/>
      </c>
      <c r="J53" s="86" t="str">
        <f t="shared" si="17"/>
        <v/>
      </c>
      <c r="K53" s="86" t="str">
        <f t="shared" si="18"/>
        <v/>
      </c>
      <c r="L53" s="86" t="str">
        <f t="shared" si="19"/>
        <v/>
      </c>
      <c r="M53" s="86" t="str">
        <f t="shared" si="20"/>
        <v/>
      </c>
      <c r="N53" s="286"/>
      <c r="O53" s="92" t="str">
        <f t="shared" si="21"/>
        <v/>
      </c>
      <c r="P53" s="86" t="str">
        <f t="shared" si="31"/>
        <v/>
      </c>
      <c r="Q53" s="86" t="str">
        <f t="shared" si="32"/>
        <v/>
      </c>
      <c r="R53" s="93" t="str">
        <f>IF(AND($AM53&lt;&gt;"",$U53=1),_xlfn.CONCAT(R$3,PROPER(_xlfn.XLOOKUP($AS53,入力キー,入力コード)),IF(OR($BD53="",$BD53=$BB53),_xlfn.CONCAT(R$4,IF($AS53=_xlfn.XLOOKUP($AS53,仮想キートップ,入力キー),R$7,R$10),_xlfn.XLOOKUP($AS53,仮想キートップ,入力コード),R$13,$BB53,R$14,_xlfn.XLOOKUP($AS53,仮想キートップ,キー位置),R$15,_xlfn.XLOOKUP($AS53,仮想キートップ,キー位置),R$17,IF($AS53=_xlfn.XLOOKUP($AS53,仮想キートップ,入力キー),R$12,R$11),_xlfn.XLOOKUP($AS53,仮想キートップ,入力コード),R$13,$BB53,R$14,_xlfn.XLOOKUP($AS53,仮想キートップ,キー位置),R$16,_xlfn.XLOOKUP($AS53,仮想キートップ,キー位置),IF(COUNTA($AM53:$AM$348)&gt;1,R$17,R$18)),_xlfn.CONCAT(R$4,R$6,IF($AS53=_xlfn.XLOOKUP($AS53,仮想キートップ,入力キー),R$7,R$10),_xlfn.XLOOKUP($AS53,仮想キートップ,入力コード),R$13,$BB53,R$14,_xlfn.XLOOKUP($AS53,仮想キートップ,キー位置),R$15,_xlfn.XLOOKUP($AS53,仮想キートップ,キー位置),R$17,IF($AS53=_xlfn.XLOOKUP($AS53,仮想キートップ,入力キー),R$8,R$9),_xlfn.XLOOKUP($AS53,仮想キートップ,入力コード),R$13,$BB53,R$14,_xlfn.XLOOKUP($AS53,仮想キートップ,キー位置),R$16,_xlfn.XLOOKUP($AS53,仮想キートップ,キー位置),R$17,R$5,IF($AS53=_xlfn.XLOOKUP($AS53,仮想キートップ,入力キー),R$7,R$10),_xlfn.XLOOKUP($AS53,仮想キートップ,入力コード),R$13,$BD53,R$14,_xlfn.XLOOKUP($AS53,仮想キートップ,キー位置),R$15,_xlfn.XLOOKUP($AS53,仮想キートップ,キー位置),R$17,IF($AS53=_xlfn.XLOOKUP($AS53,仮想キートップ,入力キー),R$12,R$11),_xlfn.XLOOKUP($AS53,仮想キートップ,入力コード),R$13,$BD53,R$14,_xlfn.XLOOKUP($AS53,仮想キートップ,キー位置),R$16,_xlfn.XLOOKUP($AS53,仮想キートップ,キー位置),IF(COUNTA($AM53:$AM$348)&gt;1,R$17,R$18)))),"")</f>
        <v/>
      </c>
      <c r="S53" s="282"/>
      <c r="U53" s="24">
        <f t="shared" ref="U53:U67" si="45">COUNTA(AS53:AU53)</f>
        <v>3</v>
      </c>
      <c r="V53" s="23" t="str">
        <f t="shared" ref="V53:V67" si="46">CHAR($V$18+W53+X53)</f>
        <v>A</v>
      </c>
      <c r="W53" s="23">
        <f t="shared" ref="W53:W67" si="47">IF(AQ53="",0,1)</f>
        <v>1</v>
      </c>
      <c r="X53" s="23">
        <f t="shared" ref="X53:X67" si="48">IF(AR53="",0,2)</f>
        <v>0</v>
      </c>
      <c r="Y53" s="30">
        <f t="shared" ref="Y53:Y67" si="49">_xlfn.BITOR(_xlfn.BITOR(_xlfn.BITLSHIFT(1,_xlfn.XLOOKUP(AS53,仮想キートップ,ビット)),_xlfn.BITLSHIFT(1,_xlfn.XLOOKUP(AT53,仮想キートップ,ビット))),_xlfn.BITLSHIFT(1,_xlfn.XLOOKUP(AU53,仮想キートップ,ビット)))</f>
        <v>360448</v>
      </c>
      <c r="Z53" s="178">
        <f t="shared" si="2"/>
        <v>0</v>
      </c>
      <c r="AA53" s="23"/>
      <c r="AB53" s="386" t="str">
        <f t="shared" si="3"/>
        <v/>
      </c>
      <c r="AC53" s="49" t="str">
        <f t="shared" ref="AC53:AC67" si="50">_xlfn.XLOOKUP(AB53,ビットパターン,出力かな,"")</f>
        <v/>
      </c>
      <c r="AD53" s="50">
        <f t="shared" ref="AD53:AD67" si="51">_xlfn.XLOOKUP(AC53,ひらがな,移動単位,0)</f>
        <v>0</v>
      </c>
      <c r="AE53" s="49" t="str">
        <f t="shared" si="6"/>
        <v/>
      </c>
      <c r="AF53" s="49" t="str">
        <f t="shared" ref="AF53:AF67" si="52">_xlfn.XLOOKUP(AE53,ビットパターン,出力かな,"")</f>
        <v/>
      </c>
      <c r="AG53" s="48">
        <f t="shared" ref="AG53:AG67" si="53">_xlfn.XLOOKUP(AF53,ひらがな,移動単位,0)</f>
        <v>0</v>
      </c>
      <c r="AH53" s="386" t="str">
        <f t="shared" si="9"/>
        <v/>
      </c>
      <c r="AI53" s="49" t="str">
        <f t="shared" ref="AI53:AI67" si="54">_xlfn.XLOOKUP(AH53,ビットパターン,出力かな,"")</f>
        <v/>
      </c>
      <c r="AJ53" s="50">
        <f t="shared" ref="AJ53:AJ67" si="55">_xlfn.XLOOKUP(AI53,ひらがな,移動単位,0)</f>
        <v>0</v>
      </c>
      <c r="AK53" s="23"/>
      <c r="AL53" s="239">
        <v>257</v>
      </c>
      <c r="AM53" s="247"/>
      <c r="AN53" s="331" t="s">
        <v>290</v>
      </c>
      <c r="AO53" s="331"/>
      <c r="AP53" s="248"/>
      <c r="AQ53" s="249" t="s">
        <v>290</v>
      </c>
      <c r="AR53" s="250"/>
      <c r="AS53" s="250" t="s">
        <v>123</v>
      </c>
      <c r="AT53" s="250" t="s">
        <v>125</v>
      </c>
      <c r="AU53" s="251" t="s">
        <v>33</v>
      </c>
      <c r="AV53" s="252"/>
      <c r="AW53" s="425" t="str">
        <f t="shared" si="30"/>
        <v/>
      </c>
      <c r="AX53" s="253"/>
      <c r="AY53" s="139"/>
      <c r="AZ53" s="122" t="str">
        <f t="shared" si="33"/>
        <v/>
      </c>
      <c r="BA53" s="121"/>
      <c r="BB53" s="122" t="str">
        <f t="shared" si="12"/>
        <v/>
      </c>
      <c r="BC53" s="121"/>
      <c r="BD53" s="316"/>
    </row>
    <row r="54" spans="1:56" ht="21">
      <c r="A54" s="285"/>
      <c r="B54" s="286"/>
      <c r="C54" s="295"/>
      <c r="D54" s="296"/>
      <c r="E54" s="291"/>
      <c r="F54" s="202" t="str">
        <f t="shared" si="13"/>
        <v/>
      </c>
      <c r="G54" s="86" t="str">
        <f t="shared" si="14"/>
        <v/>
      </c>
      <c r="H54" s="86" t="str">
        <f t="shared" si="15"/>
        <v/>
      </c>
      <c r="I54" s="86" t="str">
        <f t="shared" si="16"/>
        <v/>
      </c>
      <c r="J54" s="86" t="str">
        <f t="shared" si="17"/>
        <v/>
      </c>
      <c r="K54" s="86" t="str">
        <f t="shared" si="18"/>
        <v/>
      </c>
      <c r="L54" s="86" t="str">
        <f t="shared" si="19"/>
        <v/>
      </c>
      <c r="M54" s="86" t="str">
        <f t="shared" si="20"/>
        <v/>
      </c>
      <c r="N54" s="286"/>
      <c r="O54" s="92" t="str">
        <f t="shared" si="21"/>
        <v/>
      </c>
      <c r="P54" s="86" t="str">
        <f t="shared" si="31"/>
        <v/>
      </c>
      <c r="Q54" s="86" t="str">
        <f t="shared" si="32"/>
        <v/>
      </c>
      <c r="R54" s="93" t="str">
        <f>IF(AND($AM54&lt;&gt;"",$U54=1),_xlfn.CONCAT(R$3,PROPER(_xlfn.XLOOKUP($AS54,入力キー,入力コード)),IF(OR($BD54="",$BD54=$BB54),_xlfn.CONCAT(R$4,IF($AS54=_xlfn.XLOOKUP($AS54,仮想キートップ,入力キー),R$7,R$10),_xlfn.XLOOKUP($AS54,仮想キートップ,入力コード),R$13,$BB54,R$14,_xlfn.XLOOKUP($AS54,仮想キートップ,キー位置),R$15,_xlfn.XLOOKUP($AS54,仮想キートップ,キー位置),R$17,IF($AS54=_xlfn.XLOOKUP($AS54,仮想キートップ,入力キー),R$12,R$11),_xlfn.XLOOKUP($AS54,仮想キートップ,入力コード),R$13,$BB54,R$14,_xlfn.XLOOKUP($AS54,仮想キートップ,キー位置),R$16,_xlfn.XLOOKUP($AS54,仮想キートップ,キー位置),IF(COUNTA($AM54:$AM$348)&gt;1,R$17,R$18)),_xlfn.CONCAT(R$4,R$6,IF($AS54=_xlfn.XLOOKUP($AS54,仮想キートップ,入力キー),R$7,R$10),_xlfn.XLOOKUP($AS54,仮想キートップ,入力コード),R$13,$BB54,R$14,_xlfn.XLOOKUP($AS54,仮想キートップ,キー位置),R$15,_xlfn.XLOOKUP($AS54,仮想キートップ,キー位置),R$17,IF($AS54=_xlfn.XLOOKUP($AS54,仮想キートップ,入力キー),R$8,R$9),_xlfn.XLOOKUP($AS54,仮想キートップ,入力コード),R$13,$BB54,R$14,_xlfn.XLOOKUP($AS54,仮想キートップ,キー位置),R$16,_xlfn.XLOOKUP($AS54,仮想キートップ,キー位置),R$17,R$5,IF($AS54=_xlfn.XLOOKUP($AS54,仮想キートップ,入力キー),R$7,R$10),_xlfn.XLOOKUP($AS54,仮想キートップ,入力コード),R$13,$BD54,R$14,_xlfn.XLOOKUP($AS54,仮想キートップ,キー位置),R$15,_xlfn.XLOOKUP($AS54,仮想キートップ,キー位置),R$17,IF($AS54=_xlfn.XLOOKUP($AS54,仮想キートップ,入力キー),R$12,R$11),_xlfn.XLOOKUP($AS54,仮想キートップ,入力コード),R$13,$BD54,R$14,_xlfn.XLOOKUP($AS54,仮想キートップ,キー位置),R$16,_xlfn.XLOOKUP($AS54,仮想キートップ,キー位置),IF(COUNTA($AM54:$AM$348)&gt;1,R$17,R$18)))),"")</f>
        <v/>
      </c>
      <c r="S54" s="282"/>
      <c r="U54" s="24">
        <f t="shared" si="45"/>
        <v>3</v>
      </c>
      <c r="V54" s="23" t="str">
        <f t="shared" si="46"/>
        <v>A</v>
      </c>
      <c r="W54" s="23">
        <f t="shared" si="47"/>
        <v>1</v>
      </c>
      <c r="X54" s="23">
        <f t="shared" si="48"/>
        <v>0</v>
      </c>
      <c r="Y54" s="30">
        <f t="shared" si="49"/>
        <v>622592</v>
      </c>
      <c r="Z54" s="178">
        <f t="shared" si="2"/>
        <v>0</v>
      </c>
      <c r="AA54" s="23"/>
      <c r="AB54" s="386" t="str">
        <f t="shared" si="3"/>
        <v/>
      </c>
      <c r="AC54" s="49" t="str">
        <f t="shared" si="50"/>
        <v/>
      </c>
      <c r="AD54" s="50">
        <f t="shared" si="51"/>
        <v>0</v>
      </c>
      <c r="AE54" s="49" t="str">
        <f t="shared" si="6"/>
        <v/>
      </c>
      <c r="AF54" s="49" t="str">
        <f t="shared" si="52"/>
        <v/>
      </c>
      <c r="AG54" s="48">
        <f t="shared" si="53"/>
        <v>0</v>
      </c>
      <c r="AH54" s="386" t="str">
        <f t="shared" si="9"/>
        <v/>
      </c>
      <c r="AI54" s="49" t="str">
        <f t="shared" si="54"/>
        <v/>
      </c>
      <c r="AJ54" s="50">
        <f t="shared" si="55"/>
        <v>0</v>
      </c>
      <c r="AK54" s="23"/>
      <c r="AL54" s="239">
        <v>258</v>
      </c>
      <c r="AM54" s="247"/>
      <c r="AN54" s="331" t="s">
        <v>290</v>
      </c>
      <c r="AO54" s="331"/>
      <c r="AP54" s="248"/>
      <c r="AQ54" s="249" t="s">
        <v>290</v>
      </c>
      <c r="AR54" s="250"/>
      <c r="AS54" s="250" t="s">
        <v>123</v>
      </c>
      <c r="AT54" s="250" t="s">
        <v>125</v>
      </c>
      <c r="AU54" s="251" t="s">
        <v>35</v>
      </c>
      <c r="AV54" s="252"/>
      <c r="AW54" s="425" t="str">
        <f t="shared" si="30"/>
        <v/>
      </c>
      <c r="AX54" s="253"/>
      <c r="AY54" s="139"/>
      <c r="AZ54" s="122" t="str">
        <f t="shared" si="33"/>
        <v/>
      </c>
      <c r="BA54" s="121"/>
      <c r="BB54" s="122" t="str">
        <f t="shared" si="12"/>
        <v/>
      </c>
      <c r="BC54" s="121"/>
      <c r="BD54" s="316"/>
    </row>
    <row r="55" spans="1:56" ht="21">
      <c r="A55" s="285"/>
      <c r="B55" s="286"/>
      <c r="C55" s="295"/>
      <c r="D55" s="296"/>
      <c r="E55" s="291"/>
      <c r="F55" s="202" t="str">
        <f t="shared" si="13"/>
        <v/>
      </c>
      <c r="G55" s="86" t="str">
        <f t="shared" si="14"/>
        <v/>
      </c>
      <c r="H55" s="86" t="str">
        <f t="shared" si="15"/>
        <v/>
      </c>
      <c r="I55" s="86" t="str">
        <f t="shared" si="16"/>
        <v/>
      </c>
      <c r="J55" s="86" t="str">
        <f t="shared" si="17"/>
        <v/>
      </c>
      <c r="K55" s="86" t="str">
        <f t="shared" si="18"/>
        <v/>
      </c>
      <c r="L55" s="86" t="str">
        <f t="shared" si="19"/>
        <v/>
      </c>
      <c r="M55" s="86" t="str">
        <f t="shared" si="20"/>
        <v/>
      </c>
      <c r="N55" s="286"/>
      <c r="O55" s="92" t="str">
        <f t="shared" si="21"/>
        <v/>
      </c>
      <c r="P55" s="86" t="str">
        <f t="shared" si="31"/>
        <v/>
      </c>
      <c r="Q55" s="86" t="str">
        <f t="shared" si="32"/>
        <v/>
      </c>
      <c r="R55" s="93" t="str">
        <f>IF(AND($AM55&lt;&gt;"",$U55=1),_xlfn.CONCAT(R$3,PROPER(_xlfn.XLOOKUP($AS55,入力キー,入力コード)),IF(OR($BD55="",$BD55=$BB55),_xlfn.CONCAT(R$4,IF($AS55=_xlfn.XLOOKUP($AS55,仮想キートップ,入力キー),R$7,R$10),_xlfn.XLOOKUP($AS55,仮想キートップ,入力コード),R$13,$BB55,R$14,_xlfn.XLOOKUP($AS55,仮想キートップ,キー位置),R$15,_xlfn.XLOOKUP($AS55,仮想キートップ,キー位置),R$17,IF($AS55=_xlfn.XLOOKUP($AS55,仮想キートップ,入力キー),R$12,R$11),_xlfn.XLOOKUP($AS55,仮想キートップ,入力コード),R$13,$BB55,R$14,_xlfn.XLOOKUP($AS55,仮想キートップ,キー位置),R$16,_xlfn.XLOOKUP($AS55,仮想キートップ,キー位置),IF(COUNTA($AM55:$AM$348)&gt;1,R$17,R$18)),_xlfn.CONCAT(R$4,R$6,IF($AS55=_xlfn.XLOOKUP($AS55,仮想キートップ,入力キー),R$7,R$10),_xlfn.XLOOKUP($AS55,仮想キートップ,入力コード),R$13,$BB55,R$14,_xlfn.XLOOKUP($AS55,仮想キートップ,キー位置),R$15,_xlfn.XLOOKUP($AS55,仮想キートップ,キー位置),R$17,IF($AS55=_xlfn.XLOOKUP($AS55,仮想キートップ,入力キー),R$8,R$9),_xlfn.XLOOKUP($AS55,仮想キートップ,入力コード),R$13,$BB55,R$14,_xlfn.XLOOKUP($AS55,仮想キートップ,キー位置),R$16,_xlfn.XLOOKUP($AS55,仮想キートップ,キー位置),R$17,R$5,IF($AS55=_xlfn.XLOOKUP($AS55,仮想キートップ,入力キー),R$7,R$10),_xlfn.XLOOKUP($AS55,仮想キートップ,入力コード),R$13,$BD55,R$14,_xlfn.XLOOKUP($AS55,仮想キートップ,キー位置),R$15,_xlfn.XLOOKUP($AS55,仮想キートップ,キー位置),R$17,IF($AS55=_xlfn.XLOOKUP($AS55,仮想キートップ,入力キー),R$12,R$11),_xlfn.XLOOKUP($AS55,仮想キートップ,入力コード),R$13,$BD55,R$14,_xlfn.XLOOKUP($AS55,仮想キートップ,キー位置),R$16,_xlfn.XLOOKUP($AS55,仮想キートップ,キー位置),IF(COUNTA($AM55:$AM$348)&gt;1,R$17,R$18)))),"")</f>
        <v/>
      </c>
      <c r="S55" s="282"/>
      <c r="U55" s="24">
        <f t="shared" si="45"/>
        <v>3</v>
      </c>
      <c r="V55" s="23" t="str">
        <f t="shared" si="46"/>
        <v>A</v>
      </c>
      <c r="W55" s="23">
        <f t="shared" si="47"/>
        <v>1</v>
      </c>
      <c r="X55" s="23">
        <f t="shared" si="48"/>
        <v>0</v>
      </c>
      <c r="Y55" s="30">
        <f t="shared" si="49"/>
        <v>1146880</v>
      </c>
      <c r="Z55" s="178">
        <f t="shared" si="2"/>
        <v>0</v>
      </c>
      <c r="AA55" s="23"/>
      <c r="AB55" s="386" t="str">
        <f t="shared" si="3"/>
        <v/>
      </c>
      <c r="AC55" s="49" t="str">
        <f t="shared" si="50"/>
        <v/>
      </c>
      <c r="AD55" s="50">
        <f t="shared" si="51"/>
        <v>0</v>
      </c>
      <c r="AE55" s="49" t="str">
        <f t="shared" si="6"/>
        <v/>
      </c>
      <c r="AF55" s="49" t="str">
        <f t="shared" si="52"/>
        <v/>
      </c>
      <c r="AG55" s="48">
        <f t="shared" si="53"/>
        <v>0</v>
      </c>
      <c r="AH55" s="386" t="str">
        <f t="shared" si="9"/>
        <v/>
      </c>
      <c r="AI55" s="49" t="str">
        <f t="shared" si="54"/>
        <v/>
      </c>
      <c r="AJ55" s="50">
        <f t="shared" si="55"/>
        <v>0</v>
      </c>
      <c r="AK55" s="23"/>
      <c r="AL55" s="239">
        <v>259</v>
      </c>
      <c r="AM55" s="247"/>
      <c r="AN55" s="331" t="s">
        <v>290</v>
      </c>
      <c r="AO55" s="331"/>
      <c r="AP55" s="248"/>
      <c r="AQ55" s="249" t="s">
        <v>290</v>
      </c>
      <c r="AR55" s="250"/>
      <c r="AS55" s="250" t="s">
        <v>123</v>
      </c>
      <c r="AT55" s="250" t="s">
        <v>125</v>
      </c>
      <c r="AU55" s="251" t="s">
        <v>37</v>
      </c>
      <c r="AV55" s="252"/>
      <c r="AW55" s="425" t="str">
        <f t="shared" si="30"/>
        <v/>
      </c>
      <c r="AX55" s="253"/>
      <c r="AY55" s="139"/>
      <c r="AZ55" s="122" t="str">
        <f t="shared" si="33"/>
        <v/>
      </c>
      <c r="BA55" s="121"/>
      <c r="BB55" s="122" t="str">
        <f t="shared" si="12"/>
        <v/>
      </c>
      <c r="BC55" s="121"/>
      <c r="BD55" s="316"/>
    </row>
    <row r="56" spans="1:56" ht="21">
      <c r="A56" s="285"/>
      <c r="B56" s="286"/>
      <c r="C56" s="295"/>
      <c r="D56" s="296"/>
      <c r="E56" s="291"/>
      <c r="F56" s="202" t="str">
        <f t="shared" si="13"/>
        <v/>
      </c>
      <c r="G56" s="86" t="str">
        <f t="shared" si="14"/>
        <v/>
      </c>
      <c r="H56" s="86" t="str">
        <f t="shared" si="15"/>
        <v/>
      </c>
      <c r="I56" s="86" t="str">
        <f t="shared" si="16"/>
        <v/>
      </c>
      <c r="J56" s="86" t="str">
        <f t="shared" si="17"/>
        <v/>
      </c>
      <c r="K56" s="86" t="str">
        <f t="shared" si="18"/>
        <v/>
      </c>
      <c r="L56" s="86" t="str">
        <f t="shared" si="19"/>
        <v/>
      </c>
      <c r="M56" s="86" t="str">
        <f t="shared" si="20"/>
        <v/>
      </c>
      <c r="N56" s="286"/>
      <c r="O56" s="92" t="str">
        <f t="shared" si="21"/>
        <v/>
      </c>
      <c r="P56" s="86" t="str">
        <f t="shared" si="31"/>
        <v/>
      </c>
      <c r="Q56" s="86" t="str">
        <f t="shared" si="32"/>
        <v/>
      </c>
      <c r="R56" s="93" t="str">
        <f>IF(AND($AM56&lt;&gt;"",$U56=1),_xlfn.CONCAT(R$3,PROPER(_xlfn.XLOOKUP($AS56,入力キー,入力コード)),IF(OR($BD56="",$BD56=$BB56),_xlfn.CONCAT(R$4,IF($AS56=_xlfn.XLOOKUP($AS56,仮想キートップ,入力キー),R$7,R$10),_xlfn.XLOOKUP($AS56,仮想キートップ,入力コード),R$13,$BB56,R$14,_xlfn.XLOOKUP($AS56,仮想キートップ,キー位置),R$15,_xlfn.XLOOKUP($AS56,仮想キートップ,キー位置),R$17,IF($AS56=_xlfn.XLOOKUP($AS56,仮想キートップ,入力キー),R$12,R$11),_xlfn.XLOOKUP($AS56,仮想キートップ,入力コード),R$13,$BB56,R$14,_xlfn.XLOOKUP($AS56,仮想キートップ,キー位置),R$16,_xlfn.XLOOKUP($AS56,仮想キートップ,キー位置),IF(COUNTA($AM56:$AM$348)&gt;1,R$17,R$18)),_xlfn.CONCAT(R$4,R$6,IF($AS56=_xlfn.XLOOKUP($AS56,仮想キートップ,入力キー),R$7,R$10),_xlfn.XLOOKUP($AS56,仮想キートップ,入力コード),R$13,$BB56,R$14,_xlfn.XLOOKUP($AS56,仮想キートップ,キー位置),R$15,_xlfn.XLOOKUP($AS56,仮想キートップ,キー位置),R$17,IF($AS56=_xlfn.XLOOKUP($AS56,仮想キートップ,入力キー),R$8,R$9),_xlfn.XLOOKUP($AS56,仮想キートップ,入力コード),R$13,$BB56,R$14,_xlfn.XLOOKUP($AS56,仮想キートップ,キー位置),R$16,_xlfn.XLOOKUP($AS56,仮想キートップ,キー位置),R$17,R$5,IF($AS56=_xlfn.XLOOKUP($AS56,仮想キートップ,入力キー),R$7,R$10),_xlfn.XLOOKUP($AS56,仮想キートップ,入力コード),R$13,$BD56,R$14,_xlfn.XLOOKUP($AS56,仮想キートップ,キー位置),R$15,_xlfn.XLOOKUP($AS56,仮想キートップ,キー位置),R$17,IF($AS56=_xlfn.XLOOKUP($AS56,仮想キートップ,入力キー),R$12,R$11),_xlfn.XLOOKUP($AS56,仮想キートップ,入力コード),R$13,$BD56,R$14,_xlfn.XLOOKUP($AS56,仮想キートップ,キー位置),R$16,_xlfn.XLOOKUP($AS56,仮想キートップ,キー位置),IF(COUNTA($AM56:$AM$348)&gt;1,R$17,R$18)))),"")</f>
        <v/>
      </c>
      <c r="S56" s="282"/>
      <c r="U56" s="24">
        <f t="shared" si="45"/>
        <v>3</v>
      </c>
      <c r="V56" s="23" t="str">
        <f t="shared" si="46"/>
        <v>A</v>
      </c>
      <c r="W56" s="23">
        <f t="shared" si="47"/>
        <v>1</v>
      </c>
      <c r="X56" s="23">
        <f t="shared" si="48"/>
        <v>0</v>
      </c>
      <c r="Y56" s="30">
        <f t="shared" si="49"/>
        <v>2195456</v>
      </c>
      <c r="Z56" s="178">
        <f t="shared" si="2"/>
        <v>0</v>
      </c>
      <c r="AA56" s="23"/>
      <c r="AB56" s="386" t="str">
        <f t="shared" si="3"/>
        <v/>
      </c>
      <c r="AC56" s="49" t="str">
        <f t="shared" si="50"/>
        <v/>
      </c>
      <c r="AD56" s="50">
        <f t="shared" si="51"/>
        <v>0</v>
      </c>
      <c r="AE56" s="49" t="str">
        <f t="shared" si="6"/>
        <v/>
      </c>
      <c r="AF56" s="49" t="str">
        <f t="shared" si="52"/>
        <v/>
      </c>
      <c r="AG56" s="48">
        <f t="shared" si="53"/>
        <v>0</v>
      </c>
      <c r="AH56" s="386" t="str">
        <f t="shared" si="9"/>
        <v/>
      </c>
      <c r="AI56" s="49" t="str">
        <f t="shared" si="54"/>
        <v/>
      </c>
      <c r="AJ56" s="50">
        <f t="shared" si="55"/>
        <v>0</v>
      </c>
      <c r="AK56" s="23"/>
      <c r="AL56" s="239">
        <v>260</v>
      </c>
      <c r="AM56" s="247"/>
      <c r="AN56" s="331" t="s">
        <v>290</v>
      </c>
      <c r="AO56" s="331"/>
      <c r="AP56" s="248"/>
      <c r="AQ56" s="249" t="s">
        <v>290</v>
      </c>
      <c r="AR56" s="250"/>
      <c r="AS56" s="250" t="s">
        <v>123</v>
      </c>
      <c r="AT56" s="250" t="s">
        <v>125</v>
      </c>
      <c r="AU56" s="251" t="s">
        <v>39</v>
      </c>
      <c r="AV56" s="252"/>
      <c r="AW56" s="425" t="str">
        <f t="shared" si="30"/>
        <v/>
      </c>
      <c r="AX56" s="253"/>
      <c r="AY56" s="139"/>
      <c r="AZ56" s="122" t="str">
        <f t="shared" si="33"/>
        <v/>
      </c>
      <c r="BA56" s="121"/>
      <c r="BB56" s="122" t="str">
        <f t="shared" si="12"/>
        <v/>
      </c>
      <c r="BC56" s="121"/>
      <c r="BD56" s="316"/>
    </row>
    <row r="57" spans="1:56" ht="21">
      <c r="A57" s="285"/>
      <c r="B57" s="286"/>
      <c r="C57" s="295"/>
      <c r="D57" s="296"/>
      <c r="E57" s="291"/>
      <c r="F57" s="202" t="str">
        <f t="shared" si="13"/>
        <v/>
      </c>
      <c r="G57" s="86" t="str">
        <f t="shared" si="14"/>
        <v/>
      </c>
      <c r="H57" s="86" t="str">
        <f t="shared" si="15"/>
        <v/>
      </c>
      <c r="I57" s="86" t="str">
        <f t="shared" si="16"/>
        <v/>
      </c>
      <c r="J57" s="86" t="str">
        <f t="shared" si="17"/>
        <v/>
      </c>
      <c r="K57" s="86" t="str">
        <f t="shared" si="18"/>
        <v/>
      </c>
      <c r="L57" s="86" t="str">
        <f t="shared" si="19"/>
        <v/>
      </c>
      <c r="M57" s="86" t="str">
        <f t="shared" si="20"/>
        <v/>
      </c>
      <c r="N57" s="286"/>
      <c r="O57" s="92" t="str">
        <f t="shared" si="21"/>
        <v/>
      </c>
      <c r="P57" s="86" t="str">
        <f t="shared" si="31"/>
        <v/>
      </c>
      <c r="Q57" s="86" t="str">
        <f t="shared" si="32"/>
        <v/>
      </c>
      <c r="R57" s="93" t="str">
        <f>IF(AND($AM57&lt;&gt;"",$U57=1),_xlfn.CONCAT(R$3,PROPER(_xlfn.XLOOKUP($AS57,入力キー,入力コード)),IF(OR($BD57="",$BD57=$BB57),_xlfn.CONCAT(R$4,IF($AS57=_xlfn.XLOOKUP($AS57,仮想キートップ,入力キー),R$7,R$10),_xlfn.XLOOKUP($AS57,仮想キートップ,入力コード),R$13,$BB57,R$14,_xlfn.XLOOKUP($AS57,仮想キートップ,キー位置),R$15,_xlfn.XLOOKUP($AS57,仮想キートップ,キー位置),R$17,IF($AS57=_xlfn.XLOOKUP($AS57,仮想キートップ,入力キー),R$12,R$11),_xlfn.XLOOKUP($AS57,仮想キートップ,入力コード),R$13,$BB57,R$14,_xlfn.XLOOKUP($AS57,仮想キートップ,キー位置),R$16,_xlfn.XLOOKUP($AS57,仮想キートップ,キー位置),IF(COUNTA($AM57:$AM$348)&gt;1,R$17,R$18)),_xlfn.CONCAT(R$4,R$6,IF($AS57=_xlfn.XLOOKUP($AS57,仮想キートップ,入力キー),R$7,R$10),_xlfn.XLOOKUP($AS57,仮想キートップ,入力コード),R$13,$BB57,R$14,_xlfn.XLOOKUP($AS57,仮想キートップ,キー位置),R$15,_xlfn.XLOOKUP($AS57,仮想キートップ,キー位置),R$17,IF($AS57=_xlfn.XLOOKUP($AS57,仮想キートップ,入力キー),R$8,R$9),_xlfn.XLOOKUP($AS57,仮想キートップ,入力コード),R$13,$BB57,R$14,_xlfn.XLOOKUP($AS57,仮想キートップ,キー位置),R$16,_xlfn.XLOOKUP($AS57,仮想キートップ,キー位置),R$17,R$5,IF($AS57=_xlfn.XLOOKUP($AS57,仮想キートップ,入力キー),R$7,R$10),_xlfn.XLOOKUP($AS57,仮想キートップ,入力コード),R$13,$BD57,R$14,_xlfn.XLOOKUP($AS57,仮想キートップ,キー位置),R$15,_xlfn.XLOOKUP($AS57,仮想キートップ,キー位置),R$17,IF($AS57=_xlfn.XLOOKUP($AS57,仮想キートップ,入力キー),R$12,R$11),_xlfn.XLOOKUP($AS57,仮想キートップ,入力コード),R$13,$BD57,R$14,_xlfn.XLOOKUP($AS57,仮想キートップ,キー位置),R$16,_xlfn.XLOOKUP($AS57,仮想キートップ,キー位置),IF(COUNTA($AM57:$AM$348)&gt;1,R$17,R$18)))),"")</f>
        <v/>
      </c>
      <c r="S57" s="282"/>
      <c r="U57" s="24">
        <f t="shared" si="45"/>
        <v>3</v>
      </c>
      <c r="V57" s="23" t="str">
        <f t="shared" si="46"/>
        <v>A</v>
      </c>
      <c r="W57" s="23">
        <f t="shared" si="47"/>
        <v>1</v>
      </c>
      <c r="X57" s="23">
        <f t="shared" si="48"/>
        <v>0</v>
      </c>
      <c r="Y57" s="30">
        <f t="shared" si="49"/>
        <v>4292608</v>
      </c>
      <c r="Z57" s="178">
        <f t="shared" si="2"/>
        <v>0</v>
      </c>
      <c r="AA57" s="23"/>
      <c r="AB57" s="386" t="str">
        <f t="shared" si="3"/>
        <v/>
      </c>
      <c r="AC57" s="49" t="str">
        <f t="shared" si="50"/>
        <v/>
      </c>
      <c r="AD57" s="50">
        <f t="shared" si="51"/>
        <v>0</v>
      </c>
      <c r="AE57" s="49" t="str">
        <f t="shared" si="6"/>
        <v/>
      </c>
      <c r="AF57" s="49" t="str">
        <f t="shared" si="52"/>
        <v/>
      </c>
      <c r="AG57" s="48">
        <f t="shared" si="53"/>
        <v>0</v>
      </c>
      <c r="AH57" s="386" t="str">
        <f t="shared" si="9"/>
        <v/>
      </c>
      <c r="AI57" s="49" t="str">
        <f t="shared" si="54"/>
        <v/>
      </c>
      <c r="AJ57" s="50">
        <f t="shared" si="55"/>
        <v>0</v>
      </c>
      <c r="AK57" s="23"/>
      <c r="AL57" s="239">
        <v>261</v>
      </c>
      <c r="AM57" s="247"/>
      <c r="AN57" s="331" t="s">
        <v>290</v>
      </c>
      <c r="AO57" s="331"/>
      <c r="AP57" s="248"/>
      <c r="AQ57" s="249" t="s">
        <v>290</v>
      </c>
      <c r="AR57" s="250"/>
      <c r="AS57" s="250" t="s">
        <v>123</v>
      </c>
      <c r="AT57" s="250" t="s">
        <v>125</v>
      </c>
      <c r="AU57" s="251" t="s">
        <v>41</v>
      </c>
      <c r="AV57" s="252"/>
      <c r="AW57" s="425" t="str">
        <f t="shared" si="30"/>
        <v/>
      </c>
      <c r="AX57" s="253"/>
      <c r="AY57" s="139"/>
      <c r="AZ57" s="122" t="str">
        <f t="shared" si="33"/>
        <v/>
      </c>
      <c r="BA57" s="121"/>
      <c r="BB57" s="122" t="str">
        <f t="shared" si="12"/>
        <v/>
      </c>
      <c r="BC57" s="121"/>
      <c r="BD57" s="316"/>
    </row>
    <row r="58" spans="1:56" ht="21">
      <c r="A58" s="285"/>
      <c r="B58" s="286"/>
      <c r="C58" s="295"/>
      <c r="D58" s="296"/>
      <c r="E58" s="291"/>
      <c r="F58" s="202" t="str">
        <f t="shared" si="13"/>
        <v/>
      </c>
      <c r="G58" s="86" t="str">
        <f t="shared" si="14"/>
        <v/>
      </c>
      <c r="H58" s="86" t="str">
        <f t="shared" si="15"/>
        <v/>
      </c>
      <c r="I58" s="86" t="str">
        <f t="shared" si="16"/>
        <v/>
      </c>
      <c r="J58" s="86" t="str">
        <f t="shared" si="17"/>
        <v/>
      </c>
      <c r="K58" s="86" t="str">
        <f t="shared" si="18"/>
        <v/>
      </c>
      <c r="L58" s="86" t="str">
        <f t="shared" si="19"/>
        <v/>
      </c>
      <c r="M58" s="86" t="str">
        <f t="shared" si="20"/>
        <v/>
      </c>
      <c r="N58" s="286"/>
      <c r="O58" s="92" t="str">
        <f t="shared" si="21"/>
        <v/>
      </c>
      <c r="P58" s="86" t="str">
        <f t="shared" si="31"/>
        <v/>
      </c>
      <c r="Q58" s="86" t="str">
        <f t="shared" si="32"/>
        <v/>
      </c>
      <c r="R58" s="93" t="str">
        <f>IF(AND($AM58&lt;&gt;"",$U58=1),_xlfn.CONCAT(R$3,PROPER(_xlfn.XLOOKUP($AS58,入力キー,入力コード)),IF(OR($BD58="",$BD58=$BB58),_xlfn.CONCAT(R$4,IF($AS58=_xlfn.XLOOKUP($AS58,仮想キートップ,入力キー),R$7,R$10),_xlfn.XLOOKUP($AS58,仮想キートップ,入力コード),R$13,$BB58,R$14,_xlfn.XLOOKUP($AS58,仮想キートップ,キー位置),R$15,_xlfn.XLOOKUP($AS58,仮想キートップ,キー位置),R$17,IF($AS58=_xlfn.XLOOKUP($AS58,仮想キートップ,入力キー),R$12,R$11),_xlfn.XLOOKUP($AS58,仮想キートップ,入力コード),R$13,$BB58,R$14,_xlfn.XLOOKUP($AS58,仮想キートップ,キー位置),R$16,_xlfn.XLOOKUP($AS58,仮想キートップ,キー位置),IF(COUNTA($AM58:$AM$348)&gt;1,R$17,R$18)),_xlfn.CONCAT(R$4,R$6,IF($AS58=_xlfn.XLOOKUP($AS58,仮想キートップ,入力キー),R$7,R$10),_xlfn.XLOOKUP($AS58,仮想キートップ,入力コード),R$13,$BB58,R$14,_xlfn.XLOOKUP($AS58,仮想キートップ,キー位置),R$15,_xlfn.XLOOKUP($AS58,仮想キートップ,キー位置),R$17,IF($AS58=_xlfn.XLOOKUP($AS58,仮想キートップ,入力キー),R$8,R$9),_xlfn.XLOOKUP($AS58,仮想キートップ,入力コード),R$13,$BB58,R$14,_xlfn.XLOOKUP($AS58,仮想キートップ,キー位置),R$16,_xlfn.XLOOKUP($AS58,仮想キートップ,キー位置),R$17,R$5,IF($AS58=_xlfn.XLOOKUP($AS58,仮想キートップ,入力キー),R$7,R$10),_xlfn.XLOOKUP($AS58,仮想キートップ,入力コード),R$13,$BD58,R$14,_xlfn.XLOOKUP($AS58,仮想キートップ,キー位置),R$15,_xlfn.XLOOKUP($AS58,仮想キートップ,キー位置),R$17,IF($AS58=_xlfn.XLOOKUP($AS58,仮想キートップ,入力キー),R$12,R$11),_xlfn.XLOOKUP($AS58,仮想キートップ,入力コード),R$13,$BD58,R$14,_xlfn.XLOOKUP($AS58,仮想キートップ,キー位置),R$16,_xlfn.XLOOKUP($AS58,仮想キートップ,キー位置),IF(COUNTA($AM58:$AM$348)&gt;1,R$17,R$18)))),"")</f>
        <v/>
      </c>
      <c r="S58" s="282"/>
      <c r="U58" s="24">
        <f t="shared" si="45"/>
        <v>3</v>
      </c>
      <c r="V58" s="23" t="str">
        <f t="shared" si="46"/>
        <v>A</v>
      </c>
      <c r="W58" s="23">
        <f t="shared" si="47"/>
        <v>1</v>
      </c>
      <c r="X58" s="23">
        <f t="shared" si="48"/>
        <v>0</v>
      </c>
      <c r="Y58" s="30">
        <f t="shared" si="49"/>
        <v>8486912</v>
      </c>
      <c r="Z58" s="178">
        <f t="shared" si="2"/>
        <v>0</v>
      </c>
      <c r="AA58" s="23"/>
      <c r="AB58" s="386" t="str">
        <f t="shared" si="3"/>
        <v/>
      </c>
      <c r="AC58" s="49" t="str">
        <f t="shared" si="50"/>
        <v/>
      </c>
      <c r="AD58" s="50">
        <f t="shared" si="51"/>
        <v>0</v>
      </c>
      <c r="AE58" s="49" t="str">
        <f t="shared" si="6"/>
        <v/>
      </c>
      <c r="AF58" s="49" t="str">
        <f t="shared" si="52"/>
        <v/>
      </c>
      <c r="AG58" s="48">
        <f t="shared" si="53"/>
        <v>0</v>
      </c>
      <c r="AH58" s="386" t="str">
        <f t="shared" si="9"/>
        <v/>
      </c>
      <c r="AI58" s="49" t="str">
        <f t="shared" si="54"/>
        <v/>
      </c>
      <c r="AJ58" s="50">
        <f t="shared" si="55"/>
        <v>0</v>
      </c>
      <c r="AK58" s="23"/>
      <c r="AL58" s="239">
        <v>262</v>
      </c>
      <c r="AM58" s="247"/>
      <c r="AN58" s="331" t="s">
        <v>290</v>
      </c>
      <c r="AO58" s="331"/>
      <c r="AP58" s="248"/>
      <c r="AQ58" s="249" t="s">
        <v>290</v>
      </c>
      <c r="AR58" s="250"/>
      <c r="AS58" s="250" t="s">
        <v>123</v>
      </c>
      <c r="AT58" s="250" t="s">
        <v>125</v>
      </c>
      <c r="AU58" s="251" t="s">
        <v>42</v>
      </c>
      <c r="AV58" s="252"/>
      <c r="AW58" s="425" t="str">
        <f t="shared" si="30"/>
        <v/>
      </c>
      <c r="AX58" s="253"/>
      <c r="AY58" s="139"/>
      <c r="AZ58" s="122" t="str">
        <f t="shared" si="33"/>
        <v/>
      </c>
      <c r="BA58" s="121"/>
      <c r="BB58" s="122" t="str">
        <f t="shared" si="12"/>
        <v/>
      </c>
      <c r="BC58" s="121"/>
      <c r="BD58" s="316"/>
    </row>
    <row r="59" spans="1:56" ht="21">
      <c r="A59" s="285"/>
      <c r="B59" s="286"/>
      <c r="C59" s="295"/>
      <c r="D59" s="296"/>
      <c r="E59" s="291"/>
      <c r="F59" s="202" t="str">
        <f t="shared" si="13"/>
        <v/>
      </c>
      <c r="G59" s="86" t="str">
        <f t="shared" si="14"/>
        <v/>
      </c>
      <c r="H59" s="86" t="str">
        <f t="shared" si="15"/>
        <v/>
      </c>
      <c r="I59" s="86" t="str">
        <f t="shared" si="16"/>
        <v/>
      </c>
      <c r="J59" s="86" t="str">
        <f t="shared" si="17"/>
        <v/>
      </c>
      <c r="K59" s="86" t="str">
        <f t="shared" si="18"/>
        <v/>
      </c>
      <c r="L59" s="86" t="str">
        <f t="shared" si="19"/>
        <v/>
      </c>
      <c r="M59" s="86" t="str">
        <f t="shared" si="20"/>
        <v/>
      </c>
      <c r="N59" s="286"/>
      <c r="O59" s="92" t="str">
        <f t="shared" si="21"/>
        <v/>
      </c>
      <c r="P59" s="86" t="str">
        <f t="shared" si="31"/>
        <v/>
      </c>
      <c r="Q59" s="86" t="str">
        <f t="shared" si="32"/>
        <v/>
      </c>
      <c r="R59" s="93" t="str">
        <f>IF(AND($AM59&lt;&gt;"",$U59=1),_xlfn.CONCAT(R$3,PROPER(_xlfn.XLOOKUP($AS59,入力キー,入力コード)),IF(OR($BD59="",$BD59=$BB59),_xlfn.CONCAT(R$4,IF($AS59=_xlfn.XLOOKUP($AS59,仮想キートップ,入力キー),R$7,R$10),_xlfn.XLOOKUP($AS59,仮想キートップ,入力コード),R$13,$BB59,R$14,_xlfn.XLOOKUP($AS59,仮想キートップ,キー位置),R$15,_xlfn.XLOOKUP($AS59,仮想キートップ,キー位置),R$17,IF($AS59=_xlfn.XLOOKUP($AS59,仮想キートップ,入力キー),R$12,R$11),_xlfn.XLOOKUP($AS59,仮想キートップ,入力コード),R$13,$BB59,R$14,_xlfn.XLOOKUP($AS59,仮想キートップ,キー位置),R$16,_xlfn.XLOOKUP($AS59,仮想キートップ,キー位置),IF(COUNTA($AM59:$AM$348)&gt;1,R$17,R$18)),_xlfn.CONCAT(R$4,R$6,IF($AS59=_xlfn.XLOOKUP($AS59,仮想キートップ,入力キー),R$7,R$10),_xlfn.XLOOKUP($AS59,仮想キートップ,入力コード),R$13,$BB59,R$14,_xlfn.XLOOKUP($AS59,仮想キートップ,キー位置),R$15,_xlfn.XLOOKUP($AS59,仮想キートップ,キー位置),R$17,IF($AS59=_xlfn.XLOOKUP($AS59,仮想キートップ,入力キー),R$8,R$9),_xlfn.XLOOKUP($AS59,仮想キートップ,入力コード),R$13,$BB59,R$14,_xlfn.XLOOKUP($AS59,仮想キートップ,キー位置),R$16,_xlfn.XLOOKUP($AS59,仮想キートップ,キー位置),R$17,R$5,IF($AS59=_xlfn.XLOOKUP($AS59,仮想キートップ,入力キー),R$7,R$10),_xlfn.XLOOKUP($AS59,仮想キートップ,入力コード),R$13,$BD59,R$14,_xlfn.XLOOKUP($AS59,仮想キートップ,キー位置),R$15,_xlfn.XLOOKUP($AS59,仮想キートップ,キー位置),R$17,IF($AS59=_xlfn.XLOOKUP($AS59,仮想キートップ,入力キー),R$12,R$11),_xlfn.XLOOKUP($AS59,仮想キートップ,入力コード),R$13,$BD59,R$14,_xlfn.XLOOKUP($AS59,仮想キートップ,キー位置),R$16,_xlfn.XLOOKUP($AS59,仮想キートップ,キー位置),IF(COUNTA($AM59:$AM$348)&gt;1,R$17,R$18)))),"")</f>
        <v/>
      </c>
      <c r="S59" s="282"/>
      <c r="U59" s="24">
        <f t="shared" si="45"/>
        <v>3</v>
      </c>
      <c r="V59" s="23" t="str">
        <f t="shared" si="46"/>
        <v>A</v>
      </c>
      <c r="W59" s="23">
        <f t="shared" si="47"/>
        <v>1</v>
      </c>
      <c r="X59" s="23">
        <f t="shared" si="48"/>
        <v>0</v>
      </c>
      <c r="Y59" s="30">
        <f t="shared" si="49"/>
        <v>16875520</v>
      </c>
      <c r="Z59" s="178">
        <f t="shared" si="2"/>
        <v>0</v>
      </c>
      <c r="AA59" s="23"/>
      <c r="AB59" s="386" t="str">
        <f t="shared" si="3"/>
        <v/>
      </c>
      <c r="AC59" s="49" t="str">
        <f t="shared" si="50"/>
        <v/>
      </c>
      <c r="AD59" s="50">
        <f t="shared" si="51"/>
        <v>0</v>
      </c>
      <c r="AE59" s="49" t="str">
        <f t="shared" si="6"/>
        <v/>
      </c>
      <c r="AF59" s="49" t="str">
        <f t="shared" si="52"/>
        <v/>
      </c>
      <c r="AG59" s="48">
        <f t="shared" si="53"/>
        <v>0</v>
      </c>
      <c r="AH59" s="386" t="str">
        <f t="shared" si="9"/>
        <v/>
      </c>
      <c r="AI59" s="49" t="str">
        <f t="shared" si="54"/>
        <v/>
      </c>
      <c r="AJ59" s="50">
        <f t="shared" si="55"/>
        <v>0</v>
      </c>
      <c r="AK59" s="23"/>
      <c r="AL59" s="239">
        <v>263</v>
      </c>
      <c r="AM59" s="247"/>
      <c r="AN59" s="331" t="s">
        <v>290</v>
      </c>
      <c r="AO59" s="331"/>
      <c r="AP59" s="248"/>
      <c r="AQ59" s="249" t="s">
        <v>290</v>
      </c>
      <c r="AR59" s="250"/>
      <c r="AS59" s="250" t="s">
        <v>123</v>
      </c>
      <c r="AT59" s="250" t="s">
        <v>125</v>
      </c>
      <c r="AU59" s="251" t="s">
        <v>43</v>
      </c>
      <c r="AV59" s="252"/>
      <c r="AW59" s="425" t="str">
        <f t="shared" si="30"/>
        <v/>
      </c>
      <c r="AX59" s="253"/>
      <c r="AY59" s="139"/>
      <c r="AZ59" s="122" t="str">
        <f t="shared" si="33"/>
        <v/>
      </c>
      <c r="BA59" s="121"/>
      <c r="BB59" s="122" t="str">
        <f t="shared" si="12"/>
        <v/>
      </c>
      <c r="BC59" s="121"/>
      <c r="BD59" s="316"/>
    </row>
    <row r="60" spans="1:56" ht="21">
      <c r="A60" s="285"/>
      <c r="B60" s="286"/>
      <c r="C60" s="295"/>
      <c r="D60" s="296"/>
      <c r="E60" s="291"/>
      <c r="F60" s="202" t="str">
        <f t="shared" si="13"/>
        <v/>
      </c>
      <c r="G60" s="86" t="str">
        <f t="shared" si="14"/>
        <v/>
      </c>
      <c r="H60" s="86" t="str">
        <f t="shared" si="15"/>
        <v/>
      </c>
      <c r="I60" s="86" t="str">
        <f t="shared" si="16"/>
        <v/>
      </c>
      <c r="J60" s="86" t="str">
        <f t="shared" si="17"/>
        <v/>
      </c>
      <c r="K60" s="86" t="str">
        <f t="shared" si="18"/>
        <v/>
      </c>
      <c r="L60" s="86" t="str">
        <f t="shared" si="19"/>
        <v/>
      </c>
      <c r="M60" s="86" t="str">
        <f t="shared" si="20"/>
        <v/>
      </c>
      <c r="N60" s="286"/>
      <c r="O60" s="92" t="str">
        <f t="shared" si="21"/>
        <v/>
      </c>
      <c r="P60" s="86" t="str">
        <f t="shared" si="31"/>
        <v/>
      </c>
      <c r="Q60" s="86" t="str">
        <f t="shared" si="32"/>
        <v/>
      </c>
      <c r="R60" s="93" t="str">
        <f>IF(AND($AM60&lt;&gt;"",$U60=1),_xlfn.CONCAT(R$3,PROPER(_xlfn.XLOOKUP($AS60,入力キー,入力コード)),IF(OR($BD60="",$BD60=$BB60),_xlfn.CONCAT(R$4,IF($AS60=_xlfn.XLOOKUP($AS60,仮想キートップ,入力キー),R$7,R$10),_xlfn.XLOOKUP($AS60,仮想キートップ,入力コード),R$13,$BB60,R$14,_xlfn.XLOOKUP($AS60,仮想キートップ,キー位置),R$15,_xlfn.XLOOKUP($AS60,仮想キートップ,キー位置),R$17,IF($AS60=_xlfn.XLOOKUP($AS60,仮想キートップ,入力キー),R$12,R$11),_xlfn.XLOOKUP($AS60,仮想キートップ,入力コード),R$13,$BB60,R$14,_xlfn.XLOOKUP($AS60,仮想キートップ,キー位置),R$16,_xlfn.XLOOKUP($AS60,仮想キートップ,キー位置),IF(COUNTA($AM60:$AM$348)&gt;1,R$17,R$18)),_xlfn.CONCAT(R$4,R$6,IF($AS60=_xlfn.XLOOKUP($AS60,仮想キートップ,入力キー),R$7,R$10),_xlfn.XLOOKUP($AS60,仮想キートップ,入力コード),R$13,$BB60,R$14,_xlfn.XLOOKUP($AS60,仮想キートップ,キー位置),R$15,_xlfn.XLOOKUP($AS60,仮想キートップ,キー位置),R$17,IF($AS60=_xlfn.XLOOKUP($AS60,仮想キートップ,入力キー),R$8,R$9),_xlfn.XLOOKUP($AS60,仮想キートップ,入力コード),R$13,$BB60,R$14,_xlfn.XLOOKUP($AS60,仮想キートップ,キー位置),R$16,_xlfn.XLOOKUP($AS60,仮想キートップ,キー位置),R$17,R$5,IF($AS60=_xlfn.XLOOKUP($AS60,仮想キートップ,入力キー),R$7,R$10),_xlfn.XLOOKUP($AS60,仮想キートップ,入力コード),R$13,$BD60,R$14,_xlfn.XLOOKUP($AS60,仮想キートップ,キー位置),R$15,_xlfn.XLOOKUP($AS60,仮想キートップ,キー位置),R$17,IF($AS60=_xlfn.XLOOKUP($AS60,仮想キートップ,入力キー),R$12,R$11),_xlfn.XLOOKUP($AS60,仮想キートップ,入力コード),R$13,$BD60,R$14,_xlfn.XLOOKUP($AS60,仮想キートップ,キー位置),R$16,_xlfn.XLOOKUP($AS60,仮想キートップ,キー位置),IF(COUNTA($AM60:$AM$348)&gt;1,R$17,R$18)))),"")</f>
        <v/>
      </c>
      <c r="S60" s="282"/>
      <c r="U60" s="24">
        <f t="shared" si="45"/>
        <v>3</v>
      </c>
      <c r="V60" s="23" t="str">
        <f t="shared" si="46"/>
        <v>A</v>
      </c>
      <c r="W60" s="23">
        <f t="shared" si="47"/>
        <v>1</v>
      </c>
      <c r="X60" s="23">
        <f t="shared" si="48"/>
        <v>0</v>
      </c>
      <c r="Y60" s="30">
        <f t="shared" si="49"/>
        <v>1073840128</v>
      </c>
      <c r="Z60" s="178">
        <f t="shared" si="2"/>
        <v>0</v>
      </c>
      <c r="AA60" s="23"/>
      <c r="AB60" s="386" t="str">
        <f t="shared" si="3"/>
        <v/>
      </c>
      <c r="AC60" s="49" t="str">
        <f t="shared" si="50"/>
        <v/>
      </c>
      <c r="AD60" s="50">
        <f t="shared" si="51"/>
        <v>0</v>
      </c>
      <c r="AE60" s="49" t="str">
        <f t="shared" si="6"/>
        <v/>
      </c>
      <c r="AF60" s="49" t="str">
        <f t="shared" si="52"/>
        <v/>
      </c>
      <c r="AG60" s="48">
        <f t="shared" si="53"/>
        <v>0</v>
      </c>
      <c r="AH60" s="386" t="str">
        <f t="shared" si="9"/>
        <v/>
      </c>
      <c r="AI60" s="49" t="str">
        <f t="shared" si="54"/>
        <v/>
      </c>
      <c r="AJ60" s="50">
        <f t="shared" si="55"/>
        <v>0</v>
      </c>
      <c r="AK60" s="23"/>
      <c r="AL60" s="239">
        <v>264</v>
      </c>
      <c r="AM60" s="247"/>
      <c r="AN60" s="331" t="s">
        <v>290</v>
      </c>
      <c r="AO60" s="331"/>
      <c r="AP60" s="248"/>
      <c r="AQ60" s="249" t="s">
        <v>290</v>
      </c>
      <c r="AR60" s="250"/>
      <c r="AS60" s="250" t="s">
        <v>123</v>
      </c>
      <c r="AT60" s="250" t="s">
        <v>125</v>
      </c>
      <c r="AU60" s="251" t="s">
        <v>65</v>
      </c>
      <c r="AV60" s="252"/>
      <c r="AW60" s="425" t="str">
        <f t="shared" si="30"/>
        <v/>
      </c>
      <c r="AX60" s="253"/>
      <c r="AY60" s="139"/>
      <c r="AZ60" s="122" t="str">
        <f t="shared" si="33"/>
        <v/>
      </c>
      <c r="BA60" s="121"/>
      <c r="BB60" s="122" t="str">
        <f t="shared" si="12"/>
        <v/>
      </c>
      <c r="BC60" s="121"/>
      <c r="BD60" s="316"/>
    </row>
    <row r="61" spans="1:56" ht="21">
      <c r="A61" s="285"/>
      <c r="B61" s="286"/>
      <c r="C61" s="295"/>
      <c r="D61" s="296"/>
      <c r="E61" s="291"/>
      <c r="F61" s="202" t="str">
        <f t="shared" si="13"/>
        <v/>
      </c>
      <c r="G61" s="86" t="str">
        <f t="shared" si="14"/>
        <v/>
      </c>
      <c r="H61" s="86" t="str">
        <f t="shared" si="15"/>
        <v/>
      </c>
      <c r="I61" s="86" t="str">
        <f t="shared" si="16"/>
        <v/>
      </c>
      <c r="J61" s="86" t="str">
        <f t="shared" si="17"/>
        <v/>
      </c>
      <c r="K61" s="86" t="str">
        <f t="shared" si="18"/>
        <v/>
      </c>
      <c r="L61" s="86" t="str">
        <f t="shared" si="19"/>
        <v/>
      </c>
      <c r="M61" s="86" t="str">
        <f t="shared" si="20"/>
        <v/>
      </c>
      <c r="N61" s="286"/>
      <c r="O61" s="92" t="str">
        <f t="shared" si="21"/>
        <v/>
      </c>
      <c r="P61" s="86" t="str">
        <f t="shared" si="31"/>
        <v/>
      </c>
      <c r="Q61" s="86" t="str">
        <f t="shared" si="32"/>
        <v/>
      </c>
      <c r="R61" s="93" t="str">
        <f>IF(AND($AM61&lt;&gt;"",$U61=1),_xlfn.CONCAT(R$3,PROPER(_xlfn.XLOOKUP($AS61,入力キー,入力コード)),IF(OR($BD61="",$BD61=$BB61),_xlfn.CONCAT(R$4,IF($AS61=_xlfn.XLOOKUP($AS61,仮想キートップ,入力キー),R$7,R$10),_xlfn.XLOOKUP($AS61,仮想キートップ,入力コード),R$13,$BB61,R$14,_xlfn.XLOOKUP($AS61,仮想キートップ,キー位置),R$15,_xlfn.XLOOKUP($AS61,仮想キートップ,キー位置),R$17,IF($AS61=_xlfn.XLOOKUP($AS61,仮想キートップ,入力キー),R$12,R$11),_xlfn.XLOOKUP($AS61,仮想キートップ,入力コード),R$13,$BB61,R$14,_xlfn.XLOOKUP($AS61,仮想キートップ,キー位置),R$16,_xlfn.XLOOKUP($AS61,仮想キートップ,キー位置),IF(COUNTA($AM61:$AM$348)&gt;1,R$17,R$18)),_xlfn.CONCAT(R$4,R$6,IF($AS61=_xlfn.XLOOKUP($AS61,仮想キートップ,入力キー),R$7,R$10),_xlfn.XLOOKUP($AS61,仮想キートップ,入力コード),R$13,$BB61,R$14,_xlfn.XLOOKUP($AS61,仮想キートップ,キー位置),R$15,_xlfn.XLOOKUP($AS61,仮想キートップ,キー位置),R$17,IF($AS61=_xlfn.XLOOKUP($AS61,仮想キートップ,入力キー),R$8,R$9),_xlfn.XLOOKUP($AS61,仮想キートップ,入力コード),R$13,$BB61,R$14,_xlfn.XLOOKUP($AS61,仮想キートップ,キー位置),R$16,_xlfn.XLOOKUP($AS61,仮想キートップ,キー位置),R$17,R$5,IF($AS61=_xlfn.XLOOKUP($AS61,仮想キートップ,入力キー),R$7,R$10),_xlfn.XLOOKUP($AS61,仮想キートップ,入力コード),R$13,$BD61,R$14,_xlfn.XLOOKUP($AS61,仮想キートップ,キー位置),R$15,_xlfn.XLOOKUP($AS61,仮想キートップ,キー位置),R$17,IF($AS61=_xlfn.XLOOKUP($AS61,仮想キートップ,入力キー),R$12,R$11),_xlfn.XLOOKUP($AS61,仮想キートップ,入力コード),R$13,$BD61,R$14,_xlfn.XLOOKUP($AS61,仮想キートップ,キー位置),R$16,_xlfn.XLOOKUP($AS61,仮想キートップ,キー位置),IF(COUNTA($AM61:$AM$348)&gt;1,R$17,R$18)))),"")</f>
        <v/>
      </c>
      <c r="S61" s="282"/>
      <c r="U61" s="24">
        <f t="shared" si="45"/>
        <v>3</v>
      </c>
      <c r="V61" s="23" t="str">
        <f t="shared" si="46"/>
        <v>A</v>
      </c>
      <c r="W61" s="23">
        <f t="shared" si="47"/>
        <v>1</v>
      </c>
      <c r="X61" s="23">
        <f t="shared" si="48"/>
        <v>0</v>
      </c>
      <c r="Y61" s="30">
        <f t="shared" si="49"/>
        <v>2147581952</v>
      </c>
      <c r="Z61" s="178">
        <f t="shared" si="2"/>
        <v>0</v>
      </c>
      <c r="AA61" s="23"/>
      <c r="AB61" s="386" t="str">
        <f t="shared" si="3"/>
        <v/>
      </c>
      <c r="AC61" s="49" t="str">
        <f t="shared" si="50"/>
        <v/>
      </c>
      <c r="AD61" s="50">
        <f t="shared" si="51"/>
        <v>0</v>
      </c>
      <c r="AE61" s="49" t="str">
        <f t="shared" si="6"/>
        <v/>
      </c>
      <c r="AF61" s="49" t="str">
        <f t="shared" si="52"/>
        <v/>
      </c>
      <c r="AG61" s="48">
        <f t="shared" si="53"/>
        <v>0</v>
      </c>
      <c r="AH61" s="386" t="str">
        <f t="shared" si="9"/>
        <v/>
      </c>
      <c r="AI61" s="49" t="str">
        <f t="shared" si="54"/>
        <v/>
      </c>
      <c r="AJ61" s="50">
        <f t="shared" si="55"/>
        <v>0</v>
      </c>
      <c r="AK61" s="23"/>
      <c r="AL61" s="239">
        <v>265</v>
      </c>
      <c r="AM61" s="247"/>
      <c r="AN61" s="331" t="s">
        <v>290</v>
      </c>
      <c r="AO61" s="331"/>
      <c r="AP61" s="248"/>
      <c r="AQ61" s="249" t="s">
        <v>290</v>
      </c>
      <c r="AR61" s="250"/>
      <c r="AS61" s="250" t="s">
        <v>123</v>
      </c>
      <c r="AT61" s="250" t="s">
        <v>125</v>
      </c>
      <c r="AU61" s="251" t="s">
        <v>67</v>
      </c>
      <c r="AV61" s="252"/>
      <c r="AW61" s="425" t="str">
        <f t="shared" si="30"/>
        <v/>
      </c>
      <c r="AX61" s="253"/>
      <c r="AY61" s="139"/>
      <c r="AZ61" s="122" t="str">
        <f t="shared" si="33"/>
        <v/>
      </c>
      <c r="BA61" s="121"/>
      <c r="BB61" s="122" t="str">
        <f t="shared" si="12"/>
        <v/>
      </c>
      <c r="BC61" s="121"/>
      <c r="BD61" s="316"/>
    </row>
    <row r="62" spans="1:56" ht="21">
      <c r="A62" s="285"/>
      <c r="B62" s="286"/>
      <c r="C62" s="295"/>
      <c r="D62" s="296"/>
      <c r="E62" s="291"/>
      <c r="F62" s="202" t="str">
        <f t="shared" si="13"/>
        <v/>
      </c>
      <c r="G62" s="86" t="str">
        <f t="shared" si="14"/>
        <v/>
      </c>
      <c r="H62" s="86" t="str">
        <f t="shared" si="15"/>
        <v/>
      </c>
      <c r="I62" s="86" t="str">
        <f t="shared" si="16"/>
        <v/>
      </c>
      <c r="J62" s="86" t="str">
        <f t="shared" si="17"/>
        <v/>
      </c>
      <c r="K62" s="86" t="str">
        <f t="shared" si="18"/>
        <v/>
      </c>
      <c r="L62" s="86" t="str">
        <f t="shared" si="19"/>
        <v/>
      </c>
      <c r="M62" s="86" t="str">
        <f t="shared" si="20"/>
        <v/>
      </c>
      <c r="N62" s="286"/>
      <c r="O62" s="92" t="str">
        <f t="shared" si="21"/>
        <v/>
      </c>
      <c r="P62" s="86" t="str">
        <f t="shared" si="31"/>
        <v/>
      </c>
      <c r="Q62" s="86" t="str">
        <f t="shared" si="32"/>
        <v/>
      </c>
      <c r="R62" s="93" t="str">
        <f>IF(AND($AM62&lt;&gt;"",$U62=1),_xlfn.CONCAT(R$3,PROPER(_xlfn.XLOOKUP($AS62,入力キー,入力コード)),IF(OR($BD62="",$BD62=$BB62),_xlfn.CONCAT(R$4,IF($AS62=_xlfn.XLOOKUP($AS62,仮想キートップ,入力キー),R$7,R$10),_xlfn.XLOOKUP($AS62,仮想キートップ,入力コード),R$13,$BB62,R$14,_xlfn.XLOOKUP($AS62,仮想キートップ,キー位置),R$15,_xlfn.XLOOKUP($AS62,仮想キートップ,キー位置),R$17,IF($AS62=_xlfn.XLOOKUP($AS62,仮想キートップ,入力キー),R$12,R$11),_xlfn.XLOOKUP($AS62,仮想キートップ,入力コード),R$13,$BB62,R$14,_xlfn.XLOOKUP($AS62,仮想キートップ,キー位置),R$16,_xlfn.XLOOKUP($AS62,仮想キートップ,キー位置),IF(COUNTA($AM62:$AM$348)&gt;1,R$17,R$18)),_xlfn.CONCAT(R$4,R$6,IF($AS62=_xlfn.XLOOKUP($AS62,仮想キートップ,入力キー),R$7,R$10),_xlfn.XLOOKUP($AS62,仮想キートップ,入力コード),R$13,$BB62,R$14,_xlfn.XLOOKUP($AS62,仮想キートップ,キー位置),R$15,_xlfn.XLOOKUP($AS62,仮想キートップ,キー位置),R$17,IF($AS62=_xlfn.XLOOKUP($AS62,仮想キートップ,入力キー),R$8,R$9),_xlfn.XLOOKUP($AS62,仮想キートップ,入力コード),R$13,$BB62,R$14,_xlfn.XLOOKUP($AS62,仮想キートップ,キー位置),R$16,_xlfn.XLOOKUP($AS62,仮想キートップ,キー位置),R$17,R$5,IF($AS62=_xlfn.XLOOKUP($AS62,仮想キートップ,入力キー),R$7,R$10),_xlfn.XLOOKUP($AS62,仮想キートップ,入力コード),R$13,$BD62,R$14,_xlfn.XLOOKUP($AS62,仮想キートップ,キー位置),R$15,_xlfn.XLOOKUP($AS62,仮想キートップ,キー位置),R$17,IF($AS62=_xlfn.XLOOKUP($AS62,仮想キートップ,入力キー),R$12,R$11),_xlfn.XLOOKUP($AS62,仮想キートップ,入力コード),R$13,$BD62,R$14,_xlfn.XLOOKUP($AS62,仮想キートップ,キー位置),R$16,_xlfn.XLOOKUP($AS62,仮想キートップ,キー位置),IF(COUNTA($AM62:$AM$348)&gt;1,R$17,R$18)))),"")</f>
        <v/>
      </c>
      <c r="S62" s="282"/>
      <c r="U62" s="24">
        <f t="shared" si="45"/>
        <v>3</v>
      </c>
      <c r="V62" s="23" t="str">
        <f t="shared" si="46"/>
        <v>A</v>
      </c>
      <c r="W62" s="23">
        <f t="shared" si="47"/>
        <v>1</v>
      </c>
      <c r="X62" s="23">
        <f t="shared" si="48"/>
        <v>0</v>
      </c>
      <c r="Y62" s="30">
        <f t="shared" si="49"/>
        <v>4295065600</v>
      </c>
      <c r="Z62" s="178">
        <f t="shared" si="2"/>
        <v>0</v>
      </c>
      <c r="AA62" s="23"/>
      <c r="AB62" s="386" t="str">
        <f t="shared" si="3"/>
        <v/>
      </c>
      <c r="AC62" s="49" t="str">
        <f t="shared" si="50"/>
        <v/>
      </c>
      <c r="AD62" s="50">
        <f t="shared" si="51"/>
        <v>0</v>
      </c>
      <c r="AE62" s="49" t="str">
        <f t="shared" si="6"/>
        <v/>
      </c>
      <c r="AF62" s="49" t="str">
        <f t="shared" si="52"/>
        <v/>
      </c>
      <c r="AG62" s="48">
        <f t="shared" si="53"/>
        <v>0</v>
      </c>
      <c r="AH62" s="386" t="str">
        <f t="shared" si="9"/>
        <v/>
      </c>
      <c r="AI62" s="49" t="str">
        <f t="shared" si="54"/>
        <v/>
      </c>
      <c r="AJ62" s="50">
        <f t="shared" si="55"/>
        <v>0</v>
      </c>
      <c r="AK62" s="23"/>
      <c r="AL62" s="239">
        <v>266</v>
      </c>
      <c r="AM62" s="247"/>
      <c r="AN62" s="331" t="s">
        <v>290</v>
      </c>
      <c r="AO62" s="331"/>
      <c r="AP62" s="248"/>
      <c r="AQ62" s="249" t="s">
        <v>290</v>
      </c>
      <c r="AR62" s="250"/>
      <c r="AS62" s="250" t="s">
        <v>123</v>
      </c>
      <c r="AT62" s="250" t="s">
        <v>125</v>
      </c>
      <c r="AU62" s="251" t="s">
        <v>69</v>
      </c>
      <c r="AV62" s="252"/>
      <c r="AW62" s="425" t="str">
        <f t="shared" si="30"/>
        <v/>
      </c>
      <c r="AX62" s="253"/>
      <c r="AY62" s="139"/>
      <c r="AZ62" s="122" t="str">
        <f t="shared" si="33"/>
        <v/>
      </c>
      <c r="BA62" s="121"/>
      <c r="BB62" s="122" t="str">
        <f t="shared" si="12"/>
        <v/>
      </c>
      <c r="BC62" s="121"/>
      <c r="BD62" s="316"/>
    </row>
    <row r="63" spans="1:56" ht="21">
      <c r="A63" s="285"/>
      <c r="B63" s="286"/>
      <c r="C63" s="295"/>
      <c r="D63" s="296"/>
      <c r="E63" s="291"/>
      <c r="F63" s="202" t="str">
        <f t="shared" si="13"/>
        <v/>
      </c>
      <c r="G63" s="86" t="str">
        <f t="shared" si="14"/>
        <v/>
      </c>
      <c r="H63" s="86" t="str">
        <f t="shared" si="15"/>
        <v/>
      </c>
      <c r="I63" s="86" t="str">
        <f t="shared" si="16"/>
        <v/>
      </c>
      <c r="J63" s="86" t="str">
        <f t="shared" si="17"/>
        <v/>
      </c>
      <c r="K63" s="86" t="str">
        <f t="shared" si="18"/>
        <v/>
      </c>
      <c r="L63" s="86" t="str">
        <f t="shared" si="19"/>
        <v/>
      </c>
      <c r="M63" s="86" t="str">
        <f t="shared" si="20"/>
        <v/>
      </c>
      <c r="N63" s="286"/>
      <c r="O63" s="92" t="str">
        <f t="shared" si="21"/>
        <v/>
      </c>
      <c r="P63" s="86" t="str">
        <f t="shared" si="31"/>
        <v/>
      </c>
      <c r="Q63" s="86" t="str">
        <f t="shared" si="32"/>
        <v/>
      </c>
      <c r="R63" s="93" t="str">
        <f>IF(AND($AM63&lt;&gt;"",$U63=1),_xlfn.CONCAT(R$3,PROPER(_xlfn.XLOOKUP($AS63,入力キー,入力コード)),IF(OR($BD63="",$BD63=$BB63),_xlfn.CONCAT(R$4,IF($AS63=_xlfn.XLOOKUP($AS63,仮想キートップ,入力キー),R$7,R$10),_xlfn.XLOOKUP($AS63,仮想キートップ,入力コード),R$13,$BB63,R$14,_xlfn.XLOOKUP($AS63,仮想キートップ,キー位置),R$15,_xlfn.XLOOKUP($AS63,仮想キートップ,キー位置),R$17,IF($AS63=_xlfn.XLOOKUP($AS63,仮想キートップ,入力キー),R$12,R$11),_xlfn.XLOOKUP($AS63,仮想キートップ,入力コード),R$13,$BB63,R$14,_xlfn.XLOOKUP($AS63,仮想キートップ,キー位置),R$16,_xlfn.XLOOKUP($AS63,仮想キートップ,キー位置),IF(COUNTA($AM63:$AM$348)&gt;1,R$17,R$18)),_xlfn.CONCAT(R$4,R$6,IF($AS63=_xlfn.XLOOKUP($AS63,仮想キートップ,入力キー),R$7,R$10),_xlfn.XLOOKUP($AS63,仮想キートップ,入力コード),R$13,$BB63,R$14,_xlfn.XLOOKUP($AS63,仮想キートップ,キー位置),R$15,_xlfn.XLOOKUP($AS63,仮想キートップ,キー位置),R$17,IF($AS63=_xlfn.XLOOKUP($AS63,仮想キートップ,入力キー),R$8,R$9),_xlfn.XLOOKUP($AS63,仮想キートップ,入力コード),R$13,$BB63,R$14,_xlfn.XLOOKUP($AS63,仮想キートップ,キー位置),R$16,_xlfn.XLOOKUP($AS63,仮想キートップ,キー位置),R$17,R$5,IF($AS63=_xlfn.XLOOKUP($AS63,仮想キートップ,入力キー),R$7,R$10),_xlfn.XLOOKUP($AS63,仮想キートップ,入力コード),R$13,$BD63,R$14,_xlfn.XLOOKUP($AS63,仮想キートップ,キー位置),R$15,_xlfn.XLOOKUP($AS63,仮想キートップ,キー位置),R$17,IF($AS63=_xlfn.XLOOKUP($AS63,仮想キートップ,入力キー),R$12,R$11),_xlfn.XLOOKUP($AS63,仮想キートップ,入力コード),R$13,$BD63,R$14,_xlfn.XLOOKUP($AS63,仮想キートップ,キー位置),R$16,_xlfn.XLOOKUP($AS63,仮想キートップ,キー位置),IF(COUNTA($AM63:$AM$348)&gt;1,R$17,R$18)))),"")</f>
        <v/>
      </c>
      <c r="S63" s="282"/>
      <c r="U63" s="24">
        <f t="shared" si="45"/>
        <v>3</v>
      </c>
      <c r="V63" s="23" t="str">
        <f t="shared" si="46"/>
        <v>A</v>
      </c>
      <c r="W63" s="23">
        <f t="shared" si="47"/>
        <v>1</v>
      </c>
      <c r="X63" s="23">
        <f t="shared" si="48"/>
        <v>0</v>
      </c>
      <c r="Y63" s="30">
        <f t="shared" si="49"/>
        <v>8590032896</v>
      </c>
      <c r="Z63" s="178">
        <f t="shared" si="2"/>
        <v>0</v>
      </c>
      <c r="AA63" s="23"/>
      <c r="AB63" s="386" t="str">
        <f t="shared" si="3"/>
        <v/>
      </c>
      <c r="AC63" s="49" t="str">
        <f t="shared" si="50"/>
        <v/>
      </c>
      <c r="AD63" s="50">
        <f t="shared" si="51"/>
        <v>0</v>
      </c>
      <c r="AE63" s="49" t="str">
        <f t="shared" si="6"/>
        <v/>
      </c>
      <c r="AF63" s="49" t="str">
        <f t="shared" si="52"/>
        <v/>
      </c>
      <c r="AG63" s="48">
        <f t="shared" si="53"/>
        <v>0</v>
      </c>
      <c r="AH63" s="386" t="str">
        <f t="shared" si="9"/>
        <v/>
      </c>
      <c r="AI63" s="49" t="str">
        <f t="shared" si="54"/>
        <v/>
      </c>
      <c r="AJ63" s="50">
        <f t="shared" si="55"/>
        <v>0</v>
      </c>
      <c r="AK63" s="23"/>
      <c r="AL63" s="239">
        <v>267</v>
      </c>
      <c r="AM63" s="247"/>
      <c r="AN63" s="331" t="s">
        <v>290</v>
      </c>
      <c r="AO63" s="331"/>
      <c r="AP63" s="248"/>
      <c r="AQ63" s="249" t="s">
        <v>290</v>
      </c>
      <c r="AR63" s="250"/>
      <c r="AS63" s="250" t="s">
        <v>123</v>
      </c>
      <c r="AT63" s="250" t="s">
        <v>125</v>
      </c>
      <c r="AU63" s="251" t="s">
        <v>71</v>
      </c>
      <c r="AV63" s="252"/>
      <c r="AW63" s="425" t="str">
        <f t="shared" si="30"/>
        <v/>
      </c>
      <c r="AX63" s="253"/>
      <c r="AY63" s="139"/>
      <c r="AZ63" s="122" t="str">
        <f t="shared" si="33"/>
        <v/>
      </c>
      <c r="BA63" s="121"/>
      <c r="BB63" s="122" t="str">
        <f t="shared" si="12"/>
        <v/>
      </c>
      <c r="BC63" s="121"/>
      <c r="BD63" s="316"/>
    </row>
    <row r="64" spans="1:56" ht="21">
      <c r="A64" s="285"/>
      <c r="B64" s="286"/>
      <c r="C64" s="295"/>
      <c r="D64" s="296"/>
      <c r="E64" s="291"/>
      <c r="F64" s="202" t="str">
        <f t="shared" si="13"/>
        <v/>
      </c>
      <c r="G64" s="86" t="str">
        <f t="shared" si="14"/>
        <v/>
      </c>
      <c r="H64" s="86" t="str">
        <f t="shared" si="15"/>
        <v/>
      </c>
      <c r="I64" s="86" t="str">
        <f t="shared" si="16"/>
        <v/>
      </c>
      <c r="J64" s="86" t="str">
        <f t="shared" si="17"/>
        <v/>
      </c>
      <c r="K64" s="86" t="str">
        <f t="shared" si="18"/>
        <v/>
      </c>
      <c r="L64" s="86" t="str">
        <f t="shared" si="19"/>
        <v/>
      </c>
      <c r="M64" s="86" t="str">
        <f t="shared" si="20"/>
        <v/>
      </c>
      <c r="N64" s="286"/>
      <c r="O64" s="92" t="str">
        <f t="shared" si="21"/>
        <v/>
      </c>
      <c r="P64" s="86" t="str">
        <f t="shared" si="31"/>
        <v/>
      </c>
      <c r="Q64" s="86" t="str">
        <f t="shared" si="32"/>
        <v/>
      </c>
      <c r="R64" s="93" t="str">
        <f>IF(AND($AM64&lt;&gt;"",$U64=1),_xlfn.CONCAT(R$3,PROPER(_xlfn.XLOOKUP($AS64,入力キー,入力コード)),IF(OR($BD64="",$BD64=$BB64),_xlfn.CONCAT(R$4,IF($AS64=_xlfn.XLOOKUP($AS64,仮想キートップ,入力キー),R$7,R$10),_xlfn.XLOOKUP($AS64,仮想キートップ,入力コード),R$13,$BB64,R$14,_xlfn.XLOOKUP($AS64,仮想キートップ,キー位置),R$15,_xlfn.XLOOKUP($AS64,仮想キートップ,キー位置),R$17,IF($AS64=_xlfn.XLOOKUP($AS64,仮想キートップ,入力キー),R$12,R$11),_xlfn.XLOOKUP($AS64,仮想キートップ,入力コード),R$13,$BB64,R$14,_xlfn.XLOOKUP($AS64,仮想キートップ,キー位置),R$16,_xlfn.XLOOKUP($AS64,仮想キートップ,キー位置),IF(COUNTA($AM64:$AM$348)&gt;1,R$17,R$18)),_xlfn.CONCAT(R$4,R$6,IF($AS64=_xlfn.XLOOKUP($AS64,仮想キートップ,入力キー),R$7,R$10),_xlfn.XLOOKUP($AS64,仮想キートップ,入力コード),R$13,$BB64,R$14,_xlfn.XLOOKUP($AS64,仮想キートップ,キー位置),R$15,_xlfn.XLOOKUP($AS64,仮想キートップ,キー位置),R$17,IF($AS64=_xlfn.XLOOKUP($AS64,仮想キートップ,入力キー),R$8,R$9),_xlfn.XLOOKUP($AS64,仮想キートップ,入力コード),R$13,$BB64,R$14,_xlfn.XLOOKUP($AS64,仮想キートップ,キー位置),R$16,_xlfn.XLOOKUP($AS64,仮想キートップ,キー位置),R$17,R$5,IF($AS64=_xlfn.XLOOKUP($AS64,仮想キートップ,入力キー),R$7,R$10),_xlfn.XLOOKUP($AS64,仮想キートップ,入力コード),R$13,$BD64,R$14,_xlfn.XLOOKUP($AS64,仮想キートップ,キー位置),R$15,_xlfn.XLOOKUP($AS64,仮想キートップ,キー位置),R$17,IF($AS64=_xlfn.XLOOKUP($AS64,仮想キートップ,入力キー),R$12,R$11),_xlfn.XLOOKUP($AS64,仮想キートップ,入力コード),R$13,$BD64,R$14,_xlfn.XLOOKUP($AS64,仮想キートップ,キー位置),R$16,_xlfn.XLOOKUP($AS64,仮想キートップ,キー位置),IF(COUNTA($AM64:$AM$348)&gt;1,R$17,R$18)))),"")</f>
        <v/>
      </c>
      <c r="S64" s="282"/>
      <c r="U64" s="24">
        <f t="shared" si="45"/>
        <v>3</v>
      </c>
      <c r="V64" s="23" t="str">
        <f t="shared" si="46"/>
        <v>A</v>
      </c>
      <c r="W64" s="23">
        <f t="shared" si="47"/>
        <v>1</v>
      </c>
      <c r="X64" s="23">
        <f t="shared" si="48"/>
        <v>0</v>
      </c>
      <c r="Y64" s="30">
        <f t="shared" si="49"/>
        <v>17179967488</v>
      </c>
      <c r="Z64" s="178">
        <f t="shared" si="2"/>
        <v>0</v>
      </c>
      <c r="AA64" s="23"/>
      <c r="AB64" s="386" t="str">
        <f t="shared" si="3"/>
        <v/>
      </c>
      <c r="AC64" s="49" t="str">
        <f t="shared" si="50"/>
        <v/>
      </c>
      <c r="AD64" s="50">
        <f t="shared" si="51"/>
        <v>0</v>
      </c>
      <c r="AE64" s="49" t="str">
        <f t="shared" si="6"/>
        <v/>
      </c>
      <c r="AF64" s="49" t="str">
        <f t="shared" si="52"/>
        <v/>
      </c>
      <c r="AG64" s="48">
        <f t="shared" si="53"/>
        <v>0</v>
      </c>
      <c r="AH64" s="386" t="str">
        <f t="shared" si="9"/>
        <v/>
      </c>
      <c r="AI64" s="49" t="str">
        <f t="shared" si="54"/>
        <v/>
      </c>
      <c r="AJ64" s="50">
        <f t="shared" si="55"/>
        <v>0</v>
      </c>
      <c r="AK64" s="23"/>
      <c r="AL64" s="239">
        <v>268</v>
      </c>
      <c r="AM64" s="247"/>
      <c r="AN64" s="331" t="s">
        <v>290</v>
      </c>
      <c r="AO64" s="331"/>
      <c r="AP64" s="248"/>
      <c r="AQ64" s="249" t="s">
        <v>290</v>
      </c>
      <c r="AR64" s="250"/>
      <c r="AS64" s="250" t="s">
        <v>123</v>
      </c>
      <c r="AT64" s="250" t="s">
        <v>125</v>
      </c>
      <c r="AU64" s="251" t="s">
        <v>73</v>
      </c>
      <c r="AV64" s="252"/>
      <c r="AW64" s="425" t="str">
        <f t="shared" si="30"/>
        <v/>
      </c>
      <c r="AX64" s="253"/>
      <c r="AY64" s="139"/>
      <c r="AZ64" s="122" t="str">
        <f t="shared" si="33"/>
        <v/>
      </c>
      <c r="BA64" s="121"/>
      <c r="BB64" s="122" t="str">
        <f t="shared" si="12"/>
        <v/>
      </c>
      <c r="BC64" s="121"/>
      <c r="BD64" s="316"/>
    </row>
    <row r="65" spans="1:56" ht="21">
      <c r="A65" s="285"/>
      <c r="B65" s="286"/>
      <c r="C65" s="295"/>
      <c r="D65" s="296"/>
      <c r="E65" s="291"/>
      <c r="F65" s="202" t="str">
        <f t="shared" si="13"/>
        <v/>
      </c>
      <c r="G65" s="86" t="str">
        <f t="shared" si="14"/>
        <v/>
      </c>
      <c r="H65" s="86" t="str">
        <f t="shared" si="15"/>
        <v/>
      </c>
      <c r="I65" s="86" t="str">
        <f t="shared" si="16"/>
        <v/>
      </c>
      <c r="J65" s="86" t="str">
        <f t="shared" si="17"/>
        <v/>
      </c>
      <c r="K65" s="86" t="str">
        <f t="shared" si="18"/>
        <v/>
      </c>
      <c r="L65" s="86" t="str">
        <f t="shared" si="19"/>
        <v/>
      </c>
      <c r="M65" s="86" t="str">
        <f t="shared" si="20"/>
        <v/>
      </c>
      <c r="N65" s="286"/>
      <c r="O65" s="92" t="str">
        <f t="shared" si="21"/>
        <v/>
      </c>
      <c r="P65" s="86" t="str">
        <f t="shared" si="31"/>
        <v/>
      </c>
      <c r="Q65" s="86" t="str">
        <f t="shared" si="32"/>
        <v/>
      </c>
      <c r="R65" s="93" t="str">
        <f>IF(AND($AM65&lt;&gt;"",$U65=1),_xlfn.CONCAT(R$3,PROPER(_xlfn.XLOOKUP($AS65,入力キー,入力コード)),IF(OR($BD65="",$BD65=$BB65),_xlfn.CONCAT(R$4,IF($AS65=_xlfn.XLOOKUP($AS65,仮想キートップ,入力キー),R$7,R$10),_xlfn.XLOOKUP($AS65,仮想キートップ,入力コード),R$13,$BB65,R$14,_xlfn.XLOOKUP($AS65,仮想キートップ,キー位置),R$15,_xlfn.XLOOKUP($AS65,仮想キートップ,キー位置),R$17,IF($AS65=_xlfn.XLOOKUP($AS65,仮想キートップ,入力キー),R$12,R$11),_xlfn.XLOOKUP($AS65,仮想キートップ,入力コード),R$13,$BB65,R$14,_xlfn.XLOOKUP($AS65,仮想キートップ,キー位置),R$16,_xlfn.XLOOKUP($AS65,仮想キートップ,キー位置),IF(COUNTA($AM65:$AM$348)&gt;1,R$17,R$18)),_xlfn.CONCAT(R$4,R$6,IF($AS65=_xlfn.XLOOKUP($AS65,仮想キートップ,入力キー),R$7,R$10),_xlfn.XLOOKUP($AS65,仮想キートップ,入力コード),R$13,$BB65,R$14,_xlfn.XLOOKUP($AS65,仮想キートップ,キー位置),R$15,_xlfn.XLOOKUP($AS65,仮想キートップ,キー位置),R$17,IF($AS65=_xlfn.XLOOKUP($AS65,仮想キートップ,入力キー),R$8,R$9),_xlfn.XLOOKUP($AS65,仮想キートップ,入力コード),R$13,$BB65,R$14,_xlfn.XLOOKUP($AS65,仮想キートップ,キー位置),R$16,_xlfn.XLOOKUP($AS65,仮想キートップ,キー位置),R$17,R$5,IF($AS65=_xlfn.XLOOKUP($AS65,仮想キートップ,入力キー),R$7,R$10),_xlfn.XLOOKUP($AS65,仮想キートップ,入力コード),R$13,$BD65,R$14,_xlfn.XLOOKUP($AS65,仮想キートップ,キー位置),R$15,_xlfn.XLOOKUP($AS65,仮想キートップ,キー位置),R$17,IF($AS65=_xlfn.XLOOKUP($AS65,仮想キートップ,入力キー),R$12,R$11),_xlfn.XLOOKUP($AS65,仮想キートップ,入力コード),R$13,$BD65,R$14,_xlfn.XLOOKUP($AS65,仮想キートップ,キー位置),R$16,_xlfn.XLOOKUP($AS65,仮想キートップ,キー位置),IF(COUNTA($AM65:$AM$348)&gt;1,R$17,R$18)))),"")</f>
        <v/>
      </c>
      <c r="S65" s="282"/>
      <c r="U65" s="24">
        <f t="shared" si="45"/>
        <v>3</v>
      </c>
      <c r="V65" s="23" t="str">
        <f t="shared" si="46"/>
        <v>A</v>
      </c>
      <c r="W65" s="23">
        <f t="shared" si="47"/>
        <v>1</v>
      </c>
      <c r="X65" s="23">
        <f t="shared" si="48"/>
        <v>0</v>
      </c>
      <c r="Y65" s="30">
        <f t="shared" si="49"/>
        <v>34359836672</v>
      </c>
      <c r="Z65" s="178">
        <f t="shared" si="2"/>
        <v>0</v>
      </c>
      <c r="AA65" s="23"/>
      <c r="AB65" s="386" t="str">
        <f t="shared" si="3"/>
        <v/>
      </c>
      <c r="AC65" s="49" t="str">
        <f t="shared" si="50"/>
        <v/>
      </c>
      <c r="AD65" s="50">
        <f t="shared" si="51"/>
        <v>0</v>
      </c>
      <c r="AE65" s="49" t="str">
        <f t="shared" si="6"/>
        <v/>
      </c>
      <c r="AF65" s="49" t="str">
        <f t="shared" si="52"/>
        <v/>
      </c>
      <c r="AG65" s="48">
        <f t="shared" si="53"/>
        <v>0</v>
      </c>
      <c r="AH65" s="386" t="str">
        <f t="shared" si="9"/>
        <v/>
      </c>
      <c r="AI65" s="49" t="str">
        <f t="shared" si="54"/>
        <v/>
      </c>
      <c r="AJ65" s="50">
        <f t="shared" si="55"/>
        <v>0</v>
      </c>
      <c r="AK65" s="23"/>
      <c r="AL65" s="239">
        <v>269</v>
      </c>
      <c r="AM65" s="247"/>
      <c r="AN65" s="331" t="s">
        <v>290</v>
      </c>
      <c r="AO65" s="331"/>
      <c r="AP65" s="248"/>
      <c r="AQ65" s="249" t="s">
        <v>290</v>
      </c>
      <c r="AR65" s="250"/>
      <c r="AS65" s="250" t="s">
        <v>123</v>
      </c>
      <c r="AT65" s="250" t="s">
        <v>125</v>
      </c>
      <c r="AU65" s="251" t="s">
        <v>74</v>
      </c>
      <c r="AV65" s="252"/>
      <c r="AW65" s="425" t="str">
        <f t="shared" si="30"/>
        <v/>
      </c>
      <c r="AX65" s="253"/>
      <c r="AY65" s="139"/>
      <c r="AZ65" s="122" t="str">
        <f t="shared" si="33"/>
        <v/>
      </c>
      <c r="BA65" s="121"/>
      <c r="BB65" s="122" t="str">
        <f t="shared" si="12"/>
        <v/>
      </c>
      <c r="BC65" s="121"/>
      <c r="BD65" s="316"/>
    </row>
    <row r="66" spans="1:56" ht="21">
      <c r="A66" s="285"/>
      <c r="B66" s="286"/>
      <c r="C66" s="295"/>
      <c r="D66" s="296"/>
      <c r="E66" s="291"/>
      <c r="F66" s="202" t="str">
        <f t="shared" si="13"/>
        <v/>
      </c>
      <c r="G66" s="86" t="str">
        <f t="shared" si="14"/>
        <v/>
      </c>
      <c r="H66" s="86" t="str">
        <f t="shared" si="15"/>
        <v/>
      </c>
      <c r="I66" s="86" t="str">
        <f t="shared" si="16"/>
        <v/>
      </c>
      <c r="J66" s="86" t="str">
        <f t="shared" si="17"/>
        <v/>
      </c>
      <c r="K66" s="86" t="str">
        <f t="shared" si="18"/>
        <v/>
      </c>
      <c r="L66" s="86" t="str">
        <f t="shared" si="19"/>
        <v/>
      </c>
      <c r="M66" s="86" t="str">
        <f t="shared" si="20"/>
        <v/>
      </c>
      <c r="N66" s="286"/>
      <c r="O66" s="92" t="str">
        <f t="shared" si="21"/>
        <v/>
      </c>
      <c r="P66" s="86" t="str">
        <f t="shared" si="31"/>
        <v/>
      </c>
      <c r="Q66" s="86" t="str">
        <f t="shared" si="32"/>
        <v/>
      </c>
      <c r="R66" s="93" t="str">
        <f>IF(AND($AM66&lt;&gt;"",$U66=1),_xlfn.CONCAT(R$3,PROPER(_xlfn.XLOOKUP($AS66,入力キー,入力コード)),IF(OR($BD66="",$BD66=$BB66),_xlfn.CONCAT(R$4,IF($AS66=_xlfn.XLOOKUP($AS66,仮想キートップ,入力キー),R$7,R$10),_xlfn.XLOOKUP($AS66,仮想キートップ,入力コード),R$13,$BB66,R$14,_xlfn.XLOOKUP($AS66,仮想キートップ,キー位置),R$15,_xlfn.XLOOKUP($AS66,仮想キートップ,キー位置),R$17,IF($AS66=_xlfn.XLOOKUP($AS66,仮想キートップ,入力キー),R$12,R$11),_xlfn.XLOOKUP($AS66,仮想キートップ,入力コード),R$13,$BB66,R$14,_xlfn.XLOOKUP($AS66,仮想キートップ,キー位置),R$16,_xlfn.XLOOKUP($AS66,仮想キートップ,キー位置),IF(COUNTA($AM66:$AM$348)&gt;1,R$17,R$18)),_xlfn.CONCAT(R$4,R$6,IF($AS66=_xlfn.XLOOKUP($AS66,仮想キートップ,入力キー),R$7,R$10),_xlfn.XLOOKUP($AS66,仮想キートップ,入力コード),R$13,$BB66,R$14,_xlfn.XLOOKUP($AS66,仮想キートップ,キー位置),R$15,_xlfn.XLOOKUP($AS66,仮想キートップ,キー位置),R$17,IF($AS66=_xlfn.XLOOKUP($AS66,仮想キートップ,入力キー),R$8,R$9),_xlfn.XLOOKUP($AS66,仮想キートップ,入力コード),R$13,$BB66,R$14,_xlfn.XLOOKUP($AS66,仮想キートップ,キー位置),R$16,_xlfn.XLOOKUP($AS66,仮想キートップ,キー位置),R$17,R$5,IF($AS66=_xlfn.XLOOKUP($AS66,仮想キートップ,入力キー),R$7,R$10),_xlfn.XLOOKUP($AS66,仮想キートップ,入力コード),R$13,$BD66,R$14,_xlfn.XLOOKUP($AS66,仮想キートップ,キー位置),R$15,_xlfn.XLOOKUP($AS66,仮想キートップ,キー位置),R$17,IF($AS66=_xlfn.XLOOKUP($AS66,仮想キートップ,入力キー),R$12,R$11),_xlfn.XLOOKUP($AS66,仮想キートップ,入力コード),R$13,$BD66,R$14,_xlfn.XLOOKUP($AS66,仮想キートップ,キー位置),R$16,_xlfn.XLOOKUP($AS66,仮想キートップ,キー位置),IF(COUNTA($AM66:$AM$348)&gt;1,R$17,R$18)))),"")</f>
        <v/>
      </c>
      <c r="S66" s="282"/>
      <c r="U66" s="24">
        <f t="shared" si="45"/>
        <v>3</v>
      </c>
      <c r="V66" s="23" t="str">
        <f t="shared" si="46"/>
        <v>A</v>
      </c>
      <c r="W66" s="23">
        <f t="shared" si="47"/>
        <v>1</v>
      </c>
      <c r="X66" s="23">
        <f t="shared" si="48"/>
        <v>0</v>
      </c>
      <c r="Y66" s="30">
        <f t="shared" si="49"/>
        <v>68719575040</v>
      </c>
      <c r="Z66" s="178">
        <f t="shared" si="2"/>
        <v>0</v>
      </c>
      <c r="AA66" s="23"/>
      <c r="AB66" s="386" t="str">
        <f t="shared" si="3"/>
        <v/>
      </c>
      <c r="AC66" s="49" t="str">
        <f t="shared" si="50"/>
        <v/>
      </c>
      <c r="AD66" s="50">
        <f t="shared" si="51"/>
        <v>0</v>
      </c>
      <c r="AE66" s="49" t="str">
        <f t="shared" si="6"/>
        <v/>
      </c>
      <c r="AF66" s="49" t="str">
        <f t="shared" si="52"/>
        <v/>
      </c>
      <c r="AG66" s="48">
        <f t="shared" si="53"/>
        <v>0</v>
      </c>
      <c r="AH66" s="386" t="str">
        <f t="shared" si="9"/>
        <v/>
      </c>
      <c r="AI66" s="49" t="str">
        <f t="shared" si="54"/>
        <v/>
      </c>
      <c r="AJ66" s="50">
        <f t="shared" si="55"/>
        <v>0</v>
      </c>
      <c r="AK66" s="23"/>
      <c r="AL66" s="239">
        <v>270</v>
      </c>
      <c r="AM66" s="247"/>
      <c r="AN66" s="331" t="s">
        <v>290</v>
      </c>
      <c r="AO66" s="331"/>
      <c r="AP66" s="248"/>
      <c r="AQ66" s="249" t="s">
        <v>290</v>
      </c>
      <c r="AR66" s="250"/>
      <c r="AS66" s="250" t="s">
        <v>123</v>
      </c>
      <c r="AT66" s="250" t="s">
        <v>125</v>
      </c>
      <c r="AU66" s="251" t="s">
        <v>115</v>
      </c>
      <c r="AV66" s="252"/>
      <c r="AW66" s="425" t="str">
        <f t="shared" si="30"/>
        <v/>
      </c>
      <c r="AX66" s="253"/>
      <c r="AY66" s="139"/>
      <c r="AZ66" s="122" t="str">
        <f t="shared" si="33"/>
        <v/>
      </c>
      <c r="BA66" s="121"/>
      <c r="BB66" s="122" t="str">
        <f t="shared" si="12"/>
        <v/>
      </c>
      <c r="BC66" s="121"/>
      <c r="BD66" s="316"/>
    </row>
    <row r="67" spans="1:56" ht="21">
      <c r="A67" s="285"/>
      <c r="B67" s="286"/>
      <c r="C67" s="295"/>
      <c r="D67" s="296"/>
      <c r="E67" s="291"/>
      <c r="F67" s="202" t="str">
        <f t="shared" si="13"/>
        <v/>
      </c>
      <c r="G67" s="86" t="str">
        <f t="shared" si="14"/>
        <v/>
      </c>
      <c r="H67" s="86" t="str">
        <f t="shared" si="15"/>
        <v/>
      </c>
      <c r="I67" s="86" t="str">
        <f t="shared" si="16"/>
        <v/>
      </c>
      <c r="J67" s="86" t="str">
        <f t="shared" si="17"/>
        <v/>
      </c>
      <c r="K67" s="86" t="str">
        <f t="shared" si="18"/>
        <v/>
      </c>
      <c r="L67" s="86" t="str">
        <f t="shared" si="19"/>
        <v/>
      </c>
      <c r="M67" s="86" t="str">
        <f t="shared" si="20"/>
        <v/>
      </c>
      <c r="N67" s="286"/>
      <c r="O67" s="92" t="str">
        <f t="shared" si="21"/>
        <v/>
      </c>
      <c r="P67" s="86" t="str">
        <f t="shared" si="31"/>
        <v/>
      </c>
      <c r="Q67" s="86" t="str">
        <f t="shared" si="32"/>
        <v/>
      </c>
      <c r="R67" s="93" t="str">
        <f>IF(AND($AM67&lt;&gt;"",$U67=1),_xlfn.CONCAT(R$3,PROPER(_xlfn.XLOOKUP($AS67,入力キー,入力コード)),IF(OR($BD67="",$BD67=$BB67),_xlfn.CONCAT(R$4,IF($AS67=_xlfn.XLOOKUP($AS67,仮想キートップ,入力キー),R$7,R$10),_xlfn.XLOOKUP($AS67,仮想キートップ,入力コード),R$13,$BB67,R$14,_xlfn.XLOOKUP($AS67,仮想キートップ,キー位置),R$15,_xlfn.XLOOKUP($AS67,仮想キートップ,キー位置),R$17,IF($AS67=_xlfn.XLOOKUP($AS67,仮想キートップ,入力キー),R$12,R$11),_xlfn.XLOOKUP($AS67,仮想キートップ,入力コード),R$13,$BB67,R$14,_xlfn.XLOOKUP($AS67,仮想キートップ,キー位置),R$16,_xlfn.XLOOKUP($AS67,仮想キートップ,キー位置),IF(COUNTA($AM67:$AM$348)&gt;1,R$17,R$18)),_xlfn.CONCAT(R$4,R$6,IF($AS67=_xlfn.XLOOKUP($AS67,仮想キートップ,入力キー),R$7,R$10),_xlfn.XLOOKUP($AS67,仮想キートップ,入力コード),R$13,$BB67,R$14,_xlfn.XLOOKUP($AS67,仮想キートップ,キー位置),R$15,_xlfn.XLOOKUP($AS67,仮想キートップ,キー位置),R$17,IF($AS67=_xlfn.XLOOKUP($AS67,仮想キートップ,入力キー),R$8,R$9),_xlfn.XLOOKUP($AS67,仮想キートップ,入力コード),R$13,$BB67,R$14,_xlfn.XLOOKUP($AS67,仮想キートップ,キー位置),R$16,_xlfn.XLOOKUP($AS67,仮想キートップ,キー位置),R$17,R$5,IF($AS67=_xlfn.XLOOKUP($AS67,仮想キートップ,入力キー),R$7,R$10),_xlfn.XLOOKUP($AS67,仮想キートップ,入力コード),R$13,$BD67,R$14,_xlfn.XLOOKUP($AS67,仮想キートップ,キー位置),R$15,_xlfn.XLOOKUP($AS67,仮想キートップ,キー位置),R$17,IF($AS67=_xlfn.XLOOKUP($AS67,仮想キートップ,入力キー),R$12,R$11),_xlfn.XLOOKUP($AS67,仮想キートップ,入力コード),R$13,$BD67,R$14,_xlfn.XLOOKUP($AS67,仮想キートップ,キー位置),R$16,_xlfn.XLOOKUP($AS67,仮想キートップ,キー位置),IF(COUNTA($AM67:$AM$348)&gt;1,R$17,R$18)))),"")</f>
        <v/>
      </c>
      <c r="S67" s="282"/>
      <c r="U67" s="24">
        <f t="shared" si="45"/>
        <v>3</v>
      </c>
      <c r="V67" s="23" t="str">
        <f t="shared" si="46"/>
        <v>A</v>
      </c>
      <c r="W67" s="23">
        <f t="shared" si="47"/>
        <v>1</v>
      </c>
      <c r="X67" s="23">
        <f t="shared" si="48"/>
        <v>0</v>
      </c>
      <c r="Y67" s="30">
        <f t="shared" si="49"/>
        <v>68719575040</v>
      </c>
      <c r="Z67" s="178">
        <f t="shared" si="2"/>
        <v>0</v>
      </c>
      <c r="AA67" s="23"/>
      <c r="AB67" s="386" t="str">
        <f t="shared" si="3"/>
        <v/>
      </c>
      <c r="AC67" s="49" t="str">
        <f t="shared" si="50"/>
        <v/>
      </c>
      <c r="AD67" s="50">
        <f t="shared" si="51"/>
        <v>0</v>
      </c>
      <c r="AE67" s="49" t="str">
        <f t="shared" si="6"/>
        <v/>
      </c>
      <c r="AF67" s="49" t="str">
        <f t="shared" si="52"/>
        <v/>
      </c>
      <c r="AG67" s="48">
        <f t="shared" si="53"/>
        <v>0</v>
      </c>
      <c r="AH67" s="386" t="str">
        <f t="shared" si="9"/>
        <v/>
      </c>
      <c r="AI67" s="49" t="str">
        <f t="shared" si="54"/>
        <v/>
      </c>
      <c r="AJ67" s="50">
        <f t="shared" si="55"/>
        <v>0</v>
      </c>
      <c r="AK67" s="23"/>
      <c r="AL67" s="239">
        <v>270</v>
      </c>
      <c r="AM67" s="247"/>
      <c r="AN67" s="331" t="s">
        <v>290</v>
      </c>
      <c r="AO67" s="331"/>
      <c r="AP67" s="248"/>
      <c r="AQ67" s="249" t="s">
        <v>290</v>
      </c>
      <c r="AR67" s="250"/>
      <c r="AS67" s="250" t="s">
        <v>123</v>
      </c>
      <c r="AT67" s="250" t="s">
        <v>125</v>
      </c>
      <c r="AU67" s="251" t="s">
        <v>864</v>
      </c>
      <c r="AV67" s="252"/>
      <c r="AW67" s="425" t="str">
        <f t="shared" si="30"/>
        <v/>
      </c>
      <c r="AX67" s="253"/>
      <c r="AY67" s="139"/>
      <c r="AZ67" s="122" t="str">
        <f t="shared" si="33"/>
        <v/>
      </c>
      <c r="BA67" s="121"/>
      <c r="BB67" s="122" t="str">
        <f t="shared" si="12"/>
        <v/>
      </c>
      <c r="BC67" s="121"/>
      <c r="BD67" s="316"/>
    </row>
    <row r="68" spans="1:56" ht="21">
      <c r="A68" s="285"/>
      <c r="B68" s="286"/>
      <c r="C68" s="295"/>
      <c r="D68" s="296"/>
      <c r="E68" s="291"/>
      <c r="F68" s="202" t="str">
        <f t="shared" si="13"/>
        <v/>
      </c>
      <c r="G68" s="86" t="str">
        <f t="shared" si="14"/>
        <v/>
      </c>
      <c r="H68" s="86" t="str">
        <f t="shared" si="15"/>
        <v/>
      </c>
      <c r="I68" s="86" t="str">
        <f t="shared" si="16"/>
        <v/>
      </c>
      <c r="J68" s="86" t="str">
        <f t="shared" si="17"/>
        <v/>
      </c>
      <c r="K68" s="86" t="str">
        <f t="shared" si="18"/>
        <v/>
      </c>
      <c r="L68" s="86" t="str">
        <f t="shared" si="19"/>
        <v/>
      </c>
      <c r="M68" s="86" t="str">
        <f t="shared" si="20"/>
        <v/>
      </c>
      <c r="N68" s="286"/>
      <c r="O68" s="92" t="str">
        <f t="shared" si="21"/>
        <v/>
      </c>
      <c r="P68" s="86" t="str">
        <f t="shared" si="31"/>
        <v/>
      </c>
      <c r="Q68" s="86" t="str">
        <f t="shared" si="32"/>
        <v/>
      </c>
      <c r="R68" s="93" t="str">
        <f>IF(AND($AM68&lt;&gt;"",$U68=1),_xlfn.CONCAT(R$3,PROPER(_xlfn.XLOOKUP($AS68,入力キー,入力コード)),IF(OR($BD68="",$BD68=$BB68),_xlfn.CONCAT(R$4,IF($AS68=_xlfn.XLOOKUP($AS68,仮想キートップ,入力キー),R$7,R$10),_xlfn.XLOOKUP($AS68,仮想キートップ,入力コード),R$13,$BB68,R$14,_xlfn.XLOOKUP($AS68,仮想キートップ,キー位置),R$15,_xlfn.XLOOKUP($AS68,仮想キートップ,キー位置),R$17,IF($AS68=_xlfn.XLOOKUP($AS68,仮想キートップ,入力キー),R$12,R$11),_xlfn.XLOOKUP($AS68,仮想キートップ,入力コード),R$13,$BB68,R$14,_xlfn.XLOOKUP($AS68,仮想キートップ,キー位置),R$16,_xlfn.XLOOKUP($AS68,仮想キートップ,キー位置),IF(COUNTA($AM68:$AM$348)&gt;1,R$17,R$18)),_xlfn.CONCAT(R$4,R$6,IF($AS68=_xlfn.XLOOKUP($AS68,仮想キートップ,入力キー),R$7,R$10),_xlfn.XLOOKUP($AS68,仮想キートップ,入力コード),R$13,$BB68,R$14,_xlfn.XLOOKUP($AS68,仮想キートップ,キー位置),R$15,_xlfn.XLOOKUP($AS68,仮想キートップ,キー位置),R$17,IF($AS68=_xlfn.XLOOKUP($AS68,仮想キートップ,入力キー),R$8,R$9),_xlfn.XLOOKUP($AS68,仮想キートップ,入力コード),R$13,$BB68,R$14,_xlfn.XLOOKUP($AS68,仮想キートップ,キー位置),R$16,_xlfn.XLOOKUP($AS68,仮想キートップ,キー位置),R$17,R$5,IF($AS68=_xlfn.XLOOKUP($AS68,仮想キートップ,入力キー),R$7,R$10),_xlfn.XLOOKUP($AS68,仮想キートップ,入力コード),R$13,$BD68,R$14,_xlfn.XLOOKUP($AS68,仮想キートップ,キー位置),R$15,_xlfn.XLOOKUP($AS68,仮想キートップ,キー位置),R$17,IF($AS68=_xlfn.XLOOKUP($AS68,仮想キートップ,入力キー),R$12,R$11),_xlfn.XLOOKUP($AS68,仮想キートップ,入力コード),R$13,$BD68,R$14,_xlfn.XLOOKUP($AS68,仮想キートップ,キー位置),R$16,_xlfn.XLOOKUP($AS68,仮想キートップ,キー位置),IF(COUNTA($AM68:$AM$348)&gt;1,R$17,R$18)))),"")</f>
        <v/>
      </c>
      <c r="S68" s="282"/>
      <c r="U68" s="24">
        <f t="shared" si="0"/>
        <v>3</v>
      </c>
      <c r="V68" s="23" t="str">
        <f t="shared" si="24"/>
        <v>A</v>
      </c>
      <c r="W68" s="23">
        <f t="shared" si="25"/>
        <v>1</v>
      </c>
      <c r="X68" s="23">
        <f t="shared" si="26"/>
        <v>0</v>
      </c>
      <c r="Y68" s="30">
        <f t="shared" si="1"/>
        <v>4398046609408</v>
      </c>
      <c r="Z68" s="178">
        <f t="shared" si="2"/>
        <v>0</v>
      </c>
      <c r="AA68" s="23"/>
      <c r="AB68" s="386" t="str">
        <f t="shared" si="3"/>
        <v/>
      </c>
      <c r="AC68" s="49" t="str">
        <f t="shared" si="27"/>
        <v/>
      </c>
      <c r="AD68" s="50">
        <f t="shared" si="5"/>
        <v>0</v>
      </c>
      <c r="AE68" s="49" t="str">
        <f t="shared" si="6"/>
        <v/>
      </c>
      <c r="AF68" s="49" t="str">
        <f t="shared" si="28"/>
        <v/>
      </c>
      <c r="AG68" s="48">
        <f t="shared" si="8"/>
        <v>0</v>
      </c>
      <c r="AH68" s="386" t="str">
        <f t="shared" si="9"/>
        <v/>
      </c>
      <c r="AI68" s="49" t="str">
        <f t="shared" si="29"/>
        <v/>
      </c>
      <c r="AJ68" s="50">
        <f t="shared" si="11"/>
        <v>0</v>
      </c>
      <c r="AK68" s="23"/>
      <c r="AL68" s="239">
        <v>271</v>
      </c>
      <c r="AM68" s="247"/>
      <c r="AN68" s="331" t="s">
        <v>290</v>
      </c>
      <c r="AO68" s="331"/>
      <c r="AP68" s="248"/>
      <c r="AQ68" s="249" t="s">
        <v>290</v>
      </c>
      <c r="AR68" s="250"/>
      <c r="AS68" s="250" t="s">
        <v>123</v>
      </c>
      <c r="AT68" s="250" t="s">
        <v>125</v>
      </c>
      <c r="AU68" s="251" t="s">
        <v>94</v>
      </c>
      <c r="AV68" s="252"/>
      <c r="AW68" s="425" t="str">
        <f t="shared" si="30"/>
        <v/>
      </c>
      <c r="AX68" s="253"/>
      <c r="AY68" s="139"/>
      <c r="AZ68" s="122" t="str">
        <f t="shared" si="33"/>
        <v/>
      </c>
      <c r="BA68" s="121"/>
      <c r="BB68" s="122" t="str">
        <f t="shared" si="12"/>
        <v/>
      </c>
      <c r="BC68" s="121"/>
      <c r="BD68" s="316"/>
    </row>
    <row r="69" spans="1:56" ht="21">
      <c r="A69" s="285"/>
      <c r="B69" s="286"/>
      <c r="C69" s="295"/>
      <c r="D69" s="296"/>
      <c r="E69" s="291"/>
      <c r="F69" s="202" t="str">
        <f t="shared" si="13"/>
        <v/>
      </c>
      <c r="G69" s="86" t="str">
        <f t="shared" si="14"/>
        <v/>
      </c>
      <c r="H69" s="86" t="str">
        <f t="shared" si="15"/>
        <v/>
      </c>
      <c r="I69" s="86" t="str">
        <f t="shared" si="16"/>
        <v/>
      </c>
      <c r="J69" s="86" t="str">
        <f t="shared" si="17"/>
        <v/>
      </c>
      <c r="K69" s="86" t="str">
        <f t="shared" si="18"/>
        <v/>
      </c>
      <c r="L69" s="86" t="str">
        <f t="shared" si="19"/>
        <v/>
      </c>
      <c r="M69" s="86" t="str">
        <f t="shared" si="20"/>
        <v/>
      </c>
      <c r="N69" s="286"/>
      <c r="O69" s="92" t="str">
        <f t="shared" si="21"/>
        <v/>
      </c>
      <c r="P69" s="86" t="str">
        <f t="shared" si="31"/>
        <v/>
      </c>
      <c r="Q69" s="86" t="str">
        <f t="shared" si="32"/>
        <v/>
      </c>
      <c r="R69" s="93" t="str">
        <f>IF(AND($AM69&lt;&gt;"",$U69=1),_xlfn.CONCAT(R$3,PROPER(_xlfn.XLOOKUP($AS69,入力キー,入力コード)),IF(OR($BD69="",$BD69=$BB69),_xlfn.CONCAT(R$4,IF($AS69=_xlfn.XLOOKUP($AS69,仮想キートップ,入力キー),R$7,R$10),_xlfn.XLOOKUP($AS69,仮想キートップ,入力コード),R$13,$BB69,R$14,_xlfn.XLOOKUP($AS69,仮想キートップ,キー位置),R$15,_xlfn.XLOOKUP($AS69,仮想キートップ,キー位置),R$17,IF($AS69=_xlfn.XLOOKUP($AS69,仮想キートップ,入力キー),R$12,R$11),_xlfn.XLOOKUP($AS69,仮想キートップ,入力コード),R$13,$BB69,R$14,_xlfn.XLOOKUP($AS69,仮想キートップ,キー位置),R$16,_xlfn.XLOOKUP($AS69,仮想キートップ,キー位置),IF(COUNTA($AM69:$AM$348)&gt;1,R$17,R$18)),_xlfn.CONCAT(R$4,R$6,IF($AS69=_xlfn.XLOOKUP($AS69,仮想キートップ,入力キー),R$7,R$10),_xlfn.XLOOKUP($AS69,仮想キートップ,入力コード),R$13,$BB69,R$14,_xlfn.XLOOKUP($AS69,仮想キートップ,キー位置),R$15,_xlfn.XLOOKUP($AS69,仮想キートップ,キー位置),R$17,IF($AS69=_xlfn.XLOOKUP($AS69,仮想キートップ,入力キー),R$8,R$9),_xlfn.XLOOKUP($AS69,仮想キートップ,入力コード),R$13,$BB69,R$14,_xlfn.XLOOKUP($AS69,仮想キートップ,キー位置),R$16,_xlfn.XLOOKUP($AS69,仮想キートップ,キー位置),R$17,R$5,IF($AS69=_xlfn.XLOOKUP($AS69,仮想キートップ,入力キー),R$7,R$10),_xlfn.XLOOKUP($AS69,仮想キートップ,入力コード),R$13,$BD69,R$14,_xlfn.XLOOKUP($AS69,仮想キートップ,キー位置),R$15,_xlfn.XLOOKUP($AS69,仮想キートップ,キー位置),R$17,IF($AS69=_xlfn.XLOOKUP($AS69,仮想キートップ,入力キー),R$12,R$11),_xlfn.XLOOKUP($AS69,仮想キートップ,入力コード),R$13,$BD69,R$14,_xlfn.XLOOKUP($AS69,仮想キートップ,キー位置),R$16,_xlfn.XLOOKUP($AS69,仮想キートップ,キー位置),IF(COUNTA($AM69:$AM$348)&gt;1,R$17,R$18)))),"")</f>
        <v/>
      </c>
      <c r="S69" s="282"/>
      <c r="U69" s="24">
        <f t="shared" si="0"/>
        <v>3</v>
      </c>
      <c r="V69" s="23" t="str">
        <f t="shared" si="24"/>
        <v>A</v>
      </c>
      <c r="W69" s="23">
        <f t="shared" si="25"/>
        <v>1</v>
      </c>
      <c r="X69" s="23">
        <f t="shared" si="26"/>
        <v>0</v>
      </c>
      <c r="Y69" s="30">
        <f t="shared" si="1"/>
        <v>8796093120512</v>
      </c>
      <c r="Z69" s="178">
        <f t="shared" si="2"/>
        <v>0</v>
      </c>
      <c r="AA69" s="23"/>
      <c r="AB69" s="386" t="str">
        <f t="shared" si="3"/>
        <v/>
      </c>
      <c r="AC69" s="49" t="str">
        <f t="shared" si="27"/>
        <v/>
      </c>
      <c r="AD69" s="50">
        <f t="shared" si="5"/>
        <v>0</v>
      </c>
      <c r="AE69" s="49" t="str">
        <f t="shared" si="6"/>
        <v/>
      </c>
      <c r="AF69" s="49" t="str">
        <f t="shared" si="28"/>
        <v/>
      </c>
      <c r="AG69" s="48">
        <f t="shared" si="8"/>
        <v>0</v>
      </c>
      <c r="AH69" s="386" t="str">
        <f t="shared" si="9"/>
        <v/>
      </c>
      <c r="AI69" s="49" t="str">
        <f t="shared" si="29"/>
        <v/>
      </c>
      <c r="AJ69" s="50">
        <f t="shared" si="11"/>
        <v>0</v>
      </c>
      <c r="AK69" s="23"/>
      <c r="AL69" s="239">
        <v>272</v>
      </c>
      <c r="AM69" s="247"/>
      <c r="AN69" s="331" t="s">
        <v>290</v>
      </c>
      <c r="AO69" s="331"/>
      <c r="AP69" s="248"/>
      <c r="AQ69" s="249" t="s">
        <v>290</v>
      </c>
      <c r="AR69" s="250"/>
      <c r="AS69" s="250" t="s">
        <v>123</v>
      </c>
      <c r="AT69" s="250" t="s">
        <v>125</v>
      </c>
      <c r="AU69" s="251" t="s">
        <v>96</v>
      </c>
      <c r="AV69" s="252"/>
      <c r="AW69" s="425" t="str">
        <f t="shared" si="30"/>
        <v/>
      </c>
      <c r="AX69" s="253"/>
      <c r="AY69" s="139"/>
      <c r="AZ69" s="122" t="str">
        <f t="shared" si="33"/>
        <v/>
      </c>
      <c r="BA69" s="121"/>
      <c r="BB69" s="122" t="str">
        <f t="shared" si="12"/>
        <v/>
      </c>
      <c r="BC69" s="121"/>
      <c r="BD69" s="316"/>
    </row>
    <row r="70" spans="1:56" ht="21">
      <c r="A70" s="285"/>
      <c r="B70" s="286"/>
      <c r="C70" s="295"/>
      <c r="D70" s="296"/>
      <c r="E70" s="291"/>
      <c r="F70" s="202" t="str">
        <f t="shared" si="13"/>
        <v/>
      </c>
      <c r="G70" s="86" t="str">
        <f t="shared" si="14"/>
        <v/>
      </c>
      <c r="H70" s="86" t="str">
        <f t="shared" si="15"/>
        <v/>
      </c>
      <c r="I70" s="86" t="str">
        <f t="shared" si="16"/>
        <v/>
      </c>
      <c r="J70" s="86" t="str">
        <f t="shared" si="17"/>
        <v/>
      </c>
      <c r="K70" s="86" t="str">
        <f t="shared" si="18"/>
        <v/>
      </c>
      <c r="L70" s="86" t="str">
        <f t="shared" si="19"/>
        <v/>
      </c>
      <c r="M70" s="86" t="str">
        <f t="shared" si="20"/>
        <v/>
      </c>
      <c r="N70" s="286"/>
      <c r="O70" s="92" t="str">
        <f t="shared" si="21"/>
        <v/>
      </c>
      <c r="P70" s="86" t="str">
        <f t="shared" si="31"/>
        <v/>
      </c>
      <c r="Q70" s="86" t="str">
        <f t="shared" si="32"/>
        <v/>
      </c>
      <c r="R70" s="93" t="str">
        <f>IF(AND($AM70&lt;&gt;"",$U70=1),_xlfn.CONCAT(R$3,PROPER(_xlfn.XLOOKUP($AS70,入力キー,入力コード)),IF(OR($BD70="",$BD70=$BB70),_xlfn.CONCAT(R$4,IF($AS70=_xlfn.XLOOKUP($AS70,仮想キートップ,入力キー),R$7,R$10),_xlfn.XLOOKUP($AS70,仮想キートップ,入力コード),R$13,$BB70,R$14,_xlfn.XLOOKUP($AS70,仮想キートップ,キー位置),R$15,_xlfn.XLOOKUP($AS70,仮想キートップ,キー位置),R$17,IF($AS70=_xlfn.XLOOKUP($AS70,仮想キートップ,入力キー),R$12,R$11),_xlfn.XLOOKUP($AS70,仮想キートップ,入力コード),R$13,$BB70,R$14,_xlfn.XLOOKUP($AS70,仮想キートップ,キー位置),R$16,_xlfn.XLOOKUP($AS70,仮想キートップ,キー位置),IF(COUNTA($AM70:$AM$348)&gt;1,R$17,R$18)),_xlfn.CONCAT(R$4,R$6,IF($AS70=_xlfn.XLOOKUP($AS70,仮想キートップ,入力キー),R$7,R$10),_xlfn.XLOOKUP($AS70,仮想キートップ,入力コード),R$13,$BB70,R$14,_xlfn.XLOOKUP($AS70,仮想キートップ,キー位置),R$15,_xlfn.XLOOKUP($AS70,仮想キートップ,キー位置),R$17,IF($AS70=_xlfn.XLOOKUP($AS70,仮想キートップ,入力キー),R$8,R$9),_xlfn.XLOOKUP($AS70,仮想キートップ,入力コード),R$13,$BB70,R$14,_xlfn.XLOOKUP($AS70,仮想キートップ,キー位置),R$16,_xlfn.XLOOKUP($AS70,仮想キートップ,キー位置),R$17,R$5,IF($AS70=_xlfn.XLOOKUP($AS70,仮想キートップ,入力キー),R$7,R$10),_xlfn.XLOOKUP($AS70,仮想キートップ,入力コード),R$13,$BD70,R$14,_xlfn.XLOOKUP($AS70,仮想キートップ,キー位置),R$15,_xlfn.XLOOKUP($AS70,仮想キートップ,キー位置),R$17,IF($AS70=_xlfn.XLOOKUP($AS70,仮想キートップ,入力キー),R$12,R$11),_xlfn.XLOOKUP($AS70,仮想キートップ,入力コード),R$13,$BD70,R$14,_xlfn.XLOOKUP($AS70,仮想キートップ,キー位置),R$16,_xlfn.XLOOKUP($AS70,仮想キートップ,キー位置),IF(COUNTA($AM70:$AM$348)&gt;1,R$17,R$18)))),"")</f>
        <v/>
      </c>
      <c r="S70" s="282"/>
      <c r="U70" s="24">
        <f t="shared" si="0"/>
        <v>3</v>
      </c>
      <c r="V70" s="23" t="str">
        <f t="shared" si="24"/>
        <v>A</v>
      </c>
      <c r="W70" s="23">
        <f t="shared" si="25"/>
        <v>1</v>
      </c>
      <c r="X70" s="23">
        <f t="shared" si="26"/>
        <v>0</v>
      </c>
      <c r="Y70" s="30">
        <f t="shared" si="1"/>
        <v>17592186142720</v>
      </c>
      <c r="Z70" s="178">
        <f t="shared" si="2"/>
        <v>0</v>
      </c>
      <c r="AA70" s="23"/>
      <c r="AB70" s="386" t="str">
        <f t="shared" si="3"/>
        <v/>
      </c>
      <c r="AC70" s="49" t="str">
        <f t="shared" si="27"/>
        <v/>
      </c>
      <c r="AD70" s="50">
        <f t="shared" si="5"/>
        <v>0</v>
      </c>
      <c r="AE70" s="49" t="str">
        <f t="shared" si="6"/>
        <v/>
      </c>
      <c r="AF70" s="49" t="str">
        <f t="shared" si="28"/>
        <v/>
      </c>
      <c r="AG70" s="48">
        <f t="shared" si="8"/>
        <v>0</v>
      </c>
      <c r="AH70" s="386" t="str">
        <f t="shared" si="9"/>
        <v/>
      </c>
      <c r="AI70" s="49" t="str">
        <f t="shared" si="29"/>
        <v/>
      </c>
      <c r="AJ70" s="50">
        <f t="shared" si="11"/>
        <v>0</v>
      </c>
      <c r="AK70" s="23"/>
      <c r="AL70" s="239">
        <v>273</v>
      </c>
      <c r="AM70" s="247"/>
      <c r="AN70" s="331" t="s">
        <v>290</v>
      </c>
      <c r="AO70" s="331"/>
      <c r="AP70" s="248"/>
      <c r="AQ70" s="249" t="s">
        <v>290</v>
      </c>
      <c r="AR70" s="250"/>
      <c r="AS70" s="250" t="s">
        <v>123</v>
      </c>
      <c r="AT70" s="250" t="s">
        <v>125</v>
      </c>
      <c r="AU70" s="251" t="s">
        <v>98</v>
      </c>
      <c r="AV70" s="252"/>
      <c r="AW70" s="425" t="str">
        <f t="shared" si="30"/>
        <v/>
      </c>
      <c r="AX70" s="253"/>
      <c r="AY70" s="139"/>
      <c r="AZ70" s="122" t="str">
        <f t="shared" si="33"/>
        <v/>
      </c>
      <c r="BA70" s="121"/>
      <c r="BB70" s="122" t="str">
        <f t="shared" si="12"/>
        <v/>
      </c>
      <c r="BC70" s="121"/>
      <c r="BD70" s="316"/>
    </row>
    <row r="71" spans="1:56" ht="21">
      <c r="A71" s="285"/>
      <c r="B71" s="286"/>
      <c r="C71" s="295"/>
      <c r="D71" s="296"/>
      <c r="E71" s="291"/>
      <c r="F71" s="202" t="str">
        <f t="shared" si="13"/>
        <v/>
      </c>
      <c r="G71" s="86" t="str">
        <f t="shared" si="14"/>
        <v/>
      </c>
      <c r="H71" s="86" t="str">
        <f t="shared" si="15"/>
        <v/>
      </c>
      <c r="I71" s="86" t="str">
        <f t="shared" si="16"/>
        <v/>
      </c>
      <c r="J71" s="86" t="str">
        <f t="shared" si="17"/>
        <v/>
      </c>
      <c r="K71" s="86" t="str">
        <f t="shared" si="18"/>
        <v/>
      </c>
      <c r="L71" s="86" t="str">
        <f t="shared" si="19"/>
        <v/>
      </c>
      <c r="M71" s="86" t="str">
        <f t="shared" si="20"/>
        <v/>
      </c>
      <c r="N71" s="286"/>
      <c r="O71" s="92" t="str">
        <f t="shared" si="21"/>
        <v/>
      </c>
      <c r="P71" s="86" t="str">
        <f t="shared" si="31"/>
        <v/>
      </c>
      <c r="Q71" s="86" t="str">
        <f t="shared" si="32"/>
        <v/>
      </c>
      <c r="R71" s="93" t="str">
        <f>IF(AND($AM71&lt;&gt;"",$U71=1),_xlfn.CONCAT(R$3,PROPER(_xlfn.XLOOKUP($AS71,入力キー,入力コード)),IF(OR($BD71="",$BD71=$BB71),_xlfn.CONCAT(R$4,IF($AS71=_xlfn.XLOOKUP($AS71,仮想キートップ,入力キー),R$7,R$10),_xlfn.XLOOKUP($AS71,仮想キートップ,入力コード),R$13,$BB71,R$14,_xlfn.XLOOKUP($AS71,仮想キートップ,キー位置),R$15,_xlfn.XLOOKUP($AS71,仮想キートップ,キー位置),R$17,IF($AS71=_xlfn.XLOOKUP($AS71,仮想キートップ,入力キー),R$12,R$11),_xlfn.XLOOKUP($AS71,仮想キートップ,入力コード),R$13,$BB71,R$14,_xlfn.XLOOKUP($AS71,仮想キートップ,キー位置),R$16,_xlfn.XLOOKUP($AS71,仮想キートップ,キー位置),IF(COUNTA($AM71:$AM$348)&gt;1,R$17,R$18)),_xlfn.CONCAT(R$4,R$6,IF($AS71=_xlfn.XLOOKUP($AS71,仮想キートップ,入力キー),R$7,R$10),_xlfn.XLOOKUP($AS71,仮想キートップ,入力コード),R$13,$BB71,R$14,_xlfn.XLOOKUP($AS71,仮想キートップ,キー位置),R$15,_xlfn.XLOOKUP($AS71,仮想キートップ,キー位置),R$17,IF($AS71=_xlfn.XLOOKUP($AS71,仮想キートップ,入力キー),R$8,R$9),_xlfn.XLOOKUP($AS71,仮想キートップ,入力コード),R$13,$BB71,R$14,_xlfn.XLOOKUP($AS71,仮想キートップ,キー位置),R$16,_xlfn.XLOOKUP($AS71,仮想キートップ,キー位置),R$17,R$5,IF($AS71=_xlfn.XLOOKUP($AS71,仮想キートップ,入力キー),R$7,R$10),_xlfn.XLOOKUP($AS71,仮想キートップ,入力コード),R$13,$BD71,R$14,_xlfn.XLOOKUP($AS71,仮想キートップ,キー位置),R$15,_xlfn.XLOOKUP($AS71,仮想キートップ,キー位置),R$17,IF($AS71=_xlfn.XLOOKUP($AS71,仮想キートップ,入力キー),R$12,R$11),_xlfn.XLOOKUP($AS71,仮想キートップ,入力コード),R$13,$BD71,R$14,_xlfn.XLOOKUP($AS71,仮想キートップ,キー位置),R$16,_xlfn.XLOOKUP($AS71,仮想キートップ,キー位置),IF(COUNTA($AM71:$AM$348)&gt;1,R$17,R$18)))),"")</f>
        <v/>
      </c>
      <c r="S71" s="282"/>
      <c r="U71" s="24">
        <f t="shared" si="0"/>
        <v>3</v>
      </c>
      <c r="V71" s="23" t="str">
        <f t="shared" si="24"/>
        <v>A</v>
      </c>
      <c r="W71" s="23">
        <f t="shared" si="25"/>
        <v>1</v>
      </c>
      <c r="X71" s="23">
        <f t="shared" si="26"/>
        <v>0</v>
      </c>
      <c r="Y71" s="30">
        <f t="shared" si="1"/>
        <v>35184372187136</v>
      </c>
      <c r="Z71" s="178">
        <f t="shared" si="2"/>
        <v>0</v>
      </c>
      <c r="AA71" s="23"/>
      <c r="AB71" s="386" t="str">
        <f t="shared" si="3"/>
        <v/>
      </c>
      <c r="AC71" s="49" t="str">
        <f t="shared" si="27"/>
        <v/>
      </c>
      <c r="AD71" s="50">
        <f t="shared" si="5"/>
        <v>0</v>
      </c>
      <c r="AE71" s="49" t="str">
        <f t="shared" si="6"/>
        <v/>
      </c>
      <c r="AF71" s="49" t="str">
        <f t="shared" si="28"/>
        <v/>
      </c>
      <c r="AG71" s="48">
        <f t="shared" si="8"/>
        <v>0</v>
      </c>
      <c r="AH71" s="386" t="str">
        <f t="shared" si="9"/>
        <v/>
      </c>
      <c r="AI71" s="49" t="str">
        <f t="shared" si="29"/>
        <v/>
      </c>
      <c r="AJ71" s="50">
        <f t="shared" si="11"/>
        <v>0</v>
      </c>
      <c r="AK71" s="23"/>
      <c r="AL71" s="239">
        <v>274</v>
      </c>
      <c r="AM71" s="247"/>
      <c r="AN71" s="331" t="s">
        <v>290</v>
      </c>
      <c r="AO71" s="331"/>
      <c r="AP71" s="248"/>
      <c r="AQ71" s="249" t="s">
        <v>290</v>
      </c>
      <c r="AR71" s="250"/>
      <c r="AS71" s="250" t="s">
        <v>123</v>
      </c>
      <c r="AT71" s="250" t="s">
        <v>125</v>
      </c>
      <c r="AU71" s="251" t="s">
        <v>100</v>
      </c>
      <c r="AV71" s="252"/>
      <c r="AW71" s="425" t="str">
        <f t="shared" si="30"/>
        <v/>
      </c>
      <c r="AX71" s="253"/>
      <c r="AY71" s="139"/>
      <c r="AZ71" s="122" t="str">
        <f t="shared" si="33"/>
        <v/>
      </c>
      <c r="BA71" s="121"/>
      <c r="BB71" s="122" t="str">
        <f t="shared" si="12"/>
        <v/>
      </c>
      <c r="BC71" s="121"/>
      <c r="BD71" s="316"/>
    </row>
    <row r="72" spans="1:56" ht="21">
      <c r="A72" s="285"/>
      <c r="B72" s="286"/>
      <c r="C72" s="295"/>
      <c r="D72" s="296"/>
      <c r="E72" s="291"/>
      <c r="F72" s="202" t="str">
        <f t="shared" si="13"/>
        <v/>
      </c>
      <c r="G72" s="86" t="str">
        <f t="shared" si="14"/>
        <v/>
      </c>
      <c r="H72" s="86" t="str">
        <f t="shared" si="15"/>
        <v/>
      </c>
      <c r="I72" s="86" t="str">
        <f t="shared" si="16"/>
        <v/>
      </c>
      <c r="J72" s="86" t="str">
        <f t="shared" si="17"/>
        <v/>
      </c>
      <c r="K72" s="86" t="str">
        <f t="shared" si="18"/>
        <v/>
      </c>
      <c r="L72" s="86" t="str">
        <f t="shared" si="19"/>
        <v/>
      </c>
      <c r="M72" s="86" t="str">
        <f t="shared" si="20"/>
        <v/>
      </c>
      <c r="N72" s="286"/>
      <c r="O72" s="92" t="str">
        <f t="shared" si="21"/>
        <v/>
      </c>
      <c r="P72" s="86" t="str">
        <f t="shared" si="31"/>
        <v/>
      </c>
      <c r="Q72" s="86" t="str">
        <f t="shared" si="32"/>
        <v/>
      </c>
      <c r="R72" s="93" t="str">
        <f>IF(AND($AM72&lt;&gt;"",$U72=1),_xlfn.CONCAT(R$3,PROPER(_xlfn.XLOOKUP($AS72,入力キー,入力コード)),IF(OR($BD72="",$BD72=$BB72),_xlfn.CONCAT(R$4,IF($AS72=_xlfn.XLOOKUP($AS72,仮想キートップ,入力キー),R$7,R$10),_xlfn.XLOOKUP($AS72,仮想キートップ,入力コード),R$13,$BB72,R$14,_xlfn.XLOOKUP($AS72,仮想キートップ,キー位置),R$15,_xlfn.XLOOKUP($AS72,仮想キートップ,キー位置),R$17,IF($AS72=_xlfn.XLOOKUP($AS72,仮想キートップ,入力キー),R$12,R$11),_xlfn.XLOOKUP($AS72,仮想キートップ,入力コード),R$13,$BB72,R$14,_xlfn.XLOOKUP($AS72,仮想キートップ,キー位置),R$16,_xlfn.XLOOKUP($AS72,仮想キートップ,キー位置),IF(COUNTA($AM72:$AM$348)&gt;1,R$17,R$18)),_xlfn.CONCAT(R$4,R$6,IF($AS72=_xlfn.XLOOKUP($AS72,仮想キートップ,入力キー),R$7,R$10),_xlfn.XLOOKUP($AS72,仮想キートップ,入力コード),R$13,$BB72,R$14,_xlfn.XLOOKUP($AS72,仮想キートップ,キー位置),R$15,_xlfn.XLOOKUP($AS72,仮想キートップ,キー位置),R$17,IF($AS72=_xlfn.XLOOKUP($AS72,仮想キートップ,入力キー),R$8,R$9),_xlfn.XLOOKUP($AS72,仮想キートップ,入力コード),R$13,$BB72,R$14,_xlfn.XLOOKUP($AS72,仮想キートップ,キー位置),R$16,_xlfn.XLOOKUP($AS72,仮想キートップ,キー位置),R$17,R$5,IF($AS72=_xlfn.XLOOKUP($AS72,仮想キートップ,入力キー),R$7,R$10),_xlfn.XLOOKUP($AS72,仮想キートップ,入力コード),R$13,$BD72,R$14,_xlfn.XLOOKUP($AS72,仮想キートップ,キー位置),R$15,_xlfn.XLOOKUP($AS72,仮想キートップ,キー位置),R$17,IF($AS72=_xlfn.XLOOKUP($AS72,仮想キートップ,入力キー),R$12,R$11),_xlfn.XLOOKUP($AS72,仮想キートップ,入力コード),R$13,$BD72,R$14,_xlfn.XLOOKUP($AS72,仮想キートップ,キー位置),R$16,_xlfn.XLOOKUP($AS72,仮想キートップ,キー位置),IF(COUNTA($AM72:$AM$348)&gt;1,R$17,R$18)))),"")</f>
        <v/>
      </c>
      <c r="S72" s="282"/>
      <c r="U72" s="24">
        <f t="shared" si="0"/>
        <v>3</v>
      </c>
      <c r="V72" s="23" t="str">
        <f t="shared" si="24"/>
        <v>A</v>
      </c>
      <c r="W72" s="23">
        <f t="shared" si="25"/>
        <v>1</v>
      </c>
      <c r="X72" s="23">
        <f t="shared" si="26"/>
        <v>0</v>
      </c>
      <c r="Y72" s="30">
        <f t="shared" si="1"/>
        <v>70368744275968</v>
      </c>
      <c r="Z72" s="178">
        <f t="shared" si="2"/>
        <v>0</v>
      </c>
      <c r="AA72" s="23"/>
      <c r="AB72" s="386" t="str">
        <f t="shared" si="3"/>
        <v/>
      </c>
      <c r="AC72" s="49" t="str">
        <f t="shared" si="27"/>
        <v/>
      </c>
      <c r="AD72" s="50">
        <f t="shared" si="5"/>
        <v>0</v>
      </c>
      <c r="AE72" s="49" t="str">
        <f t="shared" si="6"/>
        <v/>
      </c>
      <c r="AF72" s="49" t="str">
        <f t="shared" si="28"/>
        <v/>
      </c>
      <c r="AG72" s="48">
        <f t="shared" si="8"/>
        <v>0</v>
      </c>
      <c r="AH72" s="386" t="str">
        <f t="shared" si="9"/>
        <v/>
      </c>
      <c r="AI72" s="49" t="str">
        <f t="shared" si="29"/>
        <v/>
      </c>
      <c r="AJ72" s="50">
        <f t="shared" si="11"/>
        <v>0</v>
      </c>
      <c r="AK72" s="23"/>
      <c r="AL72" s="239">
        <v>275</v>
      </c>
      <c r="AM72" s="247"/>
      <c r="AN72" s="331" t="s">
        <v>290</v>
      </c>
      <c r="AO72" s="331"/>
      <c r="AP72" s="248"/>
      <c r="AQ72" s="249" t="s">
        <v>290</v>
      </c>
      <c r="AR72" s="250"/>
      <c r="AS72" s="250" t="s">
        <v>123</v>
      </c>
      <c r="AT72" s="250" t="s">
        <v>125</v>
      </c>
      <c r="AU72" s="251" t="s">
        <v>102</v>
      </c>
      <c r="AV72" s="252"/>
      <c r="AW72" s="425" t="str">
        <f t="shared" si="30"/>
        <v/>
      </c>
      <c r="AX72" s="253"/>
      <c r="AY72" s="139"/>
      <c r="AZ72" s="122" t="str">
        <f t="shared" si="33"/>
        <v/>
      </c>
      <c r="BA72" s="121"/>
      <c r="BB72" s="122" t="str">
        <f t="shared" si="12"/>
        <v/>
      </c>
      <c r="BC72" s="121"/>
      <c r="BD72" s="316"/>
    </row>
    <row r="73" spans="1:56" ht="21">
      <c r="A73" s="285"/>
      <c r="B73" s="286"/>
      <c r="C73" s="295"/>
      <c r="D73" s="296"/>
      <c r="E73" s="291"/>
      <c r="F73" s="202" t="str">
        <f t="shared" si="13"/>
        <v/>
      </c>
      <c r="G73" s="86" t="str">
        <f t="shared" si="14"/>
        <v/>
      </c>
      <c r="H73" s="86" t="str">
        <f t="shared" si="15"/>
        <v/>
      </c>
      <c r="I73" s="86" t="str">
        <f t="shared" si="16"/>
        <v/>
      </c>
      <c r="J73" s="86" t="str">
        <f t="shared" si="17"/>
        <v/>
      </c>
      <c r="K73" s="86" t="str">
        <f t="shared" si="18"/>
        <v/>
      </c>
      <c r="L73" s="86" t="str">
        <f t="shared" si="19"/>
        <v/>
      </c>
      <c r="M73" s="86" t="str">
        <f t="shared" si="20"/>
        <v/>
      </c>
      <c r="N73" s="286"/>
      <c r="O73" s="92" t="str">
        <f t="shared" si="21"/>
        <v/>
      </c>
      <c r="P73" s="86" t="str">
        <f t="shared" si="31"/>
        <v/>
      </c>
      <c r="Q73" s="86" t="str">
        <f t="shared" si="32"/>
        <v/>
      </c>
      <c r="R73" s="93" t="str">
        <f>IF(AND($AM73&lt;&gt;"",$U73=1),_xlfn.CONCAT(R$3,PROPER(_xlfn.XLOOKUP($AS73,入力キー,入力コード)),IF(OR($BD73="",$BD73=$BB73),_xlfn.CONCAT(R$4,IF($AS73=_xlfn.XLOOKUP($AS73,仮想キートップ,入力キー),R$7,R$10),_xlfn.XLOOKUP($AS73,仮想キートップ,入力コード),R$13,$BB73,R$14,_xlfn.XLOOKUP($AS73,仮想キートップ,キー位置),R$15,_xlfn.XLOOKUP($AS73,仮想キートップ,キー位置),R$17,IF($AS73=_xlfn.XLOOKUP($AS73,仮想キートップ,入力キー),R$12,R$11),_xlfn.XLOOKUP($AS73,仮想キートップ,入力コード),R$13,$BB73,R$14,_xlfn.XLOOKUP($AS73,仮想キートップ,キー位置),R$16,_xlfn.XLOOKUP($AS73,仮想キートップ,キー位置),IF(COUNTA($AM73:$AM$348)&gt;1,R$17,R$18)),_xlfn.CONCAT(R$4,R$6,IF($AS73=_xlfn.XLOOKUP($AS73,仮想キートップ,入力キー),R$7,R$10),_xlfn.XLOOKUP($AS73,仮想キートップ,入力コード),R$13,$BB73,R$14,_xlfn.XLOOKUP($AS73,仮想キートップ,キー位置),R$15,_xlfn.XLOOKUP($AS73,仮想キートップ,キー位置),R$17,IF($AS73=_xlfn.XLOOKUP($AS73,仮想キートップ,入力キー),R$8,R$9),_xlfn.XLOOKUP($AS73,仮想キートップ,入力コード),R$13,$BB73,R$14,_xlfn.XLOOKUP($AS73,仮想キートップ,キー位置),R$16,_xlfn.XLOOKUP($AS73,仮想キートップ,キー位置),R$17,R$5,IF($AS73=_xlfn.XLOOKUP($AS73,仮想キートップ,入力キー),R$7,R$10),_xlfn.XLOOKUP($AS73,仮想キートップ,入力コード),R$13,$BD73,R$14,_xlfn.XLOOKUP($AS73,仮想キートップ,キー位置),R$15,_xlfn.XLOOKUP($AS73,仮想キートップ,キー位置),R$17,IF($AS73=_xlfn.XLOOKUP($AS73,仮想キートップ,入力キー),R$12,R$11),_xlfn.XLOOKUP($AS73,仮想キートップ,入力コード),R$13,$BD73,R$14,_xlfn.XLOOKUP($AS73,仮想キートップ,キー位置),R$16,_xlfn.XLOOKUP($AS73,仮想キートップ,キー位置),IF(COUNTA($AM73:$AM$348)&gt;1,R$17,R$18)))),"")</f>
        <v/>
      </c>
      <c r="S73" s="282"/>
      <c r="U73" s="63">
        <f t="shared" si="0"/>
        <v>3</v>
      </c>
      <c r="V73" s="64" t="str">
        <f t="shared" si="24"/>
        <v>A</v>
      </c>
      <c r="W73" s="64">
        <f t="shared" si="25"/>
        <v>1</v>
      </c>
      <c r="X73" s="64">
        <f t="shared" si="26"/>
        <v>0</v>
      </c>
      <c r="Y73" s="41">
        <f t="shared" si="1"/>
        <v>140737488453632</v>
      </c>
      <c r="Z73" s="179">
        <f t="shared" si="2"/>
        <v>0</v>
      </c>
      <c r="AA73" s="23"/>
      <c r="AB73" s="387" t="str">
        <f t="shared" si="3"/>
        <v/>
      </c>
      <c r="AC73" s="72" t="str">
        <f t="shared" si="27"/>
        <v/>
      </c>
      <c r="AD73" s="73">
        <f t="shared" si="5"/>
        <v>0</v>
      </c>
      <c r="AE73" s="72" t="str">
        <f t="shared" si="6"/>
        <v/>
      </c>
      <c r="AF73" s="72" t="str">
        <f t="shared" si="28"/>
        <v/>
      </c>
      <c r="AG73" s="71">
        <f t="shared" si="8"/>
        <v>0</v>
      </c>
      <c r="AH73" s="387" t="str">
        <f t="shared" si="9"/>
        <v/>
      </c>
      <c r="AI73" s="72" t="str">
        <f t="shared" si="29"/>
        <v/>
      </c>
      <c r="AJ73" s="73">
        <f t="shared" si="11"/>
        <v>0</v>
      </c>
      <c r="AK73" s="23"/>
      <c r="AL73" s="254">
        <v>276</v>
      </c>
      <c r="AM73" s="255"/>
      <c r="AN73" s="332" t="s">
        <v>290</v>
      </c>
      <c r="AO73" s="332"/>
      <c r="AP73" s="256"/>
      <c r="AQ73" s="257" t="s">
        <v>290</v>
      </c>
      <c r="AR73" s="258"/>
      <c r="AS73" s="258" t="s">
        <v>123</v>
      </c>
      <c r="AT73" s="258" t="s">
        <v>125</v>
      </c>
      <c r="AU73" s="259" t="s">
        <v>114</v>
      </c>
      <c r="AV73" s="260"/>
      <c r="AW73" s="426" t="str">
        <f t="shared" si="30"/>
        <v/>
      </c>
      <c r="AX73" s="261"/>
      <c r="AY73" s="140"/>
      <c r="AZ73" s="97" t="str">
        <f t="shared" si="33"/>
        <v/>
      </c>
      <c r="BA73" s="123"/>
      <c r="BB73" s="97" t="str">
        <f t="shared" si="12"/>
        <v/>
      </c>
      <c r="BC73" s="123"/>
      <c r="BD73" s="317"/>
    </row>
    <row r="74" spans="1:56" ht="21">
      <c r="A74" s="285"/>
      <c r="B74" s="286"/>
      <c r="C74" s="295"/>
      <c r="D74" s="296"/>
      <c r="E74" s="291"/>
      <c r="F74" s="202" t="str">
        <f t="shared" si="13"/>
        <v>{"description":"右濁, き &amp; や → ぎゃ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g"},{"key_code":"y"},{"key_code":"a"},{"set_variable":{"name":"KC_H","value":1}},{"set_variable":{"name":"USC","value":0}}],"to_after_key_up":[{"set_variable":{"name":"KC_H","value":0}}],"type":"basic"},</v>
      </c>
      <c r="G74" s="86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g"},{"key_code":"y"},{"key_code":"a"},{"set_variable":{"name":"KC_W","value":1}},{"set_variable":{"name":"USC","value":0}}],"to_after_key_up":[{"set_variable":{"name":"KC_W","value":0}}],"type":"basic"},</v>
      </c>
      <c r="H74" s="86" t="str">
        <f t="shared" si="15"/>
        <v>{"conditions":[{"type":"variable_unless","name":"USC","value":0},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a"},{"set_variable":{"name":"KC_J","value":1}},{"set_variable":{"name":"USC","value":0}}],"to_after_key_up":[{"set_variable":{"name":"KC_J","value":0}}],"type":"basic"},{"conditions":[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y"},{"key_code":"a"},{"set_variable":{"name":"KC_J","value":1}},{"set_variable":{"name":"USC","value":0}}],"to_after_key_up":[{"set_variable":{"name":"KC_J","value":0}}],"type":"basic"},</v>
      </c>
      <c r="I74" s="86" t="str">
        <f t="shared" si="16"/>
        <v/>
      </c>
      <c r="J74" s="86" t="str">
        <f t="shared" si="17"/>
        <v/>
      </c>
      <c r="K74" s="86" t="str">
        <f t="shared" si="18"/>
        <v/>
      </c>
      <c r="L74" s="86" t="str">
        <f t="shared" si="19"/>
        <v/>
      </c>
      <c r="M74" s="86" t="str">
        <f t="shared" si="20"/>
        <v/>
      </c>
      <c r="N74" s="286"/>
      <c r="O74" s="92" t="str">
        <f t="shared" si="21"/>
        <v/>
      </c>
      <c r="P74" s="86" t="str">
        <f t="shared" si="31"/>
        <v/>
      </c>
      <c r="Q74" s="86" t="str">
        <f t="shared" si="32"/>
        <v/>
      </c>
      <c r="R74" s="93" t="str">
        <f>IF(AND($AM74&lt;&gt;"",$U74=1),_xlfn.CONCAT(R$3,PROPER(_xlfn.XLOOKUP($AS74,入力キー,入力コード)),IF(OR($BD74="",$BD74=$BB74),_xlfn.CONCAT(R$4,IF($AS74=_xlfn.XLOOKUP($AS74,仮想キートップ,入力キー),R$7,R$10),_xlfn.XLOOKUP($AS74,仮想キートップ,入力コード),R$13,$BB74,R$14,_xlfn.XLOOKUP($AS74,仮想キートップ,キー位置),R$15,_xlfn.XLOOKUP($AS74,仮想キートップ,キー位置),R$17,IF($AS74=_xlfn.XLOOKUP($AS74,仮想キートップ,入力キー),R$12,R$11),_xlfn.XLOOKUP($AS74,仮想キートップ,入力コード),R$13,$BB74,R$14,_xlfn.XLOOKUP($AS74,仮想キートップ,キー位置),R$16,_xlfn.XLOOKUP($AS74,仮想キートップ,キー位置),IF(COUNTA($AM74:$AM$348)&gt;1,R$17,R$18)),_xlfn.CONCAT(R$4,R$6,IF($AS74=_xlfn.XLOOKUP($AS74,仮想キートップ,入力キー),R$7,R$10),_xlfn.XLOOKUP($AS74,仮想キートップ,入力コード),R$13,$BB74,R$14,_xlfn.XLOOKUP($AS74,仮想キートップ,キー位置),R$15,_xlfn.XLOOKUP($AS74,仮想キートップ,キー位置),R$17,IF($AS74=_xlfn.XLOOKUP($AS74,仮想キートップ,入力キー),R$8,R$9),_xlfn.XLOOKUP($AS74,仮想キートップ,入力コード),R$13,$BB74,R$14,_xlfn.XLOOKUP($AS74,仮想キートップ,キー位置),R$16,_xlfn.XLOOKUP($AS74,仮想キートップ,キー位置),R$17,R$5,IF($AS74=_xlfn.XLOOKUP($AS74,仮想キートップ,入力キー),R$7,R$10),_xlfn.XLOOKUP($AS74,仮想キートップ,入力コード),R$13,$BD74,R$14,_xlfn.XLOOKUP($AS74,仮想キートップ,キー位置),R$15,_xlfn.XLOOKUP($AS74,仮想キートップ,キー位置),R$17,IF($AS74=_xlfn.XLOOKUP($AS74,仮想キートップ,入力キー),R$12,R$11),_xlfn.XLOOKUP($AS74,仮想キートップ,入力コード),R$13,$BD74,R$14,_xlfn.XLOOKUP($AS74,仮想キートップ,キー位置),R$16,_xlfn.XLOOKUP($AS74,仮想キートップ,キー位置),IF(COUNTA($AM74:$AM$348)&gt;1,R$17,R$18)))),"")</f>
        <v/>
      </c>
      <c r="S74" s="282"/>
      <c r="U74" s="24">
        <f t="shared" ref="U74" si="56">COUNTA(AS74:AU74)</f>
        <v>3</v>
      </c>
      <c r="V74" s="23" t="str">
        <f t="shared" ref="V74" si="57">CHAR($V$18+W74+X74)</f>
        <v>A</v>
      </c>
      <c r="W74" s="23">
        <f t="shared" ref="W74" si="58">IF(AQ74="",0,1)</f>
        <v>1</v>
      </c>
      <c r="X74" s="23">
        <f t="shared" ref="X74" si="59">IF(AR74="",0,2)</f>
        <v>0</v>
      </c>
      <c r="Y74" s="30">
        <f t="shared" ref="Y74" si="60">_xlfn.BITOR(_xlfn.BITOR(_xlfn.BITLSHIFT(1,_xlfn.XLOOKUP(AS74,仮想キートップ,ビット)),_xlfn.BITLSHIFT(1,_xlfn.XLOOKUP(AT74,仮想キートップ,ビット))),_xlfn.BITLSHIFT(1,_xlfn.XLOOKUP(AU74,仮想キートップ,ビット)))</f>
        <v>3221241856</v>
      </c>
      <c r="Z74" s="178">
        <f t="shared" ref="Z74" si="61">IF(OR(U74=3,AND(U74=2,COUNTIF(ビットパターンA,Y74)+COUNTIF(ビットパターンB,Y74)+COUNTIF(ビットパターンC,Y74)=0)),0,_xlfn.XLOOKUP(AV74,ひらがな,移動単位,0))</f>
        <v>0</v>
      </c>
      <c r="AA74" s="23"/>
      <c r="AB74" s="386">
        <f t="shared" ref="AB74" si="62">IF(AND($U74=3,$AZ74&lt;&gt;""),_xlfn.BITOR(_xlfn.BITLSHIFT(1,_xlfn.XLOOKUP(AS74,仮想キートップ,ビット)),_xlfn.BITLSHIFT(1,_xlfn.XLOOKUP(AT74,仮想キートップ,ビット))),"")</f>
        <v>2147500032</v>
      </c>
      <c r="AC74" s="49" t="str">
        <f t="shared" ref="AC74" si="63">_xlfn.XLOOKUP(AB74,ビットパターン,出力かな,"")</f>
        <v>ぎ</v>
      </c>
      <c r="AD74" s="50">
        <f t="shared" ref="AD74" si="64">_xlfn.XLOOKUP(AC74,ひらがな,移動単位,0)</f>
        <v>1</v>
      </c>
      <c r="AE74" s="49">
        <f t="shared" ref="AE74" si="65">IF(AND($U74=3,$AZ74&lt;&gt;""),_xlfn.BITOR(_xlfn.BITLSHIFT(1,_xlfn.XLOOKUP(AS74,仮想キートップ,ビット)),_xlfn.BITLSHIFT(1,_xlfn.XLOOKUP(AU74,仮想キートップ,ビット))),"")</f>
        <v>3221225472</v>
      </c>
      <c r="AF74" s="49">
        <f t="shared" ref="AF74" si="66">_xlfn.XLOOKUP(AE74,ビットパターン,出力かな,"")</f>
        <v>0</v>
      </c>
      <c r="AG74" s="48">
        <f t="shared" ref="AG74" si="67">_xlfn.XLOOKUP(AF74,ひらがな,移動単位,0)</f>
        <v>0</v>
      </c>
      <c r="AH74" s="386">
        <f t="shared" ref="AH74" si="68">IF(AND($U74=3,$AZ74&lt;&gt;""),_xlfn.BITOR(_xlfn.BITLSHIFT(1,_xlfn.XLOOKUP(AT74,仮想キートップ,ビット)),_xlfn.BITLSHIFT(1,_xlfn.XLOOKUP(AU74,仮想キートップ,ビット))),"")</f>
        <v>1073758208</v>
      </c>
      <c r="AI74" s="49" t="str">
        <f t="shared" ref="AI74" si="69">_xlfn.XLOOKUP(AH74,ビットパターン,出力かな,"")</f>
        <v>きゃ</v>
      </c>
      <c r="AJ74" s="50">
        <f t="shared" ref="AJ74" si="70">_xlfn.XLOOKUP(AI74,ひらがな,移動単位,0)</f>
        <v>1</v>
      </c>
      <c r="AK74" s="23"/>
      <c r="AL74" s="113">
        <v>117</v>
      </c>
      <c r="AM74" s="377"/>
      <c r="AN74" s="333"/>
      <c r="AO74" s="333"/>
      <c r="AP74" s="9"/>
      <c r="AQ74" s="3" t="s">
        <v>290</v>
      </c>
      <c r="AR74" s="98"/>
      <c r="AS74" s="98" t="s">
        <v>51</v>
      </c>
      <c r="AT74" s="98" t="s">
        <v>25</v>
      </c>
      <c r="AU74" s="99" t="s">
        <v>50</v>
      </c>
      <c r="AV74" s="21" t="s">
        <v>346</v>
      </c>
      <c r="AW74" s="427"/>
      <c r="AX74" s="6"/>
      <c r="AY74" s="11"/>
      <c r="AZ74" s="120" t="str">
        <f t="shared" ref="AZ74:AZ137" si="71">IF(AY74="",_xlfn.XLOOKUP(AV74,ひらがな,ローマ字コード,""),AY74)</f>
        <v>{"key_code":"g"},{"key_code":"y"},{"key_code":"a"}</v>
      </c>
      <c r="BA74" s="114"/>
      <c r="BB74" s="120" t="str">
        <f t="shared" ref="BB74:BB137" si="72">IF(BA74&lt;&gt;"",BA74,IF(OR(U74&gt;1,COUNTIF(入力キー,AS74)=0),AZ74,_xlfn.CONCAT(BB$16,_xlfn.XLOOKUP(AS74,入力キー,入力コード),BB$18)))</f>
        <v>{"key_code":"g"},{"key_code":"y"},{"key_code":"a"}</v>
      </c>
      <c r="BC74" s="318"/>
      <c r="BD74" s="319"/>
    </row>
    <row r="75" spans="1:56" ht="21">
      <c r="A75" s="285"/>
      <c r="B75" s="286"/>
      <c r="C75" s="295"/>
      <c r="D75" s="296"/>
      <c r="E75" s="291"/>
      <c r="F75" s="202" t="str">
        <f t="shared" si="13"/>
        <v>{"description":"右濁, し &amp; や → じゃ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j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j"},{"key_code":"a"},{"set_variable":{"name":"KC_H","value":1}},{"set_variable":{"name":"USC","value":0}}],"to_after_key_up":[{"set_variable":{"name":"KC_H","value":0}}],"type":"basic"},</v>
      </c>
      <c r="G75" s="86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j"},{"key_code":"a"},{"set_variable":{"name":"KC_R","value":1}},{"set_variable":{"name":"USC","value":0}}],"to_after_key_up":[{"set_variable":{"name":"KC_R","value":0}}],"type":"basic"},</v>
      </c>
      <c r="H75" s="86" t="str">
        <f t="shared" si="15"/>
        <v>{"conditions":[{"type":"variable_unless","name":"USC","value":0},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a"},{"set_variable":{"name":"KC_J","value":1}},{"set_variable":{"name":"USC","value":0}}],"to_after_key_up":[{"set_variable":{"name":"KC_J","value":0}}],"type":"basic"},{"conditions":[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j"},{"key_code":"a"},{"set_variable":{"name":"KC_J","value":1}},{"set_variable":{"name":"USC","value":0}}],"to_after_key_up":[{"set_variable":{"name":"KC_J","value":0}}],"type":"basic"},</v>
      </c>
      <c r="I75" s="86" t="str">
        <f t="shared" si="16"/>
        <v/>
      </c>
      <c r="J75" s="86" t="str">
        <f t="shared" si="17"/>
        <v/>
      </c>
      <c r="K75" s="86" t="str">
        <f t="shared" si="18"/>
        <v/>
      </c>
      <c r="L75" s="86" t="str">
        <f t="shared" si="19"/>
        <v/>
      </c>
      <c r="M75" s="86" t="str">
        <f t="shared" si="20"/>
        <v/>
      </c>
      <c r="N75" s="286"/>
      <c r="O75" s="92" t="str">
        <f t="shared" si="21"/>
        <v/>
      </c>
      <c r="P75" s="86" t="str">
        <f t="shared" si="31"/>
        <v/>
      </c>
      <c r="Q75" s="86" t="str">
        <f t="shared" si="32"/>
        <v/>
      </c>
      <c r="R75" s="93" t="str">
        <f>IF(AND($AM75&lt;&gt;"",$U75=1),_xlfn.CONCAT(R$3,PROPER(_xlfn.XLOOKUP($AS75,入力キー,入力コード)),IF(OR($BD75="",$BD75=$BB75),_xlfn.CONCAT(R$4,IF($AS75=_xlfn.XLOOKUP($AS75,仮想キートップ,入力キー),R$7,R$10),_xlfn.XLOOKUP($AS75,仮想キートップ,入力コード),R$13,$BB75,R$14,_xlfn.XLOOKUP($AS75,仮想キートップ,キー位置),R$15,_xlfn.XLOOKUP($AS75,仮想キートップ,キー位置),R$17,IF($AS75=_xlfn.XLOOKUP($AS75,仮想キートップ,入力キー),R$12,R$11),_xlfn.XLOOKUP($AS75,仮想キートップ,入力コード),R$13,$BB75,R$14,_xlfn.XLOOKUP($AS75,仮想キートップ,キー位置),R$16,_xlfn.XLOOKUP($AS75,仮想キートップ,キー位置),IF(COUNTA($AM75:$AM$348)&gt;1,R$17,R$18)),_xlfn.CONCAT(R$4,R$6,IF($AS75=_xlfn.XLOOKUP($AS75,仮想キートップ,入力キー),R$7,R$10),_xlfn.XLOOKUP($AS75,仮想キートップ,入力コード),R$13,$BB75,R$14,_xlfn.XLOOKUP($AS75,仮想キートップ,キー位置),R$15,_xlfn.XLOOKUP($AS75,仮想キートップ,キー位置),R$17,IF($AS75=_xlfn.XLOOKUP($AS75,仮想キートップ,入力キー),R$8,R$9),_xlfn.XLOOKUP($AS75,仮想キートップ,入力コード),R$13,$BB75,R$14,_xlfn.XLOOKUP($AS75,仮想キートップ,キー位置),R$16,_xlfn.XLOOKUP($AS75,仮想キートップ,キー位置),R$17,R$5,IF($AS75=_xlfn.XLOOKUP($AS75,仮想キートップ,入力キー),R$7,R$10),_xlfn.XLOOKUP($AS75,仮想キートップ,入力コード),R$13,$BD75,R$14,_xlfn.XLOOKUP($AS75,仮想キートップ,キー位置),R$15,_xlfn.XLOOKUP($AS75,仮想キートップ,キー位置),R$17,IF($AS75=_xlfn.XLOOKUP($AS75,仮想キートップ,入力キー),R$12,R$11),_xlfn.XLOOKUP($AS75,仮想キートップ,入力コード),R$13,$BD75,R$14,_xlfn.XLOOKUP($AS75,仮想キートップ,キー位置),R$16,_xlfn.XLOOKUP($AS75,仮想キートップ,キー位置),IF(COUNTA($AM75:$AM$348)&gt;1,R$17,R$18)))),"")</f>
        <v/>
      </c>
      <c r="S75" s="282"/>
      <c r="U75" s="24">
        <f t="shared" ref="U75:U138" si="73">COUNTA(AS75:AU75)</f>
        <v>3</v>
      </c>
      <c r="V75" s="23" t="str">
        <f t="shared" ref="V75:V138" si="74">CHAR($V$18+W75+X75)</f>
        <v>A</v>
      </c>
      <c r="W75" s="23">
        <f t="shared" ref="W75:W138" si="75">IF(AQ75="",0,1)</f>
        <v>1</v>
      </c>
      <c r="X75" s="23">
        <f t="shared" ref="X75:X138" si="76">IF(AR75="",0,2)</f>
        <v>0</v>
      </c>
      <c r="Y75" s="30">
        <f t="shared" ref="Y75:Y138" si="77">_xlfn.BITOR(_xlfn.BITOR(_xlfn.BITLSHIFT(1,_xlfn.XLOOKUP(AS75,仮想キートップ,ビット)),_xlfn.BITLSHIFT(1,_xlfn.XLOOKUP(AT75,仮想キートップ,ビット))),_xlfn.BITLSHIFT(1,_xlfn.XLOOKUP(AU75,仮想キートップ,ビット)))</f>
        <v>3221291008</v>
      </c>
      <c r="Z75" s="178">
        <f t="shared" ref="Z75:Z138" si="78">IF(OR(U75=3,AND(U75=2,COUNTIF(ビットパターンA,Y75)+COUNTIF(ビットパターンB,Y75)+COUNTIF(ビットパターンC,Y75)=0)),0,_xlfn.XLOOKUP(AV75,ひらがな,移動単位,0))</f>
        <v>0</v>
      </c>
      <c r="AA75" s="23"/>
      <c r="AB75" s="386">
        <f t="shared" ref="AB75:AB138" si="79">IF(AND($U75=3,$AZ75&lt;&gt;""),_xlfn.BITOR(_xlfn.BITLSHIFT(1,_xlfn.XLOOKUP(AS75,仮想キートップ,ビット)),_xlfn.BITLSHIFT(1,_xlfn.XLOOKUP(AT75,仮想キートップ,ビット))),"")</f>
        <v>2147549184</v>
      </c>
      <c r="AC75" s="49" t="str">
        <f t="shared" ref="AC75:AC138" si="80">_xlfn.XLOOKUP(AB75,ビットパターン,出力かな,"")</f>
        <v>じ</v>
      </c>
      <c r="AD75" s="50">
        <f t="shared" ref="AD75:AD138" si="81">_xlfn.XLOOKUP(AC75,ひらがな,移動単位,0)</f>
        <v>1</v>
      </c>
      <c r="AE75" s="49">
        <f t="shared" ref="AE75:AE138" si="82">IF(AND($U75=3,$AZ75&lt;&gt;""),_xlfn.BITOR(_xlfn.BITLSHIFT(1,_xlfn.XLOOKUP(AS75,仮想キートップ,ビット)),_xlfn.BITLSHIFT(1,_xlfn.XLOOKUP(AU75,仮想キートップ,ビット))),"")</f>
        <v>3221225472</v>
      </c>
      <c r="AF75" s="49">
        <f t="shared" ref="AF75:AF138" si="83">_xlfn.XLOOKUP(AE75,ビットパターン,出力かな,"")</f>
        <v>0</v>
      </c>
      <c r="AG75" s="48">
        <f t="shared" ref="AG75:AG138" si="84">_xlfn.XLOOKUP(AF75,ひらがな,移動単位,0)</f>
        <v>0</v>
      </c>
      <c r="AH75" s="386">
        <f t="shared" ref="AH75:AH138" si="85">IF(AND($U75=3,$AZ75&lt;&gt;""),_xlfn.BITOR(_xlfn.BITLSHIFT(1,_xlfn.XLOOKUP(AT75,仮想キートップ,ビット)),_xlfn.BITLSHIFT(1,_xlfn.XLOOKUP(AU75,仮想キートップ,ビット))),"")</f>
        <v>1073807360</v>
      </c>
      <c r="AI75" s="49" t="str">
        <f t="shared" ref="AI75:AI138" si="86">_xlfn.XLOOKUP(AH75,ビットパターン,出力かな,"")</f>
        <v>しゃ</v>
      </c>
      <c r="AJ75" s="50">
        <f t="shared" ref="AJ75:AJ138" si="87">_xlfn.XLOOKUP(AI75,ひらがな,移動単位,0)</f>
        <v>1</v>
      </c>
      <c r="AK75" s="23"/>
      <c r="AL75" s="113">
        <v>118</v>
      </c>
      <c r="AM75" s="2"/>
      <c r="AN75" s="334"/>
      <c r="AO75" s="334"/>
      <c r="AP75" s="10"/>
      <c r="AQ75" s="4" t="s">
        <v>290</v>
      </c>
      <c r="AR75" s="13"/>
      <c r="AS75" s="13" t="s">
        <v>51</v>
      </c>
      <c r="AT75" s="13" t="s">
        <v>29</v>
      </c>
      <c r="AU75" s="100" t="s">
        <v>50</v>
      </c>
      <c r="AV75" s="22" t="s">
        <v>343</v>
      </c>
      <c r="AW75" s="428"/>
      <c r="AX75" s="5"/>
      <c r="AY75" s="12"/>
      <c r="AZ75" s="122" t="str">
        <f t="shared" si="71"/>
        <v>{"key_code":"j"},{"key_code":"a"}</v>
      </c>
      <c r="BA75" s="83"/>
      <c r="BB75" s="122" t="str">
        <f t="shared" si="72"/>
        <v>{"key_code":"j"},{"key_code":"a"}</v>
      </c>
      <c r="BC75" s="83"/>
      <c r="BD75" s="320"/>
    </row>
    <row r="76" spans="1:56" ht="21">
      <c r="A76" s="285"/>
      <c r="B76" s="286"/>
      <c r="C76" s="295"/>
      <c r="D76" s="296"/>
      <c r="E76" s="291"/>
      <c r="F76" s="202" t="str">
        <f t="shared" si="13"/>
        <v>{"description":"右濁, ち &amp; や → ぢゃ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d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"},{"key_code":"y"},{"key_code":"a"},{"set_variable":{"name":"KC_H","value":1}},{"set_variable":{"name":"USC","value":0}}],"to_after_key_up":[{"set_variable":{"name":"KC_H","value":0}}],"type":"basic"},</v>
      </c>
      <c r="G76" s="86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"},{"key_code":"y"},{"key_code":"a"},{"set_variable":{"name":"KC_G","value":1}},{"set_variable":{"name":"USC","value":0}}],"to_after_key_up":[{"set_variable":{"name":"KC_G","value":0}}],"type":"basic"},</v>
      </c>
      <c r="H76" s="86" t="str">
        <f t="shared" si="15"/>
        <v>{"conditions":[{"type":"variable_unless","name":"USC","value":0},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a"},{"set_variable":{"name":"KC_J","value":1}},{"set_variable":{"name":"USC","value":0}}],"to_after_key_up":[{"set_variable":{"name":"KC_J","value":0}}],"type":"basic"},{"conditions":[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"},{"key_code":"y"},{"key_code":"a"},{"set_variable":{"name":"KC_J","value":1}},{"set_variable":{"name":"USC","value":0}}],"to_after_key_up":[{"set_variable":{"name":"KC_J","value":0}}],"type":"basic"},</v>
      </c>
      <c r="I76" s="86" t="str">
        <f t="shared" si="16"/>
        <v/>
      </c>
      <c r="J76" s="86" t="str">
        <f t="shared" si="17"/>
        <v/>
      </c>
      <c r="K76" s="86" t="str">
        <f t="shared" si="18"/>
        <v/>
      </c>
      <c r="L76" s="86" t="str">
        <f t="shared" si="19"/>
        <v/>
      </c>
      <c r="M76" s="86" t="str">
        <f t="shared" si="20"/>
        <v/>
      </c>
      <c r="N76" s="286"/>
      <c r="O76" s="92" t="str">
        <f t="shared" si="21"/>
        <v/>
      </c>
      <c r="P76" s="86" t="str">
        <f t="shared" si="31"/>
        <v/>
      </c>
      <c r="Q76" s="86" t="str">
        <f t="shared" si="32"/>
        <v/>
      </c>
      <c r="R76" s="93" t="str">
        <f>IF(AND($AM76&lt;&gt;"",$U76=1),_xlfn.CONCAT(R$3,PROPER(_xlfn.XLOOKUP($AS76,入力キー,入力コード)),IF(OR($BD76="",$BD76=$BB76),_xlfn.CONCAT(R$4,IF($AS76=_xlfn.XLOOKUP($AS76,仮想キートップ,入力キー),R$7,R$10),_xlfn.XLOOKUP($AS76,仮想キートップ,入力コード),R$13,$BB76,R$14,_xlfn.XLOOKUP($AS76,仮想キートップ,キー位置),R$15,_xlfn.XLOOKUP($AS76,仮想キートップ,キー位置),R$17,IF($AS76=_xlfn.XLOOKUP($AS76,仮想キートップ,入力キー),R$12,R$11),_xlfn.XLOOKUP($AS76,仮想キートップ,入力コード),R$13,$BB76,R$14,_xlfn.XLOOKUP($AS76,仮想キートップ,キー位置),R$16,_xlfn.XLOOKUP($AS76,仮想キートップ,キー位置),IF(COUNTA($AM76:$AM$348)&gt;1,R$17,R$18)),_xlfn.CONCAT(R$4,R$6,IF($AS76=_xlfn.XLOOKUP($AS76,仮想キートップ,入力キー),R$7,R$10),_xlfn.XLOOKUP($AS76,仮想キートップ,入力コード),R$13,$BB76,R$14,_xlfn.XLOOKUP($AS76,仮想キートップ,キー位置),R$15,_xlfn.XLOOKUP($AS76,仮想キートップ,キー位置),R$17,IF($AS76=_xlfn.XLOOKUP($AS76,仮想キートップ,入力キー),R$8,R$9),_xlfn.XLOOKUP($AS76,仮想キートップ,入力コード),R$13,$BB76,R$14,_xlfn.XLOOKUP($AS76,仮想キートップ,キー位置),R$16,_xlfn.XLOOKUP($AS76,仮想キートップ,キー位置),R$17,R$5,IF($AS76=_xlfn.XLOOKUP($AS76,仮想キートップ,入力キー),R$7,R$10),_xlfn.XLOOKUP($AS76,仮想キートップ,入力コード),R$13,$BD76,R$14,_xlfn.XLOOKUP($AS76,仮想キートップ,キー位置),R$15,_xlfn.XLOOKUP($AS76,仮想キートップ,キー位置),R$17,IF($AS76=_xlfn.XLOOKUP($AS76,仮想キートップ,入力キー),R$12,R$11),_xlfn.XLOOKUP($AS76,仮想キートップ,入力コード),R$13,$BD76,R$14,_xlfn.XLOOKUP($AS76,仮想キートップ,キー位置),R$16,_xlfn.XLOOKUP($AS76,仮想キートップ,キー位置),IF(COUNTA($AM76:$AM$348)&gt;1,R$17,R$18)))),"")</f>
        <v/>
      </c>
      <c r="S76" s="282"/>
      <c r="U76" s="24">
        <f t="shared" si="73"/>
        <v>3</v>
      </c>
      <c r="V76" s="23" t="str">
        <f t="shared" si="74"/>
        <v>A</v>
      </c>
      <c r="W76" s="23">
        <f t="shared" si="75"/>
        <v>1</v>
      </c>
      <c r="X76" s="23">
        <f t="shared" si="76"/>
        <v>0</v>
      </c>
      <c r="Y76" s="30">
        <f t="shared" si="77"/>
        <v>3758096384</v>
      </c>
      <c r="Z76" s="178">
        <f t="shared" si="78"/>
        <v>0</v>
      </c>
      <c r="AA76" s="23"/>
      <c r="AB76" s="386">
        <f t="shared" si="79"/>
        <v>2684354560</v>
      </c>
      <c r="AC76" s="49" t="str">
        <f t="shared" si="80"/>
        <v>ぢ</v>
      </c>
      <c r="AD76" s="50">
        <f t="shared" si="81"/>
        <v>1</v>
      </c>
      <c r="AE76" s="49">
        <f t="shared" si="82"/>
        <v>3221225472</v>
      </c>
      <c r="AF76" s="49">
        <f t="shared" si="83"/>
        <v>0</v>
      </c>
      <c r="AG76" s="48">
        <f t="shared" si="84"/>
        <v>0</v>
      </c>
      <c r="AH76" s="386">
        <f t="shared" si="85"/>
        <v>1610612736</v>
      </c>
      <c r="AI76" s="49" t="str">
        <f t="shared" si="86"/>
        <v>ちゃ</v>
      </c>
      <c r="AJ76" s="50">
        <f t="shared" si="87"/>
        <v>1</v>
      </c>
      <c r="AK76" s="23"/>
      <c r="AL76" s="113">
        <v>119</v>
      </c>
      <c r="AM76" s="2"/>
      <c r="AN76" s="334"/>
      <c r="AO76" s="334"/>
      <c r="AP76" s="10"/>
      <c r="AQ76" s="4" t="s">
        <v>290</v>
      </c>
      <c r="AR76" s="13"/>
      <c r="AS76" s="13" t="s">
        <v>51</v>
      </c>
      <c r="AT76" s="13" t="s">
        <v>49</v>
      </c>
      <c r="AU76" s="100" t="s">
        <v>50</v>
      </c>
      <c r="AV76" s="22" t="s">
        <v>349</v>
      </c>
      <c r="AW76" s="428"/>
      <c r="AX76" s="5"/>
      <c r="AY76" s="12"/>
      <c r="AZ76" s="122" t="str">
        <f t="shared" si="71"/>
        <v>{"key_code":"d"},{"key_code":"y"},{"key_code":"a"}</v>
      </c>
      <c r="BA76" s="83"/>
      <c r="BB76" s="122" t="str">
        <f t="shared" si="72"/>
        <v>{"key_code":"d"},{"key_code":"y"},{"key_code":"a"}</v>
      </c>
      <c r="BC76" s="83"/>
      <c r="BD76" s="320"/>
    </row>
    <row r="77" spans="1:56" ht="21">
      <c r="A77" s="285"/>
      <c r="B77" s="286"/>
      <c r="C77" s="295"/>
      <c r="D77" s="296"/>
      <c r="E77" s="291"/>
      <c r="F77" s="202" t="str">
        <f t="shared" si="13"/>
        <v>{"description":"右濁, ひ &amp; や → びゃ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b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b"},{"key_code":"y"},{"key_code":"a"},{"set_variable":{"name":"KC_H","value":1}},{"set_variable":{"name":"USC","value":0}}],"to_after_key_up":[{"set_variable":{"name":"KC_H","value":0}}],"type":"basic"},</v>
      </c>
      <c r="G77" s="86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b"},{"key_code":"y"},{"key_code":"a"},{"set_variable":{"name":"KC_X","value":1}},{"set_variable":{"name":"USC","value":0}}],"to_after_key_up":[{"set_variable":{"name":"KC_X","value":0}}],"type":"basic"},</v>
      </c>
      <c r="H77" s="86" t="str">
        <f t="shared" si="15"/>
        <v>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a"},{"set_variable":{"name":"KC_J","value":1}},{"set_variable":{"name":"USC","value":0}}],"to_after_key_up":[{"set_variable":{"name":"KC_J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b"},{"key_code":"y"},{"key_code":"a"},{"set_variable":{"name":"KC_J","value":1}},{"set_variable":{"name":"USC","value":0}}],"to_after_key_up":[{"set_variable":{"name":"KC_J","value":0}}],"type":"basic"},</v>
      </c>
      <c r="I77" s="86" t="str">
        <f t="shared" si="16"/>
        <v/>
      </c>
      <c r="J77" s="86" t="str">
        <f t="shared" si="17"/>
        <v/>
      </c>
      <c r="K77" s="86" t="str">
        <f t="shared" si="18"/>
        <v/>
      </c>
      <c r="L77" s="86" t="str">
        <f t="shared" si="19"/>
        <v/>
      </c>
      <c r="M77" s="86" t="str">
        <f t="shared" si="20"/>
        <v/>
      </c>
      <c r="N77" s="286"/>
      <c r="O77" s="92" t="str">
        <f t="shared" si="21"/>
        <v/>
      </c>
      <c r="P77" s="86" t="str">
        <f t="shared" si="31"/>
        <v/>
      </c>
      <c r="Q77" s="86" t="str">
        <f t="shared" si="32"/>
        <v/>
      </c>
      <c r="R77" s="93" t="str">
        <f>IF(AND($AM77&lt;&gt;"",$U77=1),_xlfn.CONCAT(R$3,PROPER(_xlfn.XLOOKUP($AS77,入力キー,入力コード)),IF(OR($BD77="",$BD77=$BB77),_xlfn.CONCAT(R$4,IF($AS77=_xlfn.XLOOKUP($AS77,仮想キートップ,入力キー),R$7,R$10),_xlfn.XLOOKUP($AS77,仮想キートップ,入力コード),R$13,$BB77,R$14,_xlfn.XLOOKUP($AS77,仮想キートップ,キー位置),R$15,_xlfn.XLOOKUP($AS77,仮想キートップ,キー位置),R$17,IF($AS77=_xlfn.XLOOKUP($AS77,仮想キートップ,入力キー),R$12,R$11),_xlfn.XLOOKUP($AS77,仮想キートップ,入力コード),R$13,$BB77,R$14,_xlfn.XLOOKUP($AS77,仮想キートップ,キー位置),R$16,_xlfn.XLOOKUP($AS77,仮想キートップ,キー位置),IF(COUNTA($AM77:$AM$348)&gt;1,R$17,R$18)),_xlfn.CONCAT(R$4,R$6,IF($AS77=_xlfn.XLOOKUP($AS77,仮想キートップ,入力キー),R$7,R$10),_xlfn.XLOOKUP($AS77,仮想キートップ,入力コード),R$13,$BB77,R$14,_xlfn.XLOOKUP($AS77,仮想キートップ,キー位置),R$15,_xlfn.XLOOKUP($AS77,仮想キートップ,キー位置),R$17,IF($AS77=_xlfn.XLOOKUP($AS77,仮想キートップ,入力キー),R$8,R$9),_xlfn.XLOOKUP($AS77,仮想キートップ,入力コード),R$13,$BB77,R$14,_xlfn.XLOOKUP($AS77,仮想キートップ,キー位置),R$16,_xlfn.XLOOKUP($AS77,仮想キートップ,キー位置),R$17,R$5,IF($AS77=_xlfn.XLOOKUP($AS77,仮想キートップ,入力キー),R$7,R$10),_xlfn.XLOOKUP($AS77,仮想キートップ,入力コード),R$13,$BD77,R$14,_xlfn.XLOOKUP($AS77,仮想キートップ,キー位置),R$15,_xlfn.XLOOKUP($AS77,仮想キートップ,キー位置),R$17,IF($AS77=_xlfn.XLOOKUP($AS77,仮想キートップ,入力キー),R$12,R$11),_xlfn.XLOOKUP($AS77,仮想キートップ,入力コード),R$13,$BD77,R$14,_xlfn.XLOOKUP($AS77,仮想キートップ,キー位置),R$16,_xlfn.XLOOKUP($AS77,仮想キートップ,キー位置),IF(COUNTA($AM77:$AM$348)&gt;1,R$17,R$18)))),"")</f>
        <v/>
      </c>
      <c r="S77" s="282"/>
      <c r="U77" s="24">
        <f t="shared" si="73"/>
        <v>3</v>
      </c>
      <c r="V77" s="23" t="str">
        <f t="shared" si="74"/>
        <v>A</v>
      </c>
      <c r="W77" s="23">
        <f t="shared" si="75"/>
        <v>1</v>
      </c>
      <c r="X77" s="23">
        <f t="shared" si="76"/>
        <v>0</v>
      </c>
      <c r="Y77" s="30">
        <f t="shared" si="77"/>
        <v>278099132416</v>
      </c>
      <c r="Z77" s="178">
        <f t="shared" si="78"/>
        <v>0</v>
      </c>
      <c r="AA77" s="23"/>
      <c r="AB77" s="386">
        <f t="shared" si="79"/>
        <v>277025390592</v>
      </c>
      <c r="AC77" s="49" t="str">
        <f t="shared" si="80"/>
        <v>び</v>
      </c>
      <c r="AD77" s="50">
        <f t="shared" si="81"/>
        <v>1</v>
      </c>
      <c r="AE77" s="49">
        <f t="shared" si="82"/>
        <v>3221225472</v>
      </c>
      <c r="AF77" s="49">
        <f t="shared" si="83"/>
        <v>0</v>
      </c>
      <c r="AG77" s="48">
        <f t="shared" si="84"/>
        <v>0</v>
      </c>
      <c r="AH77" s="386">
        <f t="shared" si="85"/>
        <v>275951648768</v>
      </c>
      <c r="AI77" s="49" t="str">
        <f t="shared" si="86"/>
        <v>ひゃ</v>
      </c>
      <c r="AJ77" s="50">
        <f t="shared" si="87"/>
        <v>1</v>
      </c>
      <c r="AK77" s="23"/>
      <c r="AL77" s="113">
        <v>120</v>
      </c>
      <c r="AM77" s="2"/>
      <c r="AN77" s="334"/>
      <c r="AO77" s="334"/>
      <c r="AP77" s="10"/>
      <c r="AQ77" s="4" t="s">
        <v>290</v>
      </c>
      <c r="AR77" s="13"/>
      <c r="AS77" s="13" t="s">
        <v>51</v>
      </c>
      <c r="AT77" s="13" t="s">
        <v>86</v>
      </c>
      <c r="AU77" s="100" t="s">
        <v>50</v>
      </c>
      <c r="AV77" s="22" t="s">
        <v>352</v>
      </c>
      <c r="AW77" s="428"/>
      <c r="AX77" s="5"/>
      <c r="AY77" s="12"/>
      <c r="AZ77" s="122" t="str">
        <f t="shared" si="71"/>
        <v>{"key_code":"b"},{"key_code":"y"},{"key_code":"a"}</v>
      </c>
      <c r="BA77" s="83"/>
      <c r="BB77" s="122" t="str">
        <f t="shared" si="72"/>
        <v>{"key_code":"b"},{"key_code":"y"},{"key_code":"a"}</v>
      </c>
      <c r="BC77" s="83"/>
      <c r="BD77" s="320"/>
    </row>
    <row r="78" spans="1:56" ht="21">
      <c r="A78" s="285"/>
      <c r="B78" s="286"/>
      <c r="C78" s="295"/>
      <c r="D78" s="296"/>
      <c r="E78" s="291"/>
      <c r="F78" s="202" t="str">
        <f t="shared" si="13"/>
        <v>{"description":"右濁, き &amp; ゆ → ぎゅ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g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g"},{"key_code":"y"},{"key_code":"u"},{"set_variable":{"name":"KC_P","value":1}},{"set_variable":{"name":"USC","value":0}}],"to_after_key_up":[{"set_variable":{"name":"KC_P","value":0}}],"type":"basic"},</v>
      </c>
      <c r="G78" s="86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g"},{"key_code":"y"},{"key_code":"u"},{"set_variable":{"name":"KC_W","value":1}},{"set_variable":{"name":"USC","value":0}}],"to_after_key_up":[{"set_variable":{"name":"KC_W","value":0}}],"type":"basic"},</v>
      </c>
      <c r="H78" s="86" t="str">
        <f t="shared" si="15"/>
        <v>{"conditions":[{"type":"variable_unless","name":"USC","value":0},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u"},{"set_variable":{"name":"KC_J","value":1}},{"set_variable":{"name":"USC","value":0}}],"to_after_key_up":[{"set_variable":{"name":"KC_J","value":0}}],"type":"basic"},{"conditions":[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g"},{"key_code":"y"},{"key_code":"u"},{"set_variable":{"name":"KC_J","value":1}},{"set_variable":{"name":"USC","value":0}}],"to_after_key_up":[{"set_variable":{"name":"KC_J","value":0}}],"type":"basic"},</v>
      </c>
      <c r="I78" s="86" t="str">
        <f t="shared" si="16"/>
        <v/>
      </c>
      <c r="J78" s="86" t="str">
        <f t="shared" si="17"/>
        <v/>
      </c>
      <c r="K78" s="86" t="str">
        <f t="shared" si="18"/>
        <v/>
      </c>
      <c r="L78" s="86" t="str">
        <f t="shared" si="19"/>
        <v/>
      </c>
      <c r="M78" s="86" t="str">
        <f t="shared" si="20"/>
        <v/>
      </c>
      <c r="N78" s="286"/>
      <c r="O78" s="92" t="str">
        <f t="shared" si="21"/>
        <v/>
      </c>
      <c r="P78" s="86" t="str">
        <f t="shared" si="31"/>
        <v/>
      </c>
      <c r="Q78" s="86" t="str">
        <f t="shared" si="32"/>
        <v/>
      </c>
      <c r="R78" s="93" t="str">
        <f>IF(AND($AM78&lt;&gt;"",$U78=1),_xlfn.CONCAT(R$3,PROPER(_xlfn.XLOOKUP($AS78,入力キー,入力コード)),IF(OR($BD78="",$BD78=$BB78),_xlfn.CONCAT(R$4,IF($AS78=_xlfn.XLOOKUP($AS78,仮想キートップ,入力キー),R$7,R$10),_xlfn.XLOOKUP($AS78,仮想キートップ,入力コード),R$13,$BB78,R$14,_xlfn.XLOOKUP($AS78,仮想キートップ,キー位置),R$15,_xlfn.XLOOKUP($AS78,仮想キートップ,キー位置),R$17,IF($AS78=_xlfn.XLOOKUP($AS78,仮想キートップ,入力キー),R$12,R$11),_xlfn.XLOOKUP($AS78,仮想キートップ,入力コード),R$13,$BB78,R$14,_xlfn.XLOOKUP($AS78,仮想キートップ,キー位置),R$16,_xlfn.XLOOKUP($AS78,仮想キートップ,キー位置),IF(COUNTA($AM78:$AM$348)&gt;1,R$17,R$18)),_xlfn.CONCAT(R$4,R$6,IF($AS78=_xlfn.XLOOKUP($AS78,仮想キートップ,入力キー),R$7,R$10),_xlfn.XLOOKUP($AS78,仮想キートップ,入力コード),R$13,$BB78,R$14,_xlfn.XLOOKUP($AS78,仮想キートップ,キー位置),R$15,_xlfn.XLOOKUP($AS78,仮想キートップ,キー位置),R$17,IF($AS78=_xlfn.XLOOKUP($AS78,仮想キートップ,入力キー),R$8,R$9),_xlfn.XLOOKUP($AS78,仮想キートップ,入力コード),R$13,$BB78,R$14,_xlfn.XLOOKUP($AS78,仮想キートップ,キー位置),R$16,_xlfn.XLOOKUP($AS78,仮想キートップ,キー位置),R$17,R$5,IF($AS78=_xlfn.XLOOKUP($AS78,仮想キートップ,入力キー),R$7,R$10),_xlfn.XLOOKUP($AS78,仮想キートップ,入力コード),R$13,$BD78,R$14,_xlfn.XLOOKUP($AS78,仮想キートップ,キー位置),R$15,_xlfn.XLOOKUP($AS78,仮想キートップ,キー位置),R$17,IF($AS78=_xlfn.XLOOKUP($AS78,仮想キートップ,入力キー),R$12,R$11),_xlfn.XLOOKUP($AS78,仮想キートップ,入力コード),R$13,$BD78,R$14,_xlfn.XLOOKUP($AS78,仮想キートップ,キー位置),R$16,_xlfn.XLOOKUP($AS78,仮想キートップ,キー位置),IF(COUNTA($AM78:$AM$348)&gt;1,R$17,R$18)))),"")</f>
        <v/>
      </c>
      <c r="S78" s="282"/>
      <c r="U78" s="24">
        <f t="shared" si="73"/>
        <v>3</v>
      </c>
      <c r="V78" s="23" t="str">
        <f t="shared" si="74"/>
        <v>A</v>
      </c>
      <c r="W78" s="23">
        <f t="shared" si="75"/>
        <v>1</v>
      </c>
      <c r="X78" s="23">
        <f t="shared" si="76"/>
        <v>0</v>
      </c>
      <c r="Y78" s="30">
        <f t="shared" si="77"/>
        <v>2151694336</v>
      </c>
      <c r="Z78" s="178">
        <f t="shared" si="78"/>
        <v>0</v>
      </c>
      <c r="AA78" s="23"/>
      <c r="AB78" s="386">
        <f t="shared" si="79"/>
        <v>2147500032</v>
      </c>
      <c r="AC78" s="49" t="str">
        <f t="shared" si="80"/>
        <v>ぎ</v>
      </c>
      <c r="AD78" s="50">
        <f t="shared" si="81"/>
        <v>1</v>
      </c>
      <c r="AE78" s="49">
        <f t="shared" si="82"/>
        <v>2151677952</v>
      </c>
      <c r="AF78" s="49" t="str">
        <f t="shared" si="83"/>
        <v/>
      </c>
      <c r="AG78" s="48">
        <f t="shared" si="84"/>
        <v>0</v>
      </c>
      <c r="AH78" s="386">
        <f t="shared" si="85"/>
        <v>4210688</v>
      </c>
      <c r="AI78" s="49" t="str">
        <f t="shared" si="86"/>
        <v>きゅ</v>
      </c>
      <c r="AJ78" s="50">
        <f t="shared" si="87"/>
        <v>1</v>
      </c>
      <c r="AK78" s="23"/>
      <c r="AL78" s="113">
        <v>121</v>
      </c>
      <c r="AM78" s="2"/>
      <c r="AN78" s="334"/>
      <c r="AO78" s="334"/>
      <c r="AP78" s="10"/>
      <c r="AQ78" s="4" t="s">
        <v>290</v>
      </c>
      <c r="AR78" s="13"/>
      <c r="AS78" s="13" t="s">
        <v>51</v>
      </c>
      <c r="AT78" s="13" t="s">
        <v>25</v>
      </c>
      <c r="AU78" s="100" t="s">
        <v>21</v>
      </c>
      <c r="AV78" s="22" t="s">
        <v>347</v>
      </c>
      <c r="AW78" s="428"/>
      <c r="AX78" s="5"/>
      <c r="AY78" s="12"/>
      <c r="AZ78" s="122" t="str">
        <f t="shared" si="71"/>
        <v>{"key_code":"g"},{"key_code":"y"},{"key_code":"u"}</v>
      </c>
      <c r="BA78" s="83"/>
      <c r="BB78" s="122" t="str">
        <f t="shared" si="72"/>
        <v>{"key_code":"g"},{"key_code":"y"},{"key_code":"u"}</v>
      </c>
      <c r="BC78" s="83"/>
      <c r="BD78" s="320"/>
    </row>
    <row r="79" spans="1:56" ht="21">
      <c r="A79" s="285"/>
      <c r="B79" s="286"/>
      <c r="C79" s="295"/>
      <c r="D79" s="296"/>
      <c r="E79" s="291"/>
      <c r="F79" s="202" t="str">
        <f t="shared" si="13"/>
        <v>{"description":"右濁, し &amp; ゆ → じゅ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j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j"},{"key_code":"u"},{"set_variable":{"name":"KC_P","value":1}},{"set_variable":{"name":"USC","value":0}}],"to_after_key_up":[{"set_variable":{"name":"KC_P","value":0}}],"type":"basic"},</v>
      </c>
      <c r="G79" s="86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j"},{"key_code":"u"},{"set_variable":{"name":"KC_R","value":1}},{"set_variable":{"name":"USC","value":0}}],"to_after_key_up":[{"set_variable":{"name":"KC_R","value":0}}],"type":"basic"},</v>
      </c>
      <c r="H79" s="86" t="str">
        <f t="shared" si="15"/>
        <v>{"conditions":[{"type":"variable_unless","name":"USC","value":0},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u"},{"set_variable":{"name":"KC_J","value":1}},{"set_variable":{"name":"USC","value":0}}],"to_after_key_up":[{"set_variable":{"name":"KC_J","value":0}}],"type":"basic"},{"conditions":[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j"},{"key_code":"u"},{"set_variable":{"name":"KC_J","value":1}},{"set_variable":{"name":"USC","value":0}}],"to_after_key_up":[{"set_variable":{"name":"KC_J","value":0}}],"type":"basic"},</v>
      </c>
      <c r="I79" s="86" t="str">
        <f t="shared" si="16"/>
        <v/>
      </c>
      <c r="J79" s="86" t="str">
        <f t="shared" si="17"/>
        <v/>
      </c>
      <c r="K79" s="86" t="str">
        <f t="shared" si="18"/>
        <v/>
      </c>
      <c r="L79" s="86" t="str">
        <f t="shared" si="19"/>
        <v/>
      </c>
      <c r="M79" s="86" t="str">
        <f t="shared" si="20"/>
        <v/>
      </c>
      <c r="N79" s="286"/>
      <c r="O79" s="92" t="str">
        <f t="shared" si="21"/>
        <v/>
      </c>
      <c r="P79" s="86" t="str">
        <f t="shared" si="31"/>
        <v/>
      </c>
      <c r="Q79" s="86" t="str">
        <f t="shared" si="32"/>
        <v/>
      </c>
      <c r="R79" s="93" t="str">
        <f>IF(AND($AM79&lt;&gt;"",$U79=1),_xlfn.CONCAT(R$3,PROPER(_xlfn.XLOOKUP($AS79,入力キー,入力コード)),IF(OR($BD79="",$BD79=$BB79),_xlfn.CONCAT(R$4,IF($AS79=_xlfn.XLOOKUP($AS79,仮想キートップ,入力キー),R$7,R$10),_xlfn.XLOOKUP($AS79,仮想キートップ,入力コード),R$13,$BB79,R$14,_xlfn.XLOOKUP($AS79,仮想キートップ,キー位置),R$15,_xlfn.XLOOKUP($AS79,仮想キートップ,キー位置),R$17,IF($AS79=_xlfn.XLOOKUP($AS79,仮想キートップ,入力キー),R$12,R$11),_xlfn.XLOOKUP($AS79,仮想キートップ,入力コード),R$13,$BB79,R$14,_xlfn.XLOOKUP($AS79,仮想キートップ,キー位置),R$16,_xlfn.XLOOKUP($AS79,仮想キートップ,キー位置),IF(COUNTA($AM79:$AM$348)&gt;1,R$17,R$18)),_xlfn.CONCAT(R$4,R$6,IF($AS79=_xlfn.XLOOKUP($AS79,仮想キートップ,入力キー),R$7,R$10),_xlfn.XLOOKUP($AS79,仮想キートップ,入力コード),R$13,$BB79,R$14,_xlfn.XLOOKUP($AS79,仮想キートップ,キー位置),R$15,_xlfn.XLOOKUP($AS79,仮想キートップ,キー位置),R$17,IF($AS79=_xlfn.XLOOKUP($AS79,仮想キートップ,入力キー),R$8,R$9),_xlfn.XLOOKUP($AS79,仮想キートップ,入力コード),R$13,$BB79,R$14,_xlfn.XLOOKUP($AS79,仮想キートップ,キー位置),R$16,_xlfn.XLOOKUP($AS79,仮想キートップ,キー位置),R$17,R$5,IF($AS79=_xlfn.XLOOKUP($AS79,仮想キートップ,入力キー),R$7,R$10),_xlfn.XLOOKUP($AS79,仮想キートップ,入力コード),R$13,$BD79,R$14,_xlfn.XLOOKUP($AS79,仮想キートップ,キー位置),R$15,_xlfn.XLOOKUP($AS79,仮想キートップ,キー位置),R$17,IF($AS79=_xlfn.XLOOKUP($AS79,仮想キートップ,入力キー),R$12,R$11),_xlfn.XLOOKUP($AS79,仮想キートップ,入力コード),R$13,$BD79,R$14,_xlfn.XLOOKUP($AS79,仮想キートップ,キー位置),R$16,_xlfn.XLOOKUP($AS79,仮想キートップ,キー位置),IF(COUNTA($AM79:$AM$348)&gt;1,R$17,R$18)))),"")</f>
        <v/>
      </c>
      <c r="S79" s="282"/>
      <c r="U79" s="24">
        <f t="shared" si="73"/>
        <v>3</v>
      </c>
      <c r="V79" s="23" t="str">
        <f t="shared" si="74"/>
        <v>A</v>
      </c>
      <c r="W79" s="23">
        <f t="shared" si="75"/>
        <v>1</v>
      </c>
      <c r="X79" s="23">
        <f t="shared" si="76"/>
        <v>0</v>
      </c>
      <c r="Y79" s="30">
        <f t="shared" si="77"/>
        <v>2151743488</v>
      </c>
      <c r="Z79" s="178">
        <f t="shared" si="78"/>
        <v>0</v>
      </c>
      <c r="AA79" s="23"/>
      <c r="AB79" s="386">
        <f t="shared" si="79"/>
        <v>2147549184</v>
      </c>
      <c r="AC79" s="49" t="str">
        <f t="shared" si="80"/>
        <v>じ</v>
      </c>
      <c r="AD79" s="50">
        <f t="shared" si="81"/>
        <v>1</v>
      </c>
      <c r="AE79" s="49">
        <f t="shared" si="82"/>
        <v>2151677952</v>
      </c>
      <c r="AF79" s="49" t="str">
        <f t="shared" si="83"/>
        <v/>
      </c>
      <c r="AG79" s="48">
        <f t="shared" si="84"/>
        <v>0</v>
      </c>
      <c r="AH79" s="386">
        <f t="shared" si="85"/>
        <v>4259840</v>
      </c>
      <c r="AI79" s="49" t="str">
        <f t="shared" si="86"/>
        <v>しゅ</v>
      </c>
      <c r="AJ79" s="50">
        <f t="shared" si="87"/>
        <v>1</v>
      </c>
      <c r="AK79" s="23"/>
      <c r="AL79" s="113">
        <v>122</v>
      </c>
      <c r="AM79" s="2"/>
      <c r="AN79" s="334"/>
      <c r="AO79" s="334"/>
      <c r="AP79" s="10"/>
      <c r="AQ79" s="4" t="s">
        <v>290</v>
      </c>
      <c r="AR79" s="13"/>
      <c r="AS79" s="13" t="s">
        <v>51</v>
      </c>
      <c r="AT79" s="13" t="s">
        <v>29</v>
      </c>
      <c r="AU79" s="100" t="s">
        <v>21</v>
      </c>
      <c r="AV79" s="22" t="s">
        <v>344</v>
      </c>
      <c r="AW79" s="428"/>
      <c r="AX79" s="5"/>
      <c r="AY79" s="12"/>
      <c r="AZ79" s="122" t="str">
        <f t="shared" si="71"/>
        <v>{"key_code":"j"},{"key_code":"u"}</v>
      </c>
      <c r="BA79" s="83"/>
      <c r="BB79" s="122" t="str">
        <f t="shared" si="72"/>
        <v>{"key_code":"j"},{"key_code":"u"}</v>
      </c>
      <c r="BC79" s="83"/>
      <c r="BD79" s="320"/>
    </row>
    <row r="80" spans="1:56" ht="21">
      <c r="A80" s="285"/>
      <c r="B80" s="286"/>
      <c r="C80" s="295"/>
      <c r="D80" s="296"/>
      <c r="E80" s="291"/>
      <c r="F80" s="202" t="str">
        <f t="shared" si="13"/>
        <v>{"description":"右濁, ち &amp; ゆ → ぢゅ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"},{"key_code":"y"},{"key_code":"u"},{"set_variable":{"name":"KC_P","value":1}},{"set_variable":{"name":"USC","value":0}}],"to_after_key_up":[{"set_variable":{"name":"KC_P","value":0}}],"type":"basic"},</v>
      </c>
      <c r="G80" s="86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"},{"key_code":"y"},{"key_code":"u"},{"set_variable":{"name":"KC_G","value":1}},{"set_variable":{"name":"USC","value":0}}],"to_after_key_up":[{"set_variable":{"name":"KC_G","value":0}}],"type":"basic"},</v>
      </c>
      <c r="H80" s="86" t="str">
        <f t="shared" si="15"/>
        <v>{"conditions":[{"type":"variable_unless","name":"USC","value":0},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u"},{"set_variable":{"name":"KC_J","value":1}},{"set_variable":{"name":"USC","value":0}}],"to_after_key_up":[{"set_variable":{"name":"KC_J","value":0}}],"type":"basic"},{"conditions":[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y"},{"key_code":"u"},{"set_variable":{"name":"KC_J","value":1}},{"set_variable":{"name":"USC","value":0}}],"to_after_key_up":[{"set_variable":{"name":"KC_J","value":0}}],"type":"basic"},</v>
      </c>
      <c r="I80" s="86" t="str">
        <f t="shared" si="16"/>
        <v/>
      </c>
      <c r="J80" s="86" t="str">
        <f t="shared" si="17"/>
        <v/>
      </c>
      <c r="K80" s="86" t="str">
        <f t="shared" si="18"/>
        <v/>
      </c>
      <c r="L80" s="86" t="str">
        <f t="shared" si="19"/>
        <v/>
      </c>
      <c r="M80" s="86" t="str">
        <f t="shared" si="20"/>
        <v/>
      </c>
      <c r="N80" s="286"/>
      <c r="O80" s="92" t="str">
        <f t="shared" si="21"/>
        <v/>
      </c>
      <c r="P80" s="86" t="str">
        <f t="shared" si="31"/>
        <v/>
      </c>
      <c r="Q80" s="86" t="str">
        <f t="shared" si="32"/>
        <v/>
      </c>
      <c r="R80" s="93" t="str">
        <f>IF(AND($AM80&lt;&gt;"",$U80=1),_xlfn.CONCAT(R$3,PROPER(_xlfn.XLOOKUP($AS80,入力キー,入力コード)),IF(OR($BD80="",$BD80=$BB80),_xlfn.CONCAT(R$4,IF($AS80=_xlfn.XLOOKUP($AS80,仮想キートップ,入力キー),R$7,R$10),_xlfn.XLOOKUP($AS80,仮想キートップ,入力コード),R$13,$BB80,R$14,_xlfn.XLOOKUP($AS80,仮想キートップ,キー位置),R$15,_xlfn.XLOOKUP($AS80,仮想キートップ,キー位置),R$17,IF($AS80=_xlfn.XLOOKUP($AS80,仮想キートップ,入力キー),R$12,R$11),_xlfn.XLOOKUP($AS80,仮想キートップ,入力コード),R$13,$BB80,R$14,_xlfn.XLOOKUP($AS80,仮想キートップ,キー位置),R$16,_xlfn.XLOOKUP($AS80,仮想キートップ,キー位置),IF(COUNTA($AM80:$AM$348)&gt;1,R$17,R$18)),_xlfn.CONCAT(R$4,R$6,IF($AS80=_xlfn.XLOOKUP($AS80,仮想キートップ,入力キー),R$7,R$10),_xlfn.XLOOKUP($AS80,仮想キートップ,入力コード),R$13,$BB80,R$14,_xlfn.XLOOKUP($AS80,仮想キートップ,キー位置),R$15,_xlfn.XLOOKUP($AS80,仮想キートップ,キー位置),R$17,IF($AS80=_xlfn.XLOOKUP($AS80,仮想キートップ,入力キー),R$8,R$9),_xlfn.XLOOKUP($AS80,仮想キートップ,入力コード),R$13,$BB80,R$14,_xlfn.XLOOKUP($AS80,仮想キートップ,キー位置),R$16,_xlfn.XLOOKUP($AS80,仮想キートップ,キー位置),R$17,R$5,IF($AS80=_xlfn.XLOOKUP($AS80,仮想キートップ,入力キー),R$7,R$10),_xlfn.XLOOKUP($AS80,仮想キートップ,入力コード),R$13,$BD80,R$14,_xlfn.XLOOKUP($AS80,仮想キートップ,キー位置),R$15,_xlfn.XLOOKUP($AS80,仮想キートップ,キー位置),R$17,IF($AS80=_xlfn.XLOOKUP($AS80,仮想キートップ,入力キー),R$12,R$11),_xlfn.XLOOKUP($AS80,仮想キートップ,入力コード),R$13,$BD80,R$14,_xlfn.XLOOKUP($AS80,仮想キートップ,キー位置),R$16,_xlfn.XLOOKUP($AS80,仮想キートップ,キー位置),IF(COUNTA($AM80:$AM$348)&gt;1,R$17,R$18)))),"")</f>
        <v/>
      </c>
      <c r="S80" s="282"/>
      <c r="U80" s="24">
        <f t="shared" si="73"/>
        <v>3</v>
      </c>
      <c r="V80" s="23" t="str">
        <f t="shared" si="74"/>
        <v>A</v>
      </c>
      <c r="W80" s="23">
        <f t="shared" si="75"/>
        <v>1</v>
      </c>
      <c r="X80" s="23">
        <f t="shared" si="76"/>
        <v>0</v>
      </c>
      <c r="Y80" s="30">
        <f t="shared" si="77"/>
        <v>2688548864</v>
      </c>
      <c r="Z80" s="178">
        <f t="shared" si="78"/>
        <v>0</v>
      </c>
      <c r="AA80" s="23"/>
      <c r="AB80" s="386">
        <f t="shared" si="79"/>
        <v>2684354560</v>
      </c>
      <c r="AC80" s="49" t="str">
        <f t="shared" si="80"/>
        <v>ぢ</v>
      </c>
      <c r="AD80" s="50">
        <f t="shared" si="81"/>
        <v>1</v>
      </c>
      <c r="AE80" s="49">
        <f t="shared" si="82"/>
        <v>2151677952</v>
      </c>
      <c r="AF80" s="49" t="str">
        <f t="shared" si="83"/>
        <v/>
      </c>
      <c r="AG80" s="48">
        <f t="shared" si="84"/>
        <v>0</v>
      </c>
      <c r="AH80" s="386">
        <f t="shared" si="85"/>
        <v>541065216</v>
      </c>
      <c r="AI80" s="49" t="str">
        <f t="shared" si="86"/>
        <v>ちゅ</v>
      </c>
      <c r="AJ80" s="50">
        <f t="shared" si="87"/>
        <v>1</v>
      </c>
      <c r="AK80" s="23"/>
      <c r="AL80" s="113">
        <v>123</v>
      </c>
      <c r="AM80" s="2"/>
      <c r="AN80" s="334"/>
      <c r="AO80" s="334"/>
      <c r="AP80" s="10"/>
      <c r="AQ80" s="4" t="s">
        <v>290</v>
      </c>
      <c r="AR80" s="13"/>
      <c r="AS80" s="13" t="s">
        <v>51</v>
      </c>
      <c r="AT80" s="13" t="s">
        <v>49</v>
      </c>
      <c r="AU80" s="100" t="s">
        <v>21</v>
      </c>
      <c r="AV80" s="22" t="s">
        <v>350</v>
      </c>
      <c r="AW80" s="428"/>
      <c r="AX80" s="5"/>
      <c r="AY80" s="12"/>
      <c r="AZ80" s="122" t="str">
        <f t="shared" si="71"/>
        <v>{"key_code":"d"},{"key_code":"y"},{"key_code":"u"}</v>
      </c>
      <c r="BA80" s="83"/>
      <c r="BB80" s="122" t="str">
        <f t="shared" si="72"/>
        <v>{"key_code":"d"},{"key_code":"y"},{"key_code":"u"}</v>
      </c>
      <c r="BC80" s="83"/>
      <c r="BD80" s="320"/>
    </row>
    <row r="81" spans="1:56" ht="21">
      <c r="A81" s="285"/>
      <c r="B81" s="286"/>
      <c r="C81" s="295"/>
      <c r="D81" s="296"/>
      <c r="E81" s="291"/>
      <c r="F81" s="202" t="str">
        <f t="shared" si="13"/>
        <v>{"description":"右濁, ひ &amp; ゆ → びゅ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b"},{"key_code":"y"},{"key_code":"u"},{"set_variable":{"name":"KC_P","value":1}},{"set_variable":{"name":"USC","value":0}}],"to_after_key_up":[{"set_variable":{"name":"KC_P","value":0}}],"type":"basic"},</v>
      </c>
      <c r="G81" s="86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b"},{"key_code":"y"},{"key_code":"u"},{"set_variable":{"name":"KC_X","value":1}},{"set_variable":{"name":"USC","value":0}}],"to_after_key_up":[{"set_variable":{"name":"KC_X","value":0}}],"type":"basic"},</v>
      </c>
      <c r="H81" s="86" t="str">
        <f t="shared" si="15"/>
        <v>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u"},{"set_variable":{"name":"KC_J","value":1}},{"set_variable":{"name":"USC","value":0}}],"to_after_key_up":[{"set_variable":{"name":"KC_J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b"},{"key_code":"y"},{"key_code":"u"},{"set_variable":{"name":"KC_J","value":1}},{"set_variable":{"name":"USC","value":0}}],"to_after_key_up":[{"set_variable":{"name":"KC_J","value":0}}],"type":"basic"},</v>
      </c>
      <c r="I81" s="86" t="str">
        <f t="shared" si="16"/>
        <v/>
      </c>
      <c r="J81" s="86" t="str">
        <f t="shared" si="17"/>
        <v/>
      </c>
      <c r="K81" s="86" t="str">
        <f t="shared" si="18"/>
        <v/>
      </c>
      <c r="L81" s="86" t="str">
        <f t="shared" si="19"/>
        <v/>
      </c>
      <c r="M81" s="86" t="str">
        <f t="shared" si="20"/>
        <v/>
      </c>
      <c r="N81" s="286"/>
      <c r="O81" s="92" t="str">
        <f t="shared" si="21"/>
        <v/>
      </c>
      <c r="P81" s="86" t="str">
        <f t="shared" si="31"/>
        <v/>
      </c>
      <c r="Q81" s="86" t="str">
        <f t="shared" si="32"/>
        <v/>
      </c>
      <c r="R81" s="93" t="str">
        <f>IF(AND($AM81&lt;&gt;"",$U81=1),_xlfn.CONCAT(R$3,PROPER(_xlfn.XLOOKUP($AS81,入力キー,入力コード)),IF(OR($BD81="",$BD81=$BB81),_xlfn.CONCAT(R$4,IF($AS81=_xlfn.XLOOKUP($AS81,仮想キートップ,入力キー),R$7,R$10),_xlfn.XLOOKUP($AS81,仮想キートップ,入力コード),R$13,$BB81,R$14,_xlfn.XLOOKUP($AS81,仮想キートップ,キー位置),R$15,_xlfn.XLOOKUP($AS81,仮想キートップ,キー位置),R$17,IF($AS81=_xlfn.XLOOKUP($AS81,仮想キートップ,入力キー),R$12,R$11),_xlfn.XLOOKUP($AS81,仮想キートップ,入力コード),R$13,$BB81,R$14,_xlfn.XLOOKUP($AS81,仮想キートップ,キー位置),R$16,_xlfn.XLOOKUP($AS81,仮想キートップ,キー位置),IF(COUNTA($AM81:$AM$348)&gt;1,R$17,R$18)),_xlfn.CONCAT(R$4,R$6,IF($AS81=_xlfn.XLOOKUP($AS81,仮想キートップ,入力キー),R$7,R$10),_xlfn.XLOOKUP($AS81,仮想キートップ,入力コード),R$13,$BB81,R$14,_xlfn.XLOOKUP($AS81,仮想キートップ,キー位置),R$15,_xlfn.XLOOKUP($AS81,仮想キートップ,キー位置),R$17,IF($AS81=_xlfn.XLOOKUP($AS81,仮想キートップ,入力キー),R$8,R$9),_xlfn.XLOOKUP($AS81,仮想キートップ,入力コード),R$13,$BB81,R$14,_xlfn.XLOOKUP($AS81,仮想キートップ,キー位置),R$16,_xlfn.XLOOKUP($AS81,仮想キートップ,キー位置),R$17,R$5,IF($AS81=_xlfn.XLOOKUP($AS81,仮想キートップ,入力キー),R$7,R$10),_xlfn.XLOOKUP($AS81,仮想キートップ,入力コード),R$13,$BD81,R$14,_xlfn.XLOOKUP($AS81,仮想キートップ,キー位置),R$15,_xlfn.XLOOKUP($AS81,仮想キートップ,キー位置),R$17,IF($AS81=_xlfn.XLOOKUP($AS81,仮想キートップ,入力キー),R$12,R$11),_xlfn.XLOOKUP($AS81,仮想キートップ,入力コード),R$13,$BD81,R$14,_xlfn.XLOOKUP($AS81,仮想キートップ,キー位置),R$16,_xlfn.XLOOKUP($AS81,仮想キートップ,キー位置),IF(COUNTA($AM81:$AM$348)&gt;1,R$17,R$18)))),"")</f>
        <v/>
      </c>
      <c r="S81" s="282"/>
      <c r="U81" s="24">
        <f t="shared" si="73"/>
        <v>3</v>
      </c>
      <c r="V81" s="23" t="str">
        <f t="shared" si="74"/>
        <v>A</v>
      </c>
      <c r="W81" s="23">
        <f t="shared" si="75"/>
        <v>1</v>
      </c>
      <c r="X81" s="23">
        <f t="shared" si="76"/>
        <v>0</v>
      </c>
      <c r="Y81" s="30">
        <f t="shared" si="77"/>
        <v>277029584896</v>
      </c>
      <c r="Z81" s="178">
        <f t="shared" si="78"/>
        <v>0</v>
      </c>
      <c r="AA81" s="23"/>
      <c r="AB81" s="386">
        <f t="shared" si="79"/>
        <v>277025390592</v>
      </c>
      <c r="AC81" s="49" t="str">
        <f t="shared" si="80"/>
        <v>び</v>
      </c>
      <c r="AD81" s="50">
        <f t="shared" si="81"/>
        <v>1</v>
      </c>
      <c r="AE81" s="49">
        <f t="shared" si="82"/>
        <v>2151677952</v>
      </c>
      <c r="AF81" s="49" t="str">
        <f t="shared" si="83"/>
        <v/>
      </c>
      <c r="AG81" s="48">
        <f t="shared" si="84"/>
        <v>0</v>
      </c>
      <c r="AH81" s="386">
        <f t="shared" si="85"/>
        <v>274882101248</v>
      </c>
      <c r="AI81" s="49" t="str">
        <f t="shared" si="86"/>
        <v>ひゅ</v>
      </c>
      <c r="AJ81" s="50">
        <f t="shared" si="87"/>
        <v>1</v>
      </c>
      <c r="AK81" s="23"/>
      <c r="AL81" s="113">
        <v>124</v>
      </c>
      <c r="AM81" s="2"/>
      <c r="AN81" s="334"/>
      <c r="AO81" s="334"/>
      <c r="AP81" s="10"/>
      <c r="AQ81" s="4" t="s">
        <v>290</v>
      </c>
      <c r="AR81" s="13"/>
      <c r="AS81" s="13" t="s">
        <v>51</v>
      </c>
      <c r="AT81" s="13" t="s">
        <v>86</v>
      </c>
      <c r="AU81" s="100" t="s">
        <v>21</v>
      </c>
      <c r="AV81" s="22" t="s">
        <v>353</v>
      </c>
      <c r="AW81" s="428"/>
      <c r="AX81" s="5"/>
      <c r="AY81" s="12"/>
      <c r="AZ81" s="122" t="str">
        <f t="shared" si="71"/>
        <v>{"key_code":"b"},{"key_code":"y"},{"key_code":"u"}</v>
      </c>
      <c r="BA81" s="83"/>
      <c r="BB81" s="122" t="str">
        <f t="shared" si="72"/>
        <v>{"key_code":"b"},{"key_code":"y"},{"key_code":"u"}</v>
      </c>
      <c r="BC81" s="83"/>
      <c r="BD81" s="320"/>
    </row>
    <row r="82" spans="1:56" ht="21">
      <c r="A82" s="285"/>
      <c r="B82" s="286"/>
      <c r="C82" s="295"/>
      <c r="D82" s="296"/>
      <c r="E82" s="291"/>
      <c r="F82" s="202" t="str">
        <f t="shared" si="13"/>
        <v>{"description":"右濁, き &amp; よ → ぎょ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g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g"},{"key_code":"y"},{"key_code":"o"},{"set_variable":{"name":"KC_I","value":1}},{"set_variable":{"name":"USC","value":0}}],"to_after_key_up":[{"set_variable":{"name":"KC_I","value":0}}],"type":"basic"},</v>
      </c>
      <c r="G82" s="86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g"},{"key_code":"y"},{"key_code":"o"},{"set_variable":{"name":"KC_W","value":1}},{"set_variable":{"name":"USC","value":0}}],"to_after_key_up":[{"set_variable":{"name":"KC_W","value":0}}],"type":"basic"},</v>
      </c>
      <c r="H82" s="86" t="str">
        <f t="shared" si="15"/>
        <v>{"conditions":[{"type":"variable_unless","name":"USC","value":0},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o"},{"set_variable":{"name":"KC_J","value":1}},{"set_variable":{"name":"USC","value":0}}],"to_after_key_up":[{"set_variable":{"name":"KC_J","value":0}}],"type":"basic"},{"conditions":[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g"},{"key_code":"y"},{"key_code":"o"},{"set_variable":{"name":"KC_J","value":1}},{"set_variable":{"name":"USC","value":0}}],"to_after_key_up":[{"set_variable":{"name":"KC_J","value":0}}],"type":"basic"},</v>
      </c>
      <c r="I82" s="86" t="str">
        <f t="shared" si="16"/>
        <v/>
      </c>
      <c r="J82" s="86" t="str">
        <f t="shared" si="17"/>
        <v/>
      </c>
      <c r="K82" s="86" t="str">
        <f t="shared" si="18"/>
        <v/>
      </c>
      <c r="L82" s="86" t="str">
        <f t="shared" si="19"/>
        <v/>
      </c>
      <c r="M82" s="86" t="str">
        <f t="shared" si="20"/>
        <v/>
      </c>
      <c r="N82" s="286"/>
      <c r="O82" s="92" t="str">
        <f t="shared" si="21"/>
        <v/>
      </c>
      <c r="P82" s="86" t="str">
        <f t="shared" si="31"/>
        <v/>
      </c>
      <c r="Q82" s="86" t="str">
        <f t="shared" si="32"/>
        <v/>
      </c>
      <c r="R82" s="93" t="str">
        <f>IF(AND($AM82&lt;&gt;"",$U82=1),_xlfn.CONCAT(R$3,PROPER(_xlfn.XLOOKUP($AS82,入力キー,入力コード)),IF(OR($BD82="",$BD82=$BB82),_xlfn.CONCAT(R$4,IF($AS82=_xlfn.XLOOKUP($AS82,仮想キートップ,入力キー),R$7,R$10),_xlfn.XLOOKUP($AS82,仮想キートップ,入力コード),R$13,$BB82,R$14,_xlfn.XLOOKUP($AS82,仮想キートップ,キー位置),R$15,_xlfn.XLOOKUP($AS82,仮想キートップ,キー位置),R$17,IF($AS82=_xlfn.XLOOKUP($AS82,仮想キートップ,入力キー),R$12,R$11),_xlfn.XLOOKUP($AS82,仮想キートップ,入力コード),R$13,$BB82,R$14,_xlfn.XLOOKUP($AS82,仮想キートップ,キー位置),R$16,_xlfn.XLOOKUP($AS82,仮想キートップ,キー位置),IF(COUNTA($AM82:$AM$348)&gt;1,R$17,R$18)),_xlfn.CONCAT(R$4,R$6,IF($AS82=_xlfn.XLOOKUP($AS82,仮想キートップ,入力キー),R$7,R$10),_xlfn.XLOOKUP($AS82,仮想キートップ,入力コード),R$13,$BB82,R$14,_xlfn.XLOOKUP($AS82,仮想キートップ,キー位置),R$15,_xlfn.XLOOKUP($AS82,仮想キートップ,キー位置),R$17,IF($AS82=_xlfn.XLOOKUP($AS82,仮想キートップ,入力キー),R$8,R$9),_xlfn.XLOOKUP($AS82,仮想キートップ,入力コード),R$13,$BB82,R$14,_xlfn.XLOOKUP($AS82,仮想キートップ,キー位置),R$16,_xlfn.XLOOKUP($AS82,仮想キートップ,キー位置),R$17,R$5,IF($AS82=_xlfn.XLOOKUP($AS82,仮想キートップ,入力キー),R$7,R$10),_xlfn.XLOOKUP($AS82,仮想キートップ,入力コード),R$13,$BD82,R$14,_xlfn.XLOOKUP($AS82,仮想キートップ,キー位置),R$15,_xlfn.XLOOKUP($AS82,仮想キートップ,キー位置),R$17,IF($AS82=_xlfn.XLOOKUP($AS82,仮想キートップ,入力キー),R$12,R$11),_xlfn.XLOOKUP($AS82,仮想キートップ,入力コード),R$13,$BD82,R$14,_xlfn.XLOOKUP($AS82,仮想キートップ,キー位置),R$16,_xlfn.XLOOKUP($AS82,仮想キートップ,キー位置),IF(COUNTA($AM82:$AM$348)&gt;1,R$17,R$18)))),"")</f>
        <v/>
      </c>
      <c r="S82" s="282"/>
      <c r="U82" s="24">
        <f t="shared" si="73"/>
        <v>3</v>
      </c>
      <c r="V82" s="23" t="str">
        <f t="shared" si="74"/>
        <v>A</v>
      </c>
      <c r="W82" s="23">
        <f t="shared" si="75"/>
        <v>1</v>
      </c>
      <c r="X82" s="23">
        <f t="shared" si="76"/>
        <v>0</v>
      </c>
      <c r="Y82" s="30">
        <f t="shared" si="77"/>
        <v>2148548608</v>
      </c>
      <c r="Z82" s="178">
        <f t="shared" si="78"/>
        <v>0</v>
      </c>
      <c r="AA82" s="23"/>
      <c r="AB82" s="386">
        <f t="shared" si="79"/>
        <v>2147500032</v>
      </c>
      <c r="AC82" s="49" t="str">
        <f t="shared" si="80"/>
        <v>ぎ</v>
      </c>
      <c r="AD82" s="50">
        <f t="shared" si="81"/>
        <v>1</v>
      </c>
      <c r="AE82" s="49">
        <f t="shared" si="82"/>
        <v>2148532224</v>
      </c>
      <c r="AF82" s="49" t="str">
        <f t="shared" si="83"/>
        <v/>
      </c>
      <c r="AG82" s="48">
        <f t="shared" si="84"/>
        <v>0</v>
      </c>
      <c r="AH82" s="386">
        <f t="shared" si="85"/>
        <v>1064960</v>
      </c>
      <c r="AI82" s="49" t="str">
        <f t="shared" si="86"/>
        <v>きょ</v>
      </c>
      <c r="AJ82" s="50">
        <f t="shared" si="87"/>
        <v>1</v>
      </c>
      <c r="AK82" s="23"/>
      <c r="AL82" s="113">
        <v>125</v>
      </c>
      <c r="AM82" s="2"/>
      <c r="AN82" s="334"/>
      <c r="AO82" s="334"/>
      <c r="AP82" s="10"/>
      <c r="AQ82" s="4" t="s">
        <v>290</v>
      </c>
      <c r="AR82" s="13"/>
      <c r="AS82" s="13" t="s">
        <v>51</v>
      </c>
      <c r="AT82" s="13" t="s">
        <v>25</v>
      </c>
      <c r="AU82" s="100" t="s">
        <v>19</v>
      </c>
      <c r="AV82" s="22" t="s">
        <v>348</v>
      </c>
      <c r="AW82" s="428"/>
      <c r="AX82" s="5"/>
      <c r="AY82" s="12"/>
      <c r="AZ82" s="122" t="str">
        <f t="shared" si="71"/>
        <v>{"key_code":"g"},{"key_code":"y"},{"key_code":"o"}</v>
      </c>
      <c r="BA82" s="83"/>
      <c r="BB82" s="122" t="str">
        <f t="shared" si="72"/>
        <v>{"key_code":"g"},{"key_code":"y"},{"key_code":"o"}</v>
      </c>
      <c r="BC82" s="83"/>
      <c r="BD82" s="320"/>
    </row>
    <row r="83" spans="1:56" ht="21">
      <c r="A83" s="285"/>
      <c r="B83" s="286"/>
      <c r="C83" s="295"/>
      <c r="D83" s="296"/>
      <c r="E83" s="291"/>
      <c r="F83" s="202" t="str">
        <f t="shared" si="13"/>
        <v>{"description":"右濁, し &amp; よ → じ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j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j"},{"key_code":"o"},{"set_variable":{"name":"KC_I","value":1}},{"set_variable":{"name":"USC","value":0}}],"to_after_key_up":[{"set_variable":{"name":"KC_I","value":0}}],"type":"basic"},</v>
      </c>
      <c r="G83" s="86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j"},{"key_code":"o"},{"set_variable":{"name":"KC_R","value":1}},{"set_variable":{"name":"USC","value":0}}],"to_after_key_up":[{"set_variable":{"name":"KC_R","value":0}}],"type":"basic"},</v>
      </c>
      <c r="H83" s="86" t="str">
        <f t="shared" si="15"/>
        <v>{"conditions":[{"type":"variable_unless","name":"USC","value":0},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o"},{"set_variable":{"name":"KC_J","value":1}},{"set_variable":{"name":"USC","value":0}}],"to_after_key_up":[{"set_variable":{"name":"KC_J","value":0}}],"type":"basic"},{"conditions":[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j"},{"key_code":"o"},{"set_variable":{"name":"KC_J","value":1}},{"set_variable":{"name":"USC","value":0}}],"to_after_key_up":[{"set_variable":{"name":"KC_J","value":0}}],"type":"basic"},</v>
      </c>
      <c r="I83" s="86" t="str">
        <f t="shared" si="16"/>
        <v/>
      </c>
      <c r="J83" s="86" t="str">
        <f t="shared" si="17"/>
        <v/>
      </c>
      <c r="K83" s="86" t="str">
        <f t="shared" si="18"/>
        <v/>
      </c>
      <c r="L83" s="86" t="str">
        <f t="shared" si="19"/>
        <v/>
      </c>
      <c r="M83" s="86" t="str">
        <f t="shared" si="20"/>
        <v/>
      </c>
      <c r="N83" s="286"/>
      <c r="O83" s="92" t="str">
        <f t="shared" si="21"/>
        <v/>
      </c>
      <c r="P83" s="86" t="str">
        <f t="shared" si="31"/>
        <v/>
      </c>
      <c r="Q83" s="86" t="str">
        <f t="shared" si="32"/>
        <v/>
      </c>
      <c r="R83" s="93" t="str">
        <f>IF(AND($AM83&lt;&gt;"",$U83=1),_xlfn.CONCAT(R$3,PROPER(_xlfn.XLOOKUP($AS83,入力キー,入力コード)),IF(OR($BD83="",$BD83=$BB83),_xlfn.CONCAT(R$4,IF($AS83=_xlfn.XLOOKUP($AS83,仮想キートップ,入力キー),R$7,R$10),_xlfn.XLOOKUP($AS83,仮想キートップ,入力コード),R$13,$BB83,R$14,_xlfn.XLOOKUP($AS83,仮想キートップ,キー位置),R$15,_xlfn.XLOOKUP($AS83,仮想キートップ,キー位置),R$17,IF($AS83=_xlfn.XLOOKUP($AS83,仮想キートップ,入力キー),R$12,R$11),_xlfn.XLOOKUP($AS83,仮想キートップ,入力コード),R$13,$BB83,R$14,_xlfn.XLOOKUP($AS83,仮想キートップ,キー位置),R$16,_xlfn.XLOOKUP($AS83,仮想キートップ,キー位置),IF(COUNTA($AM83:$AM$348)&gt;1,R$17,R$18)),_xlfn.CONCAT(R$4,R$6,IF($AS83=_xlfn.XLOOKUP($AS83,仮想キートップ,入力キー),R$7,R$10),_xlfn.XLOOKUP($AS83,仮想キートップ,入力コード),R$13,$BB83,R$14,_xlfn.XLOOKUP($AS83,仮想キートップ,キー位置),R$15,_xlfn.XLOOKUP($AS83,仮想キートップ,キー位置),R$17,IF($AS83=_xlfn.XLOOKUP($AS83,仮想キートップ,入力キー),R$8,R$9),_xlfn.XLOOKUP($AS83,仮想キートップ,入力コード),R$13,$BB83,R$14,_xlfn.XLOOKUP($AS83,仮想キートップ,キー位置),R$16,_xlfn.XLOOKUP($AS83,仮想キートップ,キー位置),R$17,R$5,IF($AS83=_xlfn.XLOOKUP($AS83,仮想キートップ,入力キー),R$7,R$10),_xlfn.XLOOKUP($AS83,仮想キートップ,入力コード),R$13,$BD83,R$14,_xlfn.XLOOKUP($AS83,仮想キートップ,キー位置),R$15,_xlfn.XLOOKUP($AS83,仮想キートップ,キー位置),R$17,IF($AS83=_xlfn.XLOOKUP($AS83,仮想キートップ,入力キー),R$12,R$11),_xlfn.XLOOKUP($AS83,仮想キートップ,入力コード),R$13,$BD83,R$14,_xlfn.XLOOKUP($AS83,仮想キートップ,キー位置),R$16,_xlfn.XLOOKUP($AS83,仮想キートップ,キー位置),IF(COUNTA($AM83:$AM$348)&gt;1,R$17,R$18)))),"")</f>
        <v/>
      </c>
      <c r="S83" s="282"/>
      <c r="U83" s="24">
        <f t="shared" si="73"/>
        <v>3</v>
      </c>
      <c r="V83" s="23" t="str">
        <f t="shared" si="74"/>
        <v>A</v>
      </c>
      <c r="W83" s="23">
        <f t="shared" si="75"/>
        <v>1</v>
      </c>
      <c r="X83" s="23">
        <f t="shared" si="76"/>
        <v>0</v>
      </c>
      <c r="Y83" s="30">
        <f t="shared" si="77"/>
        <v>2148597760</v>
      </c>
      <c r="Z83" s="178">
        <f t="shared" si="78"/>
        <v>0</v>
      </c>
      <c r="AA83" s="23"/>
      <c r="AB83" s="386">
        <f t="shared" si="79"/>
        <v>2147549184</v>
      </c>
      <c r="AC83" s="49" t="str">
        <f t="shared" si="80"/>
        <v>じ</v>
      </c>
      <c r="AD83" s="50">
        <f t="shared" si="81"/>
        <v>1</v>
      </c>
      <c r="AE83" s="49">
        <f t="shared" si="82"/>
        <v>2148532224</v>
      </c>
      <c r="AF83" s="49" t="str">
        <f t="shared" si="83"/>
        <v/>
      </c>
      <c r="AG83" s="48">
        <f t="shared" si="84"/>
        <v>0</v>
      </c>
      <c r="AH83" s="386">
        <f t="shared" si="85"/>
        <v>1114112</v>
      </c>
      <c r="AI83" s="49" t="str">
        <f t="shared" si="86"/>
        <v>しょ</v>
      </c>
      <c r="AJ83" s="50">
        <f t="shared" si="87"/>
        <v>1</v>
      </c>
      <c r="AK83" s="23"/>
      <c r="AL83" s="113">
        <v>126</v>
      </c>
      <c r="AM83" s="2"/>
      <c r="AN83" s="334"/>
      <c r="AO83" s="334"/>
      <c r="AP83" s="10"/>
      <c r="AQ83" s="4" t="s">
        <v>290</v>
      </c>
      <c r="AR83" s="13"/>
      <c r="AS83" s="13" t="s">
        <v>51</v>
      </c>
      <c r="AT83" s="13" t="s">
        <v>29</v>
      </c>
      <c r="AU83" s="100" t="s">
        <v>19</v>
      </c>
      <c r="AV83" s="22" t="s">
        <v>345</v>
      </c>
      <c r="AW83" s="428"/>
      <c r="AX83" s="5"/>
      <c r="AY83" s="12"/>
      <c r="AZ83" s="122" t="str">
        <f t="shared" si="71"/>
        <v>{"key_code":"j"},{"key_code":"o"}</v>
      </c>
      <c r="BA83" s="83"/>
      <c r="BB83" s="122" t="str">
        <f t="shared" si="72"/>
        <v>{"key_code":"j"},{"key_code":"o"}</v>
      </c>
      <c r="BC83" s="83"/>
      <c r="BD83" s="320"/>
    </row>
    <row r="84" spans="1:56" ht="21">
      <c r="A84" s="285"/>
      <c r="B84" s="286"/>
      <c r="C84" s="295"/>
      <c r="D84" s="296"/>
      <c r="E84" s="291"/>
      <c r="F84" s="202" t="str">
        <f t="shared" si="13"/>
        <v>{"description":"右濁, ち &amp; よ → ぢ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d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"},{"key_code":"y"},{"key_code":"o"},{"set_variable":{"name":"KC_I","value":1}},{"set_variable":{"name":"USC","value":0}}],"to_after_key_up":[{"set_variable":{"name":"KC_I","value":0}}],"type":"basic"},</v>
      </c>
      <c r="G84" s="86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"},{"key_code":"y"},{"key_code":"o"},{"set_variable":{"name":"KC_G","value":1}},{"set_variable":{"name":"USC","value":0}}],"to_after_key_up":[{"set_variable":{"name":"KC_G","value":0}}],"type":"basic"},</v>
      </c>
      <c r="H84" s="86" t="str">
        <f t="shared" si="15"/>
        <v>{"conditions":[{"type":"variable_unless","name":"USC","value":0},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o"},{"set_variable":{"name":"KC_J","value":1}},{"set_variable":{"name":"USC","value":0}}],"to_after_key_up":[{"set_variable":{"name":"KC_J","value":0}}],"type":"basic"},{"conditions":[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"},{"key_code":"y"},{"key_code":"o"},{"set_variable":{"name":"KC_J","value":1}},{"set_variable":{"name":"USC","value":0}}],"to_after_key_up":[{"set_variable":{"name":"KC_J","value":0}}],"type":"basic"},</v>
      </c>
      <c r="I84" s="86" t="str">
        <f t="shared" si="16"/>
        <v/>
      </c>
      <c r="J84" s="86" t="str">
        <f t="shared" si="17"/>
        <v/>
      </c>
      <c r="K84" s="86" t="str">
        <f t="shared" si="18"/>
        <v/>
      </c>
      <c r="L84" s="86" t="str">
        <f t="shared" si="19"/>
        <v/>
      </c>
      <c r="M84" s="86" t="str">
        <f t="shared" si="20"/>
        <v/>
      </c>
      <c r="N84" s="286"/>
      <c r="O84" s="92" t="str">
        <f t="shared" si="21"/>
        <v/>
      </c>
      <c r="P84" s="86" t="str">
        <f t="shared" si="31"/>
        <v/>
      </c>
      <c r="Q84" s="86" t="str">
        <f t="shared" si="32"/>
        <v/>
      </c>
      <c r="R84" s="93" t="str">
        <f>IF(AND($AM84&lt;&gt;"",$U84=1),_xlfn.CONCAT(R$3,PROPER(_xlfn.XLOOKUP($AS84,入力キー,入力コード)),IF(OR($BD84="",$BD84=$BB84),_xlfn.CONCAT(R$4,IF($AS84=_xlfn.XLOOKUP($AS84,仮想キートップ,入力キー),R$7,R$10),_xlfn.XLOOKUP($AS84,仮想キートップ,入力コード),R$13,$BB84,R$14,_xlfn.XLOOKUP($AS84,仮想キートップ,キー位置),R$15,_xlfn.XLOOKUP($AS84,仮想キートップ,キー位置),R$17,IF($AS84=_xlfn.XLOOKUP($AS84,仮想キートップ,入力キー),R$12,R$11),_xlfn.XLOOKUP($AS84,仮想キートップ,入力コード),R$13,$BB84,R$14,_xlfn.XLOOKUP($AS84,仮想キートップ,キー位置),R$16,_xlfn.XLOOKUP($AS84,仮想キートップ,キー位置),IF(COUNTA($AM84:$AM$348)&gt;1,R$17,R$18)),_xlfn.CONCAT(R$4,R$6,IF($AS84=_xlfn.XLOOKUP($AS84,仮想キートップ,入力キー),R$7,R$10),_xlfn.XLOOKUP($AS84,仮想キートップ,入力コード),R$13,$BB84,R$14,_xlfn.XLOOKUP($AS84,仮想キートップ,キー位置),R$15,_xlfn.XLOOKUP($AS84,仮想キートップ,キー位置),R$17,IF($AS84=_xlfn.XLOOKUP($AS84,仮想キートップ,入力キー),R$8,R$9),_xlfn.XLOOKUP($AS84,仮想キートップ,入力コード),R$13,$BB84,R$14,_xlfn.XLOOKUP($AS84,仮想キートップ,キー位置),R$16,_xlfn.XLOOKUP($AS84,仮想キートップ,キー位置),R$17,R$5,IF($AS84=_xlfn.XLOOKUP($AS84,仮想キートップ,入力キー),R$7,R$10),_xlfn.XLOOKUP($AS84,仮想キートップ,入力コード),R$13,$BD84,R$14,_xlfn.XLOOKUP($AS84,仮想キートップ,キー位置),R$15,_xlfn.XLOOKUP($AS84,仮想キートップ,キー位置),R$17,IF($AS84=_xlfn.XLOOKUP($AS84,仮想キートップ,入力キー),R$12,R$11),_xlfn.XLOOKUP($AS84,仮想キートップ,入力コード),R$13,$BD84,R$14,_xlfn.XLOOKUP($AS84,仮想キートップ,キー位置),R$16,_xlfn.XLOOKUP($AS84,仮想キートップ,キー位置),IF(COUNTA($AM84:$AM$348)&gt;1,R$17,R$18)))),"")</f>
        <v/>
      </c>
      <c r="S84" s="282"/>
      <c r="U84" s="24">
        <f t="shared" si="73"/>
        <v>3</v>
      </c>
      <c r="V84" s="23" t="str">
        <f t="shared" si="74"/>
        <v>A</v>
      </c>
      <c r="W84" s="23">
        <f t="shared" si="75"/>
        <v>1</v>
      </c>
      <c r="X84" s="23">
        <f t="shared" si="76"/>
        <v>0</v>
      </c>
      <c r="Y84" s="30">
        <f t="shared" si="77"/>
        <v>2685403136</v>
      </c>
      <c r="Z84" s="178">
        <f t="shared" si="78"/>
        <v>0</v>
      </c>
      <c r="AA84" s="23"/>
      <c r="AB84" s="386">
        <f t="shared" si="79"/>
        <v>2684354560</v>
      </c>
      <c r="AC84" s="49" t="str">
        <f t="shared" si="80"/>
        <v>ぢ</v>
      </c>
      <c r="AD84" s="50">
        <f t="shared" si="81"/>
        <v>1</v>
      </c>
      <c r="AE84" s="49">
        <f t="shared" si="82"/>
        <v>2148532224</v>
      </c>
      <c r="AF84" s="49" t="str">
        <f t="shared" si="83"/>
        <v/>
      </c>
      <c r="AG84" s="48">
        <f t="shared" si="84"/>
        <v>0</v>
      </c>
      <c r="AH84" s="386">
        <f t="shared" si="85"/>
        <v>537919488</v>
      </c>
      <c r="AI84" s="49" t="str">
        <f t="shared" si="86"/>
        <v>ちょ</v>
      </c>
      <c r="AJ84" s="50">
        <f t="shared" si="87"/>
        <v>1</v>
      </c>
      <c r="AK84" s="23"/>
      <c r="AL84" s="113">
        <v>127</v>
      </c>
      <c r="AM84" s="2"/>
      <c r="AN84" s="334"/>
      <c r="AO84" s="334"/>
      <c r="AP84" s="10"/>
      <c r="AQ84" s="4" t="s">
        <v>290</v>
      </c>
      <c r="AR84" s="13"/>
      <c r="AS84" s="13" t="s">
        <v>51</v>
      </c>
      <c r="AT84" s="13" t="s">
        <v>49</v>
      </c>
      <c r="AU84" s="100" t="s">
        <v>19</v>
      </c>
      <c r="AV84" s="22" t="s">
        <v>351</v>
      </c>
      <c r="AW84" s="428"/>
      <c r="AX84" s="5"/>
      <c r="AY84" s="12"/>
      <c r="AZ84" s="122" t="str">
        <f t="shared" si="71"/>
        <v>{"key_code":"d"},{"key_code":"y"},{"key_code":"o"}</v>
      </c>
      <c r="BA84" s="83"/>
      <c r="BB84" s="122" t="str">
        <f t="shared" si="72"/>
        <v>{"key_code":"d"},{"key_code":"y"},{"key_code":"o"}</v>
      </c>
      <c r="BC84" s="83"/>
      <c r="BD84" s="320"/>
    </row>
    <row r="85" spans="1:56" ht="21">
      <c r="A85" s="285"/>
      <c r="B85" s="286"/>
      <c r="C85" s="295"/>
      <c r="D85" s="296"/>
      <c r="E85" s="291"/>
      <c r="F85" s="202" t="str">
        <f t="shared" si="13"/>
        <v>{"description":"右濁, ひ &amp; よ → びょ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b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b"},{"key_code":"y"},{"key_code":"o"},{"set_variable":{"name":"KC_I","value":1}},{"set_variable":{"name":"USC","value":0}}],"to_after_key_up":[{"set_variable":{"name":"KC_I","value":0}}],"type":"basic"},</v>
      </c>
      <c r="G85" s="86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b"},{"key_code":"y"},{"key_code":"o"},{"set_variable":{"name":"KC_X","value":1}},{"set_variable":{"name":"USC","value":0}}],"to_after_key_up":[{"set_variable":{"name":"KC_X","value":0}}],"type":"basic"},</v>
      </c>
      <c r="H85" s="86" t="str">
        <f t="shared" si="15"/>
        <v>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o"},{"set_variable":{"name":"KC_J","value":1}},{"set_variable":{"name":"USC","value":0}}],"to_after_key_up":[{"set_variable":{"name":"KC_J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b"},{"key_code":"y"},{"key_code":"o"},{"set_variable":{"name":"KC_J","value":1}},{"set_variable":{"name":"USC","value":0}}],"to_after_key_up":[{"set_variable":{"name":"KC_J","value":0}}],"type":"basic"},</v>
      </c>
      <c r="I85" s="86" t="str">
        <f t="shared" si="16"/>
        <v/>
      </c>
      <c r="J85" s="86" t="str">
        <f t="shared" si="17"/>
        <v/>
      </c>
      <c r="K85" s="86" t="str">
        <f t="shared" si="18"/>
        <v/>
      </c>
      <c r="L85" s="86" t="str">
        <f t="shared" si="19"/>
        <v/>
      </c>
      <c r="M85" s="86" t="str">
        <f t="shared" si="20"/>
        <v/>
      </c>
      <c r="N85" s="286"/>
      <c r="O85" s="92" t="str">
        <f t="shared" si="21"/>
        <v/>
      </c>
      <c r="P85" s="86" t="str">
        <f t="shared" si="31"/>
        <v/>
      </c>
      <c r="Q85" s="86" t="str">
        <f t="shared" si="32"/>
        <v/>
      </c>
      <c r="R85" s="93" t="str">
        <f>IF(AND($AM85&lt;&gt;"",$U85=1),_xlfn.CONCAT(R$3,PROPER(_xlfn.XLOOKUP($AS85,入力キー,入力コード)),IF(OR($BD85="",$BD85=$BB85),_xlfn.CONCAT(R$4,IF($AS85=_xlfn.XLOOKUP($AS85,仮想キートップ,入力キー),R$7,R$10),_xlfn.XLOOKUP($AS85,仮想キートップ,入力コード),R$13,$BB85,R$14,_xlfn.XLOOKUP($AS85,仮想キートップ,キー位置),R$15,_xlfn.XLOOKUP($AS85,仮想キートップ,キー位置),R$17,IF($AS85=_xlfn.XLOOKUP($AS85,仮想キートップ,入力キー),R$12,R$11),_xlfn.XLOOKUP($AS85,仮想キートップ,入力コード),R$13,$BB85,R$14,_xlfn.XLOOKUP($AS85,仮想キートップ,キー位置),R$16,_xlfn.XLOOKUP($AS85,仮想キートップ,キー位置),IF(COUNTA($AM85:$AM$348)&gt;1,R$17,R$18)),_xlfn.CONCAT(R$4,R$6,IF($AS85=_xlfn.XLOOKUP($AS85,仮想キートップ,入力キー),R$7,R$10),_xlfn.XLOOKUP($AS85,仮想キートップ,入力コード),R$13,$BB85,R$14,_xlfn.XLOOKUP($AS85,仮想キートップ,キー位置),R$15,_xlfn.XLOOKUP($AS85,仮想キートップ,キー位置),R$17,IF($AS85=_xlfn.XLOOKUP($AS85,仮想キートップ,入力キー),R$8,R$9),_xlfn.XLOOKUP($AS85,仮想キートップ,入力コード),R$13,$BB85,R$14,_xlfn.XLOOKUP($AS85,仮想キートップ,キー位置),R$16,_xlfn.XLOOKUP($AS85,仮想キートップ,キー位置),R$17,R$5,IF($AS85=_xlfn.XLOOKUP($AS85,仮想キートップ,入力キー),R$7,R$10),_xlfn.XLOOKUP($AS85,仮想キートップ,入力コード),R$13,$BD85,R$14,_xlfn.XLOOKUP($AS85,仮想キートップ,キー位置),R$15,_xlfn.XLOOKUP($AS85,仮想キートップ,キー位置),R$17,IF($AS85=_xlfn.XLOOKUP($AS85,仮想キートップ,入力キー),R$12,R$11),_xlfn.XLOOKUP($AS85,仮想キートップ,入力コード),R$13,$BD85,R$14,_xlfn.XLOOKUP($AS85,仮想キートップ,キー位置),R$16,_xlfn.XLOOKUP($AS85,仮想キートップ,キー位置),IF(COUNTA($AM85:$AM$348)&gt;1,R$17,R$18)))),"")</f>
        <v/>
      </c>
      <c r="S85" s="282"/>
      <c r="U85" s="24">
        <f t="shared" si="73"/>
        <v>3</v>
      </c>
      <c r="V85" s="23" t="str">
        <f t="shared" si="74"/>
        <v>A</v>
      </c>
      <c r="W85" s="23">
        <f t="shared" si="75"/>
        <v>1</v>
      </c>
      <c r="X85" s="23">
        <f t="shared" si="76"/>
        <v>0</v>
      </c>
      <c r="Y85" s="30">
        <f t="shared" si="77"/>
        <v>277026439168</v>
      </c>
      <c r="Z85" s="178">
        <f t="shared" si="78"/>
        <v>0</v>
      </c>
      <c r="AA85" s="23"/>
      <c r="AB85" s="386">
        <f t="shared" si="79"/>
        <v>277025390592</v>
      </c>
      <c r="AC85" s="49" t="str">
        <f t="shared" si="80"/>
        <v>び</v>
      </c>
      <c r="AD85" s="50">
        <f t="shared" si="81"/>
        <v>1</v>
      </c>
      <c r="AE85" s="49">
        <f t="shared" si="82"/>
        <v>2148532224</v>
      </c>
      <c r="AF85" s="49" t="str">
        <f t="shared" si="83"/>
        <v/>
      </c>
      <c r="AG85" s="48">
        <f t="shared" si="84"/>
        <v>0</v>
      </c>
      <c r="AH85" s="386">
        <f t="shared" si="85"/>
        <v>274878955520</v>
      </c>
      <c r="AI85" s="49" t="str">
        <f t="shared" si="86"/>
        <v>ひょ</v>
      </c>
      <c r="AJ85" s="50">
        <f t="shared" si="87"/>
        <v>1</v>
      </c>
      <c r="AK85" s="23"/>
      <c r="AL85" s="113">
        <v>128</v>
      </c>
      <c r="AM85" s="2"/>
      <c r="AN85" s="334"/>
      <c r="AO85" s="334"/>
      <c r="AP85" s="10"/>
      <c r="AQ85" s="4" t="s">
        <v>290</v>
      </c>
      <c r="AR85" s="13"/>
      <c r="AS85" s="13" t="s">
        <v>51</v>
      </c>
      <c r="AT85" s="13" t="s">
        <v>86</v>
      </c>
      <c r="AU85" s="100" t="s">
        <v>19</v>
      </c>
      <c r="AV85" s="22" t="s">
        <v>354</v>
      </c>
      <c r="AW85" s="428"/>
      <c r="AX85" s="5"/>
      <c r="AY85" s="12"/>
      <c r="AZ85" s="122" t="str">
        <f t="shared" si="71"/>
        <v>{"key_code":"b"},{"key_code":"y"},{"key_code":"o"}</v>
      </c>
      <c r="BA85" s="83"/>
      <c r="BB85" s="122" t="str">
        <f t="shared" si="72"/>
        <v>{"key_code":"b"},{"key_code":"y"},{"key_code":"o"}</v>
      </c>
      <c r="BC85" s="83"/>
      <c r="BD85" s="320"/>
    </row>
    <row r="86" spans="1:56" ht="21">
      <c r="A86" s="285"/>
      <c r="B86" s="286"/>
      <c r="C86" s="295"/>
      <c r="D86" s="296"/>
      <c r="E86" s="291"/>
      <c r="F86" s="202" t="str">
        <f t="shared" si="13"/>
        <v>{"description":"右半, ひ &amp; よ → ぴょ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p"},{"key_code":"y"},{"key_code":"o"},{"set_variable":{"name":"KC_I","value":1}},{"set_variable":{"name":"USC","value":0}}],"to_after_key_up":[{"set_variable":{"name":"KC_I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p"},{"key_code":"y"},{"key_code":"o"},{"set_variable":{"name":"KC_I","value":1}},{"set_variable":{"name":"USC","value":0}}],"to_after_key_up":[{"set_variable":{"name":"KC_I","value":0}}],"type":"basic"},</v>
      </c>
      <c r="G86" s="86" t="str">
        <f t="shared" si="14"/>
        <v>{"conditions":[{"type":"variable_if","name":"USC","value":2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p"},{"key_code":"y"},{"key_code":"o"},{"set_variable":{"name":"KC_X","value":1}},{"set_variable":{"name":"USC","value":0}}],"to_after_key_up":[{"set_variable":{"name":"KC_X","value":0}}],"type":"basic"},</v>
      </c>
      <c r="H86" s="86" t="str">
        <f t="shared" si="15"/>
        <v>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o"},{"set_variable":{"name":"KC_M","value":1}},{"set_variable":{"name":"USC","value":0}}],"to_after_key_up":[{"set_variable":{"name":"KC_M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p"},{"key_code":"y"},{"key_code":"o"},{"set_variable":{"name":"KC_M","value":1}},{"set_variable":{"name":"USC","value":0}}],"to_after_key_up":[{"set_variable":{"name":"KC_M","value":0}}],"type":"basic"},</v>
      </c>
      <c r="I86" s="86" t="str">
        <f t="shared" si="16"/>
        <v/>
      </c>
      <c r="J86" s="86" t="str">
        <f t="shared" si="17"/>
        <v/>
      </c>
      <c r="K86" s="86" t="str">
        <f t="shared" si="18"/>
        <v/>
      </c>
      <c r="L86" s="86" t="str">
        <f t="shared" si="19"/>
        <v/>
      </c>
      <c r="M86" s="86" t="str">
        <f t="shared" si="20"/>
        <v/>
      </c>
      <c r="N86" s="286"/>
      <c r="O86" s="92" t="str">
        <f t="shared" si="21"/>
        <v/>
      </c>
      <c r="P86" s="86" t="str">
        <f t="shared" si="31"/>
        <v/>
      </c>
      <c r="Q86" s="86" t="str">
        <f t="shared" si="32"/>
        <v/>
      </c>
      <c r="R86" s="93" t="str">
        <f>IF(AND($AM86&lt;&gt;"",$U86=1),_xlfn.CONCAT(R$3,PROPER(_xlfn.XLOOKUP($AS86,入力キー,入力コード)),IF(OR($BD86="",$BD86=$BB86),_xlfn.CONCAT(R$4,IF($AS86=_xlfn.XLOOKUP($AS86,仮想キートップ,入力キー),R$7,R$10),_xlfn.XLOOKUP($AS86,仮想キートップ,入力コード),R$13,$BB86,R$14,_xlfn.XLOOKUP($AS86,仮想キートップ,キー位置),R$15,_xlfn.XLOOKUP($AS86,仮想キートップ,キー位置),R$17,IF($AS86=_xlfn.XLOOKUP($AS86,仮想キートップ,入力キー),R$12,R$11),_xlfn.XLOOKUP($AS86,仮想キートップ,入力コード),R$13,$BB86,R$14,_xlfn.XLOOKUP($AS86,仮想キートップ,キー位置),R$16,_xlfn.XLOOKUP($AS86,仮想キートップ,キー位置),IF(COUNTA($AM86:$AM$348)&gt;1,R$17,R$18)),_xlfn.CONCAT(R$4,R$6,IF($AS86=_xlfn.XLOOKUP($AS86,仮想キートップ,入力キー),R$7,R$10),_xlfn.XLOOKUP($AS86,仮想キートップ,入力コード),R$13,$BB86,R$14,_xlfn.XLOOKUP($AS86,仮想キートップ,キー位置),R$15,_xlfn.XLOOKUP($AS86,仮想キートップ,キー位置),R$17,IF($AS86=_xlfn.XLOOKUP($AS86,仮想キートップ,入力キー),R$8,R$9),_xlfn.XLOOKUP($AS86,仮想キートップ,入力コード),R$13,$BB86,R$14,_xlfn.XLOOKUP($AS86,仮想キートップ,キー位置),R$16,_xlfn.XLOOKUP($AS86,仮想キートップ,キー位置),R$17,R$5,IF($AS86=_xlfn.XLOOKUP($AS86,仮想キートップ,入力キー),R$7,R$10),_xlfn.XLOOKUP($AS86,仮想キートップ,入力コード),R$13,$BD86,R$14,_xlfn.XLOOKUP($AS86,仮想キートップ,キー位置),R$15,_xlfn.XLOOKUP($AS86,仮想キートップ,キー位置),R$17,IF($AS86=_xlfn.XLOOKUP($AS86,仮想キートップ,入力キー),R$12,R$11),_xlfn.XLOOKUP($AS86,仮想キートップ,入力コード),R$13,$BD86,R$14,_xlfn.XLOOKUP($AS86,仮想キートップ,キー位置),R$16,_xlfn.XLOOKUP($AS86,仮想キートップ,キー位置),IF(COUNTA($AM86:$AM$348)&gt;1,R$17,R$18)))),"")</f>
        <v/>
      </c>
      <c r="S86" s="282"/>
      <c r="U86" s="24">
        <f t="shared" si="73"/>
        <v>3</v>
      </c>
      <c r="V86" s="23" t="str">
        <f t="shared" si="74"/>
        <v>A</v>
      </c>
      <c r="W86" s="23">
        <f t="shared" si="75"/>
        <v>1</v>
      </c>
      <c r="X86" s="23">
        <f t="shared" si="76"/>
        <v>0</v>
      </c>
      <c r="Y86" s="30">
        <f t="shared" si="77"/>
        <v>9070971977728</v>
      </c>
      <c r="Z86" s="178">
        <f t="shared" si="78"/>
        <v>0</v>
      </c>
      <c r="AA86" s="23"/>
      <c r="AB86" s="386">
        <f t="shared" si="79"/>
        <v>9070970929152</v>
      </c>
      <c r="AC86" s="49" t="str">
        <f t="shared" si="80"/>
        <v>ぴ</v>
      </c>
      <c r="AD86" s="50">
        <f t="shared" si="81"/>
        <v>1</v>
      </c>
      <c r="AE86" s="49">
        <f t="shared" si="82"/>
        <v>8796094070784</v>
      </c>
      <c r="AF86" s="49" t="str">
        <f t="shared" si="83"/>
        <v/>
      </c>
      <c r="AG86" s="48">
        <f t="shared" si="84"/>
        <v>0</v>
      </c>
      <c r="AH86" s="386">
        <f t="shared" si="85"/>
        <v>274878955520</v>
      </c>
      <c r="AI86" s="49" t="str">
        <f t="shared" si="86"/>
        <v>ひょ</v>
      </c>
      <c r="AJ86" s="50">
        <f t="shared" si="87"/>
        <v>1</v>
      </c>
      <c r="AK86" s="23"/>
      <c r="AL86" s="113">
        <v>129</v>
      </c>
      <c r="AM86" s="2"/>
      <c r="AN86" s="334"/>
      <c r="AO86" s="334"/>
      <c r="AP86" s="10"/>
      <c r="AQ86" s="4" t="s">
        <v>290</v>
      </c>
      <c r="AR86" s="13"/>
      <c r="AS86" s="13" t="s">
        <v>80</v>
      </c>
      <c r="AT86" s="13" t="s">
        <v>86</v>
      </c>
      <c r="AU86" s="100" t="s">
        <v>19</v>
      </c>
      <c r="AV86" s="22" t="s">
        <v>357</v>
      </c>
      <c r="AW86" s="428"/>
      <c r="AX86" s="5"/>
      <c r="AY86" s="12"/>
      <c r="AZ86" s="122" t="str">
        <f t="shared" si="71"/>
        <v>{"key_code":"p"},{"key_code":"y"},{"key_code":"o"}</v>
      </c>
      <c r="BA86" s="83"/>
      <c r="BB86" s="122" t="str">
        <f t="shared" si="72"/>
        <v>{"key_code":"p"},{"key_code":"y"},{"key_code":"o"}</v>
      </c>
      <c r="BC86" s="83"/>
      <c r="BD86" s="320"/>
    </row>
    <row r="87" spans="1:56" ht="21">
      <c r="A87" s="285"/>
      <c r="B87" s="286"/>
      <c r="C87" s="295"/>
      <c r="D87" s="296"/>
      <c r="E87" s="291"/>
      <c r="F87" s="202" t="str">
        <f t="shared" si="13"/>
        <v>{"description":"右半, ひ &amp; ゆ → ぴゅ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p"},{"key_code":"y"},{"key_code":"u"},{"set_variable":{"name":"KC_P","value":1}},{"set_variable":{"name":"USC","value":0}}],"to_after_key_up":[{"set_variable":{"name":"KC_P","value":0}}],"type":"basic"},</v>
      </c>
      <c r="G87" s="86" t="str">
        <f t="shared" si="14"/>
        <v>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p"},{"key_code":"y"},{"key_code":"u"},{"set_variable":{"name":"KC_X","value":1}},{"set_variable":{"name":"USC","value":0}}],"to_after_key_up":[{"set_variable":{"name":"KC_X","value":0}}],"type":"basic"},</v>
      </c>
      <c r="H87" s="86" t="str">
        <f t="shared" si="15"/>
        <v>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u"},{"set_variable":{"name":"KC_M","value":1}},{"set_variable":{"name":"USC","value":0}}],"to_after_key_up":[{"set_variable":{"name":"KC_M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p"},{"key_code":"y"},{"key_code":"u"},{"set_variable":{"name":"KC_M","value":1}},{"set_variable":{"name":"USC","value":0}}],"to_after_key_up":[{"set_variable":{"name":"KC_M","value":0}}],"type":"basic"},</v>
      </c>
      <c r="I87" s="86" t="str">
        <f t="shared" si="16"/>
        <v/>
      </c>
      <c r="J87" s="86" t="str">
        <f t="shared" si="17"/>
        <v/>
      </c>
      <c r="K87" s="86" t="str">
        <f t="shared" si="18"/>
        <v/>
      </c>
      <c r="L87" s="86" t="str">
        <f t="shared" si="19"/>
        <v/>
      </c>
      <c r="M87" s="86" t="str">
        <f t="shared" si="20"/>
        <v/>
      </c>
      <c r="N87" s="286"/>
      <c r="O87" s="92" t="str">
        <f t="shared" si="21"/>
        <v/>
      </c>
      <c r="P87" s="86" t="str">
        <f t="shared" si="31"/>
        <v/>
      </c>
      <c r="Q87" s="86" t="str">
        <f t="shared" si="32"/>
        <v/>
      </c>
      <c r="R87" s="93" t="str">
        <f>IF(AND($AM87&lt;&gt;"",$U87=1),_xlfn.CONCAT(R$3,PROPER(_xlfn.XLOOKUP($AS87,入力キー,入力コード)),IF(OR($BD87="",$BD87=$BB87),_xlfn.CONCAT(R$4,IF($AS87=_xlfn.XLOOKUP($AS87,仮想キートップ,入力キー),R$7,R$10),_xlfn.XLOOKUP($AS87,仮想キートップ,入力コード),R$13,$BB87,R$14,_xlfn.XLOOKUP($AS87,仮想キートップ,キー位置),R$15,_xlfn.XLOOKUP($AS87,仮想キートップ,キー位置),R$17,IF($AS87=_xlfn.XLOOKUP($AS87,仮想キートップ,入力キー),R$12,R$11),_xlfn.XLOOKUP($AS87,仮想キートップ,入力コード),R$13,$BB87,R$14,_xlfn.XLOOKUP($AS87,仮想キートップ,キー位置),R$16,_xlfn.XLOOKUP($AS87,仮想キートップ,キー位置),IF(COUNTA($AM87:$AM$348)&gt;1,R$17,R$18)),_xlfn.CONCAT(R$4,R$6,IF($AS87=_xlfn.XLOOKUP($AS87,仮想キートップ,入力キー),R$7,R$10),_xlfn.XLOOKUP($AS87,仮想キートップ,入力コード),R$13,$BB87,R$14,_xlfn.XLOOKUP($AS87,仮想キートップ,キー位置),R$15,_xlfn.XLOOKUP($AS87,仮想キートップ,キー位置),R$17,IF($AS87=_xlfn.XLOOKUP($AS87,仮想キートップ,入力キー),R$8,R$9),_xlfn.XLOOKUP($AS87,仮想キートップ,入力コード),R$13,$BB87,R$14,_xlfn.XLOOKUP($AS87,仮想キートップ,キー位置),R$16,_xlfn.XLOOKUP($AS87,仮想キートップ,キー位置),R$17,R$5,IF($AS87=_xlfn.XLOOKUP($AS87,仮想キートップ,入力キー),R$7,R$10),_xlfn.XLOOKUP($AS87,仮想キートップ,入力コード),R$13,$BD87,R$14,_xlfn.XLOOKUP($AS87,仮想キートップ,キー位置),R$15,_xlfn.XLOOKUP($AS87,仮想キートップ,キー位置),R$17,IF($AS87=_xlfn.XLOOKUP($AS87,仮想キートップ,入力キー),R$12,R$11),_xlfn.XLOOKUP($AS87,仮想キートップ,入力コード),R$13,$BD87,R$14,_xlfn.XLOOKUP($AS87,仮想キートップ,キー位置),R$16,_xlfn.XLOOKUP($AS87,仮想キートップ,キー位置),IF(COUNTA($AM87:$AM$348)&gt;1,R$17,R$18)))),"")</f>
        <v/>
      </c>
      <c r="S87" s="282"/>
      <c r="U87" s="24">
        <f t="shared" si="73"/>
        <v>3</v>
      </c>
      <c r="V87" s="23" t="str">
        <f t="shared" si="74"/>
        <v>A</v>
      </c>
      <c r="W87" s="23">
        <f t="shared" si="75"/>
        <v>1</v>
      </c>
      <c r="X87" s="23">
        <f t="shared" si="76"/>
        <v>0</v>
      </c>
      <c r="Y87" s="30">
        <f t="shared" si="77"/>
        <v>9070975123456</v>
      </c>
      <c r="Z87" s="178">
        <f t="shared" si="78"/>
        <v>0</v>
      </c>
      <c r="AA87" s="23"/>
      <c r="AB87" s="386">
        <f t="shared" si="79"/>
        <v>9070970929152</v>
      </c>
      <c r="AC87" s="49" t="str">
        <f t="shared" si="80"/>
        <v>ぴ</v>
      </c>
      <c r="AD87" s="50">
        <f t="shared" si="81"/>
        <v>1</v>
      </c>
      <c r="AE87" s="49">
        <f t="shared" si="82"/>
        <v>8796097216512</v>
      </c>
      <c r="AF87" s="49" t="str">
        <f t="shared" si="83"/>
        <v/>
      </c>
      <c r="AG87" s="48">
        <f t="shared" si="84"/>
        <v>0</v>
      </c>
      <c r="AH87" s="386">
        <f t="shared" si="85"/>
        <v>274882101248</v>
      </c>
      <c r="AI87" s="49" t="str">
        <f t="shared" si="86"/>
        <v>ひゅ</v>
      </c>
      <c r="AJ87" s="50">
        <f t="shared" si="87"/>
        <v>1</v>
      </c>
      <c r="AK87" s="23"/>
      <c r="AL87" s="113">
        <v>130</v>
      </c>
      <c r="AM87" s="2"/>
      <c r="AN87" s="334"/>
      <c r="AO87" s="334"/>
      <c r="AP87" s="10"/>
      <c r="AQ87" s="4" t="s">
        <v>290</v>
      </c>
      <c r="AR87" s="13"/>
      <c r="AS87" s="13" t="s">
        <v>80</v>
      </c>
      <c r="AT87" s="13" t="s">
        <v>86</v>
      </c>
      <c r="AU87" s="100" t="s">
        <v>21</v>
      </c>
      <c r="AV87" s="22" t="s">
        <v>356</v>
      </c>
      <c r="AW87" s="428"/>
      <c r="AX87" s="5"/>
      <c r="AY87" s="12"/>
      <c r="AZ87" s="122" t="str">
        <f t="shared" si="71"/>
        <v>{"key_code":"p"},{"key_code":"y"},{"key_code":"u"}</v>
      </c>
      <c r="BA87" s="83"/>
      <c r="BB87" s="122" t="str">
        <f t="shared" si="72"/>
        <v>{"key_code":"p"},{"key_code":"y"},{"key_code":"u"}</v>
      </c>
      <c r="BC87" s="83"/>
      <c r="BD87" s="320"/>
    </row>
    <row r="88" spans="1:56" ht="21">
      <c r="A88" s="285"/>
      <c r="B88" s="286"/>
      <c r="C88" s="295"/>
      <c r="D88" s="296"/>
      <c r="E88" s="291"/>
      <c r="F88" s="202" t="str">
        <f t="shared" si="13"/>
        <v>{"description":"右半, ひ &amp; や → ぴゃ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p"},{"key_code":"y"},{"key_code":"a"},{"set_variable":{"name":"KC_H","value":1}},{"set_variable":{"name":"USC","value":0}}],"to_after_key_up":[{"set_variable":{"name":"KC_H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p"},{"key_code":"y"},{"key_code":"a"},{"set_variable":{"name":"KC_H","value":1}},{"set_variable":{"name":"USC","value":0}}],"to_after_key_up":[{"set_variable":{"name":"KC_H","value":0}}],"type":"basic"},</v>
      </c>
      <c r="G88" s="86" t="str">
        <f t="shared" si="14"/>
        <v>{"conditions":[{"type":"variable_if","name":"USC","value":2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p"},{"key_code":"y"},{"key_code":"a"},{"set_variable":{"name":"KC_X","value":1}},{"set_variable":{"name":"USC","value":0}}],"to_after_key_up":[{"set_variable":{"name":"KC_X","value":0}}],"type":"basic"},</v>
      </c>
      <c r="H88" s="86" t="str">
        <f t="shared" si="15"/>
        <v>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a"},{"set_variable":{"name":"KC_M","value":1}},{"set_variable":{"name":"USC","value":0}}],"to_after_key_up":[{"set_variable":{"name":"KC_M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p"},{"key_code":"y"},{"key_code":"a"},{"set_variable":{"name":"KC_M","value":1}},{"set_variable":{"name":"USC","value":0}}],"to_after_key_up":[{"set_variable":{"name":"KC_M","value":0}}],"type":"basic"},</v>
      </c>
      <c r="I88" s="86" t="str">
        <f t="shared" si="16"/>
        <v/>
      </c>
      <c r="J88" s="86" t="str">
        <f t="shared" si="17"/>
        <v/>
      </c>
      <c r="K88" s="86" t="str">
        <f t="shared" si="18"/>
        <v/>
      </c>
      <c r="L88" s="86" t="str">
        <f t="shared" si="19"/>
        <v/>
      </c>
      <c r="M88" s="86" t="str">
        <f t="shared" si="20"/>
        <v/>
      </c>
      <c r="N88" s="286"/>
      <c r="O88" s="92" t="str">
        <f t="shared" si="21"/>
        <v/>
      </c>
      <c r="P88" s="86" t="str">
        <f t="shared" si="31"/>
        <v/>
      </c>
      <c r="Q88" s="86" t="str">
        <f t="shared" si="32"/>
        <v/>
      </c>
      <c r="R88" s="93" t="str">
        <f>IF(AND($AM88&lt;&gt;"",$U88=1),_xlfn.CONCAT(R$3,PROPER(_xlfn.XLOOKUP($AS88,入力キー,入力コード)),IF(OR($BD88="",$BD88=$BB88),_xlfn.CONCAT(R$4,IF($AS88=_xlfn.XLOOKUP($AS88,仮想キートップ,入力キー),R$7,R$10),_xlfn.XLOOKUP($AS88,仮想キートップ,入力コード),R$13,$BB88,R$14,_xlfn.XLOOKUP($AS88,仮想キートップ,キー位置),R$15,_xlfn.XLOOKUP($AS88,仮想キートップ,キー位置),R$17,IF($AS88=_xlfn.XLOOKUP($AS88,仮想キートップ,入力キー),R$12,R$11),_xlfn.XLOOKUP($AS88,仮想キートップ,入力コード),R$13,$BB88,R$14,_xlfn.XLOOKUP($AS88,仮想キートップ,キー位置),R$16,_xlfn.XLOOKUP($AS88,仮想キートップ,キー位置),IF(COUNTA($AM88:$AM$348)&gt;1,R$17,R$18)),_xlfn.CONCAT(R$4,R$6,IF($AS88=_xlfn.XLOOKUP($AS88,仮想キートップ,入力キー),R$7,R$10),_xlfn.XLOOKUP($AS88,仮想キートップ,入力コード),R$13,$BB88,R$14,_xlfn.XLOOKUP($AS88,仮想キートップ,キー位置),R$15,_xlfn.XLOOKUP($AS88,仮想キートップ,キー位置),R$17,IF($AS88=_xlfn.XLOOKUP($AS88,仮想キートップ,入力キー),R$8,R$9),_xlfn.XLOOKUP($AS88,仮想キートップ,入力コード),R$13,$BB88,R$14,_xlfn.XLOOKUP($AS88,仮想キートップ,キー位置),R$16,_xlfn.XLOOKUP($AS88,仮想キートップ,キー位置),R$17,R$5,IF($AS88=_xlfn.XLOOKUP($AS88,仮想キートップ,入力キー),R$7,R$10),_xlfn.XLOOKUP($AS88,仮想キートップ,入力コード),R$13,$BD88,R$14,_xlfn.XLOOKUP($AS88,仮想キートップ,キー位置),R$15,_xlfn.XLOOKUP($AS88,仮想キートップ,キー位置),R$17,IF($AS88=_xlfn.XLOOKUP($AS88,仮想キートップ,入力キー),R$12,R$11),_xlfn.XLOOKUP($AS88,仮想キートップ,入力コード),R$13,$BD88,R$14,_xlfn.XLOOKUP($AS88,仮想キートップ,キー位置),R$16,_xlfn.XLOOKUP($AS88,仮想キートップ,キー位置),IF(COUNTA($AM88:$AM$348)&gt;1,R$17,R$18)))),"")</f>
        <v/>
      </c>
      <c r="S88" s="282"/>
      <c r="U88" s="24">
        <f t="shared" si="73"/>
        <v>3</v>
      </c>
      <c r="V88" s="23" t="str">
        <f t="shared" si="74"/>
        <v>A</v>
      </c>
      <c r="W88" s="23">
        <f t="shared" si="75"/>
        <v>1</v>
      </c>
      <c r="X88" s="23">
        <f t="shared" si="76"/>
        <v>0</v>
      </c>
      <c r="Y88" s="30">
        <f t="shared" si="77"/>
        <v>9072044670976</v>
      </c>
      <c r="Z88" s="178">
        <f t="shared" si="78"/>
        <v>0</v>
      </c>
      <c r="AA88" s="23"/>
      <c r="AB88" s="386">
        <f t="shared" si="79"/>
        <v>9070970929152</v>
      </c>
      <c r="AC88" s="49" t="str">
        <f t="shared" si="80"/>
        <v>ぴ</v>
      </c>
      <c r="AD88" s="50">
        <f t="shared" si="81"/>
        <v>1</v>
      </c>
      <c r="AE88" s="49">
        <f t="shared" si="82"/>
        <v>8797166764032</v>
      </c>
      <c r="AF88" s="49" t="str">
        <f t="shared" si="83"/>
        <v/>
      </c>
      <c r="AG88" s="48">
        <f t="shared" si="84"/>
        <v>0</v>
      </c>
      <c r="AH88" s="386">
        <f t="shared" si="85"/>
        <v>275951648768</v>
      </c>
      <c r="AI88" s="49" t="str">
        <f t="shared" si="86"/>
        <v>ひゃ</v>
      </c>
      <c r="AJ88" s="50">
        <f t="shared" si="87"/>
        <v>1</v>
      </c>
      <c r="AK88" s="23"/>
      <c r="AL88" s="113">
        <v>131</v>
      </c>
      <c r="AM88" s="2"/>
      <c r="AN88" s="334"/>
      <c r="AO88" s="334"/>
      <c r="AP88" s="10"/>
      <c r="AQ88" s="4" t="s">
        <v>290</v>
      </c>
      <c r="AR88" s="13"/>
      <c r="AS88" s="13" t="s">
        <v>80</v>
      </c>
      <c r="AT88" s="13" t="s">
        <v>86</v>
      </c>
      <c r="AU88" s="100" t="s">
        <v>50</v>
      </c>
      <c r="AV88" s="22" t="s">
        <v>355</v>
      </c>
      <c r="AW88" s="428"/>
      <c r="AX88" s="5"/>
      <c r="AY88" s="12"/>
      <c r="AZ88" s="122" t="str">
        <f t="shared" si="71"/>
        <v>{"key_code":"p"},{"key_code":"y"},{"key_code":"a"}</v>
      </c>
      <c r="BA88" s="83"/>
      <c r="BB88" s="122" t="str">
        <f t="shared" si="72"/>
        <v>{"key_code":"p"},{"key_code":"y"},{"key_code":"a"}</v>
      </c>
      <c r="BC88" s="83"/>
      <c r="BD88" s="320"/>
    </row>
    <row r="89" spans="1:56" ht="21">
      <c r="A89" s="285"/>
      <c r="B89" s="286"/>
      <c r="C89" s="295"/>
      <c r="D89" s="296"/>
      <c r="E89" s="291"/>
      <c r="F89" s="202" t="str">
        <f t="shared" ref="F89:F152" si="88">IF(AND($U89=3,$V89="A",$AZ89&lt;&gt;""),_xlfn.CONCAT(F$3,$AS89,", ",$AT89," &amp; ",$AU89," → ",$AV89,CLEAN($AW89),F$4,IF(AND($AD89=1,OR($AM89="",$AZ89&lt;&gt;$BB89)),"",_xlfn.CONCAT(IF(OR($BC89="",$BC89=$AZ89),"",F$6),F$7,_xlfn.XLOOKUP($AS89,仮想キートップ,キー位置),F$10,_xlfn.XLOOKUP($AT89,仮想キートップ,キー位置),IF(AND($AM89&lt;&gt;"",$AZ89=$BB89),F$12,F$11),_xlfn.XLOOKUP($AU89,仮想キートップ,入力コード),F$13,IF($AP89="",_xlfn.CONCAT($AZ89,",",F$16,_xlfn.XLOOKUP($AU89,仮想キートップ,キー位置),F$17),_xlfn.CONCAT(F$16,_xlfn.XLOOKUP($AU89,仮想キートップ,キー位置),F$17,",",$AZ89)),F$18,_xlfn.XLOOKUP($AU89,仮想キートップ,キー位置),F$19,F$5)),IF(OR($BC89="",$BC89=$AZ89),"",F$6),F$8,_xlfn.XLOOKUP($AS89,仮想キートップ,キー位置),F$10,_xlfn.XLOOKUP($AT89,仮想キートップ,キー位置),IF(AND($AM89&lt;&gt;"",$AZ89=$BB89),F$12,F$11),_xlfn.XLOOKUP($AU89,仮想キートップ,入力コード),F$14,IF($AP89="",_xlfn.CONCAT($AZ89,",",F$16,_xlfn.XLOOKUP($AU89,仮想キートップ,キー位置),F$17),_xlfn.CONCAT(F$16,_xlfn.XLOOKUP($AU89,仮想キートップ,キー位置),F$17,",",$AZ89)),F$18,_xlfn.XLOOKUP($AU89,仮想キートップ,キー位置),F$19,F$5,IF(OR($BC89="",$BC89=$AZ89),"",F$6),F$9,_xlfn.XLOOKUP($AS89,仮想キートップ,キー位置),F$10,_xlfn.XLOOKUP($AT89,仮想キートップ,キー位置),IF(AND($AM89&lt;&gt;"",$AZ89=$BB89),F$12,F$11),_xlfn.XLOOKUP($AU89,仮想キートップ,入力コード),F$15,IF($AP89="",_xlfn.CONCAT($AZ89,",",F$16,_xlfn.XLOOKUP($AU89,仮想キートップ,キー位置),F$17),_xlfn.CONCAT(F$16,_xlfn.XLOOKUP($AU89,仮想キートップ,キー位置),F$17,",",$AZ89)),F$18,_xlfn.XLOOKUP($AU89,仮想キートップ,キー位置),F$19,IF(OR($BC89="",$BC89=$AZ89),"",_xlfn.CONCAT(IF(AND($AD89=1,OR($AM89="",$AZ89&lt;&gt;$BB89)),"",_xlfn.CONCAT(F$5,F$7,_xlfn.XLOOKUP($AS89,仮想キートップ,キー位置),F$10,_xlfn.XLOOKUP($AT89,仮想キートップ,キー位置),IF(AND($AM89&lt;&gt;"",$BD89=$BC89),F$12,F$11),_xlfn.XLOOKUP($AU89,仮想キートップ,入力コード),F$13,IF($AP89="",_xlfn.CONCAT($BC89,",",F$16,_xlfn.XLOOKUP($AU89,仮想キートップ,キー位置),F$17),_xlfn.CONCAT(F$16,_xlfn.XLOOKUP($AU89,仮想キートップ,キー位置),F$17,",",$BC89)),F$18,_xlfn.XLOOKUP($AU89,仮想キートップ,キー位置),F$19)),F$5,F$8,_xlfn.XLOOKUP($AS89,仮想キートップ,キー位置),F$10,_xlfn.XLOOKUP($AT89,仮想キートップ,キー位置),IF(AND($AM89&lt;&gt;"",$BD89=$BC89),F$12,F$11),_xlfn.XLOOKUP($AU89,仮想キートップ,入力コード),F$14,IF($AP89="",_xlfn.CONCAT($BC89,",",F$16,_xlfn.XLOOKUP($AU89,仮想キートップ,キー位置),F$17),_xlfn.CONCAT(F$16,_xlfn.XLOOKUP($AU89,仮想キートップ,キー位置),F$17,",",$BC89)),F$18,_xlfn.XLOOKUP($AU89,仮想キートップ,キー位置),F$19,F$5,F$9,_xlfn.XLOOKUP($AS89,仮想キートップ,キー位置),F$10,_xlfn.XLOOKUP($AT89,仮想キートップ,キー位置),IF(AND($AM89&lt;&gt;"",$BD89=$BC89),F$12,F$11),_xlfn.XLOOKUP($AU89,仮想キートップ,入力コード),F$15,IF($AP89="",_xlfn.CONCAT($BC89,",",F$16,_xlfn.XLOOKUP($AU89,仮想キートップ,キー位置),F$17),_xlfn.CONCAT(F$16,_xlfn.XLOOKUP($AU89,仮想キートップ,キー位置),F$17,",",$BC89)),F$18,_xlfn.XLOOKUP($AU89,仮想キートップ,キー位置),F$19))),"")</f>
        <v>{"description":"右半, て &amp; ゆ → てゅ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t"},{"key_code":"h"},{"key_code":"u"},{"set_variable":{"name":"KC_P","value":1}},{"set_variable":{"name":"USC","value":0}}],"to_after_key_up":[{"set_variable":{"name":"KC_P","value":0}}],"type":"basic"},</v>
      </c>
      <c r="G89" s="86" t="str">
        <f t="shared" ref="G89:G152" si="89">IF(AND($U89=3,$V89="A",$AZ89&lt;&gt;""),_xlfn.CONCAT(IF(AND($AG89=1,OR($AM89="",$AZ89&lt;&gt;$BB89)),"",_xlfn.CONCAT(F$5,IF(OR($BC89="",$BC89=$AZ89),"",F$6),F$7,_xlfn.XLOOKUP($AS89,仮想キートップ,キー位置),F$10,_xlfn.XLOOKUP($AU89,仮想キートップ,キー位置),IF(AND($AM89&lt;&gt;"",$AZ89=$BB89),F$12,F$11),_xlfn.XLOOKUP($AT89,仮想キートップ,入力コード),F$13,IF($AP89="",_xlfn.CONCAT($AZ89,",",F$16,_xlfn.XLOOKUP($AT89,仮想キートップ,キー位置),F$17),_xlfn.CONCAT(F$16,_xlfn.XLOOKUP($AT89,仮想キートップ,キー位置),F$17,",",$AZ89)),F$18,_xlfn.XLOOKUP($AT89,仮想キートップ,キー位置),F$19)),F$5,IF(OR($BC89="",$BC89=$AZ89),"",F$6),F$8,_xlfn.XLOOKUP($AS89,仮想キートップ,キー位置),F$10,_xlfn.XLOOKUP($AU89,仮想キートップ,キー位置),IF(AND($AM89&lt;&gt;"",$AZ89=$BB89),F$12,F$11),_xlfn.XLOOKUP($AT89,仮想キートップ,入力コード),F$14,IF($AP89="",_xlfn.CONCAT($AZ89,",",F$16,_xlfn.XLOOKUP($AT89,仮想キートップ,キー位置),F$17),_xlfn.CONCAT(F$16,_xlfn.XLOOKUP($AT89,仮想キートップ,キー位置),F$17,",",$AZ89)),F$18,_xlfn.XLOOKUP($AT89,仮想キートップ,キー位置),F$19,F$5,IF(OR($BC89="",$BC89=$AZ89),"",F$6),F$9,_xlfn.XLOOKUP($AS89,仮想キートップ,キー位置),F$10,_xlfn.XLOOKUP($AU89,仮想キートップ,キー位置),IF(AND($AM89&lt;&gt;"",$AZ89=$BB89),F$12,F$11),_xlfn.XLOOKUP($AT89,仮想キートップ,入力コード),F$15,IF($AP89="",_xlfn.CONCAT($AZ89,",",F$16,_xlfn.XLOOKUP($AT89,仮想キートップ,キー位置),F$17),_xlfn.CONCAT(F$16,_xlfn.XLOOKUP($AT89,仮想キートップ,キー位置),F$17,",",$AZ89)),F$18,_xlfn.XLOOKUP($AT89,仮想キートップ,キー位置),F$19,IF(OR($BC89="",$BC89=$AZ89),"",_xlfn.CONCAT(IF(AND($AG89=1,OR($AM89="",$AZ89&lt;&gt;$BB89)),"",_xlfn.CONCAT(F$5,F$7,_xlfn.XLOOKUP($AS89,仮想キートップ,キー位置),F$10,_xlfn.XLOOKUP($AU89,仮想キートップ,キー位置),IF(AND($AM89&lt;&gt;"",$BD89=$BC89),F$12,F$11),_xlfn.XLOOKUP($AT89,仮想キートップ,入力コード),F$13,IF($AP89="",_xlfn.CONCAT($BC89,",",F$16,_xlfn.XLOOKUP($AT89,仮想キートップ,キー位置),F$17),_xlfn.CONCAT(F$16,_xlfn.XLOOKUP($AT89,仮想キートップ,キー位置),F$17,",",$BC89)),F$18,_xlfn.XLOOKUP($AT89,仮想キートップ,キー位置),F$19)),F$5,F$8,_xlfn.XLOOKUP($AS89,仮想キートップ,キー位置),F$10,_xlfn.XLOOKUP($AU89,仮想キートップ,キー位置),IF(AND($AM89&lt;&gt;"",$BD89=$BC89),F$12,F$11),_xlfn.XLOOKUP($AT89,仮想キートップ,入力コード),F$14,IF($AP89="",_xlfn.CONCAT($BC89,",",F$16,_xlfn.XLOOKUP($AT89,仮想キートップ,キー位置),F$17),_xlfn.CONCAT(F$16,_xlfn.XLOOKUP($AT89,仮想キートップ,キー位置),F$17,",",$BC89)),F$18,_xlfn.XLOOKUP($AT89,仮想キートップ,キー位置),F$19,F$5,F$9,_xlfn.XLOOKUP($AS89,仮想キートップ,キー位置),F$10,_xlfn.XLOOKUP($AU89,仮想キートップ,キー位置),IF(AND($AM89&lt;&gt;"",$BD89=$BC89),F$12,F$11),_xlfn.XLOOKUP($AT89,仮想キートップ,入力コード),F$15,IF($AP89="",_xlfn.CONCAT($BC89,",",F$16,_xlfn.XLOOKUP($AT89,仮想キートップ,キー位置),F$17),_xlfn.CONCAT(F$16,_xlfn.XLOOKUP($AT89,仮想キートップ,キー位置),F$17,",",$BC89)),F$18,_xlfn.XLOOKUP($AT89,仮想キートップ,キー位置),F$19))),"")</f>
        <v>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t"},{"key_code":"h"},{"key_code":"u"},{"set_variable":{"name":"KC_E","value":1}},{"set_variable":{"name":"USC","value":0}}],"to_after_key_up":[{"set_variable":{"name":"KC_E","value":0}}],"type":"basic"},</v>
      </c>
      <c r="H89" s="86" t="str">
        <f t="shared" ref="H89:H152" si="90">IF(AND($U89=3,$V89="A",$AZ89&lt;&gt;""),_xlfn.CONCAT(IF(AND($AJ89=1,OR($AM89="",$AZ89&lt;&gt;$BB89)),"",_xlfn.CONCAT(F$5,IF(OR($BC89="",$BC89=$AZ89),"",F$6),F$7,_xlfn.XLOOKUP($AT89,仮想キートップ,キー位置),F$10,_xlfn.XLOOKUP($AU89,仮想キートップ,キー位置),IF(AND($AM89&lt;&gt;"",$AZ89=$BB89),F$12,F$11),_xlfn.XLOOKUP($AS89,仮想キートップ,入力コード),F$13,IF($AP89="",_xlfn.CONCAT($AZ89,",",F$16,_xlfn.XLOOKUP($AS89,仮想キートップ,キー位置),F$17),_xlfn.CONCAT(F$16,_xlfn.XLOOKUP($AS89,仮想キートップ,キー位置),F$17,",",$AZ89)),F$18,_xlfn.XLOOKUP($AS89,仮想キートップ,キー位置),F$19)),F$5,IF(OR($BC89="",$BC89=$AZ89),"",F$6),F$8,_xlfn.XLOOKUP($AT89,仮想キートップ,キー位置),F$10,_xlfn.XLOOKUP($AU89,仮想キートップ,キー位置),IF(AND($AM89&lt;&gt;"",$AZ89=$BB89),F$12,F$11),_xlfn.XLOOKUP($AS89,仮想キートップ,入力コード),F$14,IF($AP89="",_xlfn.CONCAT($AZ89,",",F$16,_xlfn.XLOOKUP($AS89,仮想キートップ,キー位置),F$17),_xlfn.CONCAT(F$16,_xlfn.XLOOKUP($AS89,仮想キートップ,キー位置),F$17,",",$AZ89)),F$18,_xlfn.XLOOKUP($AS89,仮想キートップ,キー位置),F$19,F$5,IF(OR($BC89="",$BC89=$AZ89),"",F$6),F$9,_xlfn.XLOOKUP($AT89,仮想キートップ,キー位置),F$10,_xlfn.XLOOKUP($AU89,仮想キートップ,キー位置),IF(AND($AM89&lt;&gt;"",$AZ89=$BB89),F$12,F$11),_xlfn.XLOOKUP($AS89,仮想キートップ,入力コード),F$15,IF($AP89="",_xlfn.CONCAT($AZ89,",",F$16,_xlfn.XLOOKUP($AS89,仮想キートップ,キー位置),F$17),_xlfn.CONCAT(F$16,_xlfn.XLOOKUP($AS89,仮想キートップ,キー位置),F$17,",",$AZ89)),F$18,_xlfn.XLOOKUP($AS89,仮想キートップ,キー位置),F$19,IF(OR($BC89="",$BC89=$AZ89),"",_xlfn.CONCAT(IF(AND($AJ89=1,OR($AM89="",$AZ89&lt;&gt;$BB89)),"",_xlfn.CONCAT(F$5,F$7,_xlfn.XLOOKUP($AT89,仮想キートップ,キー位置),F$10,_xlfn.XLOOKUP($AU89,仮想キートップ,キー位置),IF(AND($AM89&lt;&gt;"",$BD89=$BC89),F$12,F$11),_xlfn.XLOOKUP($AS89,仮想キートップ,入力コード),F$13,IF($AP89="",_xlfn.CONCAT($BC89,",",F$16,_xlfn.XLOOKUP($AS89,仮想キートップ,キー位置),F$17),_xlfn.CONCAT(F$16,_xlfn.XLOOKUP($AS89,仮想キートップ,キー位置),F$17,",",$BC89)),F$18,_xlfn.XLOOKUP($AS89,仮想キートップ,キー位置),F$19)),F$5,F$8,_xlfn.XLOOKUP($AT89,仮想キートップ,キー位置),F$10,_xlfn.XLOOKUP($AU89,仮想キートップ,キー位置),IF(AND($AM89&lt;&gt;"",$BD89=$BC89),F$12,F$11),_xlfn.XLOOKUP($AS89,仮想キートップ,入力コード),F$14,IF($AP89="",_xlfn.CONCAT($BC89,",",F$16,_xlfn.XLOOKUP($AS89,仮想キートップ,キー位置),F$17),_xlfn.CONCAT(F$16,_xlfn.XLOOKUP($AS89,仮想キートップ,キー位置),F$17,",",$BC89)),F$18,_xlfn.XLOOKUP($AS89,仮想キートップ,キー位置),F$19,F$5,F$9,_xlfn.XLOOKUP($AT89,仮想キートップ,キー位置),F$10,_xlfn.XLOOKUP($AU89,仮想キートップ,キー位置),IF(AND($AM89&lt;&gt;"",$BD89=$BC89),F$12,F$11),_xlfn.XLOOKUP($AS89,仮想キートップ,入力コード),F$15,IF($AP89="",_xlfn.CONCAT($BC89,",",F$16,_xlfn.XLOOKUP($AS89,仮想キートップ,キー位置),F$17),_xlfn.CONCAT(F$16,_xlfn.XLOOKUP($AS89,仮想キートップ,キー位置),F$17,",",$BC89)),F$18,_xlfn.XLOOKUP($AS89,仮想キートップ,キー位置),F$19))),"")</f>
        <v>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u"},{"set_variable":{"name":"KC_M","value":1}},{"set_variable":{"name":"USC","value":0}}],"to_after_key_up":[{"set_variable":{"name":"KC_M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t"},{"key_code":"h"},{"key_code":"u"},{"set_variable":{"name":"KC_M","value":1}},{"set_variable":{"name":"USC","value":0}}],"to_after_key_up":[{"set_variable":{"name":"KC_M","value":0}}],"type":"basic"},</v>
      </c>
      <c r="I89" s="86" t="str">
        <f t="shared" ref="I89:I152" si="91">IF(AND($U89=2,$V89="A"),_xlfn.CONCAT(I$3,$AS89," &amp; ",$AT89," → ",$AV89,CLEAN($AW89),I$4,IF(OR($BC89="",$BC89=$AZ89),"",I$6),I$7,_xlfn.XLOOKUP($AS89,仮想キートップ,キー位置),IF(AND($AM89&lt;&gt;"",$AZ89=$BB89),I$10,I$9),_xlfn.XLOOKUP($AT89,仮想キートップ,入力コード),I$11,IF($AO89="",_xlfn.CONCAT($AZ89,","),""),I$13,_xlfn.XLOOKUP($AT89,仮想キートップ,キー位置),I$14,$Z89,IF($AO89="",I$15,_xlfn.CONCAT(I$16,$AZ89,I$17)),_xlfn.XLOOKUP($AT89,仮想キートップ,キー位置),I$18,I$5,IF(OR($BC89="",$BC89=$AZ89),"",I$6),I$8,_xlfn.XLOOKUP($AS89,仮想キートップ,キー位置),IF(AND($AM89&lt;&gt;"",$AZ89=$BB89),I$10,I$9),_xlfn.XLOOKUP($AT89,仮想キートップ,入力コード),I$12,IF($AO89="",_xlfn.CONCAT($AZ89,","),""),I$13,_xlfn.XLOOKUP($AT89,仮想キートップ,キー位置),I$14,$Z89,IF($AO89="",I$15,_xlfn.CONCAT(I$16,$AZ89,I$17)),_xlfn.XLOOKUP($AT89,仮想キートップ,キー位置),I$18,IF(OR($BC89="",$BC89=$AZ89),"",_xlfn.CONCAT(I$5,I$7,_xlfn.XLOOKUP($AS89,仮想キートップ,キー位置),IF(AND($AM89&lt;&gt;"",$AZ89=$BB89),I$10,I$9),_xlfn.XLOOKUP($AT89,仮想キートップ,入力コード),I$11,IF($AO89="",_xlfn.CONCAT($BC89,","),""),I$13,_xlfn.XLOOKUP($AT89,仮想キートップ,キー位置),I$14,$Z89,IF($AO89="",I$15,_xlfn.CONCAT(I$16,$BC89,I$17)),_xlfn.XLOOKUP($AT89,仮想キートップ,キー位置),I$18,I$5,I$8,_xlfn.XLOOKUP($AS89,仮想キートップ,キー位置),IF(AND($AM89&lt;&gt;"",$AZ89=$BB89),I$10,I$9),_xlfn.XLOOKUP($AT89,仮想キートップ,入力コード),I$12,IF($AO89="",_xlfn.CONCAT($BC89,","),""),I$13,_xlfn.XLOOKUP($AT89,仮想キートップ,キー位置),I$14,$Z89,IF($AO89="",I$15,_xlfn.CONCAT(I$16,$BC89,I$17)),_xlfn.XLOOKUP($AT89,仮想キートップ,キー位置),I$18))),"")</f>
        <v/>
      </c>
      <c r="J89" s="86" t="str">
        <f t="shared" ref="J89:J152" si="92">IF(AND($U89=2,$V89="A"),_xlfn.CONCAT(I$5,IF(OR($BC89="",$BC89=$AZ89),"",I$6),I$7,_xlfn.XLOOKUP($AT89,仮想キートップ,キー位置),IF(AND($AM89&lt;&gt;"",$AZ89=$BB89),I$10,I$9),_xlfn.XLOOKUP($AS89,仮想キートップ,入力コード),I$11,IF($AO89="",_xlfn.CONCAT($AZ89,","),""),I$13,_xlfn.XLOOKUP($AS89,仮想キートップ,キー位置),I$14,$Z89,IF($AO89="",I$15,_xlfn.CONCAT(I$16,$AZ89,I$17)),_xlfn.XLOOKUP($AS89,仮想キートップ,キー位置),I$18,I$5,IF(OR($BC89="",$BC89=$AZ89),"",I$6),I$8,_xlfn.XLOOKUP($AT89,仮想キートップ,キー位置),IF(AND($AM89&lt;&gt;"",$AZ89=$BB89),I$10,I$9),_xlfn.XLOOKUP($AS89,仮想キートップ,入力コード),I$12,IF($AO89="",_xlfn.CONCAT($AZ89,","),""),I$13,_xlfn.XLOOKUP($AS89,仮想キートップ,キー位置),I$14,$Z89,IF($AO89="",I$15,_xlfn.CONCAT(I$16,$AZ89,I$17)),_xlfn.XLOOKUP($AS89,仮想キートップ,キー位置),I$18,IF(OR($BC89="",$BC89=$AZ89),"",_xlfn.CONCAT(I$5,I$7,_xlfn.XLOOKUP($AT89,仮想キートップ,キー位置),IF(AND($AM89&lt;&gt;"",$AZ89=$BB89),I$10,I$9),_xlfn.XLOOKUP($AS89,仮想キートップ,入力コード),I$11,IF($AO89="",_xlfn.CONCAT($BC89,","),""),I$13,_xlfn.XLOOKUP($AS89,仮想キートップ,キー位置),I$14,$Z89,IF($AO89="",I$15,_xlfn.CONCAT(I$16,$BC89,I$17)),_xlfn.XLOOKUP($AS89,仮想キートップ,キー位置),I$18,I$5,I$8,_xlfn.XLOOKUP($AT89,仮想キートップ,キー位置),IF(AND($AM89&lt;&gt;"",$AZ89=$BB89),I$10,I$9),_xlfn.XLOOKUP($AS89,仮想キートップ,入力コード),I$12,IF($AO89="",_xlfn.CONCAT($BC89,","),""),I$13,_xlfn.XLOOKUP($AS89,仮想キートップ,キー位置),I$14,$Z89,IF($AO89="",I$15,_xlfn.CONCAT(I$16,$BC89,I$17)),_xlfn.XLOOKUP($AS89,仮想キートップ,キー位置),I$18))),"")</f>
        <v/>
      </c>
      <c r="K89" s="86" t="str">
        <f t="shared" ref="K89:K152" si="93">IF(AND($U89=1,$V89="A"),_xlfn.CONCAT(K$3,$AS89,K$4,IF(OR($BC89="",$BC89=$AZ89),"",K$6),K$7,IF(_xlfn.XLOOKUP($AS89,仮想キートップ,十六進数文字)=0,K$9,K$10),_xlfn.XLOOKUP($AS89,仮想キートップ,入力コード),K$11,$AZ89,K$12,_xlfn.XLOOKUP($AS89,仮想キートップ,キー位置),K$13,IF($Z89=0,0,2),K$14,_xlfn.XLOOKUP($AS89,仮想キートップ,キー位置),K$15,K$5,IF(OR($BC89="",$BC89=$AZ89),"",K$6),K$8,IF(_xlfn.XLOOKUP($AS89,仮想キートップ,十六進数文字)=0,K$9,K$10),_xlfn.XLOOKUP($AS89,仮想キートップ,入力コード),K$11,$AZ89,K$12,_xlfn.XLOOKUP($AS89,仮想キートップ,キー位置),K$13,$Z89,K$14,_xlfn.XLOOKUP($AS89,仮想キートップ,キー位置),K$15,IF(OR($BC89="",$BC89=$AZ89),"",_xlfn.CONCAT(K$5,K$7,IF(_xlfn.XLOOKUP($AS89,仮想キートップ,十六進数文字)=0,K$9,K$10),_xlfn.XLOOKUP($AS89,仮想キートップ,入力コード),K$11,$BC89,K$12,_xlfn.XLOOKUP($AS89,仮想キートップ,キー位置),K$13,IF($Z89=0,0,2),K$14,_xlfn.XLOOKUP($AS89,仮想キートップ,キー位置),K$15,K$5,K$8,IF(_xlfn.XLOOKUP($AS89,仮想キートップ,十六進数文字)=0,K$9,K$10),_xlfn.XLOOKUP($AS89,仮想キートップ,入力コード),K$11,$BC89,K$12,_xlfn.XLOOKUP($AS89,仮想キートップ,キー位置),K$13,$Z89,K$14,_xlfn.XLOOKUP($AS89,仮想キートップ,キー位置),K$15))),"")</f>
        <v/>
      </c>
      <c r="L89" s="86" t="str">
        <f t="shared" ref="L89:L152" si="94">IF(AND($U89=1,$V89="B"),_xlfn.CONCAT(L$3,$AS89,L$4,IF(OR($BC89="",$BC89=$AZ89),"",L$6),L$7,IF(_xlfn.XLOOKUP($AS89,仮想キートップ,十六進数文字)=0,L$9,L$10),_xlfn.XLOOKUP($AS89,仮想キートップ,入力コード),L$11,$AZ89,L$12,_xlfn.XLOOKUP($AS89,仮想キートップ,キー位置),L$13,IF($Z89=0,0,2),L$14,_xlfn.XLOOKUP($AS89,仮想キートップ,キー位置),L$15,L$5,IF(OR($BC89="",$BC89=$AZ89),"",L$6),L$8,IF(_xlfn.XLOOKUP($AS89,仮想キートップ,十六進数文字)=0,L$9,L$10),_xlfn.XLOOKUP($AS89,仮想キートップ,入力コード),L$11,$AZ89,L$12,_xlfn.XLOOKUP($AS89,仮想キートップ,キー位置),L$13,$Z89,L$14,_xlfn.XLOOKUP($AS89,仮想キートップ,キー位置),L$15,IF(OR($BC89="",$BC89=$AZ89),"",_xlfn.CONCAT(L$5,L$7,IF(_xlfn.XLOOKUP($AS89,仮想キートップ,十六進数文字)=0,L$9,L$10),_xlfn.XLOOKUP($AS89,仮想キートップ,入力コード),L$11,$BC89,L$12,_xlfn.XLOOKUP($AS89,仮想キートップ,キー位置),L$13,IF($Z89=0,0,2),L$14,_xlfn.XLOOKUP($AS89,仮想キートップ,キー位置),L$15,L$5,L$8,IF(_xlfn.XLOOKUP($AS89,仮想キートップ,十六進数文字)=0,L$9,L$10),_xlfn.XLOOKUP($AS89,仮想キートップ,入力コード),L$11,$BC89,L$12,_xlfn.XLOOKUP($AS89,仮想キートップ,キー位置),L$13,$Z89,L$14,_xlfn.XLOOKUP($AS89,仮想キートップ,キー位置),L$15))),"")</f>
        <v/>
      </c>
      <c r="M89" s="86" t="str">
        <f t="shared" ref="M89:M152" si="95">IF(AND($U89=1,$V89="C"),_xlfn.CONCAT(M$3,$AS89,M$4,IF(OR($BC89="",$BC89=$AZ89),"",M$6),M$7,IF(_xlfn.XLOOKUP($AS89,仮想キートップ,十六進数文字)=0,M$9,M$10),_xlfn.XLOOKUP($AS89,仮想キートップ,入力コード),M$11,$AZ89,M$12,_xlfn.XLOOKUP($AS89,仮想キートップ,キー位置),M$13,IF($Z89=0,0,2),M$14,_xlfn.XLOOKUP($AS89,仮想キートップ,キー位置),M$15,M$5,IF(OR($BC89="",$BC89=$AZ89),"",M$6),M$8,IF(_xlfn.XLOOKUP($AS89,仮想キートップ,十六進数文字)=0,M$9,M$10),_xlfn.XLOOKUP($AS89,仮想キートップ,入力コード),M$11,$AZ89,M$12,_xlfn.XLOOKUP($AS89,仮想キートップ,キー位置),M$13,$Z89,M$14,_xlfn.XLOOKUP($AS89,仮想キートップ,キー位置),M$15,IF(OR($BC89="",$BC89=$AZ89),"",_xlfn.CONCAT(M$5,M$7,IF(_xlfn.XLOOKUP($AS89,仮想キートップ,十六進数文字)=0,M$9,M$10),_xlfn.XLOOKUP($AS89,仮想キートップ,入力コード),M$11,$BC89,M$12,_xlfn.XLOOKUP($AS89,仮想キートップ,キー位置),M$13,IF($Z89=0,0,2),M$14,_xlfn.XLOOKUP($AS89,仮想キートップ,キー位置),M$15,M$5,M$8,IF(_xlfn.XLOOKUP($AS89,仮想キートップ,十六進数文字)=0,M$9,M$10),_xlfn.XLOOKUP($AS89,仮想キートップ,入力コード),M$11,$BC89,M$12,_xlfn.XLOOKUP($AS89,仮想キートップ,キー位置),M$13,$Z89,M$14,_xlfn.XLOOKUP($AS89,仮想キートップ,キー位置),M$15))),"")</f>
        <v/>
      </c>
      <c r="N89" s="286"/>
      <c r="O89" s="92" t="str">
        <f t="shared" ref="O89:O152" si="96">IF(AND($AM89&lt;&gt;"",$U89=3,OR($AZ89&lt;&gt;$BB89,AND($BD89&lt;&gt;"",$BD89&lt;&gt;$BB89))),_xlfn.CONCAT(O$3,PROPER(_xlfn.XLOOKUP($AS89,仮想キートップ,入力コード)),", ",PROPER(_xlfn.XLOOKUP($AT89,仮想キートップ,入力コード))," &amp; ",PROPER(_xlfn.XLOOKUP($AU89,仮想キートップ,入力コード))," → ",$AV89,CLEAN($AW89),IF(OR($BD89="",$BD89=$BB89),_xlfn.CONCAT(O$4,O$7,_xlfn.XLOOKUP($AS89,仮想キートップ,キー位置),O$10,_xlfn.XLOOKUP($AT89,仮想キートップ,キー位置),O$11,_xlfn.XLOOKUP($AU89,仮想キートップ,入力コード),O$12,$BB89,O$15,_xlfn.XLOOKUP($AU89,仮想キートップ,キー位置),O$16,_xlfn.XLOOKUP($AU89,仮想キートップ,キー位置),O$17,O$5,O$8,_xlfn.XLOOKUP($AS89,仮想キートップ,キー位置),O$10,_xlfn.XLOOKUP($AT89,仮想キートップ,キー位置),O$11,_xlfn.XLOOKUP($AU89,仮想キートップ,入力コード),O$13,$BB89,O$15,_xlfn.XLOOKUP($AU89,仮想キートップ,キー位置),O$16,_xlfn.XLOOKUP($AU89,仮想キートップ,キー位置),O$17,O$5,O$9,_xlfn.XLOOKUP($AS89,仮想キートップ,キー位置),O$10,_xlfn.XLOOKUP($AT89,仮想キートップ,キー位置),O$11,_xlfn.XLOOKUP($AU89,仮想キートップ,入力コード),O$14,$BB89,O$15,_xlfn.XLOOKUP($AU89,仮想キートップ,キー位置),O$16,_xlfn.XLOOKUP($AU89,仮想キートップ,キー位置),O$17),_xlfn.CONCAT(O$4,O$6,O$7,_xlfn.XLOOKUP($AS89,仮想キートップ,キー位置),O$10,_xlfn.XLOOKUP($AT89,仮想キートップ,キー位置),O$11,_xlfn.XLOOKUP($AU89,仮想キートップ,入力コード),O$12,$BB89,O$15,_xlfn.XLOOKUP($AU89,仮想キートップ,キー位置),O$16,_xlfn.XLOOKUP($AU89,仮想キートップ,キー位置),O$17,O$5,O$6,O$8,_xlfn.XLOOKUP($AS89,仮想キートップ,キー位置),O$10,_xlfn.XLOOKUP($AT89,仮想キートップ,キー位置),O$11,_xlfn.XLOOKUP($AU89,仮想キートップ,入力コード),O$13,$BB89,O$15,_xlfn.XLOOKUP($AU89,仮想キートップ,キー位置),O$16,_xlfn.XLOOKUP($AU89,仮想キートップ,キー位置),O$17,O$5,O$6,O$9,_xlfn.XLOOKUP($AS89,仮想キートップ,キー位置),O$10,_xlfn.XLOOKUP($AT89,仮想キートップ,キー位置),O$11,_xlfn.XLOOKUP($AU89,仮想キートップ,入力コード),O$14,$BB89,O$15,_xlfn.XLOOKUP($AU89,仮想キートップ,キー位置),O$16,_xlfn.XLOOKUP($AU89,仮想キートップ,キー位置),O$17,O$5,O$7,_xlfn.XLOOKUP($AS89,仮想キートップ,キー位置),O$10,_xlfn.XLOOKUP($AT89,仮想キートップ,キー位置),O$11,_xlfn.XLOOKUP($AU89,仮想キートップ,入力コード),O$12,$BD89,O$15,_xlfn.XLOOKUP($AU89,仮想キートップ,キー位置),O$16,_xlfn.XLOOKUP($AU89,仮想キートップ,キー位置),O$17,O$5,O$8,_xlfn.XLOOKUP($AS89,仮想キートップ,キー位置),O$10,_xlfn.XLOOKUP($AT89,仮想キートップ,キー位置),O$11,_xlfn.XLOOKUP($AU89,仮想キートップ,入力コード),O$13,$BD89,O$15,_xlfn.XLOOKUP($AU89,仮想キートップ,キー位置),O$16,_xlfn.XLOOKUP($AU89,仮想キートップ,キー位置),O$17,O$5,O$9,_xlfn.XLOOKUP($AS89,仮想キートップ,キー位置),O$10,_xlfn.XLOOKUP($AT89,仮想キートップ,キー位置),O$11,_xlfn.XLOOKUP($AU89,仮想キートップ,入力コード),O$14,$BD89,O$15,_xlfn.XLOOKUP($AU89,仮想キートップ,キー位置),O$16,_xlfn.XLOOKUP($AU89,仮想キートップ,キー位置),O$17))),"")</f>
        <v/>
      </c>
      <c r="P89" s="86" t="str">
        <f t="shared" si="31"/>
        <v/>
      </c>
      <c r="Q89" s="86" t="str">
        <f t="shared" si="32"/>
        <v/>
      </c>
      <c r="R89" s="93" t="str">
        <f>IF(AND($AM89&lt;&gt;"",$U89=1),_xlfn.CONCAT(R$3,PROPER(_xlfn.XLOOKUP($AS89,入力キー,入力コード)),IF(OR($BD89="",$BD89=$BB89),_xlfn.CONCAT(R$4,IF($AS89=_xlfn.XLOOKUP($AS89,仮想キートップ,入力キー),R$7,R$10),_xlfn.XLOOKUP($AS89,仮想キートップ,入力コード),R$13,$BB89,R$14,_xlfn.XLOOKUP($AS89,仮想キートップ,キー位置),R$15,_xlfn.XLOOKUP($AS89,仮想キートップ,キー位置),R$17,IF($AS89=_xlfn.XLOOKUP($AS89,仮想キートップ,入力キー),R$12,R$11),_xlfn.XLOOKUP($AS89,仮想キートップ,入力コード),R$13,$BB89,R$14,_xlfn.XLOOKUP($AS89,仮想キートップ,キー位置),R$16,_xlfn.XLOOKUP($AS89,仮想キートップ,キー位置),IF(COUNTA($AM89:$AM$348)&gt;1,R$17,R$18)),_xlfn.CONCAT(R$4,R$6,IF($AS89=_xlfn.XLOOKUP($AS89,仮想キートップ,入力キー),R$7,R$10),_xlfn.XLOOKUP($AS89,仮想キートップ,入力コード),R$13,$BB89,R$14,_xlfn.XLOOKUP($AS89,仮想キートップ,キー位置),R$15,_xlfn.XLOOKUP($AS89,仮想キートップ,キー位置),R$17,IF($AS89=_xlfn.XLOOKUP($AS89,仮想キートップ,入力キー),R$8,R$9),_xlfn.XLOOKUP($AS89,仮想キートップ,入力コード),R$13,$BB89,R$14,_xlfn.XLOOKUP($AS89,仮想キートップ,キー位置),R$16,_xlfn.XLOOKUP($AS89,仮想キートップ,キー位置),R$17,R$5,IF($AS89=_xlfn.XLOOKUP($AS89,仮想キートップ,入力キー),R$7,R$10),_xlfn.XLOOKUP($AS89,仮想キートップ,入力コード),R$13,$BD89,R$14,_xlfn.XLOOKUP($AS89,仮想キートップ,キー位置),R$15,_xlfn.XLOOKUP($AS89,仮想キートップ,キー位置),R$17,IF($AS89=_xlfn.XLOOKUP($AS89,仮想キートップ,入力キー),R$12,R$11),_xlfn.XLOOKUP($AS89,仮想キートップ,入力コード),R$13,$BD89,R$14,_xlfn.XLOOKUP($AS89,仮想キートップ,キー位置),R$16,_xlfn.XLOOKUP($AS89,仮想キートップ,キー位置),IF(COUNTA($AM89:$AM$348)&gt;1,R$17,R$18)))),"")</f>
        <v/>
      </c>
      <c r="S89" s="282"/>
      <c r="U89" s="24">
        <f t="shared" si="73"/>
        <v>3</v>
      </c>
      <c r="V89" s="23" t="str">
        <f t="shared" si="74"/>
        <v>A</v>
      </c>
      <c r="W89" s="23">
        <f t="shared" si="75"/>
        <v>1</v>
      </c>
      <c r="X89" s="23">
        <f t="shared" si="76"/>
        <v>0</v>
      </c>
      <c r="Y89" s="30">
        <f t="shared" si="77"/>
        <v>8796097249280</v>
      </c>
      <c r="Z89" s="178">
        <f t="shared" si="78"/>
        <v>0</v>
      </c>
      <c r="AA89" s="23"/>
      <c r="AB89" s="386">
        <f t="shared" si="79"/>
        <v>8796093054976</v>
      </c>
      <c r="AC89" s="49" t="str">
        <f t="shared" si="80"/>
        <v/>
      </c>
      <c r="AD89" s="50">
        <f t="shared" si="81"/>
        <v>0</v>
      </c>
      <c r="AE89" s="49">
        <f t="shared" si="82"/>
        <v>8796097216512</v>
      </c>
      <c r="AF89" s="49" t="str">
        <f t="shared" si="83"/>
        <v/>
      </c>
      <c r="AG89" s="48">
        <f t="shared" si="84"/>
        <v>0</v>
      </c>
      <c r="AH89" s="386">
        <f t="shared" si="85"/>
        <v>4227072</v>
      </c>
      <c r="AI89" s="49" t="str">
        <f t="shared" si="86"/>
        <v>りゅ</v>
      </c>
      <c r="AJ89" s="50">
        <f t="shared" si="87"/>
        <v>1</v>
      </c>
      <c r="AK89" s="23"/>
      <c r="AL89" s="113">
        <v>132</v>
      </c>
      <c r="AM89" s="2"/>
      <c r="AN89" s="334"/>
      <c r="AO89" s="334"/>
      <c r="AP89" s="10"/>
      <c r="AQ89" s="4" t="s">
        <v>290</v>
      </c>
      <c r="AR89" s="13"/>
      <c r="AS89" s="13" t="s">
        <v>80</v>
      </c>
      <c r="AT89" s="13" t="s">
        <v>27</v>
      </c>
      <c r="AU89" s="100" t="s">
        <v>21</v>
      </c>
      <c r="AV89" s="22" t="s">
        <v>359</v>
      </c>
      <c r="AW89" s="428"/>
      <c r="AX89" s="5"/>
      <c r="AY89" s="12"/>
      <c r="AZ89" s="122" t="str">
        <f t="shared" si="71"/>
        <v>{"key_code":"t"},{"key_code":"h"},{"key_code":"u"}</v>
      </c>
      <c r="BA89" s="83"/>
      <c r="BB89" s="122" t="str">
        <f t="shared" si="72"/>
        <v>{"key_code":"t"},{"key_code":"h"},{"key_code":"u"}</v>
      </c>
      <c r="BC89" s="83"/>
      <c r="BD89" s="320"/>
    </row>
    <row r="90" spans="1:56" ht="21">
      <c r="A90" s="285"/>
      <c r="B90" s="286"/>
      <c r="C90" s="295"/>
      <c r="D90" s="296"/>
      <c r="E90" s="291"/>
      <c r="F90" s="202" t="str">
        <f t="shared" si="88"/>
        <v>{"description":"右半, て &amp; い → てぃ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t"},{"key_code":"h"},{"key_code":"i"},{"set_variable":{"name":"KC_K","value":1}},{"set_variable":{"name":"USC","value":0}}],"to_after_key_up":[{"set_variable":{"name":"KC_K","value":0}}],"type":"basic"},</v>
      </c>
      <c r="G90" s="86" t="str">
        <f t="shared" si="89"/>
        <v>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t"},{"key_code":"h"},{"key_code":"i"},{"set_variable":{"name":"KC_E","value":1}},{"set_variable":{"name":"USC","value":0}}],"to_after_key_up":[{"set_variable":{"name":"KC_E","value":0}}],"type":"basic"},</v>
      </c>
      <c r="H90" s="86" t="str">
        <f t="shared" si="90"/>
        <v>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t"},{"key_code":"h"},{"key_code":"i"},{"set_variable":{"name":"KC_M","value":1}},{"set_variable":{"name":"USC","value":0}}],"to_after_key_up":[{"set_variable":{"name":"KC_M","value":0}}],"type":"basic"},</v>
      </c>
      <c r="I90" s="86" t="str">
        <f t="shared" si="91"/>
        <v/>
      </c>
      <c r="J90" s="86" t="str">
        <f t="shared" si="92"/>
        <v/>
      </c>
      <c r="K90" s="86" t="str">
        <f t="shared" si="93"/>
        <v/>
      </c>
      <c r="L90" s="86" t="str">
        <f t="shared" si="94"/>
        <v/>
      </c>
      <c r="M90" s="86" t="str">
        <f t="shared" si="95"/>
        <v/>
      </c>
      <c r="N90" s="286"/>
      <c r="O90" s="92" t="str">
        <f t="shared" si="96"/>
        <v/>
      </c>
      <c r="P90" s="86" t="str">
        <f t="shared" ref="P90:P153" si="97">IF(AND($AM90&lt;&gt;"",$U90=3,OR($AZ90&lt;&gt;$BB90,AND($BD90&lt;&gt;"",$BD90&lt;&gt;$BB90))),IF(OR($BD90="",$BD90=$BB90),_xlfn.CONCAT(O$5,O$7,_xlfn.XLOOKUP($AS90,仮想キートップ,キー位置),O$10,_xlfn.XLOOKUP($AU90,仮想キートップ,キー位置),O$11,_xlfn.XLOOKUP($AT90,仮想キートップ,入力コード),O$12,$BB90,O$15,_xlfn.XLOOKUP($AT90,仮想キートップ,キー位置),O$16,_xlfn.XLOOKUP($AT90,仮想キートップ,キー位置),O$17,O$5,O$8,_xlfn.XLOOKUP($AS90,仮想キートップ,キー位置),O$10,_xlfn.XLOOKUP($AU90,仮想キートップ,キー位置),O$11,_xlfn.XLOOKUP($AT90,仮想キートップ,入力コード),O$13,$BB90,O$15,_xlfn.XLOOKUP($AT90,仮想キートップ,キー位置),O$16,_xlfn.XLOOKUP($AT90,仮想キートップ,キー位置),O$17,O$5,O$9,_xlfn.XLOOKUP($AS90,仮想キートップ,キー位置),O$10,_xlfn.XLOOKUP($AU90,仮想キートップ,キー位置),O$11,_xlfn.XLOOKUP($AT90,仮想キートップ,入力コード),O$14,$BB90,O$15,_xlfn.XLOOKUP($AT90,仮想キートップ,キー位置),O$16,_xlfn.XLOOKUP($AT90,仮想キートップ,キー位置),O$17),_xlfn.CONCAT(O$5,O$6,O$7,_xlfn.XLOOKUP($AS90,仮想キートップ,キー位置),O$10,_xlfn.XLOOKUP($AU90,仮想キートップ,キー位置),O$11,_xlfn.XLOOKUP($AT90,仮想キートップ,入力コード),O$12,$BB90,O$15,_xlfn.XLOOKUP($AT90,仮想キートップ,キー位置),O$16,_xlfn.XLOOKUP($AT90,仮想キートップ,キー位置),O$17,O$5,O$6,O$8,_xlfn.XLOOKUP($AS90,仮想キートップ,キー位置),O$10,_xlfn.XLOOKUP($AU90,仮想キートップ,キー位置),O$11,_xlfn.XLOOKUP($AT90,仮想キートップ,入力コード),O$13,$BB90,O$15,_xlfn.XLOOKUP($AT90,仮想キートップ,キー位置),O$16,_xlfn.XLOOKUP($AT90,仮想キートップ,キー位置),O$17,O$5,O$6,O$9,_xlfn.XLOOKUP($AS90,仮想キートップ,キー位置),O$10,_xlfn.XLOOKUP($AU90,仮想キートップ,キー位置),O$11,_xlfn.XLOOKUP($AT90,仮想キートップ,入力コード),O$14,$BB90,O$15,_xlfn.XLOOKUP($AT90,仮想キートップ,キー位置),O$16,_xlfn.XLOOKUP($AT90,仮想キートップ,キー位置),O$17,O$5,O$7,_xlfn.XLOOKUP($AS90,仮想キートップ,キー位置),O$10,_xlfn.XLOOKUP($AU90,仮想キートップ,キー位置),O$11,_xlfn.XLOOKUP($AT90,仮想キートップ,入力コード),O$12,$BD90,O$15,_xlfn.XLOOKUP($AT90,仮想キートップ,キー位置),O$16,_xlfn.XLOOKUP($AT90,仮想キートップ,キー位置),O$17,O$5,O$8,_xlfn.XLOOKUP($AS90,仮想キートップ,キー位置),O$10,_xlfn.XLOOKUP($AU90,仮想キートップ,キー位置),O$11,_xlfn.XLOOKUP($AT90,仮想キートップ,入力コード),O$13,$BD90,O$15,_xlfn.XLOOKUP($AT90,仮想キートップ,キー位置),O$16,_xlfn.XLOOKUP($AT90,仮想キートップ,キー位置),O$17,O$5,O$9,_xlfn.XLOOKUP($AS90,仮想キートップ,キー位置),O$10,_xlfn.XLOOKUP($AU90,仮想キートップ,キー位置),O$11,_xlfn.XLOOKUP($AT90,仮想キートップ,入力コード),O$14,$BD90,O$15,_xlfn.XLOOKUP($AT90,仮想キートップ,キー位置),O$16,_xlfn.XLOOKUP($AT90,仮想キートップ,キー位置),O$17)),"")</f>
        <v/>
      </c>
      <c r="Q90" s="86" t="str">
        <f t="shared" ref="Q90:Q153" si="98">IF(AND($AM90&lt;&gt;"",$U90=3,OR($AZ90&lt;&gt;$BB90,AND($BD90&lt;&gt;"",$BD90&lt;&gt;$BB90))),IF(OR($BD90="",$BD90=$BB90),_xlfn.CONCAT(O$5,O$7,_xlfn.XLOOKUP($AT90,仮想キートップ,キー位置),O$10,_xlfn.XLOOKUP($AU90,仮想キートップ,キー位置),O$11,_xlfn.XLOOKUP($AS90,仮想キートップ,入力コード),O$12,$BB90,O$15,_xlfn.XLOOKUP($AS90,仮想キートップ,キー位置),O$16,_xlfn.XLOOKUP($AS90,仮想キートップ,キー位置),O$17,O$5,O$8,_xlfn.XLOOKUP($AT90,仮想キートップ,キー位置),O$10,_xlfn.XLOOKUP($AU90,仮想キートップ,キー位置),O$11,_xlfn.XLOOKUP($AS90,仮想キートップ,入力コード),O$13,$BB90,O$15,_xlfn.XLOOKUP($AS90,仮想キートップ,キー位置),O$16,_xlfn.XLOOKUP($AS90,仮想キートップ,キー位置),O$17,O$5,O$9,_xlfn.XLOOKUP($AT90,仮想キートップ,キー位置),O$10,_xlfn.XLOOKUP($AU90,仮想キートップ,キー位置),O$11,_xlfn.XLOOKUP($AS90,仮想キートップ,入力コード),O$14,$BB90,O$15,_xlfn.XLOOKUP($AS90,仮想キートップ,キー位置),O$16,_xlfn.XLOOKUP($AS90,仮想キートップ,キー位置),O$17),_xlfn.CONCAT(O$5,O$6,O$7,_xlfn.XLOOKUP($AT90,仮想キートップ,キー位置),O$10,_xlfn.XLOOKUP($AU90,仮想キートップ,キー位置),O$11,_xlfn.XLOOKUP($AS90,仮想キートップ,入力コード),O$12,$BB90,O$15,_xlfn.XLOOKUP($AS90,仮想キートップ,キー位置),O$16,_xlfn.XLOOKUP($AS90,仮想キートップ,キー位置),O$17,O$5,O$6,O$8,_xlfn.XLOOKUP($AT90,仮想キートップ,キー位置),O$10,_xlfn.XLOOKUP($AU90,仮想キートップ,キー位置),O$11,_xlfn.XLOOKUP($AS90,仮想キートップ,入力コード),O$13,$BB90,O$15,_xlfn.XLOOKUP($AS90,仮想キートップ,キー位置),O$16,_xlfn.XLOOKUP($AS90,仮想キートップ,キー位置),O$17,O$5,O$6,O$9,_xlfn.XLOOKUP($AT90,仮想キートップ,キー位置),O$10,_xlfn.XLOOKUP($AU90,仮想キートップ,キー位置),O$11,_xlfn.XLOOKUP($AS90,仮想キートップ,入力コード),O$14,$BB90,O$15,_xlfn.XLOOKUP($AS90,仮想キートップ,キー位置),O$16,_xlfn.XLOOKUP($AS90,仮想キートップ,キー位置),O$17,O$5,O$7,_xlfn.XLOOKUP($AT90,仮想キートップ,キー位置),O$10,_xlfn.XLOOKUP($AU90,仮想キートップ,キー位置),O$11,_xlfn.XLOOKUP($AS90,仮想キートップ,入力コード),O$12,$BD90,O$15,_xlfn.XLOOKUP($AS90,仮想キートップ,キー位置),O$16,_xlfn.XLOOKUP($AS90,仮想キートップ,キー位置),O$17,O$5,O$8,_xlfn.XLOOKUP($AT90,仮想キートップ,キー位置),O$10,_xlfn.XLOOKUP($AU90,仮想キートップ,キー位置),O$11,_xlfn.XLOOKUP($AS90,仮想キートップ,入力コード),O$13,$BD90,O$15,_xlfn.XLOOKUP($AS90,仮想キートップ,キー位置),O$16,_xlfn.XLOOKUP($AS90,仮想キートップ,キー位置),O$17,O$5,O$9,_xlfn.XLOOKUP($AT90,仮想キートップ,キー位置),O$10,_xlfn.XLOOKUP($AU90,仮想キートップ,キー位置),O$11,_xlfn.XLOOKUP($AS90,仮想キートップ,入力コード),O$14,$BD90,O$15,_xlfn.XLOOKUP($AS90,仮想キートップ,キー位置),O$16,_xlfn.XLOOKUP($AS90,仮想キートップ,キー位置),O$17)),"")</f>
        <v/>
      </c>
      <c r="R90" s="93" t="str">
        <f>IF(AND($AM90&lt;&gt;"",$U90=1),_xlfn.CONCAT(R$3,PROPER(_xlfn.XLOOKUP($AS90,入力キー,入力コード)),IF(OR($BD90="",$BD90=$BB90),_xlfn.CONCAT(R$4,IF($AS90=_xlfn.XLOOKUP($AS90,仮想キートップ,入力キー),R$7,R$10),_xlfn.XLOOKUP($AS90,仮想キートップ,入力コード),R$13,$BB90,R$14,_xlfn.XLOOKUP($AS90,仮想キートップ,キー位置),R$15,_xlfn.XLOOKUP($AS90,仮想キートップ,キー位置),R$17,IF($AS90=_xlfn.XLOOKUP($AS90,仮想キートップ,入力キー),R$12,R$11),_xlfn.XLOOKUP($AS90,仮想キートップ,入力コード),R$13,$BB90,R$14,_xlfn.XLOOKUP($AS90,仮想キートップ,キー位置),R$16,_xlfn.XLOOKUP($AS90,仮想キートップ,キー位置),IF(COUNTA($AM90:$AM$348)&gt;1,R$17,R$18)),_xlfn.CONCAT(R$4,R$6,IF($AS90=_xlfn.XLOOKUP($AS90,仮想キートップ,入力キー),R$7,R$10),_xlfn.XLOOKUP($AS90,仮想キートップ,入力コード),R$13,$BB90,R$14,_xlfn.XLOOKUP($AS90,仮想キートップ,キー位置),R$15,_xlfn.XLOOKUP($AS90,仮想キートップ,キー位置),R$17,IF($AS90=_xlfn.XLOOKUP($AS90,仮想キートップ,入力キー),R$8,R$9),_xlfn.XLOOKUP($AS90,仮想キートップ,入力コード),R$13,$BB90,R$14,_xlfn.XLOOKUP($AS90,仮想キートップ,キー位置),R$16,_xlfn.XLOOKUP($AS90,仮想キートップ,キー位置),R$17,R$5,IF($AS90=_xlfn.XLOOKUP($AS90,仮想キートップ,入力キー),R$7,R$10),_xlfn.XLOOKUP($AS90,仮想キートップ,入力コード),R$13,$BD90,R$14,_xlfn.XLOOKUP($AS90,仮想キートップ,キー位置),R$15,_xlfn.XLOOKUP($AS90,仮想キートップ,キー位置),R$17,IF($AS90=_xlfn.XLOOKUP($AS90,仮想キートップ,入力キー),R$12,R$11),_xlfn.XLOOKUP($AS90,仮想キートップ,入力コード),R$13,$BD90,R$14,_xlfn.XLOOKUP($AS90,仮想キートップ,キー位置),R$16,_xlfn.XLOOKUP($AS90,仮想キートップ,キー位置),IF(COUNTA($AM90:$AM$348)&gt;1,R$17,R$18)))),"")</f>
        <v/>
      </c>
      <c r="S90" s="282"/>
      <c r="U90" s="24">
        <f t="shared" si="73"/>
        <v>3</v>
      </c>
      <c r="V90" s="23" t="str">
        <f t="shared" si="74"/>
        <v>A</v>
      </c>
      <c r="W90" s="23">
        <f t="shared" si="75"/>
        <v>1</v>
      </c>
      <c r="X90" s="23">
        <f t="shared" si="76"/>
        <v>0</v>
      </c>
      <c r="Y90" s="30">
        <f t="shared" si="77"/>
        <v>8800388022272</v>
      </c>
      <c r="Z90" s="178">
        <f t="shared" si="78"/>
        <v>0</v>
      </c>
      <c r="AA90" s="23"/>
      <c r="AB90" s="386">
        <f t="shared" si="79"/>
        <v>8796093054976</v>
      </c>
      <c r="AC90" s="49" t="str">
        <f t="shared" si="80"/>
        <v/>
      </c>
      <c r="AD90" s="50">
        <f t="shared" si="81"/>
        <v>0</v>
      </c>
      <c r="AE90" s="49">
        <f t="shared" si="82"/>
        <v>8800387989504</v>
      </c>
      <c r="AF90" s="49" t="str">
        <f t="shared" si="83"/>
        <v/>
      </c>
      <c r="AG90" s="48">
        <f t="shared" si="84"/>
        <v>0</v>
      </c>
      <c r="AH90" s="386">
        <f t="shared" si="85"/>
        <v>4295000064</v>
      </c>
      <c r="AI90" s="49" t="str">
        <f t="shared" si="86"/>
        <v/>
      </c>
      <c r="AJ90" s="50">
        <f t="shared" si="87"/>
        <v>0</v>
      </c>
      <c r="AK90" s="23"/>
      <c r="AL90" s="113">
        <v>133</v>
      </c>
      <c r="AM90" s="2"/>
      <c r="AN90" s="334"/>
      <c r="AO90" s="334"/>
      <c r="AP90" s="10"/>
      <c r="AQ90" s="4" t="s">
        <v>290</v>
      </c>
      <c r="AR90" s="13"/>
      <c r="AS90" s="13" t="s">
        <v>80</v>
      </c>
      <c r="AT90" s="13" t="s">
        <v>300</v>
      </c>
      <c r="AU90" s="100" t="s">
        <v>69</v>
      </c>
      <c r="AV90" s="22" t="s">
        <v>358</v>
      </c>
      <c r="AW90" s="428"/>
      <c r="AX90" s="5"/>
      <c r="AY90" s="12"/>
      <c r="AZ90" s="122" t="str">
        <f t="shared" si="71"/>
        <v>{"key_code":"t"},{"key_code":"h"},{"key_code":"i"}</v>
      </c>
      <c r="BA90" s="83"/>
      <c r="BB90" s="122" t="str">
        <f t="shared" si="72"/>
        <v>{"key_code":"t"},{"key_code":"h"},{"key_code":"i"}</v>
      </c>
      <c r="BC90" s="83"/>
      <c r="BD90" s="320"/>
    </row>
    <row r="91" spans="1:56" ht="21">
      <c r="A91" s="285"/>
      <c r="B91" s="286"/>
      <c r="C91" s="295"/>
      <c r="D91" s="296"/>
      <c r="E91" s="291"/>
      <c r="F91" s="202" t="str">
        <f t="shared" si="88"/>
        <v>{"description":"右濁, て &amp; ゆ → でゅ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h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"},{"key_code":"h"},{"key_code":"u"},{"set_variable":{"name":"KC_P","value":1}},{"set_variable":{"name":"USC","value":0}}],"to_after_key_up":[{"set_variable":{"name":"KC_P","value":0}}],"type":"basic"},</v>
      </c>
      <c r="G91" s="86" t="str">
        <f t="shared" si="89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"},{"key_code":"h"},{"key_code":"u"},{"set_variable":{"name":"KC_E","value":1}},{"set_variable":{"name":"USC","value":0}}],"to_after_key_up":[{"set_variable":{"name":"KC_E","value":0}}],"type":"basic"},</v>
      </c>
      <c r="H91" s="86" t="str">
        <f t="shared" si="90"/>
        <v>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u"},{"set_variable":{"name":"KC_J","value":1}},{"set_variable":{"name":"USC","value":0}}],"to_after_key_up":[{"set_variable":{"name":"KC_J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h"},{"key_code":"u"},{"set_variable":{"name":"KC_J","value":1}},{"set_variable":{"name":"USC","value":0}}],"to_after_key_up":[{"set_variable":{"name":"KC_J","value":0}}],"type":"basic"},</v>
      </c>
      <c r="I91" s="86" t="str">
        <f t="shared" si="91"/>
        <v/>
      </c>
      <c r="J91" s="86" t="str">
        <f t="shared" si="92"/>
        <v/>
      </c>
      <c r="K91" s="86" t="str">
        <f t="shared" si="93"/>
        <v/>
      </c>
      <c r="L91" s="86" t="str">
        <f t="shared" si="94"/>
        <v/>
      </c>
      <c r="M91" s="86" t="str">
        <f t="shared" si="95"/>
        <v/>
      </c>
      <c r="N91" s="286"/>
      <c r="O91" s="92" t="str">
        <f t="shared" si="96"/>
        <v/>
      </c>
      <c r="P91" s="86" t="str">
        <f t="shared" si="97"/>
        <v/>
      </c>
      <c r="Q91" s="86" t="str">
        <f t="shared" si="98"/>
        <v/>
      </c>
      <c r="R91" s="93" t="str">
        <f>IF(AND($AM91&lt;&gt;"",$U91=1),_xlfn.CONCAT(R$3,PROPER(_xlfn.XLOOKUP($AS91,入力キー,入力コード)),IF(OR($BD91="",$BD91=$BB91),_xlfn.CONCAT(R$4,IF($AS91=_xlfn.XLOOKUP($AS91,仮想キートップ,入力キー),R$7,R$10),_xlfn.XLOOKUP($AS91,仮想キートップ,入力コード),R$13,$BB91,R$14,_xlfn.XLOOKUP($AS91,仮想キートップ,キー位置),R$15,_xlfn.XLOOKUP($AS91,仮想キートップ,キー位置),R$17,IF($AS91=_xlfn.XLOOKUP($AS91,仮想キートップ,入力キー),R$12,R$11),_xlfn.XLOOKUP($AS91,仮想キートップ,入力コード),R$13,$BB91,R$14,_xlfn.XLOOKUP($AS91,仮想キートップ,キー位置),R$16,_xlfn.XLOOKUP($AS91,仮想キートップ,キー位置),IF(COUNTA($AM91:$AM$348)&gt;1,R$17,R$18)),_xlfn.CONCAT(R$4,R$6,IF($AS91=_xlfn.XLOOKUP($AS91,仮想キートップ,入力キー),R$7,R$10),_xlfn.XLOOKUP($AS91,仮想キートップ,入力コード),R$13,$BB91,R$14,_xlfn.XLOOKUP($AS91,仮想キートップ,キー位置),R$15,_xlfn.XLOOKUP($AS91,仮想キートップ,キー位置),R$17,IF($AS91=_xlfn.XLOOKUP($AS91,仮想キートップ,入力キー),R$8,R$9),_xlfn.XLOOKUP($AS91,仮想キートップ,入力コード),R$13,$BB91,R$14,_xlfn.XLOOKUP($AS91,仮想キートップ,キー位置),R$16,_xlfn.XLOOKUP($AS91,仮想キートップ,キー位置),R$17,R$5,IF($AS91=_xlfn.XLOOKUP($AS91,仮想キートップ,入力キー),R$7,R$10),_xlfn.XLOOKUP($AS91,仮想キートップ,入力コード),R$13,$BD91,R$14,_xlfn.XLOOKUP($AS91,仮想キートップ,キー位置),R$15,_xlfn.XLOOKUP($AS91,仮想キートップ,キー位置),R$17,IF($AS91=_xlfn.XLOOKUP($AS91,仮想キートップ,入力キー),R$12,R$11),_xlfn.XLOOKUP($AS91,仮想キートップ,入力コード),R$13,$BD91,R$14,_xlfn.XLOOKUP($AS91,仮想キートップ,キー位置),R$16,_xlfn.XLOOKUP($AS91,仮想キートップ,キー位置),IF(COUNTA($AM91:$AM$348)&gt;1,R$17,R$18)))),"")</f>
        <v/>
      </c>
      <c r="S91" s="282"/>
      <c r="U91" s="24">
        <f t="shared" si="73"/>
        <v>3</v>
      </c>
      <c r="V91" s="23" t="str">
        <f t="shared" si="74"/>
        <v>A</v>
      </c>
      <c r="W91" s="23">
        <f t="shared" si="75"/>
        <v>1</v>
      </c>
      <c r="X91" s="23">
        <f t="shared" si="76"/>
        <v>0</v>
      </c>
      <c r="Y91" s="30">
        <f t="shared" si="77"/>
        <v>2151710720</v>
      </c>
      <c r="Z91" s="178">
        <f t="shared" si="78"/>
        <v>0</v>
      </c>
      <c r="AA91" s="23"/>
      <c r="AB91" s="386">
        <f t="shared" si="79"/>
        <v>2147516416</v>
      </c>
      <c r="AC91" s="49" t="str">
        <f t="shared" si="80"/>
        <v>で</v>
      </c>
      <c r="AD91" s="50">
        <f t="shared" si="81"/>
        <v>1</v>
      </c>
      <c r="AE91" s="49">
        <f t="shared" si="82"/>
        <v>2151677952</v>
      </c>
      <c r="AF91" s="49" t="str">
        <f t="shared" si="83"/>
        <v/>
      </c>
      <c r="AG91" s="48">
        <f t="shared" si="84"/>
        <v>0</v>
      </c>
      <c r="AH91" s="386">
        <f t="shared" si="85"/>
        <v>4227072</v>
      </c>
      <c r="AI91" s="49" t="str">
        <f t="shared" si="86"/>
        <v>りゅ</v>
      </c>
      <c r="AJ91" s="50">
        <f t="shared" si="87"/>
        <v>1</v>
      </c>
      <c r="AK91" s="23"/>
      <c r="AL91" s="113">
        <v>134</v>
      </c>
      <c r="AM91" s="2"/>
      <c r="AN91" s="334"/>
      <c r="AO91" s="334"/>
      <c r="AP91" s="10"/>
      <c r="AQ91" s="4" t="s">
        <v>290</v>
      </c>
      <c r="AR91" s="13"/>
      <c r="AS91" s="13" t="s">
        <v>51</v>
      </c>
      <c r="AT91" s="13" t="s">
        <v>27</v>
      </c>
      <c r="AU91" s="100" t="s">
        <v>21</v>
      </c>
      <c r="AV91" s="22" t="s">
        <v>361</v>
      </c>
      <c r="AW91" s="428"/>
      <c r="AX91" s="5"/>
      <c r="AY91" s="12"/>
      <c r="AZ91" s="122" t="str">
        <f t="shared" si="71"/>
        <v>{"key_code":"d"},{"key_code":"h"},{"key_code":"u"}</v>
      </c>
      <c r="BA91" s="83"/>
      <c r="BB91" s="122" t="str">
        <f t="shared" si="72"/>
        <v>{"key_code":"d"},{"key_code":"h"},{"key_code":"u"}</v>
      </c>
      <c r="BC91" s="83"/>
      <c r="BD91" s="320"/>
    </row>
    <row r="92" spans="1:56" ht="21">
      <c r="A92" s="285"/>
      <c r="B92" s="286"/>
      <c r="C92" s="295"/>
      <c r="D92" s="296"/>
      <c r="E92" s="291"/>
      <c r="F92" s="202" t="str">
        <f t="shared" si="88"/>
        <v>{"description":"右濁, て &amp; い → でぃ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"},{"key_code":"h"},{"key_code":"i"},{"set_variable":{"name":"KC_K","value":1}},{"set_variable":{"name":"USC","value":0}}],"to_after_key_up":[{"set_variable":{"name":"KC_K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"},{"key_code":"h"},{"key_code":"i"},{"set_variable":{"name":"KC_K","value":1}},{"set_variable":{"name":"USC","value":0}}],"to_after_key_up":[{"set_variable":{"name":"KC_K","value":0}}],"type":"basic"},</v>
      </c>
      <c r="G92" s="86" t="str">
        <f t="shared" si="89"/>
        <v>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"},{"key_code":"h"},{"key_code":"i"},{"set_variable":{"name":"KC_E","value":1}},{"set_variable":{"name":"USC","value":0}}],"to_after_key_up":[{"set_variable":{"name":"KC_E","value":0}}],"type":"basic"},</v>
      </c>
      <c r="H92" s="86" t="str">
        <f t="shared" si="90"/>
        <v>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"},{"key_code":"h"},{"key_code":"i"},{"set_variable":{"name":"KC_J","value":1}},{"set_variable":{"name":"USC","value":0}}],"to_after_key_up":[{"set_variable":{"name":"KC_J","value":0}}],"type":"basic"},</v>
      </c>
      <c r="I92" s="86" t="str">
        <f t="shared" si="91"/>
        <v/>
      </c>
      <c r="J92" s="86" t="str">
        <f t="shared" si="92"/>
        <v/>
      </c>
      <c r="K92" s="86" t="str">
        <f t="shared" si="93"/>
        <v/>
      </c>
      <c r="L92" s="86" t="str">
        <f t="shared" si="94"/>
        <v/>
      </c>
      <c r="M92" s="86" t="str">
        <f t="shared" si="95"/>
        <v/>
      </c>
      <c r="N92" s="286"/>
      <c r="O92" s="92" t="str">
        <f t="shared" si="96"/>
        <v/>
      </c>
      <c r="P92" s="86" t="str">
        <f t="shared" si="97"/>
        <v/>
      </c>
      <c r="Q92" s="86" t="str">
        <f t="shared" si="98"/>
        <v/>
      </c>
      <c r="R92" s="93" t="str">
        <f>IF(AND($AM92&lt;&gt;"",$U92=1),_xlfn.CONCAT(R$3,PROPER(_xlfn.XLOOKUP($AS92,入力キー,入力コード)),IF(OR($BD92="",$BD92=$BB92),_xlfn.CONCAT(R$4,IF($AS92=_xlfn.XLOOKUP($AS92,仮想キートップ,入力キー),R$7,R$10),_xlfn.XLOOKUP($AS92,仮想キートップ,入力コード),R$13,$BB92,R$14,_xlfn.XLOOKUP($AS92,仮想キートップ,キー位置),R$15,_xlfn.XLOOKUP($AS92,仮想キートップ,キー位置),R$17,IF($AS92=_xlfn.XLOOKUP($AS92,仮想キートップ,入力キー),R$12,R$11),_xlfn.XLOOKUP($AS92,仮想キートップ,入力コード),R$13,$BB92,R$14,_xlfn.XLOOKUP($AS92,仮想キートップ,キー位置),R$16,_xlfn.XLOOKUP($AS92,仮想キートップ,キー位置),IF(COUNTA($AM92:$AM$348)&gt;1,R$17,R$18)),_xlfn.CONCAT(R$4,R$6,IF($AS92=_xlfn.XLOOKUP($AS92,仮想キートップ,入力キー),R$7,R$10),_xlfn.XLOOKUP($AS92,仮想キートップ,入力コード),R$13,$BB92,R$14,_xlfn.XLOOKUP($AS92,仮想キートップ,キー位置),R$15,_xlfn.XLOOKUP($AS92,仮想キートップ,キー位置),R$17,IF($AS92=_xlfn.XLOOKUP($AS92,仮想キートップ,入力キー),R$8,R$9),_xlfn.XLOOKUP($AS92,仮想キートップ,入力コード),R$13,$BB92,R$14,_xlfn.XLOOKUP($AS92,仮想キートップ,キー位置),R$16,_xlfn.XLOOKUP($AS92,仮想キートップ,キー位置),R$17,R$5,IF($AS92=_xlfn.XLOOKUP($AS92,仮想キートップ,入力キー),R$7,R$10),_xlfn.XLOOKUP($AS92,仮想キートップ,入力コード),R$13,$BD92,R$14,_xlfn.XLOOKUP($AS92,仮想キートップ,キー位置),R$15,_xlfn.XLOOKUP($AS92,仮想キートップ,キー位置),R$17,IF($AS92=_xlfn.XLOOKUP($AS92,仮想キートップ,入力キー),R$12,R$11),_xlfn.XLOOKUP($AS92,仮想キートップ,入力コード),R$13,$BD92,R$14,_xlfn.XLOOKUP($AS92,仮想キートップ,キー位置),R$16,_xlfn.XLOOKUP($AS92,仮想キートップ,キー位置),IF(COUNTA($AM92:$AM$348)&gt;1,R$17,R$18)))),"")</f>
        <v/>
      </c>
      <c r="S92" s="282"/>
      <c r="U92" s="24">
        <f t="shared" si="73"/>
        <v>3</v>
      </c>
      <c r="V92" s="23" t="str">
        <f t="shared" si="74"/>
        <v>A</v>
      </c>
      <c r="W92" s="23">
        <f t="shared" si="75"/>
        <v>1</v>
      </c>
      <c r="X92" s="23">
        <f t="shared" si="76"/>
        <v>0</v>
      </c>
      <c r="Y92" s="30">
        <f t="shared" si="77"/>
        <v>6442483712</v>
      </c>
      <c r="Z92" s="178">
        <f t="shared" si="78"/>
        <v>0</v>
      </c>
      <c r="AA92" s="23"/>
      <c r="AB92" s="386">
        <f t="shared" si="79"/>
        <v>2147516416</v>
      </c>
      <c r="AC92" s="49" t="str">
        <f t="shared" si="80"/>
        <v>で</v>
      </c>
      <c r="AD92" s="50">
        <f t="shared" si="81"/>
        <v>1</v>
      </c>
      <c r="AE92" s="49">
        <f t="shared" si="82"/>
        <v>6442450944</v>
      </c>
      <c r="AF92" s="49" t="str">
        <f t="shared" si="83"/>
        <v/>
      </c>
      <c r="AG92" s="48">
        <f t="shared" si="84"/>
        <v>0</v>
      </c>
      <c r="AH92" s="386">
        <f t="shared" si="85"/>
        <v>4295000064</v>
      </c>
      <c r="AI92" s="49" t="str">
        <f t="shared" si="86"/>
        <v/>
      </c>
      <c r="AJ92" s="50">
        <f t="shared" si="87"/>
        <v>0</v>
      </c>
      <c r="AK92" s="23"/>
      <c r="AL92" s="113">
        <v>135</v>
      </c>
      <c r="AM92" s="2"/>
      <c r="AN92" s="334"/>
      <c r="AO92" s="334"/>
      <c r="AP92" s="10"/>
      <c r="AQ92" s="4" t="s">
        <v>290</v>
      </c>
      <c r="AR92" s="13"/>
      <c r="AS92" s="13" t="s">
        <v>51</v>
      </c>
      <c r="AT92" s="13" t="s">
        <v>27</v>
      </c>
      <c r="AU92" s="100" t="s">
        <v>69</v>
      </c>
      <c r="AV92" s="22" t="s">
        <v>360</v>
      </c>
      <c r="AW92" s="428"/>
      <c r="AX92" s="5"/>
      <c r="AY92" s="12"/>
      <c r="AZ92" s="122" t="str">
        <f t="shared" si="71"/>
        <v>{"key_code":"d"},{"key_code":"h"},{"key_code":"i"}</v>
      </c>
      <c r="BA92" s="83"/>
      <c r="BB92" s="122" t="str">
        <f t="shared" si="72"/>
        <v>{"key_code":"d"},{"key_code":"h"},{"key_code":"i"}</v>
      </c>
      <c r="BC92" s="83"/>
      <c r="BD92" s="320"/>
    </row>
    <row r="93" spans="1:56" ht="21">
      <c r="A93" s="285"/>
      <c r="B93" s="286"/>
      <c r="C93" s="295"/>
      <c r="D93" s="296"/>
      <c r="E93" s="291"/>
      <c r="F93" s="202" t="str">
        <f t="shared" si="88"/>
        <v>{"description":"右半, と &amp; う → とぅ",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t"},{"key_code":"w"},{"key_code":"u"},{"set_variable":{"name":"KC_L","value":1}},{"set_variable":{"name":"USC","value":0}}],"to_after_key_up":[{"set_variable":{"name":"KC_L","value":0}}],"type":"basic"},</v>
      </c>
      <c r="G93" s="86" t="str">
        <f t="shared" si="89"/>
        <v>{"conditions":[{"type":"variable_if","name":"USC","value":2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t"},{"key_code":"w"},{"key_code":"u"},{"set_variable":{"name":"KC_D","value":1}},{"set_variable":{"name":"USC","value":0}}],"to_after_key_up":[{"set_variable":{"name":"KC_D","value":0}}],"type":"basic"},</v>
      </c>
      <c r="H93" s="86" t="str">
        <f t="shared" si="90"/>
        <v>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t"},{"key_code":"w"},{"key_code":"u"},{"set_variable":{"name":"KC_M","value":1}},{"set_variable":{"name":"USC","value":0}}],"to_after_key_up":[{"set_variable":{"name":"KC_M","value":0}}],"type":"basic"},</v>
      </c>
      <c r="I93" s="86" t="str">
        <f t="shared" si="91"/>
        <v/>
      </c>
      <c r="J93" s="86" t="str">
        <f t="shared" si="92"/>
        <v/>
      </c>
      <c r="K93" s="86" t="str">
        <f t="shared" si="93"/>
        <v/>
      </c>
      <c r="L93" s="86" t="str">
        <f t="shared" si="94"/>
        <v/>
      </c>
      <c r="M93" s="86" t="str">
        <f t="shared" si="95"/>
        <v/>
      </c>
      <c r="N93" s="286"/>
      <c r="O93" s="92" t="str">
        <f t="shared" si="96"/>
        <v/>
      </c>
      <c r="P93" s="86" t="str">
        <f t="shared" si="97"/>
        <v/>
      </c>
      <c r="Q93" s="86" t="str">
        <f t="shared" si="98"/>
        <v/>
      </c>
      <c r="R93" s="93" t="str">
        <f>IF(AND($AM93&lt;&gt;"",$U93=1),_xlfn.CONCAT(R$3,PROPER(_xlfn.XLOOKUP($AS93,入力キー,入力コード)),IF(OR($BD93="",$BD93=$BB93),_xlfn.CONCAT(R$4,IF($AS93=_xlfn.XLOOKUP($AS93,仮想キートップ,入力キー),R$7,R$10),_xlfn.XLOOKUP($AS93,仮想キートップ,入力コード),R$13,$BB93,R$14,_xlfn.XLOOKUP($AS93,仮想キートップ,キー位置),R$15,_xlfn.XLOOKUP($AS93,仮想キートップ,キー位置),R$17,IF($AS93=_xlfn.XLOOKUP($AS93,仮想キートップ,入力キー),R$12,R$11),_xlfn.XLOOKUP($AS93,仮想キートップ,入力コード),R$13,$BB93,R$14,_xlfn.XLOOKUP($AS93,仮想キートップ,キー位置),R$16,_xlfn.XLOOKUP($AS93,仮想キートップ,キー位置),IF(COUNTA($AM93:$AM$348)&gt;1,R$17,R$18)),_xlfn.CONCAT(R$4,R$6,IF($AS93=_xlfn.XLOOKUP($AS93,仮想キートップ,入力キー),R$7,R$10),_xlfn.XLOOKUP($AS93,仮想キートップ,入力コード),R$13,$BB93,R$14,_xlfn.XLOOKUP($AS93,仮想キートップ,キー位置),R$15,_xlfn.XLOOKUP($AS93,仮想キートップ,キー位置),R$17,IF($AS93=_xlfn.XLOOKUP($AS93,仮想キートップ,入力キー),R$8,R$9),_xlfn.XLOOKUP($AS93,仮想キートップ,入力コード),R$13,$BB93,R$14,_xlfn.XLOOKUP($AS93,仮想キートップ,キー位置),R$16,_xlfn.XLOOKUP($AS93,仮想キートップ,キー位置),R$17,R$5,IF($AS93=_xlfn.XLOOKUP($AS93,仮想キートップ,入力キー),R$7,R$10),_xlfn.XLOOKUP($AS93,仮想キートップ,入力コード),R$13,$BD93,R$14,_xlfn.XLOOKUP($AS93,仮想キートップ,キー位置),R$15,_xlfn.XLOOKUP($AS93,仮想キートップ,キー位置),R$17,IF($AS93=_xlfn.XLOOKUP($AS93,仮想キートップ,入力キー),R$12,R$11),_xlfn.XLOOKUP($AS93,仮想キートップ,入力コード),R$13,$BD93,R$14,_xlfn.XLOOKUP($AS93,仮想キートップ,キー位置),R$16,_xlfn.XLOOKUP($AS93,仮想キートップ,キー位置),IF(COUNTA($AM93:$AM$348)&gt;1,R$17,R$18)))),"")</f>
        <v/>
      </c>
      <c r="S93" s="282"/>
      <c r="U93" s="24">
        <f t="shared" si="73"/>
        <v>3</v>
      </c>
      <c r="V93" s="23" t="str">
        <f t="shared" si="74"/>
        <v>A</v>
      </c>
      <c r="W93" s="23">
        <f t="shared" si="75"/>
        <v>1</v>
      </c>
      <c r="X93" s="23">
        <f t="shared" si="76"/>
        <v>0</v>
      </c>
      <c r="Y93" s="30">
        <f t="shared" si="77"/>
        <v>8804817174528</v>
      </c>
      <c r="Z93" s="178">
        <f t="shared" si="78"/>
        <v>0</v>
      </c>
      <c r="AA93" s="23"/>
      <c r="AB93" s="386">
        <f t="shared" si="79"/>
        <v>8796227239936</v>
      </c>
      <c r="AC93" s="49" t="str">
        <f t="shared" si="80"/>
        <v/>
      </c>
      <c r="AD93" s="50">
        <f t="shared" si="81"/>
        <v>0</v>
      </c>
      <c r="AE93" s="49">
        <f t="shared" si="82"/>
        <v>8804682956800</v>
      </c>
      <c r="AF93" s="49" t="str">
        <f t="shared" si="83"/>
        <v/>
      </c>
      <c r="AG93" s="48">
        <f t="shared" si="84"/>
        <v>0</v>
      </c>
      <c r="AH93" s="386">
        <f t="shared" si="85"/>
        <v>8724152320</v>
      </c>
      <c r="AI93" s="49" t="str">
        <f t="shared" si="86"/>
        <v/>
      </c>
      <c r="AJ93" s="50">
        <f t="shared" si="87"/>
        <v>0</v>
      </c>
      <c r="AK93" s="23"/>
      <c r="AL93" s="113">
        <v>136</v>
      </c>
      <c r="AM93" s="2"/>
      <c r="AN93" s="334"/>
      <c r="AO93" s="334"/>
      <c r="AP93" s="10"/>
      <c r="AQ93" s="4" t="s">
        <v>290</v>
      </c>
      <c r="AR93" s="13"/>
      <c r="AS93" s="13" t="s">
        <v>80</v>
      </c>
      <c r="AT93" s="13" t="s">
        <v>248</v>
      </c>
      <c r="AU93" s="100" t="s">
        <v>71</v>
      </c>
      <c r="AV93" s="22" t="s">
        <v>362</v>
      </c>
      <c r="AW93" s="428"/>
      <c r="AX93" s="5"/>
      <c r="AY93" s="12"/>
      <c r="AZ93" s="122" t="str">
        <f t="shared" si="71"/>
        <v>{"key_code":"t"},{"key_code":"w"},{"key_code":"u"}</v>
      </c>
      <c r="BA93" s="83"/>
      <c r="BB93" s="122" t="str">
        <f t="shared" si="72"/>
        <v>{"key_code":"t"},{"key_code":"w"},{"key_code":"u"}</v>
      </c>
      <c r="BC93" s="83"/>
      <c r="BD93" s="320"/>
    </row>
    <row r="94" spans="1:56" ht="21">
      <c r="A94" s="285"/>
      <c r="B94" s="286"/>
      <c r="C94" s="295"/>
      <c r="D94" s="296"/>
      <c r="E94" s="291"/>
      <c r="F94" s="202" t="str">
        <f t="shared" si="88"/>
        <v>{"description":"右濁, と &amp; う → どぅ",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w"},{"key_code":"u"},{"set_variable":{"name":"KC_L","value":1}},{"set_variable":{"name":"USC","value":0}}],"to_after_key_up":[{"set_variable":{"name":"KC_L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"},{"key_code":"w"},{"key_code":"u"},{"set_variable":{"name":"KC_L","value":1}},{"set_variable":{"name":"USC","value":0}}],"to_after_key_up":[{"set_variable":{"name":"KC_L","value":0}}],"type":"basic"},</v>
      </c>
      <c r="G94" s="86" t="str">
        <f t="shared" si="89"/>
        <v>{"conditions":[{"type":"variable_if","name":"USC","value":2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"},{"key_code":"w"},{"key_code":"u"},{"set_variable":{"name":"KC_D","value":1}},{"set_variable":{"name":"USC","value":0}}],"to_after_key_up":[{"set_variable":{"name":"KC_D","value":0}}],"type":"basic"},</v>
      </c>
      <c r="H94" s="86" t="str">
        <f t="shared" si="90"/>
        <v>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"},{"key_code":"w"},{"key_code":"u"},{"set_variable":{"name":"KC_J","value":1}},{"set_variable":{"name":"USC","value":0}}],"to_after_key_up":[{"set_variable":{"name":"KC_J","value":0}}],"type":"basic"},</v>
      </c>
      <c r="I94" s="86" t="str">
        <f t="shared" si="91"/>
        <v/>
      </c>
      <c r="J94" s="86" t="str">
        <f t="shared" si="92"/>
        <v/>
      </c>
      <c r="K94" s="86" t="str">
        <f t="shared" si="93"/>
        <v/>
      </c>
      <c r="L94" s="86" t="str">
        <f t="shared" si="94"/>
        <v/>
      </c>
      <c r="M94" s="86" t="str">
        <f t="shared" si="95"/>
        <v/>
      </c>
      <c r="N94" s="286"/>
      <c r="O94" s="92" t="str">
        <f t="shared" si="96"/>
        <v/>
      </c>
      <c r="P94" s="86" t="str">
        <f t="shared" si="97"/>
        <v/>
      </c>
      <c r="Q94" s="86" t="str">
        <f t="shared" si="98"/>
        <v/>
      </c>
      <c r="R94" s="93" t="str">
        <f>IF(AND($AM94&lt;&gt;"",$U94=1),_xlfn.CONCAT(R$3,PROPER(_xlfn.XLOOKUP($AS94,入力キー,入力コード)),IF(OR($BD94="",$BD94=$BB94),_xlfn.CONCAT(R$4,IF($AS94=_xlfn.XLOOKUP($AS94,仮想キートップ,入力キー),R$7,R$10),_xlfn.XLOOKUP($AS94,仮想キートップ,入力コード),R$13,$BB94,R$14,_xlfn.XLOOKUP($AS94,仮想キートップ,キー位置),R$15,_xlfn.XLOOKUP($AS94,仮想キートップ,キー位置),R$17,IF($AS94=_xlfn.XLOOKUP($AS94,仮想キートップ,入力キー),R$12,R$11),_xlfn.XLOOKUP($AS94,仮想キートップ,入力コード),R$13,$BB94,R$14,_xlfn.XLOOKUP($AS94,仮想キートップ,キー位置),R$16,_xlfn.XLOOKUP($AS94,仮想キートップ,キー位置),IF(COUNTA($AM94:$AM$348)&gt;1,R$17,R$18)),_xlfn.CONCAT(R$4,R$6,IF($AS94=_xlfn.XLOOKUP($AS94,仮想キートップ,入力キー),R$7,R$10),_xlfn.XLOOKUP($AS94,仮想キートップ,入力コード),R$13,$BB94,R$14,_xlfn.XLOOKUP($AS94,仮想キートップ,キー位置),R$15,_xlfn.XLOOKUP($AS94,仮想キートップ,キー位置),R$17,IF($AS94=_xlfn.XLOOKUP($AS94,仮想キートップ,入力キー),R$8,R$9),_xlfn.XLOOKUP($AS94,仮想キートップ,入力コード),R$13,$BB94,R$14,_xlfn.XLOOKUP($AS94,仮想キートップ,キー位置),R$16,_xlfn.XLOOKUP($AS94,仮想キートップ,キー位置),R$17,R$5,IF($AS94=_xlfn.XLOOKUP($AS94,仮想キートップ,入力キー),R$7,R$10),_xlfn.XLOOKUP($AS94,仮想キートップ,入力コード),R$13,$BD94,R$14,_xlfn.XLOOKUP($AS94,仮想キートップ,キー位置),R$15,_xlfn.XLOOKUP($AS94,仮想キートップ,キー位置),R$17,IF($AS94=_xlfn.XLOOKUP($AS94,仮想キートップ,入力キー),R$12,R$11),_xlfn.XLOOKUP($AS94,仮想キートップ,入力コード),R$13,$BD94,R$14,_xlfn.XLOOKUP($AS94,仮想キートップ,キー位置),R$16,_xlfn.XLOOKUP($AS94,仮想キートップ,キー位置),IF(COUNTA($AM94:$AM$348)&gt;1,R$17,R$18)))),"")</f>
        <v/>
      </c>
      <c r="S94" s="282"/>
      <c r="U94" s="24">
        <f t="shared" si="73"/>
        <v>3</v>
      </c>
      <c r="V94" s="23" t="str">
        <f t="shared" si="74"/>
        <v>A</v>
      </c>
      <c r="W94" s="23">
        <f t="shared" si="75"/>
        <v>1</v>
      </c>
      <c r="X94" s="23">
        <f t="shared" si="76"/>
        <v>0</v>
      </c>
      <c r="Y94" s="30">
        <f t="shared" si="77"/>
        <v>10871635968</v>
      </c>
      <c r="Z94" s="178">
        <f t="shared" si="78"/>
        <v>0</v>
      </c>
      <c r="AA94" s="23"/>
      <c r="AB94" s="386">
        <f t="shared" si="79"/>
        <v>2281701376</v>
      </c>
      <c r="AC94" s="49" t="str">
        <f t="shared" si="80"/>
        <v>ど</v>
      </c>
      <c r="AD94" s="50">
        <f t="shared" si="81"/>
        <v>1</v>
      </c>
      <c r="AE94" s="49">
        <f t="shared" si="82"/>
        <v>10737418240</v>
      </c>
      <c r="AF94" s="49" t="str">
        <f t="shared" si="83"/>
        <v/>
      </c>
      <c r="AG94" s="48">
        <f t="shared" si="84"/>
        <v>0</v>
      </c>
      <c r="AH94" s="386">
        <f t="shared" si="85"/>
        <v>8724152320</v>
      </c>
      <c r="AI94" s="49" t="str">
        <f t="shared" si="86"/>
        <v/>
      </c>
      <c r="AJ94" s="50">
        <f t="shared" si="87"/>
        <v>0</v>
      </c>
      <c r="AK94" s="23"/>
      <c r="AL94" s="113">
        <v>137</v>
      </c>
      <c r="AM94" s="2"/>
      <c r="AN94" s="334"/>
      <c r="AO94" s="334"/>
      <c r="AP94" s="10"/>
      <c r="AQ94" s="4" t="s">
        <v>290</v>
      </c>
      <c r="AR94" s="13"/>
      <c r="AS94" s="13" t="s">
        <v>51</v>
      </c>
      <c r="AT94" s="13" t="s">
        <v>248</v>
      </c>
      <c r="AU94" s="100" t="s">
        <v>71</v>
      </c>
      <c r="AV94" s="22" t="s">
        <v>363</v>
      </c>
      <c r="AW94" s="428"/>
      <c r="AX94" s="5"/>
      <c r="AY94" s="12"/>
      <c r="AZ94" s="122" t="str">
        <f t="shared" si="71"/>
        <v>{"key_code":"d"},{"key_code":"w"},{"key_code":"u"}</v>
      </c>
      <c r="BA94" s="83"/>
      <c r="BB94" s="122" t="str">
        <f t="shared" si="72"/>
        <v>{"key_code":"d"},{"key_code":"w"},{"key_code":"u"}</v>
      </c>
      <c r="BC94" s="83"/>
      <c r="BD94" s="320"/>
    </row>
    <row r="95" spans="1:56" ht="21">
      <c r="A95" s="285"/>
      <c r="B95" s="286"/>
      <c r="C95" s="295"/>
      <c r="D95" s="296"/>
      <c r="E95" s="291"/>
      <c r="F95" s="202" t="str">
        <f t="shared" si="88"/>
        <v>{"description":"右半, し &amp; え → しぇ",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s"},{"key_code":"y"},{"key_code":"e"},{"set_variable":{"name":"KC_O","value":1}},{"set_variable":{"name":"USC","value":0}}],"to_after_key_up":[{"set_variable":{"name":"KC_O","value":0}}],"type":"basic"},</v>
      </c>
      <c r="G95" s="86" t="str">
        <f t="shared" si="89"/>
        <v>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s"},{"key_code":"y"},{"key_code":"e"},{"set_variable":{"name":"KC_R","value":1}},{"set_variable":{"name":"USC","value":0}}],"to_after_key_up":[{"set_variable":{"name":"KC_R","value":0}}],"type":"basic"},</v>
      </c>
      <c r="H95" s="86" t="str">
        <f t="shared" si="90"/>
        <v>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s"},{"key_code":"y"},{"key_code":"e"},{"set_variable":{"name":"KC_M","value":1}},{"set_variable":{"name":"USC","value":0}}],"to_after_key_up":[{"set_variable":{"name":"KC_M","value":0}}],"type":"basic"},</v>
      </c>
      <c r="I95" s="86" t="str">
        <f t="shared" si="91"/>
        <v/>
      </c>
      <c r="J95" s="86" t="str">
        <f t="shared" si="92"/>
        <v/>
      </c>
      <c r="K95" s="86" t="str">
        <f t="shared" si="93"/>
        <v/>
      </c>
      <c r="L95" s="86" t="str">
        <f t="shared" si="94"/>
        <v/>
      </c>
      <c r="M95" s="86" t="str">
        <f t="shared" si="95"/>
        <v/>
      </c>
      <c r="N95" s="286"/>
      <c r="O95" s="92" t="str">
        <f t="shared" si="96"/>
        <v/>
      </c>
      <c r="P95" s="86" t="str">
        <f t="shared" si="97"/>
        <v/>
      </c>
      <c r="Q95" s="86" t="str">
        <f t="shared" si="98"/>
        <v/>
      </c>
      <c r="R95" s="93" t="str">
        <f>IF(AND($AM95&lt;&gt;"",$U95=1),_xlfn.CONCAT(R$3,PROPER(_xlfn.XLOOKUP($AS95,入力キー,入力コード)),IF(OR($BD95="",$BD95=$BB95),_xlfn.CONCAT(R$4,IF($AS95=_xlfn.XLOOKUP($AS95,仮想キートップ,入力キー),R$7,R$10),_xlfn.XLOOKUP($AS95,仮想キートップ,入力コード),R$13,$BB95,R$14,_xlfn.XLOOKUP($AS95,仮想キートップ,キー位置),R$15,_xlfn.XLOOKUP($AS95,仮想キートップ,キー位置),R$17,IF($AS95=_xlfn.XLOOKUP($AS95,仮想キートップ,入力キー),R$12,R$11),_xlfn.XLOOKUP($AS95,仮想キートップ,入力コード),R$13,$BB95,R$14,_xlfn.XLOOKUP($AS95,仮想キートップ,キー位置),R$16,_xlfn.XLOOKUP($AS95,仮想キートップ,キー位置),IF(COUNTA($AM95:$AM$348)&gt;1,R$17,R$18)),_xlfn.CONCAT(R$4,R$6,IF($AS95=_xlfn.XLOOKUP($AS95,仮想キートップ,入力キー),R$7,R$10),_xlfn.XLOOKUP($AS95,仮想キートップ,入力コード),R$13,$BB95,R$14,_xlfn.XLOOKUP($AS95,仮想キートップ,キー位置),R$15,_xlfn.XLOOKUP($AS95,仮想キートップ,キー位置),R$17,IF($AS95=_xlfn.XLOOKUP($AS95,仮想キートップ,入力キー),R$8,R$9),_xlfn.XLOOKUP($AS95,仮想キートップ,入力コード),R$13,$BB95,R$14,_xlfn.XLOOKUP($AS95,仮想キートップ,キー位置),R$16,_xlfn.XLOOKUP($AS95,仮想キートップ,キー位置),R$17,R$5,IF($AS95=_xlfn.XLOOKUP($AS95,仮想キートップ,入力キー),R$7,R$10),_xlfn.XLOOKUP($AS95,仮想キートップ,入力コード),R$13,$BD95,R$14,_xlfn.XLOOKUP($AS95,仮想キートップ,キー位置),R$15,_xlfn.XLOOKUP($AS95,仮想キートップ,キー位置),R$17,IF($AS95=_xlfn.XLOOKUP($AS95,仮想キートップ,入力キー),R$12,R$11),_xlfn.XLOOKUP($AS95,仮想キートップ,入力コード),R$13,$BD95,R$14,_xlfn.XLOOKUP($AS95,仮想キートップ,キー位置),R$16,_xlfn.XLOOKUP($AS95,仮想キートップ,キー位置),IF(COUNTA($AM95:$AM$348)&gt;1,R$17,R$18)))),"")</f>
        <v/>
      </c>
      <c r="S95" s="282"/>
      <c r="U95" s="24">
        <f t="shared" si="73"/>
        <v>3</v>
      </c>
      <c r="V95" s="23" t="str">
        <f t="shared" si="74"/>
        <v>A</v>
      </c>
      <c r="W95" s="23">
        <f t="shared" si="75"/>
        <v>1</v>
      </c>
      <c r="X95" s="23">
        <f t="shared" si="76"/>
        <v>0</v>
      </c>
      <c r="Y95" s="30">
        <f t="shared" si="77"/>
        <v>8796095184896</v>
      </c>
      <c r="Z95" s="178">
        <f t="shared" si="78"/>
        <v>0</v>
      </c>
      <c r="AA95" s="23"/>
      <c r="AB95" s="386">
        <f t="shared" si="79"/>
        <v>8796093087744</v>
      </c>
      <c r="AC95" s="49" t="str">
        <f t="shared" si="80"/>
        <v/>
      </c>
      <c r="AD95" s="50">
        <f t="shared" si="81"/>
        <v>0</v>
      </c>
      <c r="AE95" s="49">
        <f t="shared" si="82"/>
        <v>8796095119360</v>
      </c>
      <c r="AF95" s="49" t="str">
        <f t="shared" si="83"/>
        <v/>
      </c>
      <c r="AG95" s="48">
        <f t="shared" si="84"/>
        <v>0</v>
      </c>
      <c r="AH95" s="386">
        <f t="shared" si="85"/>
        <v>2162688</v>
      </c>
      <c r="AI95" s="49" t="str">
        <f t="shared" si="86"/>
        <v/>
      </c>
      <c r="AJ95" s="50">
        <f t="shared" si="87"/>
        <v>0</v>
      </c>
      <c r="AK95" s="23"/>
      <c r="AL95" s="113">
        <v>138</v>
      </c>
      <c r="AM95" s="2"/>
      <c r="AN95" s="334"/>
      <c r="AO95" s="334"/>
      <c r="AP95" s="10"/>
      <c r="AQ95" s="4" t="s">
        <v>290</v>
      </c>
      <c r="AR95" s="13"/>
      <c r="AS95" s="13" t="s">
        <v>80</v>
      </c>
      <c r="AT95" s="13" t="s">
        <v>29</v>
      </c>
      <c r="AU95" s="100" t="s">
        <v>20</v>
      </c>
      <c r="AV95" s="22" t="s">
        <v>364</v>
      </c>
      <c r="AW95" s="428"/>
      <c r="AX95" s="5"/>
      <c r="AY95" s="12"/>
      <c r="AZ95" s="122" t="str">
        <f t="shared" si="71"/>
        <v>{"key_code":"s"},{"key_code":"y"},{"key_code":"e"}</v>
      </c>
      <c r="BA95" s="83"/>
      <c r="BB95" s="122" t="str">
        <f t="shared" si="72"/>
        <v>{"key_code":"s"},{"key_code":"y"},{"key_code":"e"}</v>
      </c>
      <c r="BC95" s="83"/>
      <c r="BD95" s="320"/>
    </row>
    <row r="96" spans="1:56" ht="21">
      <c r="A96" s="285"/>
      <c r="B96" s="286"/>
      <c r="C96" s="295"/>
      <c r="D96" s="296"/>
      <c r="E96" s="291"/>
      <c r="F96" s="202" t="str">
        <f t="shared" si="88"/>
        <v>{"description":"右半, ち &amp; え → ちぇ",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t"},{"key_code":"y"},{"key_code":"e"},{"set_variable":{"name":"KC_O","value":1}},{"set_variable":{"name":"USC","value":0}}],"to_after_key_up":[{"set_variable":{"name":"KC_O","value":0}}],"type":"basic"},</v>
      </c>
      <c r="G96" s="86" t="str">
        <f t="shared" si="89"/>
        <v>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t"},{"key_code":"y"},{"key_code":"e"},{"set_variable":{"name":"KC_G","value":1}},{"set_variable":{"name":"USC","value":0}}],"to_after_key_up":[{"set_variable":{"name":"KC_G","value":0}}],"type":"basic"},</v>
      </c>
      <c r="H96" s="86" t="str">
        <f t="shared" si="90"/>
        <v>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t"},{"key_code":"y"},{"key_code":"e"},{"set_variable":{"name":"KC_M","value":1}},{"set_variable":{"name":"USC","value":0}}],"to_after_key_up":[{"set_variable":{"name":"KC_M","value":0}}],"type":"basic"},</v>
      </c>
      <c r="I96" s="86" t="str">
        <f t="shared" si="91"/>
        <v/>
      </c>
      <c r="J96" s="86" t="str">
        <f t="shared" si="92"/>
        <v/>
      </c>
      <c r="K96" s="86" t="str">
        <f t="shared" si="93"/>
        <v/>
      </c>
      <c r="L96" s="86" t="str">
        <f t="shared" si="94"/>
        <v/>
      </c>
      <c r="M96" s="86" t="str">
        <f t="shared" si="95"/>
        <v/>
      </c>
      <c r="N96" s="286"/>
      <c r="O96" s="92" t="str">
        <f t="shared" si="96"/>
        <v/>
      </c>
      <c r="P96" s="86" t="str">
        <f t="shared" si="97"/>
        <v/>
      </c>
      <c r="Q96" s="86" t="str">
        <f t="shared" si="98"/>
        <v/>
      </c>
      <c r="R96" s="93" t="str">
        <f>IF(AND($AM96&lt;&gt;"",$U96=1),_xlfn.CONCAT(R$3,PROPER(_xlfn.XLOOKUP($AS96,入力キー,入力コード)),IF(OR($BD96="",$BD96=$BB96),_xlfn.CONCAT(R$4,IF($AS96=_xlfn.XLOOKUP($AS96,仮想キートップ,入力キー),R$7,R$10),_xlfn.XLOOKUP($AS96,仮想キートップ,入力コード),R$13,$BB96,R$14,_xlfn.XLOOKUP($AS96,仮想キートップ,キー位置),R$15,_xlfn.XLOOKUP($AS96,仮想キートップ,キー位置),R$17,IF($AS96=_xlfn.XLOOKUP($AS96,仮想キートップ,入力キー),R$12,R$11),_xlfn.XLOOKUP($AS96,仮想キートップ,入力コード),R$13,$BB96,R$14,_xlfn.XLOOKUP($AS96,仮想キートップ,キー位置),R$16,_xlfn.XLOOKUP($AS96,仮想キートップ,キー位置),IF(COUNTA($AM96:$AM$348)&gt;1,R$17,R$18)),_xlfn.CONCAT(R$4,R$6,IF($AS96=_xlfn.XLOOKUP($AS96,仮想キートップ,入力キー),R$7,R$10),_xlfn.XLOOKUP($AS96,仮想キートップ,入力コード),R$13,$BB96,R$14,_xlfn.XLOOKUP($AS96,仮想キートップ,キー位置),R$15,_xlfn.XLOOKUP($AS96,仮想キートップ,キー位置),R$17,IF($AS96=_xlfn.XLOOKUP($AS96,仮想キートップ,入力キー),R$8,R$9),_xlfn.XLOOKUP($AS96,仮想キートップ,入力コード),R$13,$BB96,R$14,_xlfn.XLOOKUP($AS96,仮想キートップ,キー位置),R$16,_xlfn.XLOOKUP($AS96,仮想キートップ,キー位置),R$17,R$5,IF($AS96=_xlfn.XLOOKUP($AS96,仮想キートップ,入力キー),R$7,R$10),_xlfn.XLOOKUP($AS96,仮想キートップ,入力コード),R$13,$BD96,R$14,_xlfn.XLOOKUP($AS96,仮想キートップ,キー位置),R$15,_xlfn.XLOOKUP($AS96,仮想キートップ,キー位置),R$17,IF($AS96=_xlfn.XLOOKUP($AS96,仮想キートップ,入力キー),R$12,R$11),_xlfn.XLOOKUP($AS96,仮想キートップ,入力コード),R$13,$BD96,R$14,_xlfn.XLOOKUP($AS96,仮想キートップ,キー位置),R$16,_xlfn.XLOOKUP($AS96,仮想キートップ,キー位置),IF(COUNTA($AM96:$AM$348)&gt;1,R$17,R$18)))),"")</f>
        <v/>
      </c>
      <c r="S96" s="282"/>
      <c r="U96" s="24">
        <f t="shared" si="73"/>
        <v>3</v>
      </c>
      <c r="V96" s="23" t="str">
        <f t="shared" si="74"/>
        <v>A</v>
      </c>
      <c r="W96" s="23">
        <f t="shared" si="75"/>
        <v>1</v>
      </c>
      <c r="X96" s="23">
        <f t="shared" si="76"/>
        <v>0</v>
      </c>
      <c r="Y96" s="30">
        <f t="shared" si="77"/>
        <v>8796631990272</v>
      </c>
      <c r="Z96" s="178">
        <f t="shared" si="78"/>
        <v>0</v>
      </c>
      <c r="AA96" s="23"/>
      <c r="AB96" s="386">
        <f t="shared" si="79"/>
        <v>8796629893120</v>
      </c>
      <c r="AC96" s="49" t="str">
        <f t="shared" si="80"/>
        <v/>
      </c>
      <c r="AD96" s="50">
        <f t="shared" si="81"/>
        <v>0</v>
      </c>
      <c r="AE96" s="49">
        <f t="shared" si="82"/>
        <v>8796095119360</v>
      </c>
      <c r="AF96" s="49" t="str">
        <f t="shared" si="83"/>
        <v/>
      </c>
      <c r="AG96" s="48">
        <f t="shared" si="84"/>
        <v>0</v>
      </c>
      <c r="AH96" s="386">
        <f t="shared" si="85"/>
        <v>538968064</v>
      </c>
      <c r="AI96" s="49" t="str">
        <f t="shared" si="86"/>
        <v/>
      </c>
      <c r="AJ96" s="50">
        <f t="shared" si="87"/>
        <v>0</v>
      </c>
      <c r="AK96" s="23"/>
      <c r="AL96" s="113">
        <v>139</v>
      </c>
      <c r="AM96" s="2"/>
      <c r="AN96" s="334"/>
      <c r="AO96" s="334"/>
      <c r="AP96" s="10"/>
      <c r="AQ96" s="4" t="s">
        <v>290</v>
      </c>
      <c r="AR96" s="13"/>
      <c r="AS96" s="13" t="s">
        <v>80</v>
      </c>
      <c r="AT96" s="13" t="s">
        <v>49</v>
      </c>
      <c r="AU96" s="100" t="s">
        <v>20</v>
      </c>
      <c r="AV96" s="22" t="s">
        <v>365</v>
      </c>
      <c r="AW96" s="428"/>
      <c r="AX96" s="5"/>
      <c r="AY96" s="12"/>
      <c r="AZ96" s="122" t="str">
        <f t="shared" si="71"/>
        <v>{"key_code":"t"},{"key_code":"y"},{"key_code":"e"}</v>
      </c>
      <c r="BA96" s="83"/>
      <c r="BB96" s="122" t="str">
        <f t="shared" si="72"/>
        <v>{"key_code":"t"},{"key_code":"y"},{"key_code":"e"}</v>
      </c>
      <c r="BC96" s="83"/>
      <c r="BD96" s="320"/>
    </row>
    <row r="97" spans="1:56" ht="21">
      <c r="A97" s="285"/>
      <c r="B97" s="286"/>
      <c r="C97" s="295"/>
      <c r="D97" s="296"/>
      <c r="E97" s="291"/>
      <c r="F97" s="202" t="str">
        <f t="shared" si="88"/>
        <v>{"description":"右濁, し &amp; え → じ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j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j"},{"key_code":"e"},{"set_variable":{"name":"KC_O","value":1}},{"set_variable":{"name":"USC","value":0}}],"to_after_key_up":[{"set_variable":{"name":"KC_O","value":0}}],"type":"basic"},</v>
      </c>
      <c r="G97" s="86" t="str">
        <f t="shared" si="89"/>
        <v>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j"},{"key_code":"e"},{"set_variable":{"name":"KC_R","value":1}},{"set_variable":{"name":"USC","value":0}}],"to_after_key_up":[{"set_variable":{"name":"KC_R","value":0}}],"type":"basic"},</v>
      </c>
      <c r="H97" s="86" t="str">
        <f t="shared" si="90"/>
        <v>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j"},{"key_code":"e"},{"set_variable":{"name":"KC_J","value":1}},{"set_variable":{"name":"USC","value":0}}],"to_after_key_up":[{"set_variable":{"name":"KC_J","value":0}}],"type":"basic"},</v>
      </c>
      <c r="I97" s="86" t="str">
        <f t="shared" si="91"/>
        <v/>
      </c>
      <c r="J97" s="86" t="str">
        <f t="shared" si="92"/>
        <v/>
      </c>
      <c r="K97" s="86" t="str">
        <f t="shared" si="93"/>
        <v/>
      </c>
      <c r="L97" s="86" t="str">
        <f t="shared" si="94"/>
        <v/>
      </c>
      <c r="M97" s="86" t="str">
        <f t="shared" si="95"/>
        <v/>
      </c>
      <c r="N97" s="286"/>
      <c r="O97" s="92" t="str">
        <f t="shared" si="96"/>
        <v/>
      </c>
      <c r="P97" s="86" t="str">
        <f t="shared" si="97"/>
        <v/>
      </c>
      <c r="Q97" s="86" t="str">
        <f t="shared" si="98"/>
        <v/>
      </c>
      <c r="R97" s="93" t="str">
        <f>IF(AND($AM97&lt;&gt;"",$U97=1),_xlfn.CONCAT(R$3,PROPER(_xlfn.XLOOKUP($AS97,入力キー,入力コード)),IF(OR($BD97="",$BD97=$BB97),_xlfn.CONCAT(R$4,IF($AS97=_xlfn.XLOOKUP($AS97,仮想キートップ,入力キー),R$7,R$10),_xlfn.XLOOKUP($AS97,仮想キートップ,入力コード),R$13,$BB97,R$14,_xlfn.XLOOKUP($AS97,仮想キートップ,キー位置),R$15,_xlfn.XLOOKUP($AS97,仮想キートップ,キー位置),R$17,IF($AS97=_xlfn.XLOOKUP($AS97,仮想キートップ,入力キー),R$12,R$11),_xlfn.XLOOKUP($AS97,仮想キートップ,入力コード),R$13,$BB97,R$14,_xlfn.XLOOKUP($AS97,仮想キートップ,キー位置),R$16,_xlfn.XLOOKUP($AS97,仮想キートップ,キー位置),IF(COUNTA($AM97:$AM$348)&gt;1,R$17,R$18)),_xlfn.CONCAT(R$4,R$6,IF($AS97=_xlfn.XLOOKUP($AS97,仮想キートップ,入力キー),R$7,R$10),_xlfn.XLOOKUP($AS97,仮想キートップ,入力コード),R$13,$BB97,R$14,_xlfn.XLOOKUP($AS97,仮想キートップ,キー位置),R$15,_xlfn.XLOOKUP($AS97,仮想キートップ,キー位置),R$17,IF($AS97=_xlfn.XLOOKUP($AS97,仮想キートップ,入力キー),R$8,R$9),_xlfn.XLOOKUP($AS97,仮想キートップ,入力コード),R$13,$BB97,R$14,_xlfn.XLOOKUP($AS97,仮想キートップ,キー位置),R$16,_xlfn.XLOOKUP($AS97,仮想キートップ,キー位置),R$17,R$5,IF($AS97=_xlfn.XLOOKUP($AS97,仮想キートップ,入力キー),R$7,R$10),_xlfn.XLOOKUP($AS97,仮想キートップ,入力コード),R$13,$BD97,R$14,_xlfn.XLOOKUP($AS97,仮想キートップ,キー位置),R$15,_xlfn.XLOOKUP($AS97,仮想キートップ,キー位置),R$17,IF($AS97=_xlfn.XLOOKUP($AS97,仮想キートップ,入力キー),R$12,R$11),_xlfn.XLOOKUP($AS97,仮想キートップ,入力コード),R$13,$BD97,R$14,_xlfn.XLOOKUP($AS97,仮想キートップ,キー位置),R$16,_xlfn.XLOOKUP($AS97,仮想キートップ,キー位置),IF(COUNTA($AM97:$AM$348)&gt;1,R$17,R$18)))),"")</f>
        <v/>
      </c>
      <c r="S97" s="282"/>
      <c r="U97" s="24">
        <f t="shared" si="73"/>
        <v>3</v>
      </c>
      <c r="V97" s="23" t="str">
        <f t="shared" si="74"/>
        <v>A</v>
      </c>
      <c r="W97" s="23">
        <f t="shared" si="75"/>
        <v>1</v>
      </c>
      <c r="X97" s="23">
        <f t="shared" si="76"/>
        <v>0</v>
      </c>
      <c r="Y97" s="30">
        <f t="shared" si="77"/>
        <v>2149646336</v>
      </c>
      <c r="Z97" s="178">
        <f t="shared" si="78"/>
        <v>0</v>
      </c>
      <c r="AA97" s="23"/>
      <c r="AB97" s="386">
        <f t="shared" si="79"/>
        <v>2147549184</v>
      </c>
      <c r="AC97" s="49" t="str">
        <f t="shared" si="80"/>
        <v>じ</v>
      </c>
      <c r="AD97" s="50">
        <f t="shared" si="81"/>
        <v>1</v>
      </c>
      <c r="AE97" s="49">
        <f t="shared" si="82"/>
        <v>2149580800</v>
      </c>
      <c r="AF97" s="49" t="str">
        <f t="shared" si="83"/>
        <v/>
      </c>
      <c r="AG97" s="48">
        <f t="shared" si="84"/>
        <v>0</v>
      </c>
      <c r="AH97" s="386">
        <f t="shared" si="85"/>
        <v>2162688</v>
      </c>
      <c r="AI97" s="49" t="str">
        <f t="shared" si="86"/>
        <v/>
      </c>
      <c r="AJ97" s="50">
        <f t="shared" si="87"/>
        <v>0</v>
      </c>
      <c r="AK97" s="23"/>
      <c r="AL97" s="113">
        <v>140</v>
      </c>
      <c r="AM97" s="2"/>
      <c r="AN97" s="334"/>
      <c r="AO97" s="334"/>
      <c r="AP97" s="10"/>
      <c r="AQ97" s="4" t="s">
        <v>290</v>
      </c>
      <c r="AR97" s="13"/>
      <c r="AS97" s="13" t="s">
        <v>51</v>
      </c>
      <c r="AT97" s="13" t="s">
        <v>29</v>
      </c>
      <c r="AU97" s="100" t="s">
        <v>20</v>
      </c>
      <c r="AV97" s="22" t="s">
        <v>366</v>
      </c>
      <c r="AW97" s="428"/>
      <c r="AX97" s="5"/>
      <c r="AY97" s="12"/>
      <c r="AZ97" s="122" t="str">
        <f t="shared" si="71"/>
        <v>{"key_code":"j"},{"key_code":"e"}</v>
      </c>
      <c r="BA97" s="83"/>
      <c r="BB97" s="122" t="str">
        <f t="shared" si="72"/>
        <v>{"key_code":"j"},{"key_code":"e"}</v>
      </c>
      <c r="BC97" s="83"/>
      <c r="BD97" s="320"/>
    </row>
    <row r="98" spans="1:56" ht="21">
      <c r="A98" s="285"/>
      <c r="B98" s="286"/>
      <c r="C98" s="295"/>
      <c r="D98" s="296"/>
      <c r="E98" s="291"/>
      <c r="F98" s="202" t="str">
        <f t="shared" si="88"/>
        <v>{"description":"右濁, ち &amp; え → ぢ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"},{"key_code":"y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"},{"key_code":"y"},{"key_code":"e"},{"set_variable":{"name":"KC_O","value":1}},{"set_variable":{"name":"USC","value":0}}],"to_after_key_up":[{"set_variable":{"name":"KC_O","value":0}}],"type":"basic"},</v>
      </c>
      <c r="G98" s="86" t="str">
        <f t="shared" si="89"/>
        <v>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"},{"key_code":"y"},{"key_code":"e"},{"set_variable":{"name":"KC_G","value":1}},{"set_variable":{"name":"USC","value":0}}],"to_after_key_up":[{"set_variable":{"name":"KC_G","value":0}}],"type":"basic"},</v>
      </c>
      <c r="H98" s="86" t="str">
        <f t="shared" si="90"/>
        <v>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"},{"key_code":"y"},{"key_code":"e"},{"set_variable":{"name":"KC_J","value":1}},{"set_variable":{"name":"USC","value":0}}],"to_after_key_up":[{"set_variable":{"name":"KC_J","value":0}}],"type":"basic"},</v>
      </c>
      <c r="I98" s="86" t="str">
        <f t="shared" si="91"/>
        <v/>
      </c>
      <c r="J98" s="86" t="str">
        <f t="shared" si="92"/>
        <v/>
      </c>
      <c r="K98" s="86" t="str">
        <f t="shared" si="93"/>
        <v/>
      </c>
      <c r="L98" s="86" t="str">
        <f t="shared" si="94"/>
        <v/>
      </c>
      <c r="M98" s="86" t="str">
        <f t="shared" si="95"/>
        <v/>
      </c>
      <c r="N98" s="286"/>
      <c r="O98" s="92" t="str">
        <f t="shared" si="96"/>
        <v/>
      </c>
      <c r="P98" s="86" t="str">
        <f t="shared" si="97"/>
        <v/>
      </c>
      <c r="Q98" s="86" t="str">
        <f t="shared" si="98"/>
        <v/>
      </c>
      <c r="R98" s="93" t="str">
        <f>IF(AND($AM98&lt;&gt;"",$U98=1),_xlfn.CONCAT(R$3,PROPER(_xlfn.XLOOKUP($AS98,入力キー,入力コード)),IF(OR($BD98="",$BD98=$BB98),_xlfn.CONCAT(R$4,IF($AS98=_xlfn.XLOOKUP($AS98,仮想キートップ,入力キー),R$7,R$10),_xlfn.XLOOKUP($AS98,仮想キートップ,入力コード),R$13,$BB98,R$14,_xlfn.XLOOKUP($AS98,仮想キートップ,キー位置),R$15,_xlfn.XLOOKUP($AS98,仮想キートップ,キー位置),R$17,IF($AS98=_xlfn.XLOOKUP($AS98,仮想キートップ,入力キー),R$12,R$11),_xlfn.XLOOKUP($AS98,仮想キートップ,入力コード),R$13,$BB98,R$14,_xlfn.XLOOKUP($AS98,仮想キートップ,キー位置),R$16,_xlfn.XLOOKUP($AS98,仮想キートップ,キー位置),IF(COUNTA($AM98:$AM$348)&gt;1,R$17,R$18)),_xlfn.CONCAT(R$4,R$6,IF($AS98=_xlfn.XLOOKUP($AS98,仮想キートップ,入力キー),R$7,R$10),_xlfn.XLOOKUP($AS98,仮想キートップ,入力コード),R$13,$BB98,R$14,_xlfn.XLOOKUP($AS98,仮想キートップ,キー位置),R$15,_xlfn.XLOOKUP($AS98,仮想キートップ,キー位置),R$17,IF($AS98=_xlfn.XLOOKUP($AS98,仮想キートップ,入力キー),R$8,R$9),_xlfn.XLOOKUP($AS98,仮想キートップ,入力コード),R$13,$BB98,R$14,_xlfn.XLOOKUP($AS98,仮想キートップ,キー位置),R$16,_xlfn.XLOOKUP($AS98,仮想キートップ,キー位置),R$17,R$5,IF($AS98=_xlfn.XLOOKUP($AS98,仮想キートップ,入力キー),R$7,R$10),_xlfn.XLOOKUP($AS98,仮想キートップ,入力コード),R$13,$BD98,R$14,_xlfn.XLOOKUP($AS98,仮想キートップ,キー位置),R$15,_xlfn.XLOOKUP($AS98,仮想キートップ,キー位置),R$17,IF($AS98=_xlfn.XLOOKUP($AS98,仮想キートップ,入力キー),R$12,R$11),_xlfn.XLOOKUP($AS98,仮想キートップ,入力コード),R$13,$BD98,R$14,_xlfn.XLOOKUP($AS98,仮想キートップ,キー位置),R$16,_xlfn.XLOOKUP($AS98,仮想キートップ,キー位置),IF(COUNTA($AM98:$AM$348)&gt;1,R$17,R$18)))),"")</f>
        <v/>
      </c>
      <c r="S98" s="282"/>
      <c r="U98" s="24">
        <f t="shared" si="73"/>
        <v>3</v>
      </c>
      <c r="V98" s="23" t="str">
        <f t="shared" si="74"/>
        <v>A</v>
      </c>
      <c r="W98" s="23">
        <f t="shared" si="75"/>
        <v>1</v>
      </c>
      <c r="X98" s="23">
        <f t="shared" si="76"/>
        <v>0</v>
      </c>
      <c r="Y98" s="30">
        <f t="shared" si="77"/>
        <v>2686451712</v>
      </c>
      <c r="Z98" s="178">
        <f t="shared" si="78"/>
        <v>0</v>
      </c>
      <c r="AA98" s="23"/>
      <c r="AB98" s="386">
        <f t="shared" si="79"/>
        <v>2684354560</v>
      </c>
      <c r="AC98" s="49" t="str">
        <f t="shared" si="80"/>
        <v>ぢ</v>
      </c>
      <c r="AD98" s="50">
        <f t="shared" si="81"/>
        <v>1</v>
      </c>
      <c r="AE98" s="49">
        <f t="shared" si="82"/>
        <v>2149580800</v>
      </c>
      <c r="AF98" s="49" t="str">
        <f t="shared" si="83"/>
        <v/>
      </c>
      <c r="AG98" s="48">
        <f t="shared" si="84"/>
        <v>0</v>
      </c>
      <c r="AH98" s="386">
        <f t="shared" si="85"/>
        <v>538968064</v>
      </c>
      <c r="AI98" s="49" t="str">
        <f t="shared" si="86"/>
        <v/>
      </c>
      <c r="AJ98" s="50">
        <f t="shared" si="87"/>
        <v>0</v>
      </c>
      <c r="AK98" s="23"/>
      <c r="AL98" s="113">
        <v>141</v>
      </c>
      <c r="AM98" s="2"/>
      <c r="AN98" s="334"/>
      <c r="AO98" s="334"/>
      <c r="AP98" s="10"/>
      <c r="AQ98" s="4" t="s">
        <v>290</v>
      </c>
      <c r="AR98" s="13"/>
      <c r="AS98" s="13" t="s">
        <v>51</v>
      </c>
      <c r="AT98" s="13" t="s">
        <v>49</v>
      </c>
      <c r="AU98" s="100" t="s">
        <v>20</v>
      </c>
      <c r="AV98" s="22" t="s">
        <v>367</v>
      </c>
      <c r="AW98" s="428"/>
      <c r="AX98" s="5"/>
      <c r="AY98" s="12"/>
      <c r="AZ98" s="122" t="str">
        <f t="shared" si="71"/>
        <v>{"key_code":"d"},{"key_code":"y"},{"key_code":"e"}</v>
      </c>
      <c r="BA98" s="83"/>
      <c r="BB98" s="122" t="str">
        <f t="shared" si="72"/>
        <v>{"key_code":"d"},{"key_code":"y"},{"key_code":"e"}</v>
      </c>
      <c r="BC98" s="83"/>
      <c r="BD98" s="320"/>
    </row>
    <row r="99" spans="1:56" ht="21">
      <c r="A99" s="285"/>
      <c r="B99" s="286"/>
      <c r="C99" s="295"/>
      <c r="D99" s="296"/>
      <c r="E99" s="291"/>
      <c r="F99" s="202" t="str">
        <f t="shared" si="88"/>
        <v>{"description":"左半, ふ &amp; え → ふぇ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f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f"},{"key_code":"e"},{"set_variable":{"name":"KC_O","value":1}},{"set_variable":{"name":"USC","value":0}}],"to_after_key_up":[{"set_variable":{"name":"KC_O","value":0}}],"type":"basic"},</v>
      </c>
      <c r="G99" s="86" t="str">
        <f t="shared" si="8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e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e"},{"set_variable":{"name":"KC_SCLN","value":1}},{"set_variable":{"name":"USC","value":0}}],"to_after_key_up":[{"set_variable":{"name":"KC_SCLN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f"},{"key_code":"e"},{"set_variable":{"name":"KC_SCLN","value":1}},{"set_variable":{"name":"USC","value":0}}],"to_after_key_up":[{"set_variable":{"name":"KC_SCLN","value":0}}],"type":"basic"},</v>
      </c>
      <c r="H99" s="86" t="str">
        <f t="shared" si="90"/>
        <v>{"conditions":[{"type":"variable_if","name":"USC","value":2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f"},{"key_code":"e"},{"set_variable":{"name":"KC_V","value":1}},{"set_variable":{"name":"USC","value":0}}],"to_after_key_up":[{"set_variable":{"name":"KC_V","value":0}}],"type":"basic"},</v>
      </c>
      <c r="I99" s="86" t="str">
        <f t="shared" si="91"/>
        <v/>
      </c>
      <c r="J99" s="86" t="str">
        <f t="shared" si="92"/>
        <v/>
      </c>
      <c r="K99" s="86" t="str">
        <f t="shared" si="93"/>
        <v/>
      </c>
      <c r="L99" s="86" t="str">
        <f t="shared" si="94"/>
        <v/>
      </c>
      <c r="M99" s="86" t="str">
        <f t="shared" si="95"/>
        <v/>
      </c>
      <c r="N99" s="286"/>
      <c r="O99" s="92" t="str">
        <f t="shared" si="96"/>
        <v/>
      </c>
      <c r="P99" s="86" t="str">
        <f t="shared" si="97"/>
        <v/>
      </c>
      <c r="Q99" s="86" t="str">
        <f t="shared" si="98"/>
        <v/>
      </c>
      <c r="R99" s="93" t="str">
        <f>IF(AND($AM99&lt;&gt;"",$U99=1),_xlfn.CONCAT(R$3,PROPER(_xlfn.XLOOKUP($AS99,入力キー,入力コード)),IF(OR($BD99="",$BD99=$BB99),_xlfn.CONCAT(R$4,IF($AS99=_xlfn.XLOOKUP($AS99,仮想キートップ,入力キー),R$7,R$10),_xlfn.XLOOKUP($AS99,仮想キートップ,入力コード),R$13,$BB99,R$14,_xlfn.XLOOKUP($AS99,仮想キートップ,キー位置),R$15,_xlfn.XLOOKUP($AS99,仮想キートップ,キー位置),R$17,IF($AS99=_xlfn.XLOOKUP($AS99,仮想キートップ,入力キー),R$12,R$11),_xlfn.XLOOKUP($AS99,仮想キートップ,入力コード),R$13,$BB99,R$14,_xlfn.XLOOKUP($AS99,仮想キートップ,キー位置),R$16,_xlfn.XLOOKUP($AS99,仮想キートップ,キー位置),IF(COUNTA($AM99:$AM$348)&gt;1,R$17,R$18)),_xlfn.CONCAT(R$4,R$6,IF($AS99=_xlfn.XLOOKUP($AS99,仮想キートップ,入力キー),R$7,R$10),_xlfn.XLOOKUP($AS99,仮想キートップ,入力コード),R$13,$BB99,R$14,_xlfn.XLOOKUP($AS99,仮想キートップ,キー位置),R$15,_xlfn.XLOOKUP($AS99,仮想キートップ,キー位置),R$17,IF($AS99=_xlfn.XLOOKUP($AS99,仮想キートップ,入力キー),R$8,R$9),_xlfn.XLOOKUP($AS99,仮想キートップ,入力コード),R$13,$BB99,R$14,_xlfn.XLOOKUP($AS99,仮想キートップ,キー位置),R$16,_xlfn.XLOOKUP($AS99,仮想キートップ,キー位置),R$17,R$5,IF($AS99=_xlfn.XLOOKUP($AS99,仮想キートップ,入力キー),R$7,R$10),_xlfn.XLOOKUP($AS99,仮想キートップ,入力コード),R$13,$BD99,R$14,_xlfn.XLOOKUP($AS99,仮想キートップ,キー位置),R$15,_xlfn.XLOOKUP($AS99,仮想キートップ,キー位置),R$17,IF($AS99=_xlfn.XLOOKUP($AS99,仮想キートップ,入力キー),R$12,R$11),_xlfn.XLOOKUP($AS99,仮想キートップ,入力コード),R$13,$BD99,R$14,_xlfn.XLOOKUP($AS99,仮想キートップ,キー位置),R$16,_xlfn.XLOOKUP($AS99,仮想キートップ,キー位置),IF(COUNTA($AM99:$AM$348)&gt;1,R$17,R$18)))),"")</f>
        <v/>
      </c>
      <c r="S99" s="282"/>
      <c r="U99" s="24">
        <f t="shared" si="73"/>
        <v>3</v>
      </c>
      <c r="V99" s="23" t="str">
        <f t="shared" si="74"/>
        <v>A</v>
      </c>
      <c r="W99" s="23">
        <f t="shared" si="75"/>
        <v>1</v>
      </c>
      <c r="X99" s="23">
        <f t="shared" si="76"/>
        <v>0</v>
      </c>
      <c r="Y99" s="30">
        <f t="shared" si="77"/>
        <v>1116693594112</v>
      </c>
      <c r="Z99" s="178">
        <f t="shared" si="78"/>
        <v>0</v>
      </c>
      <c r="AA99" s="23"/>
      <c r="AB99" s="386">
        <f t="shared" si="79"/>
        <v>1116691496960</v>
      </c>
      <c r="AC99" s="49" t="str">
        <f t="shared" si="80"/>
        <v>ぷ</v>
      </c>
      <c r="AD99" s="50">
        <f t="shared" si="81"/>
        <v>1</v>
      </c>
      <c r="AE99" s="49">
        <f t="shared" si="82"/>
        <v>1099513724928</v>
      </c>
      <c r="AF99" s="49" t="str">
        <f t="shared" si="83"/>
        <v/>
      </c>
      <c r="AG99" s="48">
        <f t="shared" si="84"/>
        <v>0</v>
      </c>
      <c r="AH99" s="386">
        <f t="shared" si="85"/>
        <v>17181966336</v>
      </c>
      <c r="AI99" s="49" t="str">
        <f t="shared" si="86"/>
        <v/>
      </c>
      <c r="AJ99" s="50">
        <f t="shared" si="87"/>
        <v>0</v>
      </c>
      <c r="AK99" s="23"/>
      <c r="AL99" s="113">
        <v>142</v>
      </c>
      <c r="AM99" s="2"/>
      <c r="AN99" s="334"/>
      <c r="AO99" s="334"/>
      <c r="AP99" s="10"/>
      <c r="AQ99" s="4" t="s">
        <v>290</v>
      </c>
      <c r="AR99" s="13"/>
      <c r="AS99" s="13" t="s">
        <v>77</v>
      </c>
      <c r="AT99" s="13" t="s">
        <v>82</v>
      </c>
      <c r="AU99" s="100" t="s">
        <v>20</v>
      </c>
      <c r="AV99" s="22" t="s">
        <v>370</v>
      </c>
      <c r="AW99" s="428"/>
      <c r="AX99" s="5"/>
      <c r="AY99" s="12"/>
      <c r="AZ99" s="122" t="str">
        <f t="shared" si="71"/>
        <v>{"key_code":"f"},{"key_code":"e"}</v>
      </c>
      <c r="BA99" s="83"/>
      <c r="BB99" s="122" t="str">
        <f t="shared" si="72"/>
        <v>{"key_code":"f"},{"key_code":"e"}</v>
      </c>
      <c r="BC99" s="83"/>
      <c r="BD99" s="320"/>
    </row>
    <row r="100" spans="1:56" ht="21">
      <c r="A100" s="285"/>
      <c r="B100" s="286"/>
      <c r="C100" s="295"/>
      <c r="D100" s="296"/>
      <c r="E100" s="291"/>
      <c r="F100" s="202" t="str">
        <f t="shared" si="88"/>
        <v>{"description":"左半, ふ &amp; ゆ → ふゅ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p","modifiers":{"optional":["caps_lock"]}},"to":[{"key_code":"delete_or_backspace"},{"key_code":"f"},{"key_code":"y"},{"key_code":"u"},{"set_variable":{"name":"KC_P","value":1}},{"set_variable":{"name":"USC","value":0}}],"to_after_key_up":[{"set_variable":{"name":"KC_P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p","modifiers":{"optional":["caps_lock"]}},"to":[{"key_code":"f"},{"key_code":"y"},{"key_code":"u"},{"set_variable":{"name":"KC_P","value":1}},{"set_variable":{"name":"USC","value":0}}],"to_after_key_up":[{"set_variable":{"name":"KC_P","value":0}}],"type":"basic"},</v>
      </c>
      <c r="G100" s="86" t="str">
        <f t="shared" si="89"/>
        <v>{"conditions":[{"type":"variable_unless","name":"USC","value":0},{"type":"variable_unless","name":"KC_V","value":0},{"type":"variable_unless","name":"KC_P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y"},{"key_code":"u"},{"set_variable":{"name":"KC_SCLN","value":1}},{"set_variable":{"name":"USC","value":0}}],"to_after_key_up":[{"set_variable":{"name":"KC_SCLN","value":0}}],"type":"basic"},{"conditions":[{"type":"variable_unless","name":"KC_V","value":0},{"type":"variable_unless","name":"KC_P","value":0},{"input_sources":[{"language":"ja"}],"type":"input_source_if"},{"input_sources":[{"input_mode_id":"Roman$"}],"type":"input_source_unless"}],"from":{"key_code":"semicolon","modifiers":{"optional":["caps_lock"]}},"to":[{"key_code":"f"},{"key_code":"y"},{"key_code":"u"},{"set_variable":{"name":"KC_SCLN","value":1}},{"set_variable":{"name":"USC","value":0}}],"to_after_key_up":[{"set_variable":{"name":"KC_SCLN","value":0}}],"type":"basic"},</v>
      </c>
      <c r="H100" s="86" t="str">
        <f t="shared" si="90"/>
        <v>{"conditions":[{"type":"variable_if","name":"USC","value":2},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f"},{"key_code":"y"},{"key_code":"u"},{"set_variable":{"name":"KC_V","value":1}},{"set_variable":{"name":"USC","value":0}}],"to_after_key_up":[{"set_variable":{"name":"KC_V","value":0}}],"type":"basic"},</v>
      </c>
      <c r="I100" s="86" t="str">
        <f t="shared" si="91"/>
        <v/>
      </c>
      <c r="J100" s="86" t="str">
        <f t="shared" si="92"/>
        <v/>
      </c>
      <c r="K100" s="86" t="str">
        <f t="shared" si="93"/>
        <v/>
      </c>
      <c r="L100" s="86" t="str">
        <f t="shared" si="94"/>
        <v/>
      </c>
      <c r="M100" s="86" t="str">
        <f t="shared" si="95"/>
        <v/>
      </c>
      <c r="N100" s="286"/>
      <c r="O100" s="92" t="str">
        <f t="shared" si="96"/>
        <v/>
      </c>
      <c r="P100" s="86" t="str">
        <f t="shared" si="97"/>
        <v/>
      </c>
      <c r="Q100" s="86" t="str">
        <f t="shared" si="98"/>
        <v/>
      </c>
      <c r="R100" s="93" t="str">
        <f>IF(AND($AM100&lt;&gt;"",$U100=1),_xlfn.CONCAT(R$3,PROPER(_xlfn.XLOOKUP($AS100,入力キー,入力コード)),IF(OR($BD100="",$BD100=$BB100),_xlfn.CONCAT(R$4,IF($AS100=_xlfn.XLOOKUP($AS100,仮想キートップ,入力キー),R$7,R$10),_xlfn.XLOOKUP($AS100,仮想キートップ,入力コード),R$13,$BB100,R$14,_xlfn.XLOOKUP($AS100,仮想キートップ,キー位置),R$15,_xlfn.XLOOKUP($AS100,仮想キートップ,キー位置),R$17,IF($AS100=_xlfn.XLOOKUP($AS100,仮想キートップ,入力キー),R$12,R$11),_xlfn.XLOOKUP($AS100,仮想キートップ,入力コード),R$13,$BB100,R$14,_xlfn.XLOOKUP($AS100,仮想キートップ,キー位置),R$16,_xlfn.XLOOKUP($AS100,仮想キートップ,キー位置),IF(COUNTA($AM100:$AM$348)&gt;1,R$17,R$18)),_xlfn.CONCAT(R$4,R$6,IF($AS100=_xlfn.XLOOKUP($AS100,仮想キートップ,入力キー),R$7,R$10),_xlfn.XLOOKUP($AS100,仮想キートップ,入力コード),R$13,$BB100,R$14,_xlfn.XLOOKUP($AS100,仮想キートップ,キー位置),R$15,_xlfn.XLOOKUP($AS100,仮想キートップ,キー位置),R$17,IF($AS100=_xlfn.XLOOKUP($AS100,仮想キートップ,入力キー),R$8,R$9),_xlfn.XLOOKUP($AS100,仮想キートップ,入力コード),R$13,$BB100,R$14,_xlfn.XLOOKUP($AS100,仮想キートップ,キー位置),R$16,_xlfn.XLOOKUP($AS100,仮想キートップ,キー位置),R$17,R$5,IF($AS100=_xlfn.XLOOKUP($AS100,仮想キートップ,入力キー),R$7,R$10),_xlfn.XLOOKUP($AS100,仮想キートップ,入力コード),R$13,$BD100,R$14,_xlfn.XLOOKUP($AS100,仮想キートップ,キー位置),R$15,_xlfn.XLOOKUP($AS100,仮想キートップ,キー位置),R$17,IF($AS100=_xlfn.XLOOKUP($AS100,仮想キートップ,入力キー),R$12,R$11),_xlfn.XLOOKUP($AS100,仮想キートップ,入力コード),R$13,$BD100,R$14,_xlfn.XLOOKUP($AS100,仮想キートップ,キー位置),R$16,_xlfn.XLOOKUP($AS100,仮想キートップ,キー位置),IF(COUNTA($AM100:$AM$348)&gt;1,R$17,R$18)))),"")</f>
        <v/>
      </c>
      <c r="S100" s="282"/>
      <c r="U100" s="24">
        <f t="shared" si="73"/>
        <v>3</v>
      </c>
      <c r="V100" s="23" t="str">
        <f t="shared" si="74"/>
        <v>A</v>
      </c>
      <c r="W100" s="23">
        <f t="shared" si="75"/>
        <v>1</v>
      </c>
      <c r="X100" s="23">
        <f t="shared" si="76"/>
        <v>0</v>
      </c>
      <c r="Y100" s="30">
        <f t="shared" si="77"/>
        <v>1116695691264</v>
      </c>
      <c r="Z100" s="178">
        <f t="shared" si="78"/>
        <v>0</v>
      </c>
      <c r="AA100" s="23"/>
      <c r="AB100" s="386">
        <f t="shared" si="79"/>
        <v>1116691496960</v>
      </c>
      <c r="AC100" s="49" t="str">
        <f t="shared" si="80"/>
        <v>ぷ</v>
      </c>
      <c r="AD100" s="50">
        <f t="shared" si="81"/>
        <v>1</v>
      </c>
      <c r="AE100" s="49">
        <f t="shared" si="82"/>
        <v>1099515822080</v>
      </c>
      <c r="AF100" s="49" t="str">
        <f t="shared" si="83"/>
        <v>ぺ</v>
      </c>
      <c r="AG100" s="48">
        <f t="shared" si="84"/>
        <v>1</v>
      </c>
      <c r="AH100" s="386">
        <f t="shared" si="85"/>
        <v>17184063488</v>
      </c>
      <c r="AI100" s="49" t="str">
        <f t="shared" si="86"/>
        <v/>
      </c>
      <c r="AJ100" s="50">
        <f t="shared" si="87"/>
        <v>0</v>
      </c>
      <c r="AK100" s="23"/>
      <c r="AL100" s="113">
        <v>143</v>
      </c>
      <c r="AM100" s="2"/>
      <c r="AN100" s="334"/>
      <c r="AO100" s="334"/>
      <c r="AP100" s="10"/>
      <c r="AQ100" s="4" t="s">
        <v>290</v>
      </c>
      <c r="AR100" s="13"/>
      <c r="AS100" s="13" t="s">
        <v>77</v>
      </c>
      <c r="AT100" s="13" t="s">
        <v>82</v>
      </c>
      <c r="AU100" s="100" t="s">
        <v>21</v>
      </c>
      <c r="AV100" s="22" t="s">
        <v>372</v>
      </c>
      <c r="AW100" s="428"/>
      <c r="AX100" s="5"/>
      <c r="AY100" s="12"/>
      <c r="AZ100" s="122" t="str">
        <f t="shared" si="71"/>
        <v>{"key_code":"f"},{"key_code":"y"},{"key_code":"u"}</v>
      </c>
      <c r="BA100" s="83"/>
      <c r="BB100" s="122" t="str">
        <f t="shared" si="72"/>
        <v>{"key_code":"f"},{"key_code":"y"},{"key_code":"u"}</v>
      </c>
      <c r="BC100" s="83"/>
      <c r="BD100" s="320"/>
    </row>
    <row r="101" spans="1:56" ht="21">
      <c r="A101" s="285"/>
      <c r="B101" s="286"/>
      <c r="C101" s="295"/>
      <c r="D101" s="296"/>
      <c r="E101" s="291"/>
      <c r="F101" s="202" t="str">
        <f t="shared" si="88"/>
        <v>{"description":"左半, ふ &amp; あ → ふぁ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f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f"},{"key_code":"a"},{"set_variable":{"name":"KC_J","value":1}},{"set_variable":{"name":"USC","value":0}}],"to_after_key_up":[{"set_variable":{"name":"KC_J","value":0}}],"type":"basic"},</v>
      </c>
      <c r="G101" s="86" t="str">
        <f t="shared" si="8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a"},{"set_variable":{"name":"KC_SCLN","value":1}},{"set_variable":{"name":"USC","value":0}}],"to_after_key_up":[{"set_variable":{"name":"KC_SCLN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f"},{"key_code":"a"},{"set_variable":{"name":"KC_SCLN","value":1}},{"set_variable":{"name":"USC","value":0}}],"to_after_key_up":[{"set_variable":{"name":"KC_SCLN","value":0}}],"type":"basic"},</v>
      </c>
      <c r="H101" s="86" t="str">
        <f t="shared" si="90"/>
        <v>{"conditions":[{"type":"variable_if","name":"USC","value":2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f"},{"key_code":"a"},{"set_variable":{"name":"KC_V","value":1}},{"set_variable":{"name":"USC","value":0}}],"to_after_key_up":[{"set_variable":{"name":"KC_V","value":0}}],"type":"basic"},</v>
      </c>
      <c r="I101" s="86" t="str">
        <f t="shared" si="91"/>
        <v/>
      </c>
      <c r="J101" s="86" t="str">
        <f t="shared" si="92"/>
        <v/>
      </c>
      <c r="K101" s="86" t="str">
        <f t="shared" si="93"/>
        <v/>
      </c>
      <c r="L101" s="86" t="str">
        <f t="shared" si="94"/>
        <v/>
      </c>
      <c r="M101" s="86" t="str">
        <f t="shared" si="95"/>
        <v/>
      </c>
      <c r="N101" s="286"/>
      <c r="O101" s="92" t="str">
        <f t="shared" si="96"/>
        <v/>
      </c>
      <c r="P101" s="86" t="str">
        <f t="shared" si="97"/>
        <v/>
      </c>
      <c r="Q101" s="86" t="str">
        <f t="shared" si="98"/>
        <v/>
      </c>
      <c r="R101" s="93" t="str">
        <f>IF(AND($AM101&lt;&gt;"",$U101=1),_xlfn.CONCAT(R$3,PROPER(_xlfn.XLOOKUP($AS101,入力キー,入力コード)),IF(OR($BD101="",$BD101=$BB101),_xlfn.CONCAT(R$4,IF($AS101=_xlfn.XLOOKUP($AS101,仮想キートップ,入力キー),R$7,R$10),_xlfn.XLOOKUP($AS101,仮想キートップ,入力コード),R$13,$BB101,R$14,_xlfn.XLOOKUP($AS101,仮想キートップ,キー位置),R$15,_xlfn.XLOOKUP($AS101,仮想キートップ,キー位置),R$17,IF($AS101=_xlfn.XLOOKUP($AS101,仮想キートップ,入力キー),R$12,R$11),_xlfn.XLOOKUP($AS101,仮想キートップ,入力コード),R$13,$BB101,R$14,_xlfn.XLOOKUP($AS101,仮想キートップ,キー位置),R$16,_xlfn.XLOOKUP($AS101,仮想キートップ,キー位置),IF(COUNTA($AM101:$AM$348)&gt;1,R$17,R$18)),_xlfn.CONCAT(R$4,R$6,IF($AS101=_xlfn.XLOOKUP($AS101,仮想キートップ,入力キー),R$7,R$10),_xlfn.XLOOKUP($AS101,仮想キートップ,入力コード),R$13,$BB101,R$14,_xlfn.XLOOKUP($AS101,仮想キートップ,キー位置),R$15,_xlfn.XLOOKUP($AS101,仮想キートップ,キー位置),R$17,IF($AS101=_xlfn.XLOOKUP($AS101,仮想キートップ,入力キー),R$8,R$9),_xlfn.XLOOKUP($AS101,仮想キートップ,入力コード),R$13,$BB101,R$14,_xlfn.XLOOKUP($AS101,仮想キートップ,キー位置),R$16,_xlfn.XLOOKUP($AS101,仮想キートップ,キー位置),R$17,R$5,IF($AS101=_xlfn.XLOOKUP($AS101,仮想キートップ,入力キー),R$7,R$10),_xlfn.XLOOKUP($AS101,仮想キートップ,入力コード),R$13,$BD101,R$14,_xlfn.XLOOKUP($AS101,仮想キートップ,キー位置),R$15,_xlfn.XLOOKUP($AS101,仮想キートップ,キー位置),R$17,IF($AS101=_xlfn.XLOOKUP($AS101,仮想キートップ,入力キー),R$12,R$11),_xlfn.XLOOKUP($AS101,仮想キートップ,入力コード),R$13,$BD101,R$14,_xlfn.XLOOKUP($AS101,仮想キートップ,キー位置),R$16,_xlfn.XLOOKUP($AS101,仮想キートップ,キー位置),IF(COUNTA($AM101:$AM$348)&gt;1,R$17,R$18)))),"")</f>
        <v/>
      </c>
      <c r="S101" s="282"/>
      <c r="U101" s="24">
        <f t="shared" si="73"/>
        <v>3</v>
      </c>
      <c r="V101" s="23" t="str">
        <f t="shared" si="74"/>
        <v>A</v>
      </c>
      <c r="W101" s="23">
        <f t="shared" si="75"/>
        <v>1</v>
      </c>
      <c r="X101" s="23">
        <f t="shared" si="76"/>
        <v>0</v>
      </c>
      <c r="Y101" s="30">
        <f t="shared" si="77"/>
        <v>1118838980608</v>
      </c>
      <c r="Z101" s="178">
        <f t="shared" si="78"/>
        <v>0</v>
      </c>
      <c r="AA101" s="23"/>
      <c r="AB101" s="386">
        <f t="shared" si="79"/>
        <v>1116691496960</v>
      </c>
      <c r="AC101" s="49" t="str">
        <f t="shared" si="80"/>
        <v>ぷ</v>
      </c>
      <c r="AD101" s="50">
        <f t="shared" si="81"/>
        <v>1</v>
      </c>
      <c r="AE101" s="49">
        <f t="shared" si="82"/>
        <v>1101659111424</v>
      </c>
      <c r="AF101" s="49" t="str">
        <f t="shared" si="83"/>
        <v>ご</v>
      </c>
      <c r="AG101" s="48">
        <f t="shared" si="84"/>
        <v>1</v>
      </c>
      <c r="AH101" s="386">
        <f t="shared" si="85"/>
        <v>19327352832</v>
      </c>
      <c r="AI101" s="49" t="str">
        <f t="shared" si="86"/>
        <v/>
      </c>
      <c r="AJ101" s="50">
        <f t="shared" si="87"/>
        <v>0</v>
      </c>
      <c r="AK101" s="23"/>
      <c r="AL101" s="113">
        <v>144</v>
      </c>
      <c r="AM101" s="2"/>
      <c r="AN101" s="334"/>
      <c r="AO101" s="334"/>
      <c r="AP101" s="10"/>
      <c r="AQ101" s="4" t="s">
        <v>290</v>
      </c>
      <c r="AR101" s="13"/>
      <c r="AS101" s="13" t="s">
        <v>77</v>
      </c>
      <c r="AT101" s="13" t="s">
        <v>82</v>
      </c>
      <c r="AU101" s="100" t="s">
        <v>67</v>
      </c>
      <c r="AV101" s="22" t="s">
        <v>368</v>
      </c>
      <c r="AW101" s="428"/>
      <c r="AX101" s="5"/>
      <c r="AY101" s="12"/>
      <c r="AZ101" s="122" t="str">
        <f t="shared" si="71"/>
        <v>{"key_code":"f"},{"key_code":"a"}</v>
      </c>
      <c r="BA101" s="83"/>
      <c r="BB101" s="122" t="str">
        <f t="shared" si="72"/>
        <v>{"key_code":"f"},{"key_code":"a"}</v>
      </c>
      <c r="BC101" s="83"/>
      <c r="BD101" s="320"/>
    </row>
    <row r="102" spans="1:56" ht="21">
      <c r="A102" s="285"/>
      <c r="B102" s="286"/>
      <c r="C102" s="295"/>
      <c r="D102" s="296"/>
      <c r="E102" s="291"/>
      <c r="F102" s="202" t="str">
        <f t="shared" si="88"/>
        <v>{"description":"左半, ふ &amp; い → ふぃ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f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f"},{"key_code":"i"},{"set_variable":{"name":"KC_K","value":1}},{"set_variable":{"name":"USC","value":0}}],"to_after_key_up":[{"set_variable":{"name":"KC_K","value":0}}],"type":"basic"},</v>
      </c>
      <c r="G102" s="86" t="str">
        <f t="shared" si="8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i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i"},{"set_variable":{"name":"KC_SCLN","value":1}},{"set_variable":{"name":"USC","value":0}}],"to_after_key_up":[{"set_variable":{"name":"KC_SCLN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f"},{"key_code":"i"},{"set_variable":{"name":"KC_SCLN","value":1}},{"set_variable":{"name":"USC","value":0}}],"to_after_key_up":[{"set_variable":{"name":"KC_SCLN","value":0}}],"type":"basic"},</v>
      </c>
      <c r="H102" s="86" t="str">
        <f t="shared" si="90"/>
        <v>{"conditions":[{"type":"variable_if","name":"USC","value":2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f"},{"key_code":"i"},{"set_variable":{"name":"KC_V","value":1}},{"set_variable":{"name":"USC","value":0}}],"to_after_key_up":[{"set_variable":{"name":"KC_V","value":0}}],"type":"basic"},</v>
      </c>
      <c r="I102" s="86" t="str">
        <f t="shared" si="91"/>
        <v/>
      </c>
      <c r="J102" s="86" t="str">
        <f t="shared" si="92"/>
        <v/>
      </c>
      <c r="K102" s="86" t="str">
        <f t="shared" si="93"/>
        <v/>
      </c>
      <c r="L102" s="86" t="str">
        <f t="shared" si="94"/>
        <v/>
      </c>
      <c r="M102" s="86" t="str">
        <f t="shared" si="95"/>
        <v/>
      </c>
      <c r="N102" s="286"/>
      <c r="O102" s="92" t="str">
        <f t="shared" si="96"/>
        <v/>
      </c>
      <c r="P102" s="86" t="str">
        <f t="shared" si="97"/>
        <v/>
      </c>
      <c r="Q102" s="86" t="str">
        <f t="shared" si="98"/>
        <v/>
      </c>
      <c r="R102" s="93" t="str">
        <f>IF(AND($AM102&lt;&gt;"",$U102=1),_xlfn.CONCAT(R$3,PROPER(_xlfn.XLOOKUP($AS102,入力キー,入力コード)),IF(OR($BD102="",$BD102=$BB102),_xlfn.CONCAT(R$4,IF($AS102=_xlfn.XLOOKUP($AS102,仮想キートップ,入力キー),R$7,R$10),_xlfn.XLOOKUP($AS102,仮想キートップ,入力コード),R$13,$BB102,R$14,_xlfn.XLOOKUP($AS102,仮想キートップ,キー位置),R$15,_xlfn.XLOOKUP($AS102,仮想キートップ,キー位置),R$17,IF($AS102=_xlfn.XLOOKUP($AS102,仮想キートップ,入力キー),R$12,R$11),_xlfn.XLOOKUP($AS102,仮想キートップ,入力コード),R$13,$BB102,R$14,_xlfn.XLOOKUP($AS102,仮想キートップ,キー位置),R$16,_xlfn.XLOOKUP($AS102,仮想キートップ,キー位置),IF(COUNTA($AM102:$AM$348)&gt;1,R$17,R$18)),_xlfn.CONCAT(R$4,R$6,IF($AS102=_xlfn.XLOOKUP($AS102,仮想キートップ,入力キー),R$7,R$10),_xlfn.XLOOKUP($AS102,仮想キートップ,入力コード),R$13,$BB102,R$14,_xlfn.XLOOKUP($AS102,仮想キートップ,キー位置),R$15,_xlfn.XLOOKUP($AS102,仮想キートップ,キー位置),R$17,IF($AS102=_xlfn.XLOOKUP($AS102,仮想キートップ,入力キー),R$8,R$9),_xlfn.XLOOKUP($AS102,仮想キートップ,入力コード),R$13,$BB102,R$14,_xlfn.XLOOKUP($AS102,仮想キートップ,キー位置),R$16,_xlfn.XLOOKUP($AS102,仮想キートップ,キー位置),R$17,R$5,IF($AS102=_xlfn.XLOOKUP($AS102,仮想キートップ,入力キー),R$7,R$10),_xlfn.XLOOKUP($AS102,仮想キートップ,入力コード),R$13,$BD102,R$14,_xlfn.XLOOKUP($AS102,仮想キートップ,キー位置),R$15,_xlfn.XLOOKUP($AS102,仮想キートップ,キー位置),R$17,IF($AS102=_xlfn.XLOOKUP($AS102,仮想キートップ,入力キー),R$12,R$11),_xlfn.XLOOKUP($AS102,仮想キートップ,入力コード),R$13,$BD102,R$14,_xlfn.XLOOKUP($AS102,仮想キートップ,キー位置),R$16,_xlfn.XLOOKUP($AS102,仮想キートップ,キー位置),IF(COUNTA($AM102:$AM$348)&gt;1,R$17,R$18)))),"")</f>
        <v/>
      </c>
      <c r="S102" s="282"/>
      <c r="U102" s="24">
        <f t="shared" si="73"/>
        <v>3</v>
      </c>
      <c r="V102" s="23" t="str">
        <f t="shared" si="74"/>
        <v>A</v>
      </c>
      <c r="W102" s="23">
        <f t="shared" si="75"/>
        <v>1</v>
      </c>
      <c r="X102" s="23">
        <f t="shared" si="76"/>
        <v>0</v>
      </c>
      <c r="Y102" s="30">
        <f t="shared" si="77"/>
        <v>1120986464256</v>
      </c>
      <c r="Z102" s="178">
        <f t="shared" si="78"/>
        <v>0</v>
      </c>
      <c r="AA102" s="23"/>
      <c r="AB102" s="386">
        <f t="shared" si="79"/>
        <v>1116691496960</v>
      </c>
      <c r="AC102" s="49" t="str">
        <f t="shared" si="80"/>
        <v>ぷ</v>
      </c>
      <c r="AD102" s="50">
        <f t="shared" si="81"/>
        <v>1</v>
      </c>
      <c r="AE102" s="49">
        <f t="shared" si="82"/>
        <v>1103806595072</v>
      </c>
      <c r="AF102" s="49" t="str">
        <f t="shared" si="83"/>
        <v/>
      </c>
      <c r="AG102" s="48">
        <f t="shared" si="84"/>
        <v>0</v>
      </c>
      <c r="AH102" s="386">
        <f t="shared" si="85"/>
        <v>21474836480</v>
      </c>
      <c r="AI102" s="49" t="str">
        <f t="shared" si="86"/>
        <v/>
      </c>
      <c r="AJ102" s="50">
        <f t="shared" si="87"/>
        <v>0</v>
      </c>
      <c r="AK102" s="23"/>
      <c r="AL102" s="113">
        <v>145</v>
      </c>
      <c r="AM102" s="2"/>
      <c r="AN102" s="334"/>
      <c r="AO102" s="334"/>
      <c r="AP102" s="10"/>
      <c r="AQ102" s="4" t="s">
        <v>290</v>
      </c>
      <c r="AR102" s="13"/>
      <c r="AS102" s="13" t="s">
        <v>77</v>
      </c>
      <c r="AT102" s="13" t="s">
        <v>82</v>
      </c>
      <c r="AU102" s="100" t="s">
        <v>69</v>
      </c>
      <c r="AV102" s="22" t="s">
        <v>369</v>
      </c>
      <c r="AW102" s="428"/>
      <c r="AX102" s="5"/>
      <c r="AY102" s="12"/>
      <c r="AZ102" s="122" t="str">
        <f t="shared" si="71"/>
        <v>{"key_code":"f"},{"key_code":"i"}</v>
      </c>
      <c r="BA102" s="83"/>
      <c r="BB102" s="122" t="str">
        <f t="shared" si="72"/>
        <v>{"key_code":"f"},{"key_code":"i"}</v>
      </c>
      <c r="BC102" s="83"/>
      <c r="BD102" s="320"/>
    </row>
    <row r="103" spans="1:56" ht="21">
      <c r="A103" s="285"/>
      <c r="B103" s="286"/>
      <c r="C103" s="295"/>
      <c r="D103" s="296"/>
      <c r="E103" s="291"/>
      <c r="F103" s="202" t="str">
        <f t="shared" si="88"/>
        <v>{"description":"左半, ふ &amp; お → ふぉ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f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f"},{"key_code":"o"},{"set_variable":{"name":"KC_N","value":1}},{"set_variable":{"name":"USC","value":0}}],"to_after_key_up":[{"set_variable":{"name":"KC_N","value":0}}],"type":"basic"},</v>
      </c>
      <c r="G103" s="86" t="str">
        <f t="shared" si="8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o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o"},{"set_variable":{"name":"KC_SCLN","value":1}},{"set_variable":{"name":"USC","value":0}}],"to_after_key_up":[{"set_variable":{"name":"KC_SCLN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f"},{"key_code":"o"},{"set_variable":{"name":"KC_SCLN","value":1}},{"set_variable":{"name":"USC","value":0}}],"to_after_key_up":[{"set_variable":{"name":"KC_SCLN","value":0}}],"type":"basic"},</v>
      </c>
      <c r="H103" s="86" t="str">
        <f t="shared" si="90"/>
        <v>{"conditions":[{"type":"variable_if","name":"USC","value":2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f"},{"key_code":"o"},{"set_variable":{"name":"KC_V","value":1}},{"set_variable":{"name":"USC","value":0}}],"to_after_key_up":[{"set_variable":{"name":"KC_V","value":0}}],"type":"basic"},</v>
      </c>
      <c r="I103" s="86" t="str">
        <f t="shared" si="91"/>
        <v/>
      </c>
      <c r="J103" s="86" t="str">
        <f t="shared" si="92"/>
        <v/>
      </c>
      <c r="K103" s="86" t="str">
        <f t="shared" si="93"/>
        <v/>
      </c>
      <c r="L103" s="86" t="str">
        <f t="shared" si="94"/>
        <v/>
      </c>
      <c r="M103" s="86" t="str">
        <f t="shared" si="95"/>
        <v/>
      </c>
      <c r="N103" s="286"/>
      <c r="O103" s="92" t="str">
        <f t="shared" si="96"/>
        <v/>
      </c>
      <c r="P103" s="86" t="str">
        <f t="shared" si="97"/>
        <v/>
      </c>
      <c r="Q103" s="86" t="str">
        <f t="shared" si="98"/>
        <v/>
      </c>
      <c r="R103" s="93" t="str">
        <f>IF(AND($AM103&lt;&gt;"",$U103=1),_xlfn.CONCAT(R$3,PROPER(_xlfn.XLOOKUP($AS103,入力キー,入力コード)),IF(OR($BD103="",$BD103=$BB103),_xlfn.CONCAT(R$4,IF($AS103=_xlfn.XLOOKUP($AS103,仮想キートップ,入力キー),R$7,R$10),_xlfn.XLOOKUP($AS103,仮想キートップ,入力コード),R$13,$BB103,R$14,_xlfn.XLOOKUP($AS103,仮想キートップ,キー位置),R$15,_xlfn.XLOOKUP($AS103,仮想キートップ,キー位置),R$17,IF($AS103=_xlfn.XLOOKUP($AS103,仮想キートップ,入力キー),R$12,R$11),_xlfn.XLOOKUP($AS103,仮想キートップ,入力コード),R$13,$BB103,R$14,_xlfn.XLOOKUP($AS103,仮想キートップ,キー位置),R$16,_xlfn.XLOOKUP($AS103,仮想キートップ,キー位置),IF(COUNTA($AM103:$AM$348)&gt;1,R$17,R$18)),_xlfn.CONCAT(R$4,R$6,IF($AS103=_xlfn.XLOOKUP($AS103,仮想キートップ,入力キー),R$7,R$10),_xlfn.XLOOKUP($AS103,仮想キートップ,入力コード),R$13,$BB103,R$14,_xlfn.XLOOKUP($AS103,仮想キートップ,キー位置),R$15,_xlfn.XLOOKUP($AS103,仮想キートップ,キー位置),R$17,IF($AS103=_xlfn.XLOOKUP($AS103,仮想キートップ,入力キー),R$8,R$9),_xlfn.XLOOKUP($AS103,仮想キートップ,入力コード),R$13,$BB103,R$14,_xlfn.XLOOKUP($AS103,仮想キートップ,キー位置),R$16,_xlfn.XLOOKUP($AS103,仮想キートップ,キー位置),R$17,R$5,IF($AS103=_xlfn.XLOOKUP($AS103,仮想キートップ,入力キー),R$7,R$10),_xlfn.XLOOKUP($AS103,仮想キートップ,入力コード),R$13,$BD103,R$14,_xlfn.XLOOKUP($AS103,仮想キートップ,キー位置),R$15,_xlfn.XLOOKUP($AS103,仮想キートップ,キー位置),R$17,IF($AS103=_xlfn.XLOOKUP($AS103,仮想キートップ,入力キー),R$12,R$11),_xlfn.XLOOKUP($AS103,仮想キートップ,入力コード),R$13,$BD103,R$14,_xlfn.XLOOKUP($AS103,仮想キートップ,キー位置),R$16,_xlfn.XLOOKUP($AS103,仮想キートップ,キー位置),IF(COUNTA($AM103:$AM$348)&gt;1,R$17,R$18)))),"")</f>
        <v/>
      </c>
      <c r="S103" s="282"/>
      <c r="U103" s="24">
        <f t="shared" si="73"/>
        <v>3</v>
      </c>
      <c r="V103" s="23" t="str">
        <f t="shared" si="74"/>
        <v>A</v>
      </c>
      <c r="W103" s="23">
        <f t="shared" si="75"/>
        <v>1</v>
      </c>
      <c r="X103" s="23">
        <f t="shared" si="76"/>
        <v>0</v>
      </c>
      <c r="Y103" s="30">
        <f t="shared" si="77"/>
        <v>5514738008064</v>
      </c>
      <c r="Z103" s="178">
        <f t="shared" si="78"/>
        <v>0</v>
      </c>
      <c r="AA103" s="23"/>
      <c r="AB103" s="386">
        <f t="shared" si="79"/>
        <v>1116691496960</v>
      </c>
      <c r="AC103" s="49" t="str">
        <f t="shared" si="80"/>
        <v>ぷ</v>
      </c>
      <c r="AD103" s="50">
        <f t="shared" si="81"/>
        <v>1</v>
      </c>
      <c r="AE103" s="49">
        <f t="shared" si="82"/>
        <v>5497558138880</v>
      </c>
      <c r="AF103" s="49" t="str">
        <f t="shared" si="83"/>
        <v/>
      </c>
      <c r="AG103" s="48">
        <f t="shared" si="84"/>
        <v>0</v>
      </c>
      <c r="AH103" s="386">
        <f t="shared" si="85"/>
        <v>4415226380288</v>
      </c>
      <c r="AI103" s="49" t="str">
        <f t="shared" si="86"/>
        <v/>
      </c>
      <c r="AJ103" s="50">
        <f t="shared" si="87"/>
        <v>0</v>
      </c>
      <c r="AK103" s="23"/>
      <c r="AL103" s="113">
        <v>146</v>
      </c>
      <c r="AM103" s="2"/>
      <c r="AN103" s="334"/>
      <c r="AO103" s="334"/>
      <c r="AP103" s="10"/>
      <c r="AQ103" s="4" t="s">
        <v>290</v>
      </c>
      <c r="AR103" s="13"/>
      <c r="AS103" s="13" t="s">
        <v>77</v>
      </c>
      <c r="AT103" s="13" t="s">
        <v>82</v>
      </c>
      <c r="AU103" s="100" t="s">
        <v>79</v>
      </c>
      <c r="AV103" s="22" t="s">
        <v>371</v>
      </c>
      <c r="AW103" s="428"/>
      <c r="AX103" s="5"/>
      <c r="AY103" s="12"/>
      <c r="AZ103" s="122" t="str">
        <f t="shared" si="71"/>
        <v>{"key_code":"f"},{"key_code":"o"}</v>
      </c>
      <c r="BA103" s="83"/>
      <c r="BB103" s="122" t="str">
        <f t="shared" si="72"/>
        <v>{"key_code":"f"},{"key_code":"o"}</v>
      </c>
      <c r="BC103" s="83"/>
      <c r="BD103" s="320"/>
    </row>
    <row r="104" spans="1:56" ht="21">
      <c r="A104" s="285"/>
      <c r="B104" s="286"/>
      <c r="C104" s="295"/>
      <c r="D104" s="296"/>
      <c r="E104" s="291"/>
      <c r="F104" s="202" t="str">
        <f t="shared" si="88"/>
        <v>{"description":"右半, ヴ &amp; え → ヴぇ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v"},{"key_code":"e"},{"set_variable":{"name":"KC_O","value":1}},{"set_variable":{"name":"USC","value":0}}],"to_after_key_up":[{"set_variable":{"name":"KC_O","value":0}}],"type":"basic"},</v>
      </c>
      <c r="G104" s="86" t="str">
        <f t="shared" si="89"/>
        <v>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e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e"},{"set_variable":{"name":"KC_Q","value":1}},{"set_variable":{"name":"USC","value":0}}],"to_after_key_up":[{"set_variable":{"name":"KC_Q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v"},{"key_code":"e"},{"set_variable":{"name":"KC_Q","value":1}},{"set_variable":{"name":"USC","value":0}}],"to_after_key_up":[{"set_variable":{"name":"KC_Q","value":0}}],"type":"basic"},</v>
      </c>
      <c r="H104" s="86" t="str">
        <f t="shared" si="90"/>
        <v>{"conditions":[{"type":"variable_unless","name":"USC","value":0},{"type":"variable_unless","name":"KC_Q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e"},{"set_variable":{"name":"KC_M","value":1}},{"set_variable":{"name":"USC","value":0}}],"to_after_key_up":[{"set_variable":{"name":"KC_M","value":0}}],"type":"basic"},{"conditions":[{"type":"variable_unless","name":"KC_Q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v"},{"key_code":"e"},{"set_variable":{"name":"KC_M","value":1}},{"set_variable":{"name":"USC","value":0}}],"to_after_key_up":[{"set_variable":{"name":"KC_M","value":0}}],"type":"basic"},</v>
      </c>
      <c r="I104" s="86" t="str">
        <f t="shared" si="91"/>
        <v/>
      </c>
      <c r="J104" s="86" t="str">
        <f t="shared" si="92"/>
        <v/>
      </c>
      <c r="K104" s="86" t="str">
        <f t="shared" si="93"/>
        <v/>
      </c>
      <c r="L104" s="86" t="str">
        <f t="shared" si="94"/>
        <v/>
      </c>
      <c r="M104" s="86" t="str">
        <f t="shared" si="95"/>
        <v/>
      </c>
      <c r="N104" s="286"/>
      <c r="O104" s="92" t="str">
        <f t="shared" si="96"/>
        <v/>
      </c>
      <c r="P104" s="86" t="str">
        <f t="shared" si="97"/>
        <v/>
      </c>
      <c r="Q104" s="86" t="str">
        <f t="shared" si="98"/>
        <v/>
      </c>
      <c r="R104" s="93" t="str">
        <f>IF(AND($AM104&lt;&gt;"",$U104=1),_xlfn.CONCAT(R$3,PROPER(_xlfn.XLOOKUP($AS104,入力キー,入力コード)),IF(OR($BD104="",$BD104=$BB104),_xlfn.CONCAT(R$4,IF($AS104=_xlfn.XLOOKUP($AS104,仮想キートップ,入力キー),R$7,R$10),_xlfn.XLOOKUP($AS104,仮想キートップ,入力コード),R$13,$BB104,R$14,_xlfn.XLOOKUP($AS104,仮想キートップ,キー位置),R$15,_xlfn.XLOOKUP($AS104,仮想キートップ,キー位置),R$17,IF($AS104=_xlfn.XLOOKUP($AS104,仮想キートップ,入力キー),R$12,R$11),_xlfn.XLOOKUP($AS104,仮想キートップ,入力コード),R$13,$BB104,R$14,_xlfn.XLOOKUP($AS104,仮想キートップ,キー位置),R$16,_xlfn.XLOOKUP($AS104,仮想キートップ,キー位置),IF(COUNTA($AM104:$AM$348)&gt;1,R$17,R$18)),_xlfn.CONCAT(R$4,R$6,IF($AS104=_xlfn.XLOOKUP($AS104,仮想キートップ,入力キー),R$7,R$10),_xlfn.XLOOKUP($AS104,仮想キートップ,入力コード),R$13,$BB104,R$14,_xlfn.XLOOKUP($AS104,仮想キートップ,キー位置),R$15,_xlfn.XLOOKUP($AS104,仮想キートップ,キー位置),R$17,IF($AS104=_xlfn.XLOOKUP($AS104,仮想キートップ,入力キー),R$8,R$9),_xlfn.XLOOKUP($AS104,仮想キートップ,入力コード),R$13,$BB104,R$14,_xlfn.XLOOKUP($AS104,仮想キートップ,キー位置),R$16,_xlfn.XLOOKUP($AS104,仮想キートップ,キー位置),R$17,R$5,IF($AS104=_xlfn.XLOOKUP($AS104,仮想キートップ,入力キー),R$7,R$10),_xlfn.XLOOKUP($AS104,仮想キートップ,入力コード),R$13,$BD104,R$14,_xlfn.XLOOKUP($AS104,仮想キートップ,キー位置),R$15,_xlfn.XLOOKUP($AS104,仮想キートップ,キー位置),R$17,IF($AS104=_xlfn.XLOOKUP($AS104,仮想キートップ,入力キー),R$12,R$11),_xlfn.XLOOKUP($AS104,仮想キートップ,入力コード),R$13,$BD104,R$14,_xlfn.XLOOKUP($AS104,仮想キートップ,キー位置),R$16,_xlfn.XLOOKUP($AS104,仮想キートップ,キー位置),IF(COUNTA($AM104:$AM$348)&gt;1,R$17,R$18)))),"")</f>
        <v/>
      </c>
      <c r="S104" s="282"/>
      <c r="U104" s="24">
        <f t="shared" si="73"/>
        <v>3</v>
      </c>
      <c r="V104" s="23" t="str">
        <f t="shared" si="74"/>
        <v>A</v>
      </c>
      <c r="W104" s="23">
        <f t="shared" si="75"/>
        <v>1</v>
      </c>
      <c r="X104" s="23">
        <f t="shared" si="76"/>
        <v>0</v>
      </c>
      <c r="Y104" s="30">
        <f t="shared" si="77"/>
        <v>8796095127552</v>
      </c>
      <c r="Z104" s="178">
        <f t="shared" si="78"/>
        <v>0</v>
      </c>
      <c r="AA104" s="23"/>
      <c r="AB104" s="386">
        <f t="shared" si="79"/>
        <v>8796093030400</v>
      </c>
      <c r="AC104" s="49" t="str">
        <f t="shared" si="80"/>
        <v/>
      </c>
      <c r="AD104" s="50">
        <f t="shared" si="81"/>
        <v>0</v>
      </c>
      <c r="AE104" s="49">
        <f t="shared" si="82"/>
        <v>8796095119360</v>
      </c>
      <c r="AF104" s="49" t="str">
        <f t="shared" si="83"/>
        <v/>
      </c>
      <c r="AG104" s="48">
        <f t="shared" si="84"/>
        <v>0</v>
      </c>
      <c r="AH104" s="386">
        <f t="shared" si="85"/>
        <v>2105344</v>
      </c>
      <c r="AI104" s="49" t="str">
        <f t="shared" si="86"/>
        <v>(ぇ)</v>
      </c>
      <c r="AJ104" s="50">
        <f t="shared" si="87"/>
        <v>1</v>
      </c>
      <c r="AK104" s="23"/>
      <c r="AL104" s="113">
        <v>147</v>
      </c>
      <c r="AM104" s="2"/>
      <c r="AN104" s="334"/>
      <c r="AO104" s="334"/>
      <c r="AP104" s="10"/>
      <c r="AQ104" s="4" t="s">
        <v>290</v>
      </c>
      <c r="AR104" s="13"/>
      <c r="AS104" s="13" t="s">
        <v>1048</v>
      </c>
      <c r="AT104" s="13" t="s">
        <v>408</v>
      </c>
      <c r="AU104" s="100" t="s">
        <v>20</v>
      </c>
      <c r="AV104" s="22" t="s">
        <v>375</v>
      </c>
      <c r="AW104" s="428"/>
      <c r="AX104" s="5"/>
      <c r="AY104" s="12"/>
      <c r="AZ104" s="122" t="str">
        <f t="shared" si="71"/>
        <v>{"key_code":"v"},{"key_code":"e"}</v>
      </c>
      <c r="BA104" s="83"/>
      <c r="BB104" s="122" t="str">
        <f t="shared" si="72"/>
        <v>{"key_code":"v"},{"key_code":"e"}</v>
      </c>
      <c r="BC104" s="83"/>
      <c r="BD104" s="320"/>
    </row>
    <row r="105" spans="1:56" ht="21">
      <c r="A105" s="285"/>
      <c r="B105" s="286"/>
      <c r="C105" s="295"/>
      <c r="D105" s="296"/>
      <c r="E105" s="291"/>
      <c r="F105" s="202" t="str">
        <f t="shared" si="88"/>
        <v>{"description":"右半, ヴ &amp; ゆ → ヴゅ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v"},{"key_code":"y"},{"key_code":"u"},{"set_variable":{"name":"KC_P","value":1}},{"set_variable":{"name":"USC","value":0}}],"to_after_key_up":[{"set_variable":{"name":"KC_P","value":0}}],"type":"basic"},</v>
      </c>
      <c r="G105" s="86" t="str">
        <f t="shared" si="89"/>
        <v>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y"},{"key_code":"u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y"},{"key_code":"u"},{"set_variable":{"name":"KC_Q","value":1}},{"set_variable":{"name":"USC","value":0}}],"to_after_key_up":[{"set_variable":{"name":"KC_Q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v"},{"key_code":"y"},{"key_code":"u"},{"set_variable":{"name":"KC_Q","value":1}},{"set_variable":{"name":"USC","value":0}}],"to_after_key_up":[{"set_variable":{"name":"KC_Q","value":0}}],"type":"basic"},</v>
      </c>
      <c r="H105" s="86" t="str">
        <f t="shared" si="90"/>
        <v>{"conditions":[{"type":"variable_unless","name":"USC","value":0},{"type":"variable_unless","name":"KC_Q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y"},{"key_code":"u"},{"set_variable":{"name":"KC_M","value":1}},{"set_variable":{"name":"USC","value":0}}],"to_after_key_up":[{"set_variable":{"name":"KC_M","value":0}}],"type":"basic"},{"conditions":[{"type":"variable_unless","name":"KC_Q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v"},{"key_code":"y"},{"key_code":"u"},{"set_variable":{"name":"KC_M","value":1}},{"set_variable":{"name":"USC","value":0}}],"to_after_key_up":[{"set_variable":{"name":"KC_M","value":0}}],"type":"basic"},</v>
      </c>
      <c r="I105" s="86" t="str">
        <f t="shared" si="91"/>
        <v/>
      </c>
      <c r="J105" s="86" t="str">
        <f t="shared" si="92"/>
        <v/>
      </c>
      <c r="K105" s="86" t="str">
        <f t="shared" si="93"/>
        <v/>
      </c>
      <c r="L105" s="86" t="str">
        <f t="shared" si="94"/>
        <v/>
      </c>
      <c r="M105" s="86" t="str">
        <f t="shared" si="95"/>
        <v/>
      </c>
      <c r="N105" s="286"/>
      <c r="O105" s="92" t="str">
        <f t="shared" si="96"/>
        <v/>
      </c>
      <c r="P105" s="86" t="str">
        <f t="shared" si="97"/>
        <v/>
      </c>
      <c r="Q105" s="86" t="str">
        <f t="shared" si="98"/>
        <v/>
      </c>
      <c r="R105" s="93" t="str">
        <f>IF(AND($AM105&lt;&gt;"",$U105=1),_xlfn.CONCAT(R$3,PROPER(_xlfn.XLOOKUP($AS105,入力キー,入力コード)),IF(OR($BD105="",$BD105=$BB105),_xlfn.CONCAT(R$4,IF($AS105=_xlfn.XLOOKUP($AS105,仮想キートップ,入力キー),R$7,R$10),_xlfn.XLOOKUP($AS105,仮想キートップ,入力コード),R$13,$BB105,R$14,_xlfn.XLOOKUP($AS105,仮想キートップ,キー位置),R$15,_xlfn.XLOOKUP($AS105,仮想キートップ,キー位置),R$17,IF($AS105=_xlfn.XLOOKUP($AS105,仮想キートップ,入力キー),R$12,R$11),_xlfn.XLOOKUP($AS105,仮想キートップ,入力コード),R$13,$BB105,R$14,_xlfn.XLOOKUP($AS105,仮想キートップ,キー位置),R$16,_xlfn.XLOOKUP($AS105,仮想キートップ,キー位置),IF(COUNTA($AM105:$AM$348)&gt;1,R$17,R$18)),_xlfn.CONCAT(R$4,R$6,IF($AS105=_xlfn.XLOOKUP($AS105,仮想キートップ,入力キー),R$7,R$10),_xlfn.XLOOKUP($AS105,仮想キートップ,入力コード),R$13,$BB105,R$14,_xlfn.XLOOKUP($AS105,仮想キートップ,キー位置),R$15,_xlfn.XLOOKUP($AS105,仮想キートップ,キー位置),R$17,IF($AS105=_xlfn.XLOOKUP($AS105,仮想キートップ,入力キー),R$8,R$9),_xlfn.XLOOKUP($AS105,仮想キートップ,入力コード),R$13,$BB105,R$14,_xlfn.XLOOKUP($AS105,仮想キートップ,キー位置),R$16,_xlfn.XLOOKUP($AS105,仮想キートップ,キー位置),R$17,R$5,IF($AS105=_xlfn.XLOOKUP($AS105,仮想キートップ,入力キー),R$7,R$10),_xlfn.XLOOKUP($AS105,仮想キートップ,入力コード),R$13,$BD105,R$14,_xlfn.XLOOKUP($AS105,仮想キートップ,キー位置),R$15,_xlfn.XLOOKUP($AS105,仮想キートップ,キー位置),R$17,IF($AS105=_xlfn.XLOOKUP($AS105,仮想キートップ,入力キー),R$12,R$11),_xlfn.XLOOKUP($AS105,仮想キートップ,入力コード),R$13,$BD105,R$14,_xlfn.XLOOKUP($AS105,仮想キートップ,キー位置),R$16,_xlfn.XLOOKUP($AS105,仮想キートップ,キー位置),IF(COUNTA($AM105:$AM$348)&gt;1,R$17,R$18)))),"")</f>
        <v/>
      </c>
      <c r="S105" s="282"/>
      <c r="U105" s="24">
        <f t="shared" si="73"/>
        <v>3</v>
      </c>
      <c r="V105" s="23" t="str">
        <f t="shared" si="74"/>
        <v>A</v>
      </c>
      <c r="W105" s="23">
        <f t="shared" si="75"/>
        <v>1</v>
      </c>
      <c r="X105" s="23">
        <f t="shared" si="76"/>
        <v>0</v>
      </c>
      <c r="Y105" s="30">
        <f t="shared" si="77"/>
        <v>8796097224704</v>
      </c>
      <c r="Z105" s="178">
        <f t="shared" si="78"/>
        <v>0</v>
      </c>
      <c r="AA105" s="23"/>
      <c r="AB105" s="386">
        <f t="shared" si="79"/>
        <v>8796093030400</v>
      </c>
      <c r="AC105" s="49" t="str">
        <f t="shared" si="80"/>
        <v/>
      </c>
      <c r="AD105" s="50">
        <f t="shared" si="81"/>
        <v>0</v>
      </c>
      <c r="AE105" s="49">
        <f t="shared" si="82"/>
        <v>8796097216512</v>
      </c>
      <c r="AF105" s="49" t="str">
        <f t="shared" si="83"/>
        <v/>
      </c>
      <c r="AG105" s="48">
        <f t="shared" si="84"/>
        <v>0</v>
      </c>
      <c r="AH105" s="386">
        <f t="shared" si="85"/>
        <v>4202496</v>
      </c>
      <c r="AI105" s="49" t="str">
        <f t="shared" si="86"/>
        <v>(ゅ)</v>
      </c>
      <c r="AJ105" s="50">
        <f t="shared" si="87"/>
        <v>1</v>
      </c>
      <c r="AK105" s="23"/>
      <c r="AL105" s="113">
        <v>148</v>
      </c>
      <c r="AM105" s="2"/>
      <c r="AN105" s="334"/>
      <c r="AO105" s="334"/>
      <c r="AP105" s="10"/>
      <c r="AQ105" s="4" t="s">
        <v>290</v>
      </c>
      <c r="AR105" s="13"/>
      <c r="AS105" s="13" t="s">
        <v>1048</v>
      </c>
      <c r="AT105" s="13" t="s">
        <v>408</v>
      </c>
      <c r="AU105" s="100" t="s">
        <v>21</v>
      </c>
      <c r="AV105" s="22" t="s">
        <v>377</v>
      </c>
      <c r="AW105" s="428"/>
      <c r="AX105" s="5"/>
      <c r="AY105" s="12"/>
      <c r="AZ105" s="122" t="str">
        <f t="shared" si="71"/>
        <v>{"key_code":"v"},{"key_code":"y"},{"key_code":"u"}</v>
      </c>
      <c r="BA105" s="83"/>
      <c r="BB105" s="122" t="str">
        <f t="shared" si="72"/>
        <v>{"key_code":"v"},{"key_code":"y"},{"key_code":"u"}</v>
      </c>
      <c r="BC105" s="83"/>
      <c r="BD105" s="320"/>
    </row>
    <row r="106" spans="1:56" ht="21">
      <c r="A106" s="285"/>
      <c r="B106" s="286"/>
      <c r="C106" s="295"/>
      <c r="D106" s="296"/>
      <c r="E106" s="291"/>
      <c r="F106" s="202" t="str">
        <f t="shared" si="88"/>
        <v>{"description":"右半, ヴ &amp; あ → ヴぁ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v"},{"key_code":"a"},{"set_variable":{"name":"KC_J","value":1}},{"set_variable":{"name":"USC","value":0}}],"to_after_key_up":[{"set_variable":{"name":"KC_J","value":0}}],"type":"basic"},</v>
      </c>
      <c r="G106" s="86" t="str">
        <f t="shared" si="89"/>
        <v>{"conditions":[{"type":"variable_if","name":"USC","value":2},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a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a"},{"set_variable":{"name":"KC_Q","value":1}},{"set_variable":{"name":"USC","value":0}}],"to_after_key_up":[{"set_variable":{"name":"KC_Q","value":0}}],"type":"basic"},{"conditions":[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v"},{"key_code":"a"},{"set_variable":{"name":"KC_Q","value":1}},{"set_variable":{"name":"USC","value":0}}],"to_after_key_up":[{"set_variable":{"name":"KC_Q","value":0}}],"type":"basic"},</v>
      </c>
      <c r="H106" s="86" t="str">
        <f t="shared" si="90"/>
        <v>{"conditions":[{"type":"variable_unless","name":"USC","value":0},{"type":"variable_unless","name":"KC_Q","value":0},{"type":"variable_unless","name":"KC_J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a"},{"set_variable":{"name":"KC_M","value":1}},{"set_variable":{"name":"USC","value":0}}],"to_after_key_up":[{"set_variable":{"name":"KC_M","value":0}}],"type":"basic"},{"conditions":[{"type":"variable_unless","name":"KC_Q","value":0},{"type":"variable_unless","name":"KC_J","value":0},{"input_sources":[{"language":"ja"}],"type":"input_source_if"},{"input_sources":[{"input_mode_id":"Roman$"}],"type":"input_source_unless"}],"from":{"key_code":"m","modifiers":{"optional":["caps_lock"]}},"to":[{"key_code":"v"},{"key_code":"a"},{"set_variable":{"name":"KC_M","value":1}},{"set_variable":{"name":"USC","value":0}}],"to_after_key_up":[{"set_variable":{"name":"KC_M","value":0}}],"type":"basic"},</v>
      </c>
      <c r="I106" s="86" t="str">
        <f t="shared" si="91"/>
        <v/>
      </c>
      <c r="J106" s="86" t="str">
        <f t="shared" si="92"/>
        <v/>
      </c>
      <c r="K106" s="86" t="str">
        <f t="shared" si="93"/>
        <v/>
      </c>
      <c r="L106" s="86" t="str">
        <f t="shared" si="94"/>
        <v/>
      </c>
      <c r="M106" s="86" t="str">
        <f t="shared" si="95"/>
        <v/>
      </c>
      <c r="N106" s="286"/>
      <c r="O106" s="92" t="str">
        <f t="shared" si="96"/>
        <v/>
      </c>
      <c r="P106" s="86" t="str">
        <f t="shared" si="97"/>
        <v/>
      </c>
      <c r="Q106" s="86" t="str">
        <f t="shared" si="98"/>
        <v/>
      </c>
      <c r="R106" s="93" t="str">
        <f>IF(AND($AM106&lt;&gt;"",$U106=1),_xlfn.CONCAT(R$3,PROPER(_xlfn.XLOOKUP($AS106,入力キー,入力コード)),IF(OR($BD106="",$BD106=$BB106),_xlfn.CONCAT(R$4,IF($AS106=_xlfn.XLOOKUP($AS106,仮想キートップ,入力キー),R$7,R$10),_xlfn.XLOOKUP($AS106,仮想キートップ,入力コード),R$13,$BB106,R$14,_xlfn.XLOOKUP($AS106,仮想キートップ,キー位置),R$15,_xlfn.XLOOKUP($AS106,仮想キートップ,キー位置),R$17,IF($AS106=_xlfn.XLOOKUP($AS106,仮想キートップ,入力キー),R$12,R$11),_xlfn.XLOOKUP($AS106,仮想キートップ,入力コード),R$13,$BB106,R$14,_xlfn.XLOOKUP($AS106,仮想キートップ,キー位置),R$16,_xlfn.XLOOKUP($AS106,仮想キートップ,キー位置),IF(COUNTA($AM106:$AM$348)&gt;1,R$17,R$18)),_xlfn.CONCAT(R$4,R$6,IF($AS106=_xlfn.XLOOKUP($AS106,仮想キートップ,入力キー),R$7,R$10),_xlfn.XLOOKUP($AS106,仮想キートップ,入力コード),R$13,$BB106,R$14,_xlfn.XLOOKUP($AS106,仮想キートップ,キー位置),R$15,_xlfn.XLOOKUP($AS106,仮想キートップ,キー位置),R$17,IF($AS106=_xlfn.XLOOKUP($AS106,仮想キートップ,入力キー),R$8,R$9),_xlfn.XLOOKUP($AS106,仮想キートップ,入力コード),R$13,$BB106,R$14,_xlfn.XLOOKUP($AS106,仮想キートップ,キー位置),R$16,_xlfn.XLOOKUP($AS106,仮想キートップ,キー位置),R$17,R$5,IF($AS106=_xlfn.XLOOKUP($AS106,仮想キートップ,入力キー),R$7,R$10),_xlfn.XLOOKUP($AS106,仮想キートップ,入力コード),R$13,$BD106,R$14,_xlfn.XLOOKUP($AS106,仮想キートップ,キー位置),R$15,_xlfn.XLOOKUP($AS106,仮想キートップ,キー位置),R$17,IF($AS106=_xlfn.XLOOKUP($AS106,仮想キートップ,入力キー),R$12,R$11),_xlfn.XLOOKUP($AS106,仮想キートップ,入力コード),R$13,$BD106,R$14,_xlfn.XLOOKUP($AS106,仮想キートップ,キー位置),R$16,_xlfn.XLOOKUP($AS106,仮想キートップ,キー位置),IF(COUNTA($AM106:$AM$348)&gt;1,R$17,R$18)))),"")</f>
        <v/>
      </c>
      <c r="S106" s="282"/>
      <c r="U106" s="24">
        <f t="shared" si="73"/>
        <v>3</v>
      </c>
      <c r="V106" s="23" t="str">
        <f t="shared" si="74"/>
        <v>A</v>
      </c>
      <c r="W106" s="23">
        <f t="shared" si="75"/>
        <v>1</v>
      </c>
      <c r="X106" s="23">
        <f t="shared" si="76"/>
        <v>0</v>
      </c>
      <c r="Y106" s="30">
        <f t="shared" si="77"/>
        <v>8798240514048</v>
      </c>
      <c r="Z106" s="178">
        <f t="shared" si="78"/>
        <v>0</v>
      </c>
      <c r="AA106" s="23"/>
      <c r="AB106" s="386">
        <f t="shared" si="79"/>
        <v>8796093030400</v>
      </c>
      <c r="AC106" s="49" t="str">
        <f t="shared" si="80"/>
        <v/>
      </c>
      <c r="AD106" s="50">
        <f t="shared" si="81"/>
        <v>0</v>
      </c>
      <c r="AE106" s="49">
        <f t="shared" si="82"/>
        <v>8798240505856</v>
      </c>
      <c r="AF106" s="49" t="str">
        <f t="shared" si="83"/>
        <v/>
      </c>
      <c r="AG106" s="48">
        <f t="shared" si="84"/>
        <v>0</v>
      </c>
      <c r="AH106" s="386">
        <f t="shared" si="85"/>
        <v>2147491840</v>
      </c>
      <c r="AI106" s="49" t="str">
        <f t="shared" si="86"/>
        <v>(ぁ)</v>
      </c>
      <c r="AJ106" s="50">
        <f t="shared" si="87"/>
        <v>1</v>
      </c>
      <c r="AK106" s="23"/>
      <c r="AL106" s="113">
        <v>149</v>
      </c>
      <c r="AM106" s="2"/>
      <c r="AN106" s="334"/>
      <c r="AO106" s="334"/>
      <c r="AP106" s="10"/>
      <c r="AQ106" s="4" t="s">
        <v>290</v>
      </c>
      <c r="AR106" s="13"/>
      <c r="AS106" s="13" t="s">
        <v>1048</v>
      </c>
      <c r="AT106" s="13" t="s">
        <v>408</v>
      </c>
      <c r="AU106" s="100" t="s">
        <v>67</v>
      </c>
      <c r="AV106" s="22" t="s">
        <v>373</v>
      </c>
      <c r="AW106" s="428"/>
      <c r="AX106" s="5"/>
      <c r="AY106" s="12"/>
      <c r="AZ106" s="122" t="str">
        <f t="shared" si="71"/>
        <v>{"key_code":"v"},{"key_code":"a"}</v>
      </c>
      <c r="BA106" s="83"/>
      <c r="BB106" s="122" t="str">
        <f t="shared" si="72"/>
        <v>{"key_code":"v"},{"key_code":"a"}</v>
      </c>
      <c r="BC106" s="83"/>
      <c r="BD106" s="320"/>
    </row>
    <row r="107" spans="1:56" ht="21">
      <c r="A107" s="285"/>
      <c r="B107" s="286"/>
      <c r="C107" s="295"/>
      <c r="D107" s="296"/>
      <c r="E107" s="291"/>
      <c r="F107" s="202" t="str">
        <f t="shared" si="88"/>
        <v>{"description":"右半, ヴ &amp; い → ヴぃ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v"},{"key_code":"i"},{"set_variable":{"name":"KC_K","value":1}},{"set_variable":{"name":"USC","value":0}}],"to_after_key_up":[{"set_variable":{"name":"KC_K","value":0}}],"type":"basic"},</v>
      </c>
      <c r="G107" s="86" t="str">
        <f t="shared" si="89"/>
        <v>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i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i"},{"set_variable":{"name":"KC_Q","value":1}},{"set_variable":{"name":"USC","value":0}}],"to_after_key_up":[{"set_variable":{"name":"KC_Q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v"},{"key_code":"i"},{"set_variable":{"name":"KC_Q","value":1}},{"set_variable":{"name":"USC","value":0}}],"to_after_key_up":[{"set_variable":{"name":"KC_Q","value":0}}],"type":"basic"},</v>
      </c>
      <c r="H107" s="86" t="str">
        <f t="shared" si="90"/>
        <v>{"conditions":[{"type":"variable_unless","name":"USC","value":0},{"type":"variable_unless","name":"KC_Q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i"},{"set_variable":{"name":"KC_M","value":1}},{"set_variable":{"name":"USC","value":0}}],"to_after_key_up":[{"set_variable":{"name":"KC_M","value":0}}],"type":"basic"},{"conditions":[{"type":"variable_unless","name":"KC_Q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v"},{"key_code":"i"},{"set_variable":{"name":"KC_M","value":1}},{"set_variable":{"name":"USC","value":0}}],"to_after_key_up":[{"set_variable":{"name":"KC_M","value":0}}],"type":"basic"},</v>
      </c>
      <c r="I107" s="86" t="str">
        <f t="shared" si="91"/>
        <v/>
      </c>
      <c r="J107" s="86" t="str">
        <f t="shared" si="92"/>
        <v/>
      </c>
      <c r="K107" s="86" t="str">
        <f t="shared" si="93"/>
        <v/>
      </c>
      <c r="L107" s="86" t="str">
        <f t="shared" si="94"/>
        <v/>
      </c>
      <c r="M107" s="86" t="str">
        <f t="shared" si="95"/>
        <v/>
      </c>
      <c r="N107" s="286"/>
      <c r="O107" s="92" t="str">
        <f t="shared" si="96"/>
        <v/>
      </c>
      <c r="P107" s="86" t="str">
        <f t="shared" si="97"/>
        <v/>
      </c>
      <c r="Q107" s="86" t="str">
        <f t="shared" si="98"/>
        <v/>
      </c>
      <c r="R107" s="93" t="str">
        <f>IF(AND($AM107&lt;&gt;"",$U107=1),_xlfn.CONCAT(R$3,PROPER(_xlfn.XLOOKUP($AS107,入力キー,入力コード)),IF(OR($BD107="",$BD107=$BB107),_xlfn.CONCAT(R$4,IF($AS107=_xlfn.XLOOKUP($AS107,仮想キートップ,入力キー),R$7,R$10),_xlfn.XLOOKUP($AS107,仮想キートップ,入力コード),R$13,$BB107,R$14,_xlfn.XLOOKUP($AS107,仮想キートップ,キー位置),R$15,_xlfn.XLOOKUP($AS107,仮想キートップ,キー位置),R$17,IF($AS107=_xlfn.XLOOKUP($AS107,仮想キートップ,入力キー),R$12,R$11),_xlfn.XLOOKUP($AS107,仮想キートップ,入力コード),R$13,$BB107,R$14,_xlfn.XLOOKUP($AS107,仮想キートップ,キー位置),R$16,_xlfn.XLOOKUP($AS107,仮想キートップ,キー位置),IF(COUNTA($AM107:$AM$348)&gt;1,R$17,R$18)),_xlfn.CONCAT(R$4,R$6,IF($AS107=_xlfn.XLOOKUP($AS107,仮想キートップ,入力キー),R$7,R$10),_xlfn.XLOOKUP($AS107,仮想キートップ,入力コード),R$13,$BB107,R$14,_xlfn.XLOOKUP($AS107,仮想キートップ,キー位置),R$15,_xlfn.XLOOKUP($AS107,仮想キートップ,キー位置),R$17,IF($AS107=_xlfn.XLOOKUP($AS107,仮想キートップ,入力キー),R$8,R$9),_xlfn.XLOOKUP($AS107,仮想キートップ,入力コード),R$13,$BB107,R$14,_xlfn.XLOOKUP($AS107,仮想キートップ,キー位置),R$16,_xlfn.XLOOKUP($AS107,仮想キートップ,キー位置),R$17,R$5,IF($AS107=_xlfn.XLOOKUP($AS107,仮想キートップ,入力キー),R$7,R$10),_xlfn.XLOOKUP($AS107,仮想キートップ,入力コード),R$13,$BD107,R$14,_xlfn.XLOOKUP($AS107,仮想キートップ,キー位置),R$15,_xlfn.XLOOKUP($AS107,仮想キートップ,キー位置),R$17,IF($AS107=_xlfn.XLOOKUP($AS107,仮想キートップ,入力キー),R$12,R$11),_xlfn.XLOOKUP($AS107,仮想キートップ,入力コード),R$13,$BD107,R$14,_xlfn.XLOOKUP($AS107,仮想キートップ,キー位置),R$16,_xlfn.XLOOKUP($AS107,仮想キートップ,キー位置),IF(COUNTA($AM107:$AM$348)&gt;1,R$17,R$18)))),"")</f>
        <v/>
      </c>
      <c r="S107" s="282"/>
      <c r="U107" s="24">
        <f t="shared" si="73"/>
        <v>3</v>
      </c>
      <c r="V107" s="23" t="str">
        <f t="shared" si="74"/>
        <v>A</v>
      </c>
      <c r="W107" s="23">
        <f t="shared" si="75"/>
        <v>1</v>
      </c>
      <c r="X107" s="23">
        <f t="shared" si="76"/>
        <v>0</v>
      </c>
      <c r="Y107" s="30">
        <f t="shared" si="77"/>
        <v>8800387997696</v>
      </c>
      <c r="Z107" s="178">
        <f t="shared" si="78"/>
        <v>0</v>
      </c>
      <c r="AA107" s="23"/>
      <c r="AB107" s="386">
        <f t="shared" si="79"/>
        <v>8796093030400</v>
      </c>
      <c r="AC107" s="49" t="str">
        <f t="shared" si="80"/>
        <v/>
      </c>
      <c r="AD107" s="50">
        <f t="shared" si="81"/>
        <v>0</v>
      </c>
      <c r="AE107" s="49">
        <f t="shared" si="82"/>
        <v>8800387989504</v>
      </c>
      <c r="AF107" s="49" t="str">
        <f t="shared" si="83"/>
        <v/>
      </c>
      <c r="AG107" s="48">
        <f t="shared" si="84"/>
        <v>0</v>
      </c>
      <c r="AH107" s="386">
        <f t="shared" si="85"/>
        <v>4294975488</v>
      </c>
      <c r="AI107" s="49" t="str">
        <f t="shared" si="86"/>
        <v>(ぃ)</v>
      </c>
      <c r="AJ107" s="50">
        <f t="shared" si="87"/>
        <v>1</v>
      </c>
      <c r="AK107" s="23"/>
      <c r="AL107" s="113">
        <v>150</v>
      </c>
      <c r="AM107" s="2"/>
      <c r="AN107" s="334"/>
      <c r="AO107" s="334"/>
      <c r="AP107" s="10"/>
      <c r="AQ107" s="4" t="s">
        <v>290</v>
      </c>
      <c r="AR107" s="13"/>
      <c r="AS107" s="13" t="s">
        <v>1048</v>
      </c>
      <c r="AT107" s="13" t="s">
        <v>408</v>
      </c>
      <c r="AU107" s="100" t="s">
        <v>69</v>
      </c>
      <c r="AV107" s="22" t="s">
        <v>374</v>
      </c>
      <c r="AW107" s="428"/>
      <c r="AX107" s="5"/>
      <c r="AY107" s="12"/>
      <c r="AZ107" s="122" t="str">
        <f t="shared" si="71"/>
        <v>{"key_code":"v"},{"key_code":"i"}</v>
      </c>
      <c r="BA107" s="83"/>
      <c r="BB107" s="122" t="str">
        <f t="shared" si="72"/>
        <v>{"key_code":"v"},{"key_code":"i"}</v>
      </c>
      <c r="BC107" s="83"/>
      <c r="BD107" s="320"/>
    </row>
    <row r="108" spans="1:56" ht="21">
      <c r="A108" s="285"/>
      <c r="B108" s="286"/>
      <c r="C108" s="295"/>
      <c r="D108" s="296"/>
      <c r="E108" s="291"/>
      <c r="F108" s="202" t="str">
        <f t="shared" si="88"/>
        <v>{"description":"右半, ヴ &amp; お → ヴぉ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v"},{"key_code":"o"},{"set_variable":{"name":"KC_N","value":1}},{"set_variable":{"name":"USC","value":0}}],"to_after_key_up":[{"set_variable":{"name":"KC_N","value":0}}],"type":"basic"},</v>
      </c>
      <c r="G108" s="86" t="str">
        <f t="shared" si="89"/>
        <v>{"conditions":[{"type":"variable_if","name":"USC","value":2},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o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o"},{"set_variable":{"name":"KC_Q","value":1}},{"set_variable":{"name":"USC","value":0}}],"to_after_key_up":[{"set_variable":{"name":"KC_Q","value":0}}],"type":"basic"},{"conditions":[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v"},{"key_code":"o"},{"set_variable":{"name":"KC_Q","value":1}},{"set_variable":{"name":"USC","value":0}}],"to_after_key_up":[{"set_variable":{"name":"KC_Q","value":0}}],"type":"basic"},</v>
      </c>
      <c r="H108" s="86" t="str">
        <f t="shared" si="90"/>
        <v>{"conditions":[{"type":"variable_unless","name":"USC","value":0},{"type":"variable_unless","name":"KC_Q","value":0},{"type":"variable_unless","name":"KC_N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o"},{"set_variable":{"name":"KC_M","value":1}},{"set_variable":{"name":"USC","value":0}}],"to_after_key_up":[{"set_variable":{"name":"KC_M","value":0}}],"type":"basic"},{"conditions":[{"type":"variable_unless","name":"KC_Q","value":0},{"type":"variable_unless","name":"KC_N","value":0},{"input_sources":[{"language":"ja"}],"type":"input_source_if"},{"input_sources":[{"input_mode_id":"Roman$"}],"type":"input_source_unless"}],"from":{"key_code":"m","modifiers":{"optional":["caps_lock"]}},"to":[{"key_code":"v"},{"key_code":"o"},{"set_variable":{"name":"KC_M","value":1}},{"set_variable":{"name":"USC","value":0}}],"to_after_key_up":[{"set_variable":{"name":"KC_M","value":0}}],"type":"basic"},</v>
      </c>
      <c r="I108" s="86" t="str">
        <f t="shared" si="91"/>
        <v/>
      </c>
      <c r="J108" s="86" t="str">
        <f t="shared" si="92"/>
        <v/>
      </c>
      <c r="K108" s="86" t="str">
        <f t="shared" si="93"/>
        <v/>
      </c>
      <c r="L108" s="86" t="str">
        <f t="shared" si="94"/>
        <v/>
      </c>
      <c r="M108" s="86" t="str">
        <f t="shared" si="95"/>
        <v/>
      </c>
      <c r="N108" s="286"/>
      <c r="O108" s="92" t="str">
        <f t="shared" si="96"/>
        <v/>
      </c>
      <c r="P108" s="86" t="str">
        <f t="shared" si="97"/>
        <v/>
      </c>
      <c r="Q108" s="86" t="str">
        <f t="shared" si="98"/>
        <v/>
      </c>
      <c r="R108" s="93" t="str">
        <f>IF(AND($AM108&lt;&gt;"",$U108=1),_xlfn.CONCAT(R$3,PROPER(_xlfn.XLOOKUP($AS108,入力キー,入力コード)),IF(OR($BD108="",$BD108=$BB108),_xlfn.CONCAT(R$4,IF($AS108=_xlfn.XLOOKUP($AS108,仮想キートップ,入力キー),R$7,R$10),_xlfn.XLOOKUP($AS108,仮想キートップ,入力コード),R$13,$BB108,R$14,_xlfn.XLOOKUP($AS108,仮想キートップ,キー位置),R$15,_xlfn.XLOOKUP($AS108,仮想キートップ,キー位置),R$17,IF($AS108=_xlfn.XLOOKUP($AS108,仮想キートップ,入力キー),R$12,R$11),_xlfn.XLOOKUP($AS108,仮想キートップ,入力コード),R$13,$BB108,R$14,_xlfn.XLOOKUP($AS108,仮想キートップ,キー位置),R$16,_xlfn.XLOOKUP($AS108,仮想キートップ,キー位置),IF(COUNTA($AM108:$AM$348)&gt;1,R$17,R$18)),_xlfn.CONCAT(R$4,R$6,IF($AS108=_xlfn.XLOOKUP($AS108,仮想キートップ,入力キー),R$7,R$10),_xlfn.XLOOKUP($AS108,仮想キートップ,入力コード),R$13,$BB108,R$14,_xlfn.XLOOKUP($AS108,仮想キートップ,キー位置),R$15,_xlfn.XLOOKUP($AS108,仮想キートップ,キー位置),R$17,IF($AS108=_xlfn.XLOOKUP($AS108,仮想キートップ,入力キー),R$8,R$9),_xlfn.XLOOKUP($AS108,仮想キートップ,入力コード),R$13,$BB108,R$14,_xlfn.XLOOKUP($AS108,仮想キートップ,キー位置),R$16,_xlfn.XLOOKUP($AS108,仮想キートップ,キー位置),R$17,R$5,IF($AS108=_xlfn.XLOOKUP($AS108,仮想キートップ,入力キー),R$7,R$10),_xlfn.XLOOKUP($AS108,仮想キートップ,入力コード),R$13,$BD108,R$14,_xlfn.XLOOKUP($AS108,仮想キートップ,キー位置),R$15,_xlfn.XLOOKUP($AS108,仮想キートップ,キー位置),R$17,IF($AS108=_xlfn.XLOOKUP($AS108,仮想キートップ,入力キー),R$12,R$11),_xlfn.XLOOKUP($AS108,仮想キートップ,入力コード),R$13,$BD108,R$14,_xlfn.XLOOKUP($AS108,仮想キートップ,キー位置),R$16,_xlfn.XLOOKUP($AS108,仮想キートップ,キー位置),IF(COUNTA($AM108:$AM$348)&gt;1,R$17,R$18)))),"")</f>
        <v/>
      </c>
      <c r="S108" s="282"/>
      <c r="U108" s="24">
        <f t="shared" si="73"/>
        <v>3</v>
      </c>
      <c r="V108" s="23" t="str">
        <f t="shared" si="74"/>
        <v>A</v>
      </c>
      <c r="W108" s="23">
        <f t="shared" si="75"/>
        <v>1</v>
      </c>
      <c r="X108" s="23">
        <f t="shared" si="76"/>
        <v>0</v>
      </c>
      <c r="Y108" s="30">
        <f t="shared" si="77"/>
        <v>13194139541504</v>
      </c>
      <c r="Z108" s="178">
        <f t="shared" si="78"/>
        <v>0</v>
      </c>
      <c r="AA108" s="23"/>
      <c r="AB108" s="386">
        <f t="shared" si="79"/>
        <v>8796093030400</v>
      </c>
      <c r="AC108" s="49" t="str">
        <f t="shared" si="80"/>
        <v/>
      </c>
      <c r="AD108" s="50">
        <f t="shared" si="81"/>
        <v>0</v>
      </c>
      <c r="AE108" s="49">
        <f t="shared" si="82"/>
        <v>13194139533312</v>
      </c>
      <c r="AF108" s="49" t="str">
        <f t="shared" si="83"/>
        <v/>
      </c>
      <c r="AG108" s="48">
        <f t="shared" si="84"/>
        <v>0</v>
      </c>
      <c r="AH108" s="386">
        <f t="shared" si="85"/>
        <v>4398046519296</v>
      </c>
      <c r="AI108" s="49" t="str">
        <f t="shared" si="86"/>
        <v>(ぉ)</v>
      </c>
      <c r="AJ108" s="50">
        <f t="shared" si="87"/>
        <v>1</v>
      </c>
      <c r="AK108" s="23"/>
      <c r="AL108" s="113">
        <v>151</v>
      </c>
      <c r="AM108" s="2"/>
      <c r="AN108" s="334"/>
      <c r="AO108" s="334"/>
      <c r="AP108" s="10"/>
      <c r="AQ108" s="4" t="s">
        <v>290</v>
      </c>
      <c r="AR108" s="13"/>
      <c r="AS108" s="13" t="s">
        <v>1048</v>
      </c>
      <c r="AT108" s="13" t="s">
        <v>408</v>
      </c>
      <c r="AU108" s="100" t="s">
        <v>79</v>
      </c>
      <c r="AV108" s="22" t="s">
        <v>376</v>
      </c>
      <c r="AW108" s="428"/>
      <c r="AX108" s="5"/>
      <c r="AY108" s="12"/>
      <c r="AZ108" s="122" t="str">
        <f t="shared" si="71"/>
        <v>{"key_code":"v"},{"key_code":"o"}</v>
      </c>
      <c r="BA108" s="83"/>
      <c r="BB108" s="122" t="str">
        <f t="shared" si="72"/>
        <v>{"key_code":"v"},{"key_code":"o"}</v>
      </c>
      <c r="BC108" s="83"/>
      <c r="BD108" s="320"/>
    </row>
    <row r="109" spans="1:56" ht="21">
      <c r="A109" s="285"/>
      <c r="B109" s="286"/>
      <c r="C109" s="295"/>
      <c r="D109" s="296"/>
      <c r="E109" s="291"/>
      <c r="F109" s="202" t="str">
        <f t="shared" si="88"/>
        <v>{"description":"左半, う &amp; え → うぇ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w"},{"key_code":"e"},{"set_variable":{"name":"KC_O","value":1}},{"set_variable":{"name":"USC","value":0}}],"to_after_key_up":[{"set_variable":{"name":"KC_O","value":0}}],"type":"basic"},</v>
      </c>
      <c r="G109" s="86" t="str">
        <f t="shared" si="8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w"},{"key_code":"e"},{"set_variable":{"name":"KC_L","value":1}},{"set_variable":{"name":"USC","value":0}}],"to_after_key_up":[{"set_variable":{"name":"KC_L","value":0}}],"type":"basic"},</v>
      </c>
      <c r="H109" s="86" t="str">
        <f t="shared" si="90"/>
        <v>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w"},{"key_code":"e"},{"set_variable":{"name":"KC_V","value":1}},{"set_variable":{"name":"USC","value":0}}],"to_after_key_up":[{"set_variable":{"name":"KC_V","value":0}}],"type":"basic"},</v>
      </c>
      <c r="I109" s="86" t="str">
        <f t="shared" si="91"/>
        <v/>
      </c>
      <c r="J109" s="86" t="str">
        <f t="shared" si="92"/>
        <v/>
      </c>
      <c r="K109" s="86" t="str">
        <f t="shared" si="93"/>
        <v/>
      </c>
      <c r="L109" s="86" t="str">
        <f t="shared" si="94"/>
        <v/>
      </c>
      <c r="M109" s="86" t="str">
        <f t="shared" si="95"/>
        <v/>
      </c>
      <c r="N109" s="286"/>
      <c r="O109" s="92" t="str">
        <f t="shared" si="96"/>
        <v/>
      </c>
      <c r="P109" s="86" t="str">
        <f t="shared" si="97"/>
        <v/>
      </c>
      <c r="Q109" s="86" t="str">
        <f t="shared" si="98"/>
        <v/>
      </c>
      <c r="R109" s="93" t="str">
        <f>IF(AND($AM109&lt;&gt;"",$U109=1),_xlfn.CONCAT(R$3,PROPER(_xlfn.XLOOKUP($AS109,入力キー,入力コード)),IF(OR($BD109="",$BD109=$BB109),_xlfn.CONCAT(R$4,IF($AS109=_xlfn.XLOOKUP($AS109,仮想キートップ,入力キー),R$7,R$10),_xlfn.XLOOKUP($AS109,仮想キートップ,入力コード),R$13,$BB109,R$14,_xlfn.XLOOKUP($AS109,仮想キートップ,キー位置),R$15,_xlfn.XLOOKUP($AS109,仮想キートップ,キー位置),R$17,IF($AS109=_xlfn.XLOOKUP($AS109,仮想キートップ,入力キー),R$12,R$11),_xlfn.XLOOKUP($AS109,仮想キートップ,入力コード),R$13,$BB109,R$14,_xlfn.XLOOKUP($AS109,仮想キートップ,キー位置),R$16,_xlfn.XLOOKUP($AS109,仮想キートップ,キー位置),IF(COUNTA($AM109:$AM$348)&gt;1,R$17,R$18)),_xlfn.CONCAT(R$4,R$6,IF($AS109=_xlfn.XLOOKUP($AS109,仮想キートップ,入力キー),R$7,R$10),_xlfn.XLOOKUP($AS109,仮想キートップ,入力コード),R$13,$BB109,R$14,_xlfn.XLOOKUP($AS109,仮想キートップ,キー位置),R$15,_xlfn.XLOOKUP($AS109,仮想キートップ,キー位置),R$17,IF($AS109=_xlfn.XLOOKUP($AS109,仮想キートップ,入力キー),R$8,R$9),_xlfn.XLOOKUP($AS109,仮想キートップ,入力コード),R$13,$BB109,R$14,_xlfn.XLOOKUP($AS109,仮想キートップ,キー位置),R$16,_xlfn.XLOOKUP($AS109,仮想キートップ,キー位置),R$17,R$5,IF($AS109=_xlfn.XLOOKUP($AS109,仮想キートップ,入力キー),R$7,R$10),_xlfn.XLOOKUP($AS109,仮想キートップ,入力コード),R$13,$BD109,R$14,_xlfn.XLOOKUP($AS109,仮想キートップ,キー位置),R$15,_xlfn.XLOOKUP($AS109,仮想キートップ,キー位置),R$17,IF($AS109=_xlfn.XLOOKUP($AS109,仮想キートップ,入力キー),R$12,R$11),_xlfn.XLOOKUP($AS109,仮想キートップ,入力コード),R$13,$BD109,R$14,_xlfn.XLOOKUP($AS109,仮想キートップ,キー位置),R$16,_xlfn.XLOOKUP($AS109,仮想キートップ,キー位置),IF(COUNTA($AM109:$AM$348)&gt;1,R$17,R$18)))),"")</f>
        <v/>
      </c>
      <c r="S109" s="282"/>
      <c r="U109" s="24">
        <f t="shared" si="73"/>
        <v>3</v>
      </c>
      <c r="V109" s="23" t="str">
        <f t="shared" si="74"/>
        <v>A</v>
      </c>
      <c r="W109" s="23">
        <f t="shared" si="75"/>
        <v>1</v>
      </c>
      <c r="X109" s="23">
        <f t="shared" si="76"/>
        <v>0</v>
      </c>
      <c r="Y109" s="30">
        <f t="shared" si="77"/>
        <v>1108103659520</v>
      </c>
      <c r="Z109" s="178">
        <f t="shared" si="78"/>
        <v>0</v>
      </c>
      <c r="AA109" s="23"/>
      <c r="AB109" s="386">
        <f t="shared" si="79"/>
        <v>1108101562368</v>
      </c>
      <c r="AC109" s="49" t="str">
        <f t="shared" si="80"/>
        <v/>
      </c>
      <c r="AD109" s="50">
        <f t="shared" si="81"/>
        <v>0</v>
      </c>
      <c r="AE109" s="49">
        <f t="shared" si="82"/>
        <v>1099513724928</v>
      </c>
      <c r="AF109" s="49" t="str">
        <f t="shared" si="83"/>
        <v/>
      </c>
      <c r="AG109" s="48">
        <f t="shared" si="84"/>
        <v>0</v>
      </c>
      <c r="AH109" s="386">
        <f t="shared" si="85"/>
        <v>8592031744</v>
      </c>
      <c r="AI109" s="49" t="str">
        <f t="shared" si="86"/>
        <v/>
      </c>
      <c r="AJ109" s="50">
        <f t="shared" si="87"/>
        <v>0</v>
      </c>
      <c r="AK109" s="23"/>
      <c r="AL109" s="113">
        <v>152</v>
      </c>
      <c r="AM109" s="2"/>
      <c r="AN109" s="334"/>
      <c r="AO109" s="334"/>
      <c r="AP109" s="10"/>
      <c r="AQ109" s="4" t="s">
        <v>290</v>
      </c>
      <c r="AR109" s="13"/>
      <c r="AS109" s="13" t="s">
        <v>77</v>
      </c>
      <c r="AT109" s="13" t="s">
        <v>71</v>
      </c>
      <c r="AU109" s="100" t="s">
        <v>20</v>
      </c>
      <c r="AV109" s="22" t="s">
        <v>379</v>
      </c>
      <c r="AW109" s="428"/>
      <c r="AX109" s="5"/>
      <c r="AY109" s="12"/>
      <c r="AZ109" s="122" t="str">
        <f t="shared" si="71"/>
        <v>{"key_code":"w"},{"key_code":"e"}</v>
      </c>
      <c r="BA109" s="83"/>
      <c r="BB109" s="122" t="str">
        <f t="shared" si="72"/>
        <v>{"key_code":"w"},{"key_code":"e"}</v>
      </c>
      <c r="BC109" s="83"/>
      <c r="BD109" s="320"/>
    </row>
    <row r="110" spans="1:56" ht="21">
      <c r="A110" s="285"/>
      <c r="B110" s="286"/>
      <c r="C110" s="295"/>
      <c r="D110" s="296"/>
      <c r="E110" s="291"/>
      <c r="F110" s="202" t="str">
        <f t="shared" si="88"/>
        <v>{"description":"左半, う &amp; い → うぃ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w"},{"key_code":"i"},{"set_variable":{"name":"KC_K","value":1}},{"set_variable":{"name":"USC","value":0}}],"to_after_key_up":[{"set_variable":{"name":"KC_K","value":0}}],"type":"basic"},</v>
      </c>
      <c r="G110" s="86" t="str">
        <f t="shared" si="8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w"},{"key_code":"i"},{"set_variable":{"name":"KC_L","value":1}},{"set_variable":{"name":"USC","value":0}}],"to_after_key_up":[{"set_variable":{"name":"KC_L","value":0}}],"type":"basic"},</v>
      </c>
      <c r="H110" s="86" t="str">
        <f t="shared" si="90"/>
        <v>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w"},{"key_code":"i"},{"set_variable":{"name":"KC_V","value":1}},{"set_variable":{"name":"USC","value":0}}],"to_after_key_up":[{"set_variable":{"name":"KC_V","value":0}}],"type":"basic"},</v>
      </c>
      <c r="I110" s="86" t="str">
        <f t="shared" si="91"/>
        <v/>
      </c>
      <c r="J110" s="86" t="str">
        <f t="shared" si="92"/>
        <v/>
      </c>
      <c r="K110" s="86" t="str">
        <f t="shared" si="93"/>
        <v/>
      </c>
      <c r="L110" s="86" t="str">
        <f t="shared" si="94"/>
        <v/>
      </c>
      <c r="M110" s="86" t="str">
        <f t="shared" si="95"/>
        <v/>
      </c>
      <c r="N110" s="286"/>
      <c r="O110" s="92" t="str">
        <f t="shared" si="96"/>
        <v/>
      </c>
      <c r="P110" s="86" t="str">
        <f t="shared" si="97"/>
        <v/>
      </c>
      <c r="Q110" s="86" t="str">
        <f t="shared" si="98"/>
        <v/>
      </c>
      <c r="R110" s="93" t="str">
        <f>IF(AND($AM110&lt;&gt;"",$U110=1),_xlfn.CONCAT(R$3,PROPER(_xlfn.XLOOKUP($AS110,入力キー,入力コード)),IF(OR($BD110="",$BD110=$BB110),_xlfn.CONCAT(R$4,IF($AS110=_xlfn.XLOOKUP($AS110,仮想キートップ,入力キー),R$7,R$10),_xlfn.XLOOKUP($AS110,仮想キートップ,入力コード),R$13,$BB110,R$14,_xlfn.XLOOKUP($AS110,仮想キートップ,キー位置),R$15,_xlfn.XLOOKUP($AS110,仮想キートップ,キー位置),R$17,IF($AS110=_xlfn.XLOOKUP($AS110,仮想キートップ,入力キー),R$12,R$11),_xlfn.XLOOKUP($AS110,仮想キートップ,入力コード),R$13,$BB110,R$14,_xlfn.XLOOKUP($AS110,仮想キートップ,キー位置),R$16,_xlfn.XLOOKUP($AS110,仮想キートップ,キー位置),IF(COUNTA($AM110:$AM$348)&gt;1,R$17,R$18)),_xlfn.CONCAT(R$4,R$6,IF($AS110=_xlfn.XLOOKUP($AS110,仮想キートップ,入力キー),R$7,R$10),_xlfn.XLOOKUP($AS110,仮想キートップ,入力コード),R$13,$BB110,R$14,_xlfn.XLOOKUP($AS110,仮想キートップ,キー位置),R$15,_xlfn.XLOOKUP($AS110,仮想キートップ,キー位置),R$17,IF($AS110=_xlfn.XLOOKUP($AS110,仮想キートップ,入力キー),R$8,R$9),_xlfn.XLOOKUP($AS110,仮想キートップ,入力コード),R$13,$BB110,R$14,_xlfn.XLOOKUP($AS110,仮想キートップ,キー位置),R$16,_xlfn.XLOOKUP($AS110,仮想キートップ,キー位置),R$17,R$5,IF($AS110=_xlfn.XLOOKUP($AS110,仮想キートップ,入力キー),R$7,R$10),_xlfn.XLOOKUP($AS110,仮想キートップ,入力コード),R$13,$BD110,R$14,_xlfn.XLOOKUP($AS110,仮想キートップ,キー位置),R$15,_xlfn.XLOOKUP($AS110,仮想キートップ,キー位置),R$17,IF($AS110=_xlfn.XLOOKUP($AS110,仮想キートップ,入力キー),R$12,R$11),_xlfn.XLOOKUP($AS110,仮想キートップ,入力コード),R$13,$BD110,R$14,_xlfn.XLOOKUP($AS110,仮想キートップ,キー位置),R$16,_xlfn.XLOOKUP($AS110,仮想キートップ,キー位置),IF(COUNTA($AM110:$AM$348)&gt;1,R$17,R$18)))),"")</f>
        <v/>
      </c>
      <c r="S110" s="282"/>
      <c r="U110" s="24">
        <f t="shared" si="73"/>
        <v>3</v>
      </c>
      <c r="V110" s="23" t="str">
        <f t="shared" si="74"/>
        <v>A</v>
      </c>
      <c r="W110" s="23">
        <f t="shared" si="75"/>
        <v>1</v>
      </c>
      <c r="X110" s="23">
        <f t="shared" si="76"/>
        <v>0</v>
      </c>
      <c r="Y110" s="30">
        <f t="shared" si="77"/>
        <v>1112396529664</v>
      </c>
      <c r="Z110" s="178">
        <f t="shared" si="78"/>
        <v>0</v>
      </c>
      <c r="AA110" s="23"/>
      <c r="AB110" s="386">
        <f t="shared" si="79"/>
        <v>1108101562368</v>
      </c>
      <c r="AC110" s="49" t="str">
        <f t="shared" si="80"/>
        <v/>
      </c>
      <c r="AD110" s="50">
        <f t="shared" si="81"/>
        <v>0</v>
      </c>
      <c r="AE110" s="49">
        <f t="shared" si="82"/>
        <v>1103806595072</v>
      </c>
      <c r="AF110" s="49" t="str">
        <f t="shared" si="83"/>
        <v/>
      </c>
      <c r="AG110" s="48">
        <f t="shared" si="84"/>
        <v>0</v>
      </c>
      <c r="AH110" s="386">
        <f t="shared" si="85"/>
        <v>12884901888</v>
      </c>
      <c r="AI110" s="49" t="str">
        <f t="shared" si="86"/>
        <v/>
      </c>
      <c r="AJ110" s="50">
        <f t="shared" si="87"/>
        <v>0</v>
      </c>
      <c r="AK110" s="23"/>
      <c r="AL110" s="113">
        <v>153</v>
      </c>
      <c r="AM110" s="2"/>
      <c r="AN110" s="334"/>
      <c r="AO110" s="334"/>
      <c r="AP110" s="10"/>
      <c r="AQ110" s="4" t="s">
        <v>290</v>
      </c>
      <c r="AR110" s="13"/>
      <c r="AS110" s="13" t="s">
        <v>77</v>
      </c>
      <c r="AT110" s="13" t="s">
        <v>71</v>
      </c>
      <c r="AU110" s="100" t="s">
        <v>69</v>
      </c>
      <c r="AV110" s="22" t="s">
        <v>378</v>
      </c>
      <c r="AW110" s="428"/>
      <c r="AX110" s="5"/>
      <c r="AY110" s="12"/>
      <c r="AZ110" s="122" t="str">
        <f t="shared" si="71"/>
        <v>{"key_code":"w"},{"key_code":"i"}</v>
      </c>
      <c r="BA110" s="83"/>
      <c r="BB110" s="122" t="str">
        <f t="shared" si="72"/>
        <v>{"key_code":"w"},{"key_code":"i"}</v>
      </c>
      <c r="BC110" s="83"/>
      <c r="BD110" s="320"/>
    </row>
    <row r="111" spans="1:56" ht="21">
      <c r="A111" s="285"/>
      <c r="B111" s="286"/>
      <c r="C111" s="295"/>
      <c r="D111" s="296"/>
      <c r="E111" s="291"/>
      <c r="F111" s="202" t="str">
        <f t="shared" si="88"/>
        <v>{"description":"左半, う &amp; お → うぉ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w"},{"key_code":"h"},{"key_code":"o"},{"set_variable":{"name":"KC_N","value":1}},{"set_variable":{"name":"USC","value":0}}],"to_after_key_up":[{"set_variable":{"name":"KC_N","value":0}}],"type":"basic"},</v>
      </c>
      <c r="G111" s="86" t="str">
        <f t="shared" si="8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w"},{"key_code":"h"},{"key_code":"o"},{"set_variable":{"name":"KC_L","value":1}},{"set_variable":{"name":"USC","value":0}}],"to_after_key_up":[{"set_variable":{"name":"KC_L","value":0}}],"type":"basic"},</v>
      </c>
      <c r="H111" s="86" t="str">
        <f t="shared" si="90"/>
        <v>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w"},{"key_code":"h"},{"key_code":"o"},{"set_variable":{"name":"KC_V","value":1}},{"set_variable":{"name":"USC","value":0}}],"to_after_key_up":[{"set_variable":{"name":"KC_V","value":0}}],"type":"basic"},</v>
      </c>
      <c r="I111" s="86" t="str">
        <f t="shared" si="91"/>
        <v/>
      </c>
      <c r="J111" s="86" t="str">
        <f t="shared" si="92"/>
        <v/>
      </c>
      <c r="K111" s="86" t="str">
        <f t="shared" si="93"/>
        <v/>
      </c>
      <c r="L111" s="86" t="str">
        <f t="shared" si="94"/>
        <v/>
      </c>
      <c r="M111" s="86" t="str">
        <f t="shared" si="95"/>
        <v/>
      </c>
      <c r="N111" s="286"/>
      <c r="O111" s="92" t="str">
        <f t="shared" si="96"/>
        <v/>
      </c>
      <c r="P111" s="86" t="str">
        <f t="shared" si="97"/>
        <v/>
      </c>
      <c r="Q111" s="86" t="str">
        <f t="shared" si="98"/>
        <v/>
      </c>
      <c r="R111" s="93" t="str">
        <f>IF(AND($AM111&lt;&gt;"",$U111=1),_xlfn.CONCAT(R$3,PROPER(_xlfn.XLOOKUP($AS111,入力キー,入力コード)),IF(OR($BD111="",$BD111=$BB111),_xlfn.CONCAT(R$4,IF($AS111=_xlfn.XLOOKUP($AS111,仮想キートップ,入力キー),R$7,R$10),_xlfn.XLOOKUP($AS111,仮想キートップ,入力コード),R$13,$BB111,R$14,_xlfn.XLOOKUP($AS111,仮想キートップ,キー位置),R$15,_xlfn.XLOOKUP($AS111,仮想キートップ,キー位置),R$17,IF($AS111=_xlfn.XLOOKUP($AS111,仮想キートップ,入力キー),R$12,R$11),_xlfn.XLOOKUP($AS111,仮想キートップ,入力コード),R$13,$BB111,R$14,_xlfn.XLOOKUP($AS111,仮想キートップ,キー位置),R$16,_xlfn.XLOOKUP($AS111,仮想キートップ,キー位置),IF(COUNTA($AM111:$AM$348)&gt;1,R$17,R$18)),_xlfn.CONCAT(R$4,R$6,IF($AS111=_xlfn.XLOOKUP($AS111,仮想キートップ,入力キー),R$7,R$10),_xlfn.XLOOKUP($AS111,仮想キートップ,入力コード),R$13,$BB111,R$14,_xlfn.XLOOKUP($AS111,仮想キートップ,キー位置),R$15,_xlfn.XLOOKUP($AS111,仮想キートップ,キー位置),R$17,IF($AS111=_xlfn.XLOOKUP($AS111,仮想キートップ,入力キー),R$8,R$9),_xlfn.XLOOKUP($AS111,仮想キートップ,入力コード),R$13,$BB111,R$14,_xlfn.XLOOKUP($AS111,仮想キートップ,キー位置),R$16,_xlfn.XLOOKUP($AS111,仮想キートップ,キー位置),R$17,R$5,IF($AS111=_xlfn.XLOOKUP($AS111,仮想キートップ,入力キー),R$7,R$10),_xlfn.XLOOKUP($AS111,仮想キートップ,入力コード),R$13,$BD111,R$14,_xlfn.XLOOKUP($AS111,仮想キートップ,キー位置),R$15,_xlfn.XLOOKUP($AS111,仮想キートップ,キー位置),R$17,IF($AS111=_xlfn.XLOOKUP($AS111,仮想キートップ,入力キー),R$12,R$11),_xlfn.XLOOKUP($AS111,仮想キートップ,入力コード),R$13,$BD111,R$14,_xlfn.XLOOKUP($AS111,仮想キートップ,キー位置),R$16,_xlfn.XLOOKUP($AS111,仮想キートップ,キー位置),IF(COUNTA($AM111:$AM$348)&gt;1,R$17,R$18)))),"")</f>
        <v/>
      </c>
      <c r="S111" s="282"/>
      <c r="U111" s="24">
        <f t="shared" si="73"/>
        <v>3</v>
      </c>
      <c r="V111" s="23" t="str">
        <f t="shared" si="74"/>
        <v>A</v>
      </c>
      <c r="W111" s="23">
        <f t="shared" si="75"/>
        <v>1</v>
      </c>
      <c r="X111" s="23">
        <f t="shared" si="76"/>
        <v>0</v>
      </c>
      <c r="Y111" s="30">
        <f t="shared" si="77"/>
        <v>5506148073472</v>
      </c>
      <c r="Z111" s="178">
        <f t="shared" si="78"/>
        <v>0</v>
      </c>
      <c r="AA111" s="23"/>
      <c r="AB111" s="386">
        <f t="shared" si="79"/>
        <v>1108101562368</v>
      </c>
      <c r="AC111" s="49" t="str">
        <f t="shared" si="80"/>
        <v/>
      </c>
      <c r="AD111" s="50">
        <f t="shared" si="81"/>
        <v>0</v>
      </c>
      <c r="AE111" s="49">
        <f t="shared" si="82"/>
        <v>5497558138880</v>
      </c>
      <c r="AF111" s="49" t="str">
        <f t="shared" si="83"/>
        <v/>
      </c>
      <c r="AG111" s="48">
        <f t="shared" si="84"/>
        <v>0</v>
      </c>
      <c r="AH111" s="386">
        <f t="shared" si="85"/>
        <v>4406636445696</v>
      </c>
      <c r="AI111" s="49" t="str">
        <f t="shared" si="86"/>
        <v/>
      </c>
      <c r="AJ111" s="50">
        <f t="shared" si="87"/>
        <v>0</v>
      </c>
      <c r="AK111" s="23"/>
      <c r="AL111" s="113">
        <v>154</v>
      </c>
      <c r="AM111" s="2"/>
      <c r="AN111" s="334"/>
      <c r="AO111" s="334"/>
      <c r="AP111" s="10"/>
      <c r="AQ111" s="4" t="s">
        <v>290</v>
      </c>
      <c r="AR111" s="13"/>
      <c r="AS111" s="13" t="s">
        <v>77</v>
      </c>
      <c r="AT111" s="13" t="s">
        <v>71</v>
      </c>
      <c r="AU111" s="100" t="s">
        <v>79</v>
      </c>
      <c r="AV111" s="22" t="s">
        <v>380</v>
      </c>
      <c r="AW111" s="428"/>
      <c r="AX111" s="5"/>
      <c r="AY111" s="12"/>
      <c r="AZ111" s="122" t="str">
        <f t="shared" si="71"/>
        <v>{"key_code":"w"},{"key_code":"h"},{"key_code":"o"}</v>
      </c>
      <c r="BA111" s="83"/>
      <c r="BB111" s="122" t="str">
        <f t="shared" si="72"/>
        <v>{"key_code":"w"},{"key_code":"h"},{"key_code":"o"}</v>
      </c>
      <c r="BC111" s="83"/>
      <c r="BD111" s="320"/>
    </row>
    <row r="112" spans="1:56" ht="21">
      <c r="A112" s="285"/>
      <c r="B112" s="286"/>
      <c r="C112" s="295"/>
      <c r="D112" s="296"/>
      <c r="E112" s="291"/>
      <c r="F112" s="202" t="str">
        <f t="shared" si="88"/>
        <v>{"description":"左半, い &amp; え → いぇ",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y"},{"key_code":"e"},{"set_variable":{"name":"KC_O","value":1}},{"set_variable":{"name":"USC","value":0}}],"to_after_key_up":[{"set_variable":{"name":"KC_O","value":0}}],"type":"basic"},</v>
      </c>
      <c r="G112" s="86" t="str">
        <f t="shared" si="8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y"},{"key_code":"e"},{"set_variable":{"name":"KC_K","value":1}},{"set_variable":{"name":"USC","value":0}}],"to_after_key_up":[{"set_variable":{"name":"KC_K","value":0}}],"type":"basic"},</v>
      </c>
      <c r="H112" s="86" t="str">
        <f t="shared" si="90"/>
        <v>{"conditions":[{"type":"variable_if","name":"USC","value":2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y"},{"key_code":"e"},{"set_variable":{"name":"KC_V","value":1}},{"set_variable":{"name":"USC","value":0}}],"to_after_key_up":[{"set_variable":{"name":"KC_V","value":0}}],"type":"basic"},</v>
      </c>
      <c r="I112" s="86" t="str">
        <f t="shared" si="91"/>
        <v/>
      </c>
      <c r="J112" s="86" t="str">
        <f t="shared" si="92"/>
        <v/>
      </c>
      <c r="K112" s="86" t="str">
        <f t="shared" si="93"/>
        <v/>
      </c>
      <c r="L112" s="86" t="str">
        <f t="shared" si="94"/>
        <v/>
      </c>
      <c r="M112" s="86" t="str">
        <f t="shared" si="95"/>
        <v/>
      </c>
      <c r="N112" s="286"/>
      <c r="O112" s="92" t="str">
        <f t="shared" si="96"/>
        <v/>
      </c>
      <c r="P112" s="86" t="str">
        <f t="shared" si="97"/>
        <v/>
      </c>
      <c r="Q112" s="86" t="str">
        <f t="shared" si="98"/>
        <v/>
      </c>
      <c r="R112" s="93" t="str">
        <f>IF(AND($AM112&lt;&gt;"",$U112=1),_xlfn.CONCAT(R$3,PROPER(_xlfn.XLOOKUP($AS112,入力キー,入力コード)),IF(OR($BD112="",$BD112=$BB112),_xlfn.CONCAT(R$4,IF($AS112=_xlfn.XLOOKUP($AS112,仮想キートップ,入力キー),R$7,R$10),_xlfn.XLOOKUP($AS112,仮想キートップ,入力コード),R$13,$BB112,R$14,_xlfn.XLOOKUP($AS112,仮想キートップ,キー位置),R$15,_xlfn.XLOOKUP($AS112,仮想キートップ,キー位置),R$17,IF($AS112=_xlfn.XLOOKUP($AS112,仮想キートップ,入力キー),R$12,R$11),_xlfn.XLOOKUP($AS112,仮想キートップ,入力コード),R$13,$BB112,R$14,_xlfn.XLOOKUP($AS112,仮想キートップ,キー位置),R$16,_xlfn.XLOOKUP($AS112,仮想キートップ,キー位置),IF(COUNTA($AM112:$AM$348)&gt;1,R$17,R$18)),_xlfn.CONCAT(R$4,R$6,IF($AS112=_xlfn.XLOOKUP($AS112,仮想キートップ,入力キー),R$7,R$10),_xlfn.XLOOKUP($AS112,仮想キートップ,入力コード),R$13,$BB112,R$14,_xlfn.XLOOKUP($AS112,仮想キートップ,キー位置),R$15,_xlfn.XLOOKUP($AS112,仮想キートップ,キー位置),R$17,IF($AS112=_xlfn.XLOOKUP($AS112,仮想キートップ,入力キー),R$8,R$9),_xlfn.XLOOKUP($AS112,仮想キートップ,入力コード),R$13,$BB112,R$14,_xlfn.XLOOKUP($AS112,仮想キートップ,キー位置),R$16,_xlfn.XLOOKUP($AS112,仮想キートップ,キー位置),R$17,R$5,IF($AS112=_xlfn.XLOOKUP($AS112,仮想キートップ,入力キー),R$7,R$10),_xlfn.XLOOKUP($AS112,仮想キートップ,入力コード),R$13,$BD112,R$14,_xlfn.XLOOKUP($AS112,仮想キートップ,キー位置),R$15,_xlfn.XLOOKUP($AS112,仮想キートップ,キー位置),R$17,IF($AS112=_xlfn.XLOOKUP($AS112,仮想キートップ,入力キー),R$12,R$11),_xlfn.XLOOKUP($AS112,仮想キートップ,入力コード),R$13,$BD112,R$14,_xlfn.XLOOKUP($AS112,仮想キートップ,キー位置),R$16,_xlfn.XLOOKUP($AS112,仮想キートップ,キー位置),IF(COUNTA($AM112:$AM$348)&gt;1,R$17,R$18)))),"")</f>
        <v/>
      </c>
      <c r="S112" s="282"/>
      <c r="U112" s="24">
        <f t="shared" si="73"/>
        <v>3</v>
      </c>
      <c r="V112" s="23" t="str">
        <f t="shared" si="74"/>
        <v>A</v>
      </c>
      <c r="W112" s="23">
        <f t="shared" si="75"/>
        <v>1</v>
      </c>
      <c r="X112" s="23">
        <f t="shared" si="76"/>
        <v>0</v>
      </c>
      <c r="Y112" s="30">
        <f t="shared" si="77"/>
        <v>1103808692224</v>
      </c>
      <c r="Z112" s="178">
        <f t="shared" si="78"/>
        <v>0</v>
      </c>
      <c r="AA112" s="23"/>
      <c r="AB112" s="386">
        <f t="shared" si="79"/>
        <v>1103806595072</v>
      </c>
      <c r="AC112" s="49" t="str">
        <f t="shared" si="80"/>
        <v/>
      </c>
      <c r="AD112" s="50">
        <f t="shared" si="81"/>
        <v>0</v>
      </c>
      <c r="AE112" s="49">
        <f t="shared" si="82"/>
        <v>1099513724928</v>
      </c>
      <c r="AF112" s="49" t="str">
        <f t="shared" si="83"/>
        <v/>
      </c>
      <c r="AG112" s="48">
        <f t="shared" si="84"/>
        <v>0</v>
      </c>
      <c r="AH112" s="386">
        <f t="shared" si="85"/>
        <v>4297064448</v>
      </c>
      <c r="AI112" s="49" t="str">
        <f t="shared" si="86"/>
        <v/>
      </c>
      <c r="AJ112" s="50">
        <f t="shared" si="87"/>
        <v>0</v>
      </c>
      <c r="AK112" s="23"/>
      <c r="AL112" s="113">
        <v>155</v>
      </c>
      <c r="AM112" s="2"/>
      <c r="AN112" s="334"/>
      <c r="AO112" s="334"/>
      <c r="AP112" s="10"/>
      <c r="AQ112" s="4" t="s">
        <v>290</v>
      </c>
      <c r="AR112" s="13"/>
      <c r="AS112" s="13" t="s">
        <v>77</v>
      </c>
      <c r="AT112" s="13" t="s">
        <v>565</v>
      </c>
      <c r="AU112" s="100" t="s">
        <v>863</v>
      </c>
      <c r="AV112" s="22" t="s">
        <v>544</v>
      </c>
      <c r="AW112" s="428"/>
      <c r="AX112" s="5"/>
      <c r="AY112" s="12"/>
      <c r="AZ112" s="122" t="str">
        <f t="shared" si="71"/>
        <v>{"key_code":"y"},{"key_code":"e"}</v>
      </c>
      <c r="BA112" s="83"/>
      <c r="BB112" s="122" t="str">
        <f t="shared" si="72"/>
        <v>{"key_code":"y"},{"key_code":"e"}</v>
      </c>
      <c r="BC112" s="83"/>
      <c r="BD112" s="320"/>
    </row>
    <row r="113" spans="1:56" ht="21">
      <c r="A113" s="285"/>
      <c r="B113" s="286"/>
      <c r="C113" s="295"/>
      <c r="D113" s="296"/>
      <c r="E113" s="291"/>
      <c r="F113" s="202" t="str">
        <f t="shared" si="88"/>
        <v>{"description":"左半, つ &amp; あ → つぁ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t"},{"key_code":"s"},{"key_code":"a"},{"set_variable":{"name":"KC_J","value":1}},{"set_variable":{"name":"USC","value":0}}],"to_after_key_up":[{"set_variable":{"name":"KC_J","value":0}}],"type":"basic"},</v>
      </c>
      <c r="G113" s="86" t="str">
        <f t="shared" si="8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s"},{"key_code":"a"},{"set_variable":{"name":"KC_L","value":1}},{"set_variable":{"name":"USC","value":0}}],"to_after_key_up":[{"set_variable":{"name":"KC_L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t"},{"key_code":"s"},{"key_code":"a"},{"set_variable":{"name":"KC_L","value":1}},{"set_variable":{"name":"USC","value":0}}],"to_after_key_up":[{"set_variable":{"name":"KC_L","value":0}}],"type":"basic"},</v>
      </c>
      <c r="H113" s="86" t="str">
        <f t="shared" si="90"/>
        <v>{"conditions":[{"type":"variable_if","name":"USC","value":2},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t"},{"key_code":"s"},{"key_code":"a"},{"set_variable":{"name":"KC_V","value":1}},{"set_variable":{"name":"USC","value":0}}],"to_after_key_up":[{"set_variable":{"name":"KC_V","value":0}}],"type":"basic"},</v>
      </c>
      <c r="I113" s="86" t="str">
        <f t="shared" si="91"/>
        <v/>
      </c>
      <c r="J113" s="86" t="str">
        <f t="shared" si="92"/>
        <v/>
      </c>
      <c r="K113" s="86" t="str">
        <f t="shared" si="93"/>
        <v/>
      </c>
      <c r="L113" s="86" t="str">
        <f t="shared" si="94"/>
        <v/>
      </c>
      <c r="M113" s="86" t="str">
        <f t="shared" si="95"/>
        <v/>
      </c>
      <c r="N113" s="286"/>
      <c r="O113" s="92" t="str">
        <f t="shared" si="96"/>
        <v/>
      </c>
      <c r="P113" s="86" t="str">
        <f t="shared" si="97"/>
        <v/>
      </c>
      <c r="Q113" s="86" t="str">
        <f t="shared" si="98"/>
        <v/>
      </c>
      <c r="R113" s="93" t="str">
        <f>IF(AND($AM113&lt;&gt;"",$U113=1),_xlfn.CONCAT(R$3,PROPER(_xlfn.XLOOKUP($AS113,入力キー,入力コード)),IF(OR($BD113="",$BD113=$BB113),_xlfn.CONCAT(R$4,IF($AS113=_xlfn.XLOOKUP($AS113,仮想キートップ,入力キー),R$7,R$10),_xlfn.XLOOKUP($AS113,仮想キートップ,入力コード),R$13,$BB113,R$14,_xlfn.XLOOKUP($AS113,仮想キートップ,キー位置),R$15,_xlfn.XLOOKUP($AS113,仮想キートップ,キー位置),R$17,IF($AS113=_xlfn.XLOOKUP($AS113,仮想キートップ,入力キー),R$12,R$11),_xlfn.XLOOKUP($AS113,仮想キートップ,入力コード),R$13,$BB113,R$14,_xlfn.XLOOKUP($AS113,仮想キートップ,キー位置),R$16,_xlfn.XLOOKUP($AS113,仮想キートップ,キー位置),IF(COUNTA($AM113:$AM$348)&gt;1,R$17,R$18)),_xlfn.CONCAT(R$4,R$6,IF($AS113=_xlfn.XLOOKUP($AS113,仮想キートップ,入力キー),R$7,R$10),_xlfn.XLOOKUP($AS113,仮想キートップ,入力コード),R$13,$BB113,R$14,_xlfn.XLOOKUP($AS113,仮想キートップ,キー位置),R$15,_xlfn.XLOOKUP($AS113,仮想キートップ,キー位置),R$17,IF($AS113=_xlfn.XLOOKUP($AS113,仮想キートップ,入力キー),R$8,R$9),_xlfn.XLOOKUP($AS113,仮想キートップ,入力コード),R$13,$BB113,R$14,_xlfn.XLOOKUP($AS113,仮想キートップ,キー位置),R$16,_xlfn.XLOOKUP($AS113,仮想キートップ,キー位置),R$17,R$5,IF($AS113=_xlfn.XLOOKUP($AS113,仮想キートップ,入力キー),R$7,R$10),_xlfn.XLOOKUP($AS113,仮想キートップ,入力コード),R$13,$BD113,R$14,_xlfn.XLOOKUP($AS113,仮想キートップ,キー位置),R$15,_xlfn.XLOOKUP($AS113,仮想キートップ,キー位置),R$17,IF($AS113=_xlfn.XLOOKUP($AS113,仮想キートップ,入力キー),R$12,R$11),_xlfn.XLOOKUP($AS113,仮想キートップ,入力コード),R$13,$BD113,R$14,_xlfn.XLOOKUP($AS113,仮想キートップ,キー位置),R$16,_xlfn.XLOOKUP($AS113,仮想キートップ,キー位置),IF(COUNTA($AM113:$AM$348)&gt;1,R$17,R$18)))),"")</f>
        <v/>
      </c>
      <c r="S113" s="282"/>
      <c r="U113" s="24">
        <f t="shared" si="73"/>
        <v>3</v>
      </c>
      <c r="V113" s="23" t="str">
        <f t="shared" si="74"/>
        <v>A</v>
      </c>
      <c r="W113" s="23">
        <f t="shared" si="75"/>
        <v>1</v>
      </c>
      <c r="X113" s="23">
        <f t="shared" si="76"/>
        <v>0</v>
      </c>
      <c r="Y113" s="30">
        <f t="shared" si="77"/>
        <v>1110249046016</v>
      </c>
      <c r="Z113" s="178">
        <f t="shared" si="78"/>
        <v>0</v>
      </c>
      <c r="AA113" s="23"/>
      <c r="AB113" s="386">
        <f t="shared" si="79"/>
        <v>1108101562368</v>
      </c>
      <c r="AC113" s="49" t="str">
        <f t="shared" si="80"/>
        <v/>
      </c>
      <c r="AD113" s="50">
        <f t="shared" si="81"/>
        <v>0</v>
      </c>
      <c r="AE113" s="49">
        <f t="shared" si="82"/>
        <v>1101659111424</v>
      </c>
      <c r="AF113" s="49" t="str">
        <f t="shared" si="83"/>
        <v>ご</v>
      </c>
      <c r="AG113" s="48">
        <f t="shared" si="84"/>
        <v>1</v>
      </c>
      <c r="AH113" s="386">
        <f t="shared" si="85"/>
        <v>10737418240</v>
      </c>
      <c r="AI113" s="49" t="str">
        <f t="shared" si="86"/>
        <v/>
      </c>
      <c r="AJ113" s="50">
        <f t="shared" si="87"/>
        <v>0</v>
      </c>
      <c r="AK113" s="23"/>
      <c r="AL113" s="113">
        <v>156</v>
      </c>
      <c r="AM113" s="2"/>
      <c r="AN113" s="334"/>
      <c r="AO113" s="334"/>
      <c r="AP113" s="10"/>
      <c r="AQ113" s="4" t="s">
        <v>290</v>
      </c>
      <c r="AR113" s="13"/>
      <c r="AS113" s="13" t="s">
        <v>77</v>
      </c>
      <c r="AT113" s="13" t="s">
        <v>453</v>
      </c>
      <c r="AU113" s="100" t="s">
        <v>67</v>
      </c>
      <c r="AV113" s="22" t="s">
        <v>391</v>
      </c>
      <c r="AW113" s="428"/>
      <c r="AX113" s="5"/>
      <c r="AY113" s="12"/>
      <c r="AZ113" s="122" t="str">
        <f t="shared" si="71"/>
        <v>{"key_code":"t"},{"key_code":"s"},{"key_code":"a"}</v>
      </c>
      <c r="BA113" s="83"/>
      <c r="BB113" s="122" t="str">
        <f t="shared" si="72"/>
        <v>{"key_code":"t"},{"key_code":"s"},{"key_code":"a"}</v>
      </c>
      <c r="BC113" s="83"/>
      <c r="BD113" s="320"/>
    </row>
    <row r="114" spans="1:56" ht="21">
      <c r="A114" s="285"/>
      <c r="B114" s="286"/>
      <c r="C114" s="295"/>
      <c r="D114" s="296"/>
      <c r="E114" s="291"/>
      <c r="F114" s="202" t="str">
        <f t="shared" si="88"/>
        <v>{"description":"左半, く &amp; え → くぇ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q"},{"key_code":"e"},{"set_variable":{"name":"KC_O","value":1}},{"set_variable":{"name":"USC","value":0}}],"to_after_key_up":[{"set_variable":{"name":"KC_O","value":0}}],"type":"basic"},</v>
      </c>
      <c r="G114" s="86" t="str">
        <f t="shared" si="8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q"},{"key_code":"e"},{"set_variable":{"name":"KC_H","value":1}},{"set_variable":{"name":"USC","value":0}}],"to_after_key_up":[{"set_variable":{"name":"KC_H","value":0}}],"type":"basic"},</v>
      </c>
      <c r="H114" s="86" t="str">
        <f t="shared" si="90"/>
        <v>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q"},{"key_code":"e"},{"set_variable":{"name":"KC_V","value":1}},{"set_variable":{"name":"USC","value":0}}],"to_after_key_up":[{"set_variable":{"name":"KC_V","value":0}}],"type":"basic"},</v>
      </c>
      <c r="I114" s="86" t="str">
        <f t="shared" si="91"/>
        <v/>
      </c>
      <c r="J114" s="86" t="str">
        <f t="shared" si="92"/>
        <v/>
      </c>
      <c r="K114" s="86" t="str">
        <f t="shared" si="93"/>
        <v/>
      </c>
      <c r="L114" s="86" t="str">
        <f t="shared" si="94"/>
        <v/>
      </c>
      <c r="M114" s="86" t="str">
        <f t="shared" si="95"/>
        <v/>
      </c>
      <c r="N114" s="286"/>
      <c r="O114" s="92" t="str">
        <f t="shared" si="96"/>
        <v/>
      </c>
      <c r="P114" s="86" t="str">
        <f t="shared" si="97"/>
        <v/>
      </c>
      <c r="Q114" s="86" t="str">
        <f t="shared" si="98"/>
        <v/>
      </c>
      <c r="R114" s="93" t="str">
        <f>IF(AND($AM114&lt;&gt;"",$U114=1),_xlfn.CONCAT(R$3,PROPER(_xlfn.XLOOKUP($AS114,入力キー,入力コード)),IF(OR($BD114="",$BD114=$BB114),_xlfn.CONCAT(R$4,IF($AS114=_xlfn.XLOOKUP($AS114,仮想キートップ,入力キー),R$7,R$10),_xlfn.XLOOKUP($AS114,仮想キートップ,入力コード),R$13,$BB114,R$14,_xlfn.XLOOKUP($AS114,仮想キートップ,キー位置),R$15,_xlfn.XLOOKUP($AS114,仮想キートップ,キー位置),R$17,IF($AS114=_xlfn.XLOOKUP($AS114,仮想キートップ,入力キー),R$12,R$11),_xlfn.XLOOKUP($AS114,仮想キートップ,入力コード),R$13,$BB114,R$14,_xlfn.XLOOKUP($AS114,仮想キートップ,キー位置),R$16,_xlfn.XLOOKUP($AS114,仮想キートップ,キー位置),IF(COUNTA($AM114:$AM$348)&gt;1,R$17,R$18)),_xlfn.CONCAT(R$4,R$6,IF($AS114=_xlfn.XLOOKUP($AS114,仮想キートップ,入力キー),R$7,R$10),_xlfn.XLOOKUP($AS114,仮想キートップ,入力コード),R$13,$BB114,R$14,_xlfn.XLOOKUP($AS114,仮想キートップ,キー位置),R$15,_xlfn.XLOOKUP($AS114,仮想キートップ,キー位置),R$17,IF($AS114=_xlfn.XLOOKUP($AS114,仮想キートップ,入力キー),R$8,R$9),_xlfn.XLOOKUP($AS114,仮想キートップ,入力コード),R$13,$BB114,R$14,_xlfn.XLOOKUP($AS114,仮想キートップ,キー位置),R$16,_xlfn.XLOOKUP($AS114,仮想キートップ,キー位置),R$17,R$5,IF($AS114=_xlfn.XLOOKUP($AS114,仮想キートップ,入力キー),R$7,R$10),_xlfn.XLOOKUP($AS114,仮想キートップ,入力コード),R$13,$BD114,R$14,_xlfn.XLOOKUP($AS114,仮想キートップ,キー位置),R$15,_xlfn.XLOOKUP($AS114,仮想キートップ,キー位置),R$17,IF($AS114=_xlfn.XLOOKUP($AS114,仮想キートップ,入力キー),R$12,R$11),_xlfn.XLOOKUP($AS114,仮想キートップ,入力コード),R$13,$BD114,R$14,_xlfn.XLOOKUP($AS114,仮想キートップ,キー位置),R$16,_xlfn.XLOOKUP($AS114,仮想キートップ,キー位置),IF(COUNTA($AM114:$AM$348)&gt;1,R$17,R$18)))),"")</f>
        <v/>
      </c>
      <c r="S114" s="282"/>
      <c r="U114" s="24">
        <f t="shared" si="73"/>
        <v>3</v>
      </c>
      <c r="V114" s="23" t="str">
        <f t="shared" si="74"/>
        <v>A</v>
      </c>
      <c r="W114" s="23">
        <f t="shared" si="75"/>
        <v>1</v>
      </c>
      <c r="X114" s="23">
        <f t="shared" si="76"/>
        <v>0</v>
      </c>
      <c r="Y114" s="30">
        <f t="shared" si="77"/>
        <v>1100587466752</v>
      </c>
      <c r="Z114" s="178">
        <f t="shared" si="78"/>
        <v>0</v>
      </c>
      <c r="AA114" s="23"/>
      <c r="AB114" s="386">
        <f t="shared" si="79"/>
        <v>1100585369600</v>
      </c>
      <c r="AC114" s="49" t="str">
        <f t="shared" si="80"/>
        <v/>
      </c>
      <c r="AD114" s="50">
        <f t="shared" si="81"/>
        <v>0</v>
      </c>
      <c r="AE114" s="49">
        <f t="shared" si="82"/>
        <v>1099513724928</v>
      </c>
      <c r="AF114" s="49" t="str">
        <f t="shared" si="83"/>
        <v/>
      </c>
      <c r="AG114" s="48">
        <f t="shared" si="84"/>
        <v>0</v>
      </c>
      <c r="AH114" s="386">
        <f t="shared" si="85"/>
        <v>1075838976</v>
      </c>
      <c r="AI114" s="49" t="str">
        <f t="shared" si="86"/>
        <v/>
      </c>
      <c r="AJ114" s="50">
        <f t="shared" si="87"/>
        <v>0</v>
      </c>
      <c r="AK114" s="23"/>
      <c r="AL114" s="113">
        <v>157</v>
      </c>
      <c r="AM114" s="2"/>
      <c r="AN114" s="334"/>
      <c r="AO114" s="334"/>
      <c r="AP114" s="10"/>
      <c r="AQ114" s="4" t="s">
        <v>290</v>
      </c>
      <c r="AR114" s="13"/>
      <c r="AS114" s="13" t="s">
        <v>77</v>
      </c>
      <c r="AT114" s="13" t="s">
        <v>65</v>
      </c>
      <c r="AU114" s="100" t="s">
        <v>20</v>
      </c>
      <c r="AV114" s="22" t="s">
        <v>383</v>
      </c>
      <c r="AW114" s="428"/>
      <c r="AX114" s="5"/>
      <c r="AY114" s="12"/>
      <c r="AZ114" s="122" t="str">
        <f t="shared" si="71"/>
        <v>{"key_code":"q"},{"key_code":"e"}</v>
      </c>
      <c r="BA114" s="83"/>
      <c r="BB114" s="122" t="str">
        <f t="shared" si="72"/>
        <v>{"key_code":"q"},{"key_code":"e"}</v>
      </c>
      <c r="BC114" s="83"/>
      <c r="BD114" s="320"/>
    </row>
    <row r="115" spans="1:56" ht="21">
      <c r="A115" s="285"/>
      <c r="B115" s="286"/>
      <c r="C115" s="295"/>
      <c r="D115" s="296"/>
      <c r="E115" s="291"/>
      <c r="F115" s="202" t="str">
        <f t="shared" si="88"/>
        <v>{"description":"左半, く &amp; あ → くぁ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q"},{"key_code":"a"},{"set_variable":{"name":"KC_J","value":1}},{"set_variable":{"name":"USC","value":0}}],"to_after_key_up":[{"set_variable":{"name":"KC_J","value":0}}],"type":"basic"},</v>
      </c>
      <c r="G115" s="86" t="str">
        <f t="shared" si="8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a"},{"set_variable":{"name":"KC_H","value":1}},{"set_variable":{"name":"USC","value":0}}],"to_after_key_up":[{"set_variable":{"name":"KC_H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q"},{"key_code":"a"},{"set_variable":{"name":"KC_H","value":1}},{"set_variable":{"name":"USC","value":0}}],"to_after_key_up":[{"set_variable":{"name":"KC_H","value":0}}],"type":"basic"},</v>
      </c>
      <c r="H115" s="86" t="str">
        <f t="shared" si="90"/>
        <v>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q"},{"key_code":"a"},{"set_variable":{"name":"KC_V","value":1}},{"set_variable":{"name":"USC","value":0}}],"to_after_key_up":[{"set_variable":{"name":"KC_V","value":0}}],"type":"basic"},</v>
      </c>
      <c r="I115" s="86" t="str">
        <f t="shared" si="91"/>
        <v/>
      </c>
      <c r="J115" s="86" t="str">
        <f t="shared" si="92"/>
        <v/>
      </c>
      <c r="K115" s="86" t="str">
        <f t="shared" si="93"/>
        <v/>
      </c>
      <c r="L115" s="86" t="str">
        <f t="shared" si="94"/>
        <v/>
      </c>
      <c r="M115" s="86" t="str">
        <f t="shared" si="95"/>
        <v/>
      </c>
      <c r="N115" s="286"/>
      <c r="O115" s="92" t="str">
        <f t="shared" si="96"/>
        <v/>
      </c>
      <c r="P115" s="86" t="str">
        <f t="shared" si="97"/>
        <v/>
      </c>
      <c r="Q115" s="86" t="str">
        <f t="shared" si="98"/>
        <v/>
      </c>
      <c r="R115" s="93" t="str">
        <f>IF(AND($AM115&lt;&gt;"",$U115=1),_xlfn.CONCAT(R$3,PROPER(_xlfn.XLOOKUP($AS115,入力キー,入力コード)),IF(OR($BD115="",$BD115=$BB115),_xlfn.CONCAT(R$4,IF($AS115=_xlfn.XLOOKUP($AS115,仮想キートップ,入力キー),R$7,R$10),_xlfn.XLOOKUP($AS115,仮想キートップ,入力コード),R$13,$BB115,R$14,_xlfn.XLOOKUP($AS115,仮想キートップ,キー位置),R$15,_xlfn.XLOOKUP($AS115,仮想キートップ,キー位置),R$17,IF($AS115=_xlfn.XLOOKUP($AS115,仮想キートップ,入力キー),R$12,R$11),_xlfn.XLOOKUP($AS115,仮想キートップ,入力コード),R$13,$BB115,R$14,_xlfn.XLOOKUP($AS115,仮想キートップ,キー位置),R$16,_xlfn.XLOOKUP($AS115,仮想キートップ,キー位置),IF(COUNTA($AM115:$AM$348)&gt;1,R$17,R$18)),_xlfn.CONCAT(R$4,R$6,IF($AS115=_xlfn.XLOOKUP($AS115,仮想キートップ,入力キー),R$7,R$10),_xlfn.XLOOKUP($AS115,仮想キートップ,入力コード),R$13,$BB115,R$14,_xlfn.XLOOKUP($AS115,仮想キートップ,キー位置),R$15,_xlfn.XLOOKUP($AS115,仮想キートップ,キー位置),R$17,IF($AS115=_xlfn.XLOOKUP($AS115,仮想キートップ,入力キー),R$8,R$9),_xlfn.XLOOKUP($AS115,仮想キートップ,入力コード),R$13,$BB115,R$14,_xlfn.XLOOKUP($AS115,仮想キートップ,キー位置),R$16,_xlfn.XLOOKUP($AS115,仮想キートップ,キー位置),R$17,R$5,IF($AS115=_xlfn.XLOOKUP($AS115,仮想キートップ,入力キー),R$7,R$10),_xlfn.XLOOKUP($AS115,仮想キートップ,入力コード),R$13,$BD115,R$14,_xlfn.XLOOKUP($AS115,仮想キートップ,キー位置),R$15,_xlfn.XLOOKUP($AS115,仮想キートップ,キー位置),R$17,IF($AS115=_xlfn.XLOOKUP($AS115,仮想キートップ,入力キー),R$12,R$11),_xlfn.XLOOKUP($AS115,仮想キートップ,入力コード),R$13,$BD115,R$14,_xlfn.XLOOKUP($AS115,仮想キートップ,キー位置),R$16,_xlfn.XLOOKUP($AS115,仮想キートップ,キー位置),IF(COUNTA($AM115:$AM$348)&gt;1,R$17,R$18)))),"")</f>
        <v/>
      </c>
      <c r="S115" s="282"/>
      <c r="U115" s="24">
        <f t="shared" si="73"/>
        <v>3</v>
      </c>
      <c r="V115" s="23" t="str">
        <f t="shared" si="74"/>
        <v>A</v>
      </c>
      <c r="W115" s="23">
        <f t="shared" si="75"/>
        <v>1</v>
      </c>
      <c r="X115" s="23">
        <f t="shared" si="76"/>
        <v>0</v>
      </c>
      <c r="Y115" s="30">
        <f t="shared" si="77"/>
        <v>1102732853248</v>
      </c>
      <c r="Z115" s="178">
        <f t="shared" si="78"/>
        <v>0</v>
      </c>
      <c r="AA115" s="23"/>
      <c r="AB115" s="386">
        <f t="shared" si="79"/>
        <v>1100585369600</v>
      </c>
      <c r="AC115" s="49" t="str">
        <f t="shared" si="80"/>
        <v/>
      </c>
      <c r="AD115" s="50">
        <f t="shared" si="81"/>
        <v>0</v>
      </c>
      <c r="AE115" s="49">
        <f t="shared" si="82"/>
        <v>1101659111424</v>
      </c>
      <c r="AF115" s="49" t="str">
        <f t="shared" si="83"/>
        <v>ご</v>
      </c>
      <c r="AG115" s="48">
        <f t="shared" si="84"/>
        <v>1</v>
      </c>
      <c r="AH115" s="386">
        <f t="shared" si="85"/>
        <v>3221225472</v>
      </c>
      <c r="AI115" s="49">
        <f t="shared" si="86"/>
        <v>0</v>
      </c>
      <c r="AJ115" s="50">
        <f t="shared" si="87"/>
        <v>0</v>
      </c>
      <c r="AK115" s="23"/>
      <c r="AL115" s="113">
        <v>158</v>
      </c>
      <c r="AM115" s="2"/>
      <c r="AN115" s="334"/>
      <c r="AO115" s="334"/>
      <c r="AP115" s="10"/>
      <c r="AQ115" s="4" t="s">
        <v>290</v>
      </c>
      <c r="AR115" s="13"/>
      <c r="AS115" s="13" t="s">
        <v>77</v>
      </c>
      <c r="AT115" s="13" t="s">
        <v>65</v>
      </c>
      <c r="AU115" s="100" t="s">
        <v>67</v>
      </c>
      <c r="AV115" s="22" t="s">
        <v>381</v>
      </c>
      <c r="AW115" s="428"/>
      <c r="AX115" s="5"/>
      <c r="AY115" s="12"/>
      <c r="AZ115" s="122" t="str">
        <f t="shared" si="71"/>
        <v>{"key_code":"q"},{"key_code":"a"}</v>
      </c>
      <c r="BA115" s="83"/>
      <c r="BB115" s="122" t="str">
        <f t="shared" si="72"/>
        <v>{"key_code":"q"},{"key_code":"a"}</v>
      </c>
      <c r="BC115" s="83"/>
      <c r="BD115" s="320"/>
    </row>
    <row r="116" spans="1:56" ht="21">
      <c r="A116" s="285"/>
      <c r="B116" s="286"/>
      <c r="C116" s="295"/>
      <c r="D116" s="296"/>
      <c r="E116" s="291"/>
      <c r="F116" s="202" t="str">
        <f t="shared" si="88"/>
        <v>{"description":"左半, く &amp; い → くぃ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q"},{"key_code":"i"},{"set_variable":{"name":"KC_K","value":1}},{"set_variable":{"name":"USC","value":0}}],"to_after_key_up":[{"set_variable":{"name":"KC_K","value":0}}],"type":"basic"},</v>
      </c>
      <c r="G116" s="86" t="str">
        <f t="shared" si="8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q"},{"key_code":"i"},{"set_variable":{"name":"KC_H","value":1}},{"set_variable":{"name":"USC","value":0}}],"to_after_key_up":[{"set_variable":{"name":"KC_H","value":0}}],"type":"basic"},</v>
      </c>
      <c r="H116" s="86" t="str">
        <f t="shared" si="90"/>
        <v>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q"},{"key_code":"i"},{"set_variable":{"name":"KC_V","value":1}},{"set_variable":{"name":"USC","value":0}}],"to_after_key_up":[{"set_variable":{"name":"KC_V","value":0}}],"type":"basic"},</v>
      </c>
      <c r="I116" s="86" t="str">
        <f t="shared" si="91"/>
        <v/>
      </c>
      <c r="J116" s="86" t="str">
        <f t="shared" si="92"/>
        <v/>
      </c>
      <c r="K116" s="86" t="str">
        <f t="shared" si="93"/>
        <v/>
      </c>
      <c r="L116" s="86" t="str">
        <f t="shared" si="94"/>
        <v/>
      </c>
      <c r="M116" s="86" t="str">
        <f t="shared" si="95"/>
        <v/>
      </c>
      <c r="N116" s="286"/>
      <c r="O116" s="92" t="str">
        <f t="shared" si="96"/>
        <v/>
      </c>
      <c r="P116" s="86" t="str">
        <f t="shared" si="97"/>
        <v/>
      </c>
      <c r="Q116" s="86" t="str">
        <f t="shared" si="98"/>
        <v/>
      </c>
      <c r="R116" s="93" t="str">
        <f>IF(AND($AM116&lt;&gt;"",$U116=1),_xlfn.CONCAT(R$3,PROPER(_xlfn.XLOOKUP($AS116,入力キー,入力コード)),IF(OR($BD116="",$BD116=$BB116),_xlfn.CONCAT(R$4,IF($AS116=_xlfn.XLOOKUP($AS116,仮想キートップ,入力キー),R$7,R$10),_xlfn.XLOOKUP($AS116,仮想キートップ,入力コード),R$13,$BB116,R$14,_xlfn.XLOOKUP($AS116,仮想キートップ,キー位置),R$15,_xlfn.XLOOKUP($AS116,仮想キートップ,キー位置),R$17,IF($AS116=_xlfn.XLOOKUP($AS116,仮想キートップ,入力キー),R$12,R$11),_xlfn.XLOOKUP($AS116,仮想キートップ,入力コード),R$13,$BB116,R$14,_xlfn.XLOOKUP($AS116,仮想キートップ,キー位置),R$16,_xlfn.XLOOKUP($AS116,仮想キートップ,キー位置),IF(COUNTA($AM116:$AM$348)&gt;1,R$17,R$18)),_xlfn.CONCAT(R$4,R$6,IF($AS116=_xlfn.XLOOKUP($AS116,仮想キートップ,入力キー),R$7,R$10),_xlfn.XLOOKUP($AS116,仮想キートップ,入力コード),R$13,$BB116,R$14,_xlfn.XLOOKUP($AS116,仮想キートップ,キー位置),R$15,_xlfn.XLOOKUP($AS116,仮想キートップ,キー位置),R$17,IF($AS116=_xlfn.XLOOKUP($AS116,仮想キートップ,入力キー),R$8,R$9),_xlfn.XLOOKUP($AS116,仮想キートップ,入力コード),R$13,$BB116,R$14,_xlfn.XLOOKUP($AS116,仮想キートップ,キー位置),R$16,_xlfn.XLOOKUP($AS116,仮想キートップ,キー位置),R$17,R$5,IF($AS116=_xlfn.XLOOKUP($AS116,仮想キートップ,入力キー),R$7,R$10),_xlfn.XLOOKUP($AS116,仮想キートップ,入力コード),R$13,$BD116,R$14,_xlfn.XLOOKUP($AS116,仮想キートップ,キー位置),R$15,_xlfn.XLOOKUP($AS116,仮想キートップ,キー位置),R$17,IF($AS116=_xlfn.XLOOKUP($AS116,仮想キートップ,入力キー),R$12,R$11),_xlfn.XLOOKUP($AS116,仮想キートップ,入力コード),R$13,$BD116,R$14,_xlfn.XLOOKUP($AS116,仮想キートップ,キー位置),R$16,_xlfn.XLOOKUP($AS116,仮想キートップ,キー位置),IF(COUNTA($AM116:$AM$348)&gt;1,R$17,R$18)))),"")</f>
        <v/>
      </c>
      <c r="S116" s="282"/>
      <c r="U116" s="24">
        <f t="shared" si="73"/>
        <v>3</v>
      </c>
      <c r="V116" s="23" t="str">
        <f t="shared" si="74"/>
        <v>A</v>
      </c>
      <c r="W116" s="23">
        <f t="shared" si="75"/>
        <v>1</v>
      </c>
      <c r="X116" s="23">
        <f t="shared" si="76"/>
        <v>0</v>
      </c>
      <c r="Y116" s="30">
        <f t="shared" si="77"/>
        <v>1104880336896</v>
      </c>
      <c r="Z116" s="178">
        <f t="shared" si="78"/>
        <v>0</v>
      </c>
      <c r="AA116" s="23"/>
      <c r="AB116" s="386">
        <f t="shared" si="79"/>
        <v>1100585369600</v>
      </c>
      <c r="AC116" s="49" t="str">
        <f t="shared" si="80"/>
        <v/>
      </c>
      <c r="AD116" s="50">
        <f t="shared" si="81"/>
        <v>0</v>
      </c>
      <c r="AE116" s="49">
        <f t="shared" si="82"/>
        <v>1103806595072</v>
      </c>
      <c r="AF116" s="49" t="str">
        <f t="shared" si="83"/>
        <v/>
      </c>
      <c r="AG116" s="48">
        <f t="shared" si="84"/>
        <v>0</v>
      </c>
      <c r="AH116" s="386">
        <f t="shared" si="85"/>
        <v>5368709120</v>
      </c>
      <c r="AI116" s="49" t="str">
        <f t="shared" si="86"/>
        <v/>
      </c>
      <c r="AJ116" s="50">
        <f t="shared" si="87"/>
        <v>0</v>
      </c>
      <c r="AK116" s="23"/>
      <c r="AL116" s="113">
        <v>159</v>
      </c>
      <c r="AM116" s="2"/>
      <c r="AN116" s="334"/>
      <c r="AO116" s="334"/>
      <c r="AP116" s="10"/>
      <c r="AQ116" s="4" t="s">
        <v>290</v>
      </c>
      <c r="AR116" s="13"/>
      <c r="AS116" s="13" t="s">
        <v>77</v>
      </c>
      <c r="AT116" s="13" t="s">
        <v>65</v>
      </c>
      <c r="AU116" s="100" t="s">
        <v>69</v>
      </c>
      <c r="AV116" s="22" t="s">
        <v>382</v>
      </c>
      <c r="AW116" s="428"/>
      <c r="AX116" s="5"/>
      <c r="AY116" s="12"/>
      <c r="AZ116" s="122" t="str">
        <f t="shared" si="71"/>
        <v>{"key_code":"q"},{"key_code":"i"}</v>
      </c>
      <c r="BA116" s="83"/>
      <c r="BB116" s="122" t="str">
        <f t="shared" si="72"/>
        <v>{"key_code":"q"},{"key_code":"i"}</v>
      </c>
      <c r="BC116" s="83"/>
      <c r="BD116" s="320"/>
    </row>
    <row r="117" spans="1:56" ht="21">
      <c r="A117" s="285"/>
      <c r="B117" s="286"/>
      <c r="C117" s="295"/>
      <c r="D117" s="296"/>
      <c r="E117" s="291"/>
      <c r="F117" s="202" t="str">
        <f t="shared" si="88"/>
        <v>{"description":"左半, く &amp; お → くぉ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q"},{"key_code":"o"},{"set_variable":{"name":"KC_N","value":1}},{"set_variable":{"name":"USC","value":0}}],"to_after_key_up":[{"set_variable":{"name":"KC_N","value":0}}],"type":"basic"},</v>
      </c>
      <c r="G117" s="86" t="str">
        <f t="shared" si="8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q"},{"key_code":"o"},{"set_variable":{"name":"KC_H","value":1}},{"set_variable":{"name":"USC","value":0}}],"to_after_key_up":[{"set_variable":{"name":"KC_H","value":0}}],"type":"basic"},</v>
      </c>
      <c r="H117" s="86" t="str">
        <f t="shared" si="90"/>
        <v>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q"},{"key_code":"o"},{"set_variable":{"name":"KC_V","value":1}},{"set_variable":{"name":"USC","value":0}}],"to_after_key_up":[{"set_variable":{"name":"KC_V","value":0}}],"type":"basic"},</v>
      </c>
      <c r="I117" s="86" t="str">
        <f t="shared" si="91"/>
        <v/>
      </c>
      <c r="J117" s="86" t="str">
        <f t="shared" si="92"/>
        <v/>
      </c>
      <c r="K117" s="86" t="str">
        <f t="shared" si="93"/>
        <v/>
      </c>
      <c r="L117" s="86" t="str">
        <f t="shared" si="94"/>
        <v/>
      </c>
      <c r="M117" s="86" t="str">
        <f t="shared" si="95"/>
        <v/>
      </c>
      <c r="N117" s="286"/>
      <c r="O117" s="92" t="str">
        <f t="shared" si="96"/>
        <v/>
      </c>
      <c r="P117" s="86" t="str">
        <f t="shared" si="97"/>
        <v/>
      </c>
      <c r="Q117" s="86" t="str">
        <f t="shared" si="98"/>
        <v/>
      </c>
      <c r="R117" s="93" t="str">
        <f>IF(AND($AM117&lt;&gt;"",$U117=1),_xlfn.CONCAT(R$3,PROPER(_xlfn.XLOOKUP($AS117,入力キー,入力コード)),IF(OR($BD117="",$BD117=$BB117),_xlfn.CONCAT(R$4,IF($AS117=_xlfn.XLOOKUP($AS117,仮想キートップ,入力キー),R$7,R$10),_xlfn.XLOOKUP($AS117,仮想キートップ,入力コード),R$13,$BB117,R$14,_xlfn.XLOOKUP($AS117,仮想キートップ,キー位置),R$15,_xlfn.XLOOKUP($AS117,仮想キートップ,キー位置),R$17,IF($AS117=_xlfn.XLOOKUP($AS117,仮想キートップ,入力キー),R$12,R$11),_xlfn.XLOOKUP($AS117,仮想キートップ,入力コード),R$13,$BB117,R$14,_xlfn.XLOOKUP($AS117,仮想キートップ,キー位置),R$16,_xlfn.XLOOKUP($AS117,仮想キートップ,キー位置),IF(COUNTA($AM117:$AM$348)&gt;1,R$17,R$18)),_xlfn.CONCAT(R$4,R$6,IF($AS117=_xlfn.XLOOKUP($AS117,仮想キートップ,入力キー),R$7,R$10),_xlfn.XLOOKUP($AS117,仮想キートップ,入力コード),R$13,$BB117,R$14,_xlfn.XLOOKUP($AS117,仮想キートップ,キー位置),R$15,_xlfn.XLOOKUP($AS117,仮想キートップ,キー位置),R$17,IF($AS117=_xlfn.XLOOKUP($AS117,仮想キートップ,入力キー),R$8,R$9),_xlfn.XLOOKUP($AS117,仮想キートップ,入力コード),R$13,$BB117,R$14,_xlfn.XLOOKUP($AS117,仮想キートップ,キー位置),R$16,_xlfn.XLOOKUP($AS117,仮想キートップ,キー位置),R$17,R$5,IF($AS117=_xlfn.XLOOKUP($AS117,仮想キートップ,入力キー),R$7,R$10),_xlfn.XLOOKUP($AS117,仮想キートップ,入力コード),R$13,$BD117,R$14,_xlfn.XLOOKUP($AS117,仮想キートップ,キー位置),R$15,_xlfn.XLOOKUP($AS117,仮想キートップ,キー位置),R$17,IF($AS117=_xlfn.XLOOKUP($AS117,仮想キートップ,入力キー),R$12,R$11),_xlfn.XLOOKUP($AS117,仮想キートップ,入力コード),R$13,$BD117,R$14,_xlfn.XLOOKUP($AS117,仮想キートップ,キー位置),R$16,_xlfn.XLOOKUP($AS117,仮想キートップ,キー位置),IF(COUNTA($AM117:$AM$348)&gt;1,R$17,R$18)))),"")</f>
        <v/>
      </c>
      <c r="S117" s="282"/>
      <c r="U117" s="24">
        <f t="shared" si="73"/>
        <v>3</v>
      </c>
      <c r="V117" s="23" t="str">
        <f t="shared" si="74"/>
        <v>A</v>
      </c>
      <c r="W117" s="23">
        <f t="shared" si="75"/>
        <v>1</v>
      </c>
      <c r="X117" s="23">
        <f t="shared" si="76"/>
        <v>0</v>
      </c>
      <c r="Y117" s="30">
        <f t="shared" si="77"/>
        <v>5498631880704</v>
      </c>
      <c r="Z117" s="178">
        <f t="shared" si="78"/>
        <v>0</v>
      </c>
      <c r="AA117" s="23"/>
      <c r="AB117" s="386">
        <f t="shared" si="79"/>
        <v>1100585369600</v>
      </c>
      <c r="AC117" s="49" t="str">
        <f t="shared" si="80"/>
        <v/>
      </c>
      <c r="AD117" s="50">
        <f t="shared" si="81"/>
        <v>0</v>
      </c>
      <c r="AE117" s="49">
        <f t="shared" si="82"/>
        <v>5497558138880</v>
      </c>
      <c r="AF117" s="49" t="str">
        <f t="shared" si="83"/>
        <v/>
      </c>
      <c r="AG117" s="48">
        <f t="shared" si="84"/>
        <v>0</v>
      </c>
      <c r="AH117" s="386">
        <f t="shared" si="85"/>
        <v>4399120252928</v>
      </c>
      <c r="AI117" s="49" t="str">
        <f t="shared" si="86"/>
        <v/>
      </c>
      <c r="AJ117" s="50">
        <f t="shared" si="87"/>
        <v>0</v>
      </c>
      <c r="AK117" s="23"/>
      <c r="AL117" s="113">
        <v>160</v>
      </c>
      <c r="AM117" s="2"/>
      <c r="AN117" s="334"/>
      <c r="AO117" s="334"/>
      <c r="AP117" s="10"/>
      <c r="AQ117" s="4" t="s">
        <v>290</v>
      </c>
      <c r="AR117" s="13"/>
      <c r="AS117" s="13" t="s">
        <v>77</v>
      </c>
      <c r="AT117" s="13" t="s">
        <v>65</v>
      </c>
      <c r="AU117" s="100" t="s">
        <v>79</v>
      </c>
      <c r="AV117" s="22" t="s">
        <v>384</v>
      </c>
      <c r="AW117" s="428"/>
      <c r="AX117" s="5"/>
      <c r="AY117" s="12"/>
      <c r="AZ117" s="122" t="str">
        <f t="shared" si="71"/>
        <v>{"key_code":"q"},{"key_code":"o"}</v>
      </c>
      <c r="BA117" s="83"/>
      <c r="BB117" s="122" t="str">
        <f t="shared" si="72"/>
        <v>{"key_code":"q"},{"key_code":"o"}</v>
      </c>
      <c r="BC117" s="83"/>
      <c r="BD117" s="320"/>
    </row>
    <row r="118" spans="1:56" ht="42">
      <c r="A118" s="285"/>
      <c r="B118" s="286"/>
      <c r="C118" s="295"/>
      <c r="D118" s="296"/>
      <c r="E118" s="291"/>
      <c r="F118" s="202" t="str">
        <f t="shared" si="88"/>
        <v>{"description":"左半, く &amp; わ → くゎ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q"},{"key_code":"w"},{"key_code":"w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q"},{"key_code":"w"},{"key_code":"w"},{"set_variable":{"name":"KC_DOT","value":1}},{"set_variable":{"name":"USC","value":0}}],"to_after_key_up":[{"set_variable":{"name":"KC_DOT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q"},{"key_code":"w"},{"key_code":"w"},{"set_variable":{"name":"KC_DOT","value":1}},{"set_variable":{"name":"USC","value":0}}],"to_after_key_up":[{"set_variable":{"name":"KC_DOT","value":0}}],"type":"basic"},</v>
      </c>
      <c r="G118" s="86" t="str">
        <f t="shared" si="89"/>
        <v>{"conditions":[{"type":"variable_if","name":"USC","value":2},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q"},{"key_code":"w"},{"key_code":"w"},{"set_variable":{"name":"KC_H","value":1}},{"set_variable":{"name":"USC","value":0}}],"to_after_key_up":[{"set_variable":{"name":"KC_H","value":0}}],"type":"basic"},</v>
      </c>
      <c r="H118" s="86" t="str">
        <f t="shared" si="90"/>
        <v>{"conditions":[{"type":"variable_if","name":"USC","value":2},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q"},{"key_code":"w"},{"key_code":"w"},{"set_variable":{"name":"KC_V","value":1}},{"set_variable":{"name":"USC","value":0}}],"to_after_key_up":[{"set_variable":{"name":"KC_V","value":0}}],"type":"basic"},</v>
      </c>
      <c r="I118" s="86" t="str">
        <f t="shared" si="91"/>
        <v/>
      </c>
      <c r="J118" s="86" t="str">
        <f t="shared" si="92"/>
        <v/>
      </c>
      <c r="K118" s="86" t="str">
        <f t="shared" si="93"/>
        <v/>
      </c>
      <c r="L118" s="86" t="str">
        <f t="shared" si="94"/>
        <v/>
      </c>
      <c r="M118" s="86" t="str">
        <f t="shared" si="95"/>
        <v/>
      </c>
      <c r="N118" s="286"/>
      <c r="O118" s="92" t="str">
        <f t="shared" si="96"/>
        <v/>
      </c>
      <c r="P118" s="86" t="str">
        <f t="shared" si="97"/>
        <v/>
      </c>
      <c r="Q118" s="86" t="str">
        <f t="shared" si="98"/>
        <v/>
      </c>
      <c r="R118" s="93" t="str">
        <f>IF(AND($AM118&lt;&gt;"",$U118=1),_xlfn.CONCAT(R$3,PROPER(_xlfn.XLOOKUP($AS118,入力キー,入力コード)),IF(OR($BD118="",$BD118=$BB118),_xlfn.CONCAT(R$4,IF($AS118=_xlfn.XLOOKUP($AS118,仮想キートップ,入力キー),R$7,R$10),_xlfn.XLOOKUP($AS118,仮想キートップ,入力コード),R$13,$BB118,R$14,_xlfn.XLOOKUP($AS118,仮想キートップ,キー位置),R$15,_xlfn.XLOOKUP($AS118,仮想キートップ,キー位置),R$17,IF($AS118=_xlfn.XLOOKUP($AS118,仮想キートップ,入力キー),R$12,R$11),_xlfn.XLOOKUP($AS118,仮想キートップ,入力コード),R$13,$BB118,R$14,_xlfn.XLOOKUP($AS118,仮想キートップ,キー位置),R$16,_xlfn.XLOOKUP($AS118,仮想キートップ,キー位置),IF(COUNTA($AM118:$AM$348)&gt;1,R$17,R$18)),_xlfn.CONCAT(R$4,R$6,IF($AS118=_xlfn.XLOOKUP($AS118,仮想キートップ,入力キー),R$7,R$10),_xlfn.XLOOKUP($AS118,仮想キートップ,入力コード),R$13,$BB118,R$14,_xlfn.XLOOKUP($AS118,仮想キートップ,キー位置),R$15,_xlfn.XLOOKUP($AS118,仮想キートップ,キー位置),R$17,IF($AS118=_xlfn.XLOOKUP($AS118,仮想キートップ,入力キー),R$8,R$9),_xlfn.XLOOKUP($AS118,仮想キートップ,入力コード),R$13,$BB118,R$14,_xlfn.XLOOKUP($AS118,仮想キートップ,キー位置),R$16,_xlfn.XLOOKUP($AS118,仮想キートップ,キー位置),R$17,R$5,IF($AS118=_xlfn.XLOOKUP($AS118,仮想キートップ,入力キー),R$7,R$10),_xlfn.XLOOKUP($AS118,仮想キートップ,入力コード),R$13,$BD118,R$14,_xlfn.XLOOKUP($AS118,仮想キートップ,キー位置),R$15,_xlfn.XLOOKUP($AS118,仮想キートップ,キー位置),R$17,IF($AS118=_xlfn.XLOOKUP($AS118,仮想キートップ,入力キー),R$12,R$11),_xlfn.XLOOKUP($AS118,仮想キートップ,入力コード),R$13,$BD118,R$14,_xlfn.XLOOKUP($AS118,仮想キートップ,キー位置),R$16,_xlfn.XLOOKUP($AS118,仮想キートップ,キー位置),IF(COUNTA($AM118:$AM$348)&gt;1,R$17,R$18)))),"")</f>
        <v/>
      </c>
      <c r="S118" s="282"/>
      <c r="U118" s="24">
        <f t="shared" si="73"/>
        <v>3</v>
      </c>
      <c r="V118" s="23" t="str">
        <f t="shared" si="74"/>
        <v>A</v>
      </c>
      <c r="W118" s="23">
        <f t="shared" si="75"/>
        <v>1</v>
      </c>
      <c r="X118" s="23">
        <f t="shared" si="76"/>
        <v>0</v>
      </c>
      <c r="Y118" s="30">
        <f t="shared" si="77"/>
        <v>36284957458432</v>
      </c>
      <c r="Z118" s="178">
        <f t="shared" si="78"/>
        <v>0</v>
      </c>
      <c r="AA118" s="23"/>
      <c r="AB118" s="386">
        <f t="shared" si="79"/>
        <v>1100585369600</v>
      </c>
      <c r="AC118" s="49" t="str">
        <f t="shared" si="80"/>
        <v/>
      </c>
      <c r="AD118" s="50">
        <f t="shared" si="81"/>
        <v>0</v>
      </c>
      <c r="AE118" s="49">
        <f t="shared" si="82"/>
        <v>36283883716608</v>
      </c>
      <c r="AF118" s="49" t="str">
        <f t="shared" si="83"/>
        <v/>
      </c>
      <c r="AG118" s="48">
        <f t="shared" si="84"/>
        <v>0</v>
      </c>
      <c r="AH118" s="386">
        <f t="shared" si="85"/>
        <v>35185445830656</v>
      </c>
      <c r="AI118" s="49" t="str">
        <f t="shared" si="86"/>
        <v/>
      </c>
      <c r="AJ118" s="50">
        <f t="shared" si="87"/>
        <v>0</v>
      </c>
      <c r="AK118" s="23"/>
      <c r="AL118" s="113">
        <v>161</v>
      </c>
      <c r="AM118" s="2"/>
      <c r="AN118" s="334"/>
      <c r="AO118" s="334"/>
      <c r="AP118" s="10"/>
      <c r="AQ118" s="4" t="s">
        <v>290</v>
      </c>
      <c r="AR118" s="13"/>
      <c r="AS118" s="13" t="s">
        <v>77</v>
      </c>
      <c r="AT118" s="13" t="s">
        <v>65</v>
      </c>
      <c r="AU118" s="100" t="s">
        <v>54</v>
      </c>
      <c r="AV118" s="22" t="s">
        <v>385</v>
      </c>
      <c r="AW118" s="428"/>
      <c r="AX118" s="5"/>
      <c r="AY118" s="12"/>
      <c r="AZ118" s="122" t="str">
        <f t="shared" si="71"/>
        <v>{"key_code":"q"},{"key_code":"w"},{"key_code":"w"}</v>
      </c>
      <c r="BA118" s="83"/>
      <c r="BB118" s="122" t="str">
        <f t="shared" si="72"/>
        <v>{"key_code":"q"},{"key_code":"w"},{"key_code":"w"}</v>
      </c>
      <c r="BC118" s="83"/>
      <c r="BD118" s="320"/>
    </row>
    <row r="119" spans="1:56" ht="21">
      <c r="A119" s="285"/>
      <c r="B119" s="286"/>
      <c r="C119" s="295"/>
      <c r="D119" s="296"/>
      <c r="E119" s="291"/>
      <c r="F119" s="202" t="str">
        <f t="shared" si="88"/>
        <v>{"description":"左濁, く &amp; え → ぐぇ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g"},{"key_code":"w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g"},{"key_code":"w"},{"key_code":"e"},{"set_variable":{"name":"KC_O","value":1}},{"set_variable":{"name":"USC","value":0}}],"to_after_key_up":[{"set_variable":{"name":"KC_O","value":0}}],"type":"basic"},</v>
      </c>
      <c r="G119" s="86" t="str">
        <f t="shared" si="89"/>
        <v>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e"},{"set_variable":{"name":"KC_H","value":1}},{"set_variable":{"name":"USC","value":0}}],"to_after_key_up":[{"set_variable":{"name":"KC_H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g"},{"key_code":"w"},{"key_code":"e"},{"set_variable":{"name":"KC_H","value":1}},{"set_variable":{"name":"USC","value":0}}],"to_after_key_up":[{"set_variable":{"name":"KC_H","value":0}}],"type":"basic"},</v>
      </c>
      <c r="H119" s="86" t="str">
        <f t="shared" si="90"/>
        <v>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g"},{"key_code":"w"},{"key_code":"e"},{"set_variable":{"name":"KC_F","value":1}},{"set_variable":{"name":"USC","value":0}}],"to_after_key_up":[{"set_variable":{"name":"KC_F","value":0}}],"type":"basic"},</v>
      </c>
      <c r="I119" s="86" t="str">
        <f t="shared" si="91"/>
        <v/>
      </c>
      <c r="J119" s="86" t="str">
        <f t="shared" si="92"/>
        <v/>
      </c>
      <c r="K119" s="86" t="str">
        <f t="shared" si="93"/>
        <v/>
      </c>
      <c r="L119" s="86" t="str">
        <f t="shared" si="94"/>
        <v/>
      </c>
      <c r="M119" s="86" t="str">
        <f t="shared" si="95"/>
        <v/>
      </c>
      <c r="N119" s="286"/>
      <c r="O119" s="92" t="str">
        <f t="shared" si="96"/>
        <v/>
      </c>
      <c r="P119" s="86" t="str">
        <f t="shared" si="97"/>
        <v/>
      </c>
      <c r="Q119" s="86" t="str">
        <f t="shared" si="98"/>
        <v/>
      </c>
      <c r="R119" s="93" t="str">
        <f>IF(AND($AM119&lt;&gt;"",$U119=1),_xlfn.CONCAT(R$3,PROPER(_xlfn.XLOOKUP($AS119,入力キー,入力コード)),IF(OR($BD119="",$BD119=$BB119),_xlfn.CONCAT(R$4,IF($AS119=_xlfn.XLOOKUP($AS119,仮想キートップ,入力キー),R$7,R$10),_xlfn.XLOOKUP($AS119,仮想キートップ,入力コード),R$13,$BB119,R$14,_xlfn.XLOOKUP($AS119,仮想キートップ,キー位置),R$15,_xlfn.XLOOKUP($AS119,仮想キートップ,キー位置),R$17,IF($AS119=_xlfn.XLOOKUP($AS119,仮想キートップ,入力キー),R$12,R$11),_xlfn.XLOOKUP($AS119,仮想キートップ,入力コード),R$13,$BB119,R$14,_xlfn.XLOOKUP($AS119,仮想キートップ,キー位置),R$16,_xlfn.XLOOKUP($AS119,仮想キートップ,キー位置),IF(COUNTA($AM119:$AM$348)&gt;1,R$17,R$18)),_xlfn.CONCAT(R$4,R$6,IF($AS119=_xlfn.XLOOKUP($AS119,仮想キートップ,入力キー),R$7,R$10),_xlfn.XLOOKUP($AS119,仮想キートップ,入力コード),R$13,$BB119,R$14,_xlfn.XLOOKUP($AS119,仮想キートップ,キー位置),R$15,_xlfn.XLOOKUP($AS119,仮想キートップ,キー位置),R$17,IF($AS119=_xlfn.XLOOKUP($AS119,仮想キートップ,入力キー),R$8,R$9),_xlfn.XLOOKUP($AS119,仮想キートップ,入力コード),R$13,$BB119,R$14,_xlfn.XLOOKUP($AS119,仮想キートップ,キー位置),R$16,_xlfn.XLOOKUP($AS119,仮想キートップ,キー位置),R$17,R$5,IF($AS119=_xlfn.XLOOKUP($AS119,仮想キートップ,入力キー),R$7,R$10),_xlfn.XLOOKUP($AS119,仮想キートップ,入力コード),R$13,$BD119,R$14,_xlfn.XLOOKUP($AS119,仮想キートップ,キー位置),R$15,_xlfn.XLOOKUP($AS119,仮想キートップ,キー位置),R$17,IF($AS119=_xlfn.XLOOKUP($AS119,仮想キートップ,入力キー),R$12,R$11),_xlfn.XLOOKUP($AS119,仮想キートップ,入力コード),R$13,$BD119,R$14,_xlfn.XLOOKUP($AS119,仮想キートップ,キー位置),R$16,_xlfn.XLOOKUP($AS119,仮想キートップ,キー位置),IF(COUNTA($AM119:$AM$348)&gt;1,R$17,R$18)))),"")</f>
        <v/>
      </c>
      <c r="S119" s="282"/>
      <c r="U119" s="24">
        <f t="shared" si="73"/>
        <v>3</v>
      </c>
      <c r="V119" s="23" t="str">
        <f t="shared" si="74"/>
        <v>A</v>
      </c>
      <c r="W119" s="23">
        <f t="shared" si="75"/>
        <v>1</v>
      </c>
      <c r="X119" s="23">
        <f t="shared" si="76"/>
        <v>0</v>
      </c>
      <c r="Y119" s="30">
        <f t="shared" si="77"/>
        <v>1344274432</v>
      </c>
      <c r="Z119" s="178">
        <f t="shared" si="78"/>
        <v>0</v>
      </c>
      <c r="AA119" s="23"/>
      <c r="AB119" s="386">
        <f t="shared" si="79"/>
        <v>1342177280</v>
      </c>
      <c r="AC119" s="49" t="str">
        <f t="shared" si="80"/>
        <v>ぐ</v>
      </c>
      <c r="AD119" s="50">
        <f t="shared" si="81"/>
        <v>1</v>
      </c>
      <c r="AE119" s="49">
        <f t="shared" si="82"/>
        <v>270532608</v>
      </c>
      <c r="AF119" s="49" t="str">
        <f t="shared" si="83"/>
        <v>ず</v>
      </c>
      <c r="AG119" s="48">
        <f t="shared" si="84"/>
        <v>1</v>
      </c>
      <c r="AH119" s="386">
        <f t="shared" si="85"/>
        <v>1075838976</v>
      </c>
      <c r="AI119" s="49" t="str">
        <f t="shared" si="86"/>
        <v/>
      </c>
      <c r="AJ119" s="50">
        <f t="shared" si="87"/>
        <v>0</v>
      </c>
      <c r="AK119" s="23"/>
      <c r="AL119" s="113">
        <v>162</v>
      </c>
      <c r="AM119" s="2"/>
      <c r="AN119" s="334"/>
      <c r="AO119" s="334"/>
      <c r="AP119" s="10"/>
      <c r="AQ119" s="4" t="s">
        <v>290</v>
      </c>
      <c r="AR119" s="13"/>
      <c r="AS119" s="13" t="s">
        <v>47</v>
      </c>
      <c r="AT119" s="13" t="s">
        <v>65</v>
      </c>
      <c r="AU119" s="100" t="s">
        <v>20</v>
      </c>
      <c r="AV119" s="22" t="s">
        <v>388</v>
      </c>
      <c r="AW119" s="428"/>
      <c r="AX119" s="5"/>
      <c r="AY119" s="12"/>
      <c r="AZ119" s="122" t="str">
        <f t="shared" si="71"/>
        <v>{"key_code":"g"},{"key_code":"w"},{"key_code":"e"}</v>
      </c>
      <c r="BA119" s="83"/>
      <c r="BB119" s="122" t="str">
        <f t="shared" si="72"/>
        <v>{"key_code":"g"},{"key_code":"w"},{"key_code":"e"}</v>
      </c>
      <c r="BC119" s="83"/>
      <c r="BD119" s="320"/>
    </row>
    <row r="120" spans="1:56" ht="21">
      <c r="A120" s="285"/>
      <c r="B120" s="286"/>
      <c r="C120" s="295"/>
      <c r="D120" s="296"/>
      <c r="E120" s="291"/>
      <c r="F120" s="202" t="str">
        <f t="shared" si="88"/>
        <v>{"description":"左濁, く &amp; あ → ぐぁ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w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w"},{"key_code":"a"},{"set_variable":{"name":"KC_J","value":1}},{"set_variable":{"name":"USC","value":0}}],"to_after_key_up":[{"set_variable":{"name":"KC_J","value":0}}],"type":"basic"},</v>
      </c>
      <c r="G120" s="86" t="str">
        <f t="shared" si="89"/>
        <v>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a"},{"set_variable":{"name":"KC_H","value":1}},{"set_variable":{"name":"USC","value":0}}],"to_after_key_up":[{"set_variable":{"name":"KC_H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g"},{"key_code":"w"},{"key_code":"a"},{"set_variable":{"name":"KC_H","value":1}},{"set_variable":{"name":"USC","value":0}}],"to_after_key_up":[{"set_variable":{"name":"KC_H","value":0}}],"type":"basic"},</v>
      </c>
      <c r="H120" s="86" t="str">
        <f t="shared" si="90"/>
        <v>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w"},{"key_code":"a"},{"set_variable":{"name":"KC_F","value":1}},{"set_variable":{"name":"USC","value":0}}],"to_after_key_up":[{"set_variable":{"name":"KC_F","value":0}}],"type":"basic"},</v>
      </c>
      <c r="I120" s="86" t="str">
        <f t="shared" si="91"/>
        <v/>
      </c>
      <c r="J120" s="86" t="str">
        <f t="shared" si="92"/>
        <v/>
      </c>
      <c r="K120" s="86" t="str">
        <f t="shared" si="93"/>
        <v/>
      </c>
      <c r="L120" s="86" t="str">
        <f t="shared" si="94"/>
        <v/>
      </c>
      <c r="M120" s="86" t="str">
        <f t="shared" si="95"/>
        <v/>
      </c>
      <c r="N120" s="286"/>
      <c r="O120" s="92" t="str">
        <f t="shared" si="96"/>
        <v/>
      </c>
      <c r="P120" s="86" t="str">
        <f t="shared" si="97"/>
        <v/>
      </c>
      <c r="Q120" s="86" t="str">
        <f t="shared" si="98"/>
        <v/>
      </c>
      <c r="R120" s="93" t="str">
        <f>IF(AND($AM120&lt;&gt;"",$U120=1),_xlfn.CONCAT(R$3,PROPER(_xlfn.XLOOKUP($AS120,入力キー,入力コード)),IF(OR($BD120="",$BD120=$BB120),_xlfn.CONCAT(R$4,IF($AS120=_xlfn.XLOOKUP($AS120,仮想キートップ,入力キー),R$7,R$10),_xlfn.XLOOKUP($AS120,仮想キートップ,入力コード),R$13,$BB120,R$14,_xlfn.XLOOKUP($AS120,仮想キートップ,キー位置),R$15,_xlfn.XLOOKUP($AS120,仮想キートップ,キー位置),R$17,IF($AS120=_xlfn.XLOOKUP($AS120,仮想キートップ,入力キー),R$12,R$11),_xlfn.XLOOKUP($AS120,仮想キートップ,入力コード),R$13,$BB120,R$14,_xlfn.XLOOKUP($AS120,仮想キートップ,キー位置),R$16,_xlfn.XLOOKUP($AS120,仮想キートップ,キー位置),IF(COUNTA($AM120:$AM$348)&gt;1,R$17,R$18)),_xlfn.CONCAT(R$4,R$6,IF($AS120=_xlfn.XLOOKUP($AS120,仮想キートップ,入力キー),R$7,R$10),_xlfn.XLOOKUP($AS120,仮想キートップ,入力コード),R$13,$BB120,R$14,_xlfn.XLOOKUP($AS120,仮想キートップ,キー位置),R$15,_xlfn.XLOOKUP($AS120,仮想キートップ,キー位置),R$17,IF($AS120=_xlfn.XLOOKUP($AS120,仮想キートップ,入力キー),R$8,R$9),_xlfn.XLOOKUP($AS120,仮想キートップ,入力コード),R$13,$BB120,R$14,_xlfn.XLOOKUP($AS120,仮想キートップ,キー位置),R$16,_xlfn.XLOOKUP($AS120,仮想キートップ,キー位置),R$17,R$5,IF($AS120=_xlfn.XLOOKUP($AS120,仮想キートップ,入力キー),R$7,R$10),_xlfn.XLOOKUP($AS120,仮想キートップ,入力コード),R$13,$BD120,R$14,_xlfn.XLOOKUP($AS120,仮想キートップ,キー位置),R$15,_xlfn.XLOOKUP($AS120,仮想キートップ,キー位置),R$17,IF($AS120=_xlfn.XLOOKUP($AS120,仮想キートップ,入力キー),R$12,R$11),_xlfn.XLOOKUP($AS120,仮想キートップ,入力コード),R$13,$BD120,R$14,_xlfn.XLOOKUP($AS120,仮想キートップ,キー位置),R$16,_xlfn.XLOOKUP($AS120,仮想キートップ,キー位置),IF(COUNTA($AM120:$AM$348)&gt;1,R$17,R$18)))),"")</f>
        <v/>
      </c>
      <c r="S120" s="282"/>
      <c r="U120" s="24">
        <f t="shared" si="73"/>
        <v>3</v>
      </c>
      <c r="V120" s="23" t="str">
        <f t="shared" si="74"/>
        <v>A</v>
      </c>
      <c r="W120" s="23">
        <f t="shared" si="75"/>
        <v>1</v>
      </c>
      <c r="X120" s="23">
        <f t="shared" si="76"/>
        <v>0</v>
      </c>
      <c r="Y120" s="30">
        <f t="shared" si="77"/>
        <v>3489660928</v>
      </c>
      <c r="Z120" s="178">
        <f t="shared" si="78"/>
        <v>0</v>
      </c>
      <c r="AA120" s="23"/>
      <c r="AB120" s="386">
        <f t="shared" si="79"/>
        <v>1342177280</v>
      </c>
      <c r="AC120" s="49" t="str">
        <f t="shared" si="80"/>
        <v>ぐ</v>
      </c>
      <c r="AD120" s="50">
        <f t="shared" si="81"/>
        <v>1</v>
      </c>
      <c r="AE120" s="49">
        <f t="shared" si="82"/>
        <v>2415919104</v>
      </c>
      <c r="AF120" s="49" t="str">
        <f t="shared" si="83"/>
        <v>が</v>
      </c>
      <c r="AG120" s="48">
        <f t="shared" si="84"/>
        <v>1</v>
      </c>
      <c r="AH120" s="386">
        <f t="shared" si="85"/>
        <v>3221225472</v>
      </c>
      <c r="AI120" s="49">
        <f t="shared" si="86"/>
        <v>0</v>
      </c>
      <c r="AJ120" s="50">
        <f t="shared" si="87"/>
        <v>0</v>
      </c>
      <c r="AK120" s="23"/>
      <c r="AL120" s="113">
        <v>163</v>
      </c>
      <c r="AM120" s="2"/>
      <c r="AN120" s="334"/>
      <c r="AO120" s="334"/>
      <c r="AP120" s="10"/>
      <c r="AQ120" s="4" t="s">
        <v>290</v>
      </c>
      <c r="AR120" s="13"/>
      <c r="AS120" s="13" t="s">
        <v>47</v>
      </c>
      <c r="AT120" s="13" t="s">
        <v>65</v>
      </c>
      <c r="AU120" s="100" t="s">
        <v>67</v>
      </c>
      <c r="AV120" s="22" t="s">
        <v>386</v>
      </c>
      <c r="AW120" s="428"/>
      <c r="AX120" s="5"/>
      <c r="AY120" s="12"/>
      <c r="AZ120" s="122" t="str">
        <f t="shared" si="71"/>
        <v>{"key_code":"g"},{"key_code":"w"},{"key_code":"a"}</v>
      </c>
      <c r="BA120" s="83"/>
      <c r="BB120" s="122" t="str">
        <f t="shared" si="72"/>
        <v>{"key_code":"g"},{"key_code":"w"},{"key_code":"a"}</v>
      </c>
      <c r="BC120" s="83"/>
      <c r="BD120" s="320"/>
    </row>
    <row r="121" spans="1:56" ht="21">
      <c r="A121" s="285"/>
      <c r="B121" s="286"/>
      <c r="C121" s="295"/>
      <c r="D121" s="296"/>
      <c r="E121" s="291"/>
      <c r="F121" s="202" t="str">
        <f t="shared" si="88"/>
        <v>{"description":"左濁, く &amp; い → ぐぃ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g"},{"key_code":"w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g"},{"key_code":"w"},{"key_code":"i"},{"set_variable":{"name":"KC_K","value":1}},{"set_variable":{"name":"USC","value":0}}],"to_after_key_up":[{"set_variable":{"name":"KC_K","value":0}}],"type":"basic"},</v>
      </c>
      <c r="G121" s="86" t="str">
        <f t="shared" si="89"/>
        <v>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g"},{"key_code":"w"},{"key_code":"i"},{"set_variable":{"name":"KC_H","value":1}},{"set_variable":{"name":"USC","value":0}}],"to_after_key_up":[{"set_variable":{"name":"KC_H","value":0}}],"type":"basic"},</v>
      </c>
      <c r="H121" s="86" t="str">
        <f t="shared" si="90"/>
        <v>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g"},{"key_code":"w"},{"key_code":"i"},{"set_variable":{"name":"KC_F","value":1}},{"set_variable":{"name":"USC","value":0}}],"to_after_key_up":[{"set_variable":{"name":"KC_F","value":0}}],"type":"basic"},</v>
      </c>
      <c r="I121" s="86" t="str">
        <f t="shared" si="91"/>
        <v/>
      </c>
      <c r="J121" s="86" t="str">
        <f t="shared" si="92"/>
        <v/>
      </c>
      <c r="K121" s="86" t="str">
        <f t="shared" si="93"/>
        <v/>
      </c>
      <c r="L121" s="86" t="str">
        <f t="shared" si="94"/>
        <v/>
      </c>
      <c r="M121" s="86" t="str">
        <f t="shared" si="95"/>
        <v/>
      </c>
      <c r="N121" s="286"/>
      <c r="O121" s="92" t="str">
        <f t="shared" si="96"/>
        <v/>
      </c>
      <c r="P121" s="86" t="str">
        <f t="shared" si="97"/>
        <v/>
      </c>
      <c r="Q121" s="86" t="str">
        <f t="shared" si="98"/>
        <v/>
      </c>
      <c r="R121" s="93" t="str">
        <f>IF(AND($AM121&lt;&gt;"",$U121=1),_xlfn.CONCAT(R$3,PROPER(_xlfn.XLOOKUP($AS121,入力キー,入力コード)),IF(OR($BD121="",$BD121=$BB121),_xlfn.CONCAT(R$4,IF($AS121=_xlfn.XLOOKUP($AS121,仮想キートップ,入力キー),R$7,R$10),_xlfn.XLOOKUP($AS121,仮想キートップ,入力コード),R$13,$BB121,R$14,_xlfn.XLOOKUP($AS121,仮想キートップ,キー位置),R$15,_xlfn.XLOOKUP($AS121,仮想キートップ,キー位置),R$17,IF($AS121=_xlfn.XLOOKUP($AS121,仮想キートップ,入力キー),R$12,R$11),_xlfn.XLOOKUP($AS121,仮想キートップ,入力コード),R$13,$BB121,R$14,_xlfn.XLOOKUP($AS121,仮想キートップ,キー位置),R$16,_xlfn.XLOOKUP($AS121,仮想キートップ,キー位置),IF(COUNTA($AM121:$AM$348)&gt;1,R$17,R$18)),_xlfn.CONCAT(R$4,R$6,IF($AS121=_xlfn.XLOOKUP($AS121,仮想キートップ,入力キー),R$7,R$10),_xlfn.XLOOKUP($AS121,仮想キートップ,入力コード),R$13,$BB121,R$14,_xlfn.XLOOKUP($AS121,仮想キートップ,キー位置),R$15,_xlfn.XLOOKUP($AS121,仮想キートップ,キー位置),R$17,IF($AS121=_xlfn.XLOOKUP($AS121,仮想キートップ,入力キー),R$8,R$9),_xlfn.XLOOKUP($AS121,仮想キートップ,入力コード),R$13,$BB121,R$14,_xlfn.XLOOKUP($AS121,仮想キートップ,キー位置),R$16,_xlfn.XLOOKUP($AS121,仮想キートップ,キー位置),R$17,R$5,IF($AS121=_xlfn.XLOOKUP($AS121,仮想キートップ,入力キー),R$7,R$10),_xlfn.XLOOKUP($AS121,仮想キートップ,入力コード),R$13,$BD121,R$14,_xlfn.XLOOKUP($AS121,仮想キートップ,キー位置),R$15,_xlfn.XLOOKUP($AS121,仮想キートップ,キー位置),R$17,IF($AS121=_xlfn.XLOOKUP($AS121,仮想キートップ,入力キー),R$12,R$11),_xlfn.XLOOKUP($AS121,仮想キートップ,入力コード),R$13,$BD121,R$14,_xlfn.XLOOKUP($AS121,仮想キートップ,キー位置),R$16,_xlfn.XLOOKUP($AS121,仮想キートップ,キー位置),IF(COUNTA($AM121:$AM$348)&gt;1,R$17,R$18)))),"")</f>
        <v/>
      </c>
      <c r="S121" s="282"/>
      <c r="U121" s="24">
        <f t="shared" si="73"/>
        <v>3</v>
      </c>
      <c r="V121" s="23" t="str">
        <f t="shared" si="74"/>
        <v>A</v>
      </c>
      <c r="W121" s="23">
        <f t="shared" si="75"/>
        <v>1</v>
      </c>
      <c r="X121" s="23">
        <f t="shared" si="76"/>
        <v>0</v>
      </c>
      <c r="Y121" s="30">
        <f t="shared" si="77"/>
        <v>5637144576</v>
      </c>
      <c r="Z121" s="178">
        <f t="shared" si="78"/>
        <v>0</v>
      </c>
      <c r="AA121" s="23"/>
      <c r="AB121" s="386">
        <f t="shared" si="79"/>
        <v>1342177280</v>
      </c>
      <c r="AC121" s="49" t="str">
        <f t="shared" si="80"/>
        <v>ぐ</v>
      </c>
      <c r="AD121" s="50">
        <f t="shared" si="81"/>
        <v>1</v>
      </c>
      <c r="AE121" s="49">
        <f t="shared" si="82"/>
        <v>4563402752</v>
      </c>
      <c r="AF121" s="49" t="str">
        <f t="shared" si="83"/>
        <v/>
      </c>
      <c r="AG121" s="48">
        <f t="shared" si="84"/>
        <v>0</v>
      </c>
      <c r="AH121" s="386">
        <f t="shared" si="85"/>
        <v>5368709120</v>
      </c>
      <c r="AI121" s="49" t="str">
        <f t="shared" si="86"/>
        <v/>
      </c>
      <c r="AJ121" s="50">
        <f t="shared" si="87"/>
        <v>0</v>
      </c>
      <c r="AK121" s="23"/>
      <c r="AL121" s="113">
        <v>164</v>
      </c>
      <c r="AM121" s="2"/>
      <c r="AN121" s="334"/>
      <c r="AO121" s="334"/>
      <c r="AP121" s="10"/>
      <c r="AQ121" s="4" t="s">
        <v>290</v>
      </c>
      <c r="AR121" s="13"/>
      <c r="AS121" s="13" t="s">
        <v>47</v>
      </c>
      <c r="AT121" s="13" t="s">
        <v>65</v>
      </c>
      <c r="AU121" s="100" t="s">
        <v>69</v>
      </c>
      <c r="AV121" s="22" t="s">
        <v>387</v>
      </c>
      <c r="AW121" s="428"/>
      <c r="AX121" s="5"/>
      <c r="AY121" s="12"/>
      <c r="AZ121" s="122" t="str">
        <f t="shared" si="71"/>
        <v>{"key_code":"g"},{"key_code":"w"},{"key_code":"i"}</v>
      </c>
      <c r="BA121" s="83"/>
      <c r="BB121" s="122" t="str">
        <f t="shared" si="72"/>
        <v>{"key_code":"g"},{"key_code":"w"},{"key_code":"i"}</v>
      </c>
      <c r="BC121" s="83"/>
      <c r="BD121" s="320"/>
    </row>
    <row r="122" spans="1:56" ht="21">
      <c r="A122" s="285"/>
      <c r="B122" s="286"/>
      <c r="C122" s="295"/>
      <c r="D122" s="296"/>
      <c r="E122" s="291"/>
      <c r="F122" s="202" t="str">
        <f t="shared" si="88"/>
        <v>{"description":"左濁, く &amp; お → ぐぉ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g"},{"key_code":"w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g"},{"key_code":"w"},{"key_code":"o"},{"set_variable":{"name":"KC_N","value":1}},{"set_variable":{"name":"USC","value":0}}],"to_after_key_up":[{"set_variable":{"name":"KC_N","value":0}}],"type":"basic"},</v>
      </c>
      <c r="G122" s="86" t="str">
        <f t="shared" si="89"/>
        <v>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o"},{"set_variable":{"name":"KC_H","value":1}},{"set_variable":{"name":"USC","value":0}}],"to_after_key_up":[{"set_variable":{"name":"KC_H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g"},{"key_code":"w"},{"key_code":"o"},{"set_variable":{"name":"KC_H","value":1}},{"set_variable":{"name":"USC","value":0}}],"to_after_key_up":[{"set_variable":{"name":"KC_H","value":0}}],"type":"basic"},</v>
      </c>
      <c r="H122" s="86" t="str">
        <f t="shared" si="90"/>
        <v>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g"},{"key_code":"w"},{"key_code":"o"},{"set_variable":{"name":"KC_F","value":1}},{"set_variable":{"name":"USC","value":0}}],"to_after_key_up":[{"set_variable":{"name":"KC_F","value":0}}],"type":"basic"},</v>
      </c>
      <c r="I122" s="86" t="str">
        <f t="shared" si="91"/>
        <v/>
      </c>
      <c r="J122" s="86" t="str">
        <f t="shared" si="92"/>
        <v/>
      </c>
      <c r="K122" s="86" t="str">
        <f t="shared" si="93"/>
        <v/>
      </c>
      <c r="L122" s="86" t="str">
        <f t="shared" si="94"/>
        <v/>
      </c>
      <c r="M122" s="86" t="str">
        <f t="shared" si="95"/>
        <v/>
      </c>
      <c r="N122" s="286"/>
      <c r="O122" s="92" t="str">
        <f t="shared" si="96"/>
        <v/>
      </c>
      <c r="P122" s="86" t="str">
        <f t="shared" si="97"/>
        <v/>
      </c>
      <c r="Q122" s="86" t="str">
        <f t="shared" si="98"/>
        <v/>
      </c>
      <c r="R122" s="93" t="str">
        <f>IF(AND($AM122&lt;&gt;"",$U122=1),_xlfn.CONCAT(R$3,PROPER(_xlfn.XLOOKUP($AS122,入力キー,入力コード)),IF(OR($BD122="",$BD122=$BB122),_xlfn.CONCAT(R$4,IF($AS122=_xlfn.XLOOKUP($AS122,仮想キートップ,入力キー),R$7,R$10),_xlfn.XLOOKUP($AS122,仮想キートップ,入力コード),R$13,$BB122,R$14,_xlfn.XLOOKUP($AS122,仮想キートップ,キー位置),R$15,_xlfn.XLOOKUP($AS122,仮想キートップ,キー位置),R$17,IF($AS122=_xlfn.XLOOKUP($AS122,仮想キートップ,入力キー),R$12,R$11),_xlfn.XLOOKUP($AS122,仮想キートップ,入力コード),R$13,$BB122,R$14,_xlfn.XLOOKUP($AS122,仮想キートップ,キー位置),R$16,_xlfn.XLOOKUP($AS122,仮想キートップ,キー位置),IF(COUNTA($AM122:$AM$348)&gt;1,R$17,R$18)),_xlfn.CONCAT(R$4,R$6,IF($AS122=_xlfn.XLOOKUP($AS122,仮想キートップ,入力キー),R$7,R$10),_xlfn.XLOOKUP($AS122,仮想キートップ,入力コード),R$13,$BB122,R$14,_xlfn.XLOOKUP($AS122,仮想キートップ,キー位置),R$15,_xlfn.XLOOKUP($AS122,仮想キートップ,キー位置),R$17,IF($AS122=_xlfn.XLOOKUP($AS122,仮想キートップ,入力キー),R$8,R$9),_xlfn.XLOOKUP($AS122,仮想キートップ,入力コード),R$13,$BB122,R$14,_xlfn.XLOOKUP($AS122,仮想キートップ,キー位置),R$16,_xlfn.XLOOKUP($AS122,仮想キートップ,キー位置),R$17,R$5,IF($AS122=_xlfn.XLOOKUP($AS122,仮想キートップ,入力キー),R$7,R$10),_xlfn.XLOOKUP($AS122,仮想キートップ,入力コード),R$13,$BD122,R$14,_xlfn.XLOOKUP($AS122,仮想キートップ,キー位置),R$15,_xlfn.XLOOKUP($AS122,仮想キートップ,キー位置),R$17,IF($AS122=_xlfn.XLOOKUP($AS122,仮想キートップ,入力キー),R$12,R$11),_xlfn.XLOOKUP($AS122,仮想キートップ,入力コード),R$13,$BD122,R$14,_xlfn.XLOOKUP($AS122,仮想キートップ,キー位置),R$16,_xlfn.XLOOKUP($AS122,仮想キートップ,キー位置),IF(COUNTA($AM122:$AM$348)&gt;1,R$17,R$18)))),"")</f>
        <v/>
      </c>
      <c r="S122" s="282"/>
      <c r="U122" s="24">
        <f t="shared" si="73"/>
        <v>3</v>
      </c>
      <c r="V122" s="23" t="str">
        <f t="shared" si="74"/>
        <v>A</v>
      </c>
      <c r="W122" s="23">
        <f t="shared" si="75"/>
        <v>1</v>
      </c>
      <c r="X122" s="23">
        <f t="shared" si="76"/>
        <v>0</v>
      </c>
      <c r="Y122" s="30">
        <f t="shared" si="77"/>
        <v>4399388688384</v>
      </c>
      <c r="Z122" s="178">
        <f t="shared" si="78"/>
        <v>0</v>
      </c>
      <c r="AA122" s="23"/>
      <c r="AB122" s="386">
        <f t="shared" si="79"/>
        <v>1342177280</v>
      </c>
      <c r="AC122" s="49" t="str">
        <f t="shared" si="80"/>
        <v>ぐ</v>
      </c>
      <c r="AD122" s="50">
        <f t="shared" si="81"/>
        <v>1</v>
      </c>
      <c r="AE122" s="49">
        <f t="shared" si="82"/>
        <v>4398314946560</v>
      </c>
      <c r="AF122" s="49" t="str">
        <f t="shared" si="83"/>
        <v>だ</v>
      </c>
      <c r="AG122" s="48">
        <f t="shared" si="84"/>
        <v>1</v>
      </c>
      <c r="AH122" s="386">
        <f t="shared" si="85"/>
        <v>4399120252928</v>
      </c>
      <c r="AI122" s="49" t="str">
        <f t="shared" si="86"/>
        <v/>
      </c>
      <c r="AJ122" s="50">
        <f t="shared" si="87"/>
        <v>0</v>
      </c>
      <c r="AK122" s="23"/>
      <c r="AL122" s="113">
        <v>165</v>
      </c>
      <c r="AM122" s="2"/>
      <c r="AN122" s="334"/>
      <c r="AO122" s="334"/>
      <c r="AP122" s="10"/>
      <c r="AQ122" s="4" t="s">
        <v>290</v>
      </c>
      <c r="AR122" s="13"/>
      <c r="AS122" s="13" t="s">
        <v>47</v>
      </c>
      <c r="AT122" s="13" t="s">
        <v>65</v>
      </c>
      <c r="AU122" s="100" t="s">
        <v>79</v>
      </c>
      <c r="AV122" s="22" t="s">
        <v>389</v>
      </c>
      <c r="AW122" s="428"/>
      <c r="AX122" s="5"/>
      <c r="AY122" s="12"/>
      <c r="AZ122" s="122" t="str">
        <f t="shared" si="71"/>
        <v>{"key_code":"g"},{"key_code":"w"},{"key_code":"o"}</v>
      </c>
      <c r="BA122" s="83"/>
      <c r="BB122" s="122" t="str">
        <f t="shared" si="72"/>
        <v>{"key_code":"g"},{"key_code":"w"},{"key_code":"o"}</v>
      </c>
      <c r="BC122" s="83"/>
      <c r="BD122" s="320"/>
    </row>
    <row r="123" spans="1:56" ht="42">
      <c r="A123" s="285"/>
      <c r="B123" s="286"/>
      <c r="C123" s="295"/>
      <c r="D123" s="296"/>
      <c r="E123" s="291"/>
      <c r="F123" s="202" t="str">
        <f t="shared" si="88"/>
        <v>{"description":"左濁, く &amp; わ → ぐゎ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g"},{"key_code":"w"},{"key_code":"w"},{"set_variable":{"name":"KC_DOT","value":1}},{"set_variable":{"name":"USC","value":0}}],"to_after_key_up":[{"set_variable":{"name":"KC_DOT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g"},{"key_code":"w"},{"key_code":"w"},{"set_variable":{"name":"KC_DOT","value":1}},{"set_variable":{"name":"USC","value":0}}],"to_after_key_up":[{"set_variable":{"name":"KC_DOT","value":0}}],"type":"basic"},</v>
      </c>
      <c r="G123" s="86" t="str">
        <f t="shared" si="89"/>
        <v>{"conditions":[{"type":"variable_if","name":"USC","value":2},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g"},{"key_code":"w"},{"key_code":"w"},{"set_variable":{"name":"KC_H","value":1}},{"set_variable":{"name":"USC","value":0}}],"to_after_key_up":[{"set_variable":{"name":"KC_H","value":0}}],"type":"basic"},</v>
      </c>
      <c r="H123" s="86" t="str">
        <f t="shared" si="90"/>
        <v>{"conditions":[{"type":"variable_if","name":"USC","value":2},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g"},{"key_code":"w"},{"key_code":"w"},{"set_variable":{"name":"KC_F","value":1}},{"set_variable":{"name":"USC","value":0}}],"to_after_key_up":[{"set_variable":{"name":"KC_F","value":0}}],"type":"basic"},</v>
      </c>
      <c r="I123" s="86" t="str">
        <f t="shared" si="91"/>
        <v/>
      </c>
      <c r="J123" s="86" t="str">
        <f t="shared" si="92"/>
        <v/>
      </c>
      <c r="K123" s="86" t="str">
        <f t="shared" si="93"/>
        <v/>
      </c>
      <c r="L123" s="86" t="str">
        <f t="shared" si="94"/>
        <v/>
      </c>
      <c r="M123" s="86" t="str">
        <f t="shared" si="95"/>
        <v/>
      </c>
      <c r="N123" s="286"/>
      <c r="O123" s="92" t="str">
        <f t="shared" si="96"/>
        <v/>
      </c>
      <c r="P123" s="86" t="str">
        <f t="shared" si="97"/>
        <v/>
      </c>
      <c r="Q123" s="86" t="str">
        <f t="shared" si="98"/>
        <v/>
      </c>
      <c r="R123" s="93" t="str">
        <f>IF(AND($AM123&lt;&gt;"",$U123=1),_xlfn.CONCAT(R$3,PROPER(_xlfn.XLOOKUP($AS123,入力キー,入力コード)),IF(OR($BD123="",$BD123=$BB123),_xlfn.CONCAT(R$4,IF($AS123=_xlfn.XLOOKUP($AS123,仮想キートップ,入力キー),R$7,R$10),_xlfn.XLOOKUP($AS123,仮想キートップ,入力コード),R$13,$BB123,R$14,_xlfn.XLOOKUP($AS123,仮想キートップ,キー位置),R$15,_xlfn.XLOOKUP($AS123,仮想キートップ,キー位置),R$17,IF($AS123=_xlfn.XLOOKUP($AS123,仮想キートップ,入力キー),R$12,R$11),_xlfn.XLOOKUP($AS123,仮想キートップ,入力コード),R$13,$BB123,R$14,_xlfn.XLOOKUP($AS123,仮想キートップ,キー位置),R$16,_xlfn.XLOOKUP($AS123,仮想キートップ,キー位置),IF(COUNTA($AM123:$AM$348)&gt;1,R$17,R$18)),_xlfn.CONCAT(R$4,R$6,IF($AS123=_xlfn.XLOOKUP($AS123,仮想キートップ,入力キー),R$7,R$10),_xlfn.XLOOKUP($AS123,仮想キートップ,入力コード),R$13,$BB123,R$14,_xlfn.XLOOKUP($AS123,仮想キートップ,キー位置),R$15,_xlfn.XLOOKUP($AS123,仮想キートップ,キー位置),R$17,IF($AS123=_xlfn.XLOOKUP($AS123,仮想キートップ,入力キー),R$8,R$9),_xlfn.XLOOKUP($AS123,仮想キートップ,入力コード),R$13,$BB123,R$14,_xlfn.XLOOKUP($AS123,仮想キートップ,キー位置),R$16,_xlfn.XLOOKUP($AS123,仮想キートップ,キー位置),R$17,R$5,IF($AS123=_xlfn.XLOOKUP($AS123,仮想キートップ,入力キー),R$7,R$10),_xlfn.XLOOKUP($AS123,仮想キートップ,入力コード),R$13,$BD123,R$14,_xlfn.XLOOKUP($AS123,仮想キートップ,キー位置),R$15,_xlfn.XLOOKUP($AS123,仮想キートップ,キー位置),R$17,IF($AS123=_xlfn.XLOOKUP($AS123,仮想キートップ,入力キー),R$12,R$11),_xlfn.XLOOKUP($AS123,仮想キートップ,入力コード),R$13,$BD123,R$14,_xlfn.XLOOKUP($AS123,仮想キートップ,キー位置),R$16,_xlfn.XLOOKUP($AS123,仮想キートップ,キー位置),IF(COUNTA($AM123:$AM$348)&gt;1,R$17,R$18)))),"")</f>
        <v/>
      </c>
      <c r="S123" s="282"/>
      <c r="U123" s="24">
        <f t="shared" si="73"/>
        <v>3</v>
      </c>
      <c r="V123" s="23" t="str">
        <f t="shared" si="74"/>
        <v>A</v>
      </c>
      <c r="W123" s="23">
        <f t="shared" si="75"/>
        <v>1</v>
      </c>
      <c r="X123" s="23">
        <f t="shared" si="76"/>
        <v>0</v>
      </c>
      <c r="Y123" s="30">
        <f t="shared" si="77"/>
        <v>35185714266112</v>
      </c>
      <c r="Z123" s="178">
        <f t="shared" si="78"/>
        <v>0</v>
      </c>
      <c r="AA123" s="23"/>
      <c r="AB123" s="386">
        <f t="shared" si="79"/>
        <v>1342177280</v>
      </c>
      <c r="AC123" s="49" t="str">
        <f t="shared" si="80"/>
        <v>ぐ</v>
      </c>
      <c r="AD123" s="50">
        <f t="shared" si="81"/>
        <v>1</v>
      </c>
      <c r="AE123" s="49">
        <f t="shared" si="82"/>
        <v>35184640524288</v>
      </c>
      <c r="AF123" s="49" t="str">
        <f t="shared" si="83"/>
        <v/>
      </c>
      <c r="AG123" s="48">
        <f t="shared" si="84"/>
        <v>0</v>
      </c>
      <c r="AH123" s="386">
        <f t="shared" si="85"/>
        <v>35185445830656</v>
      </c>
      <c r="AI123" s="49" t="str">
        <f t="shared" si="86"/>
        <v/>
      </c>
      <c r="AJ123" s="50">
        <f t="shared" si="87"/>
        <v>0</v>
      </c>
      <c r="AK123" s="23"/>
      <c r="AL123" s="113">
        <v>166</v>
      </c>
      <c r="AM123" s="2"/>
      <c r="AN123" s="334"/>
      <c r="AO123" s="334"/>
      <c r="AP123" s="10"/>
      <c r="AQ123" s="4" t="s">
        <v>290</v>
      </c>
      <c r="AR123" s="13"/>
      <c r="AS123" s="13" t="s">
        <v>47</v>
      </c>
      <c r="AT123" s="13" t="s">
        <v>65</v>
      </c>
      <c r="AU123" s="100" t="s">
        <v>54</v>
      </c>
      <c r="AV123" s="22" t="s">
        <v>390</v>
      </c>
      <c r="AW123" s="428"/>
      <c r="AX123" s="5"/>
      <c r="AY123" s="12"/>
      <c r="AZ123" s="122" t="str">
        <f t="shared" si="71"/>
        <v>{"key_code":"g"},{"key_code":"w"},{"key_code":"w"}</v>
      </c>
      <c r="BA123" s="83"/>
      <c r="BB123" s="122" t="str">
        <f t="shared" si="72"/>
        <v>{"key_code":"g"},{"key_code":"w"},{"key_code":"w"}</v>
      </c>
      <c r="BC123" s="83"/>
      <c r="BD123" s="320"/>
    </row>
    <row r="124" spans="1:56" ht="21">
      <c r="A124" s="285"/>
      <c r="B124" s="286"/>
      <c r="C124" s="295"/>
      <c r="D124" s="296"/>
      <c r="E124" s="291"/>
      <c r="F124" s="202" t="str">
        <f t="shared" si="88"/>
        <v>{"description":"と, か &amp; 右 → Home","conditions":[{"type":"variable_if","name":"USC","value":2},{"type":"variable_unless","name":"KC_D","value":0},{"type":"variable_unless","name":"KC_F","value":0}],"from":{"key_code":"y","modifiers":{"optional":["caps_lock"]}},"to":[{"key_code":"delete_or_backspace"},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USC","value":0},{"type":"variable_unless","name":"KC_D","value":0},{"type":"variable_unless","name":"KC_F","value":0}],"from":{"key_code":"y","modifiers":{"optional":["caps_lock"]}},"to":[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KC_D","value":0},{"type":"variable_unless","name":"KC_F","value":0}],"from":{"key_code":"y","modifiers":{"optional":["caps_lock"]}},"to":[{"key_code":"a","modifiers":["control"]},{"set_variable":{"name":"KC_Y","value":1}},{"set_variable":{"name":"USC","value":0}}],"to_after_key_up":[{"set_variable":{"name":"KC_Y","value":0}}],"type":"basic"},</v>
      </c>
      <c r="G124" s="86" t="str">
        <f t="shared" si="89"/>
        <v>{"conditions":[{"type":"variable_if","name":"USC","value":2},{"type":"variable_unless","name":"KC_D","value":0},{"type":"variable_unless","name":"KC_Y","value":0}],"from":{"key_code":"f","modifiers":{"optional":["caps_lock"]}},"to":[{"key_code":"delete_or_backspace"},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Y","value":0}],"from":{"key_code":"f","modifiers":{"optional":["caps_lock"]}},"to":[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Y","value":0}],"from":{"key_code":"f","modifiers":{"optional":["caps_lock"]}},"to":[{"key_code":"a","modifiers":["control"]},{"set_variable":{"name":"KC_F","value":1}},{"set_variable":{"name":"USC","value":0}}],"to_after_key_up":[{"set_variable":{"name":"KC_F","value":0}}],"type":"basic"},</v>
      </c>
      <c r="H124" s="86" t="str">
        <f t="shared" si="90"/>
        <v>{"conditions":[{"type":"variable_if","name":"USC","value":2},{"type":"variable_unless","name":"KC_F","value":0},{"type":"variable_unless","name":"KC_Y","value":0}],"from":{"key_code":"d","modifiers":{"optional":["caps_lock"]}},"to":[{"key_code":"delete_or_backspace"},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Y","value":0}],"from":{"key_code":"d","modifiers":{"optional":["caps_lock"]}},"to":[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Y","value":0}],"from":{"key_code":"d","modifiers":{"optional":["caps_lock"]}},"to":[{"key_code":"a","modifiers":["control"]},{"set_variable":{"name":"KC_D","value":1}},{"set_variable":{"name":"USC","value":0}}],"to_after_key_up":[{"set_variable":{"name":"KC_D","value":0}}],"type":"basic"},</v>
      </c>
      <c r="I124" s="86" t="str">
        <f t="shared" si="91"/>
        <v/>
      </c>
      <c r="J124" s="86" t="str">
        <f t="shared" si="92"/>
        <v/>
      </c>
      <c r="K124" s="86" t="str">
        <f t="shared" si="93"/>
        <v/>
      </c>
      <c r="L124" s="86" t="str">
        <f t="shared" si="94"/>
        <v/>
      </c>
      <c r="M124" s="86" t="str">
        <f t="shared" si="95"/>
        <v/>
      </c>
      <c r="N124" s="286"/>
      <c r="O124" s="92" t="str">
        <f t="shared" si="96"/>
        <v/>
      </c>
      <c r="P124" s="86" t="str">
        <f t="shared" si="97"/>
        <v/>
      </c>
      <c r="Q124" s="86" t="str">
        <f t="shared" si="98"/>
        <v/>
      </c>
      <c r="R124" s="93" t="str">
        <f>IF(AND($AM124&lt;&gt;"",$U124=1),_xlfn.CONCAT(R$3,PROPER(_xlfn.XLOOKUP($AS124,入力キー,入力コード)),IF(OR($BD124="",$BD124=$BB124),_xlfn.CONCAT(R$4,IF($AS124=_xlfn.XLOOKUP($AS124,仮想キートップ,入力キー),R$7,R$10),_xlfn.XLOOKUP($AS124,仮想キートップ,入力コード),R$13,$BB124,R$14,_xlfn.XLOOKUP($AS124,仮想キートップ,キー位置),R$15,_xlfn.XLOOKUP($AS124,仮想キートップ,キー位置),R$17,IF($AS124=_xlfn.XLOOKUP($AS124,仮想キートップ,入力キー),R$12,R$11),_xlfn.XLOOKUP($AS124,仮想キートップ,入力コード),R$13,$BB124,R$14,_xlfn.XLOOKUP($AS124,仮想キートップ,キー位置),R$16,_xlfn.XLOOKUP($AS124,仮想キートップ,キー位置),IF(COUNTA($AM124:$AM$348)&gt;1,R$17,R$18)),_xlfn.CONCAT(R$4,R$6,IF($AS124=_xlfn.XLOOKUP($AS124,仮想キートップ,入力キー),R$7,R$10),_xlfn.XLOOKUP($AS124,仮想キートップ,入力コード),R$13,$BB124,R$14,_xlfn.XLOOKUP($AS124,仮想キートップ,キー位置),R$15,_xlfn.XLOOKUP($AS124,仮想キートップ,キー位置),R$17,IF($AS124=_xlfn.XLOOKUP($AS124,仮想キートップ,入力キー),R$8,R$9),_xlfn.XLOOKUP($AS124,仮想キートップ,入力コード),R$13,$BB124,R$14,_xlfn.XLOOKUP($AS124,仮想キートップ,キー位置),R$16,_xlfn.XLOOKUP($AS124,仮想キートップ,キー位置),R$17,R$5,IF($AS124=_xlfn.XLOOKUP($AS124,仮想キートップ,入力キー),R$7,R$10),_xlfn.XLOOKUP($AS124,仮想キートップ,入力コード),R$13,$BD124,R$14,_xlfn.XLOOKUP($AS124,仮想キートップ,キー位置),R$15,_xlfn.XLOOKUP($AS124,仮想キートップ,キー位置),R$17,IF($AS124=_xlfn.XLOOKUP($AS124,仮想キートップ,入力キー),R$12,R$11),_xlfn.XLOOKUP($AS124,仮想キートップ,入力コード),R$13,$BD124,R$14,_xlfn.XLOOKUP($AS124,仮想キートップ,キー位置),R$16,_xlfn.XLOOKUP($AS124,仮想キートップ,キー位置),IF(COUNTA($AM124:$AM$348)&gt;1,R$17,R$18)))),"")</f>
        <v/>
      </c>
      <c r="S124" s="282"/>
      <c r="U124" s="24">
        <f t="shared" si="73"/>
        <v>3</v>
      </c>
      <c r="V124" s="23" t="str">
        <f t="shared" si="74"/>
        <v>A</v>
      </c>
      <c r="W124" s="23">
        <f t="shared" si="75"/>
        <v>1</v>
      </c>
      <c r="X124" s="23">
        <f t="shared" si="76"/>
        <v>0</v>
      </c>
      <c r="Y124" s="30">
        <f t="shared" si="77"/>
        <v>402915328</v>
      </c>
      <c r="Z124" s="178">
        <f t="shared" si="78"/>
        <v>0</v>
      </c>
      <c r="AA124" s="23"/>
      <c r="AB124" s="386">
        <f t="shared" si="79"/>
        <v>402653184</v>
      </c>
      <c r="AC124" s="49" t="str">
        <f t="shared" si="80"/>
        <v/>
      </c>
      <c r="AD124" s="50">
        <f t="shared" si="81"/>
        <v>0</v>
      </c>
      <c r="AE124" s="49">
        <f t="shared" si="82"/>
        <v>134479872</v>
      </c>
      <c r="AF124" s="49" t="str">
        <f t="shared" si="83"/>
        <v/>
      </c>
      <c r="AG124" s="48">
        <f t="shared" si="84"/>
        <v>0</v>
      </c>
      <c r="AH124" s="386">
        <f t="shared" si="85"/>
        <v>268697600</v>
      </c>
      <c r="AI124" s="49" t="str">
        <f t="shared" si="86"/>
        <v/>
      </c>
      <c r="AJ124" s="50">
        <f t="shared" si="87"/>
        <v>0</v>
      </c>
      <c r="AK124" s="23"/>
      <c r="AL124" s="113">
        <v>170</v>
      </c>
      <c r="AM124" s="4" t="s">
        <v>290</v>
      </c>
      <c r="AN124" s="334"/>
      <c r="AO124" s="334"/>
      <c r="AP124" s="10"/>
      <c r="AQ124" s="4" t="s">
        <v>290</v>
      </c>
      <c r="AR124" s="13"/>
      <c r="AS124" s="13" t="s">
        <v>60</v>
      </c>
      <c r="AT124" s="13" t="s">
        <v>62</v>
      </c>
      <c r="AU124" s="100" t="s">
        <v>33</v>
      </c>
      <c r="AV124" s="22"/>
      <c r="AW124" s="428" t="s">
        <v>1002</v>
      </c>
      <c r="AX124" s="5" t="s">
        <v>316</v>
      </c>
      <c r="AY124" s="12" t="s">
        <v>933</v>
      </c>
      <c r="AZ124" s="122" t="str">
        <f t="shared" si="71"/>
        <v>{"key_code":"a","modifiers":["control"]}</v>
      </c>
      <c r="BA124" s="83"/>
      <c r="BB124" s="122" t="str">
        <f t="shared" si="72"/>
        <v>{"key_code":"a","modifiers":["control"]}</v>
      </c>
      <c r="BC124" s="83"/>
      <c r="BD124" s="320"/>
    </row>
    <row r="125" spans="1:56" ht="63">
      <c r="A125" s="285"/>
      <c r="B125" s="286"/>
      <c r="C125" s="295"/>
      <c r="D125" s="296"/>
      <c r="E125" s="291"/>
      <c r="F125" s="202" t="str">
        <f t="shared" si="88"/>
        <v>{"description":"と, か &amp; く → 確定End","conditions":[{"type":"variable_if","name":"USC","value":2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b","modifiers":["shift","option"]},{"key_code":"lang1"},{"key_code":"e","modifiers":["control"]},{"set_variable":{"name":"KC_H","value":1}},{"set_variable":{"name":"USC","value":0}}],"to_after_key_up":[{"set_variable":{"name":"KC_H","value":0}}],"type":"basic"},</v>
      </c>
      <c r="G125" s="86" t="str">
        <f t="shared" si="89"/>
        <v>{"conditions":[{"type":"variable_unless","name":"USC","value":0},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b","modifiers":["shift","option"]},{"key_code":"lang1"},{"key_code":"e","modifiers":["control"]},{"set_variable":{"name":"KC_F","value":1}},{"set_variable":{"name":"USC","value":0}}],"to_after_key_up":[{"set_variable":{"name":"KC_F","value":0}}],"type":"basic"},</v>
      </c>
      <c r="H125" s="86" t="str">
        <f t="shared" si="90"/>
        <v>{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lang1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lang1"},{"key_code":"e","modifiers":["control"]},{"set_variable":{"name":"KC_D","value":1}},{"set_variable":{"name":"USC","value":0}}],"to_after_key_up":[{"set_variable":{"name":"KC_D","value":0}}],"type":"basic"},</v>
      </c>
      <c r="I125" s="86" t="str">
        <f t="shared" si="91"/>
        <v/>
      </c>
      <c r="J125" s="86" t="str">
        <f t="shared" si="92"/>
        <v/>
      </c>
      <c r="K125" s="86" t="str">
        <f t="shared" si="93"/>
        <v/>
      </c>
      <c r="L125" s="86" t="str">
        <f t="shared" si="94"/>
        <v/>
      </c>
      <c r="M125" s="86" t="str">
        <f t="shared" si="95"/>
        <v/>
      </c>
      <c r="N125" s="286"/>
      <c r="O125" s="92" t="str">
        <f t="shared" si="96"/>
        <v>{"description":"[英数] D, F &amp; H → 確定End","conditions":[{"type":"variable_if","name":"USC","value":2},{"type":"variable_unless","name":"KC_D","value":0},{"type":"variable_unless","name":"KC_F","value":0}],"from":{"key_code":"h","modifiers":{"optional":["caps_lock"]}},"to":[{"key_code":"delete_or_backspace"},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],"from":{"key_code":"h","modifiers":{"optional":["caps_lock"]}},"to":[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],"from":{"key_code":"h","modifiers":{"optional":["caps_lock"]}},"to":[{"key_code":"b","modifiers":["shift","option"]},{"key_code":"lang2"},{"key_code":"e","modifiers":["control"]},{"set_variable":{"name":"KC_H","value":1}},{"set_variable":{"name":"USC","value":0}}],"to_after_key_up":[{"set_variable":{"name":"KC_H","value":0}}],"type":"basic"},</v>
      </c>
      <c r="P125" s="86" t="str">
        <f t="shared" si="97"/>
        <v>{"conditions":[{"type":"variable_if","name":"USC","value":2},{"type":"variable_unless","name":"KC_D","value":0},{"type":"variable_unless","name":"KC_H","value":0}],"from":{"key_code":"f","modifiers":{"optional":["caps_lock"]}},"to":[{"key_code":"delete_or_backspace"},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H","value":0}],"from":{"key_code":"f","modifiers":{"optional":["caps_lock"]}},"to":[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],"from":{"key_code":"f","modifiers":{"optional":["caps_lock"]}},"to":[{"key_code":"b","modifiers":["shift","option"]},{"key_code":"lang2"},{"key_code":"e","modifiers":["control"]},{"set_variable":{"name":"KC_F","value":1}},{"set_variable":{"name":"USC","value":0}}],"to_after_key_up":[{"set_variable":{"name":"KC_F","value":0}}],"type":"basic"},</v>
      </c>
      <c r="Q125" s="86" t="str">
        <f t="shared" si="98"/>
        <v>{"conditions":[{"type":"variable_if","name":"USC","value":2},{"type":"variable_unless","name":"KC_F","value":0},{"type":"variable_unless","name":"KC_H","value":0}],"from":{"key_code":"d","modifiers":{"optional":["caps_lock"]}},"to":[{"key_code":"delete_or_backspace"},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H","value":0}],"from":{"key_code":"d","modifiers":{"optional":["caps_lock"]}},"to":[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],"from":{"key_code":"d","modifiers":{"optional":["caps_lock"]}},"to":[{"key_code":"b","modifiers":["shift","option"]},{"key_code":"lang2"},{"key_code":"e","modifiers":["control"]},{"set_variable":{"name":"KC_D","value":1}},{"set_variable":{"name":"USC","value":0}}],"to_after_key_up":[{"set_variable":{"name":"KC_D","value":0}}],"type":"basic"},</v>
      </c>
      <c r="R125" s="93" t="str">
        <f>IF(AND($AM125&lt;&gt;"",$U125=1),_xlfn.CONCAT(R$3,PROPER(_xlfn.XLOOKUP($AS125,入力キー,入力コード)),IF(OR($BD125="",$BD125=$BB125),_xlfn.CONCAT(R$4,IF($AS125=_xlfn.XLOOKUP($AS125,仮想キートップ,入力キー),R$7,R$10),_xlfn.XLOOKUP($AS125,仮想キートップ,入力コード),R$13,$BB125,R$14,_xlfn.XLOOKUP($AS125,仮想キートップ,キー位置),R$15,_xlfn.XLOOKUP($AS125,仮想キートップ,キー位置),R$17,IF($AS125=_xlfn.XLOOKUP($AS125,仮想キートップ,入力キー),R$12,R$11),_xlfn.XLOOKUP($AS125,仮想キートップ,入力コード),R$13,$BB125,R$14,_xlfn.XLOOKUP($AS125,仮想キートップ,キー位置),R$16,_xlfn.XLOOKUP($AS125,仮想キートップ,キー位置),IF(COUNTA($AM125:$AM$348)&gt;1,R$17,R$18)),_xlfn.CONCAT(R$4,R$6,IF($AS125=_xlfn.XLOOKUP($AS125,仮想キートップ,入力キー),R$7,R$10),_xlfn.XLOOKUP($AS125,仮想キートップ,入力コード),R$13,$BB125,R$14,_xlfn.XLOOKUP($AS125,仮想キートップ,キー位置),R$15,_xlfn.XLOOKUP($AS125,仮想キートップ,キー位置),R$17,IF($AS125=_xlfn.XLOOKUP($AS125,仮想キートップ,入力キー),R$8,R$9),_xlfn.XLOOKUP($AS125,仮想キートップ,入力コード),R$13,$BB125,R$14,_xlfn.XLOOKUP($AS125,仮想キートップ,キー位置),R$16,_xlfn.XLOOKUP($AS125,仮想キートップ,キー位置),R$17,R$5,IF($AS125=_xlfn.XLOOKUP($AS125,仮想キートップ,入力キー),R$7,R$10),_xlfn.XLOOKUP($AS125,仮想キートップ,入力コード),R$13,$BD125,R$14,_xlfn.XLOOKUP($AS125,仮想キートップ,キー位置),R$15,_xlfn.XLOOKUP($AS125,仮想キートップ,キー位置),R$17,IF($AS125=_xlfn.XLOOKUP($AS125,仮想キートップ,入力キー),R$12,R$11),_xlfn.XLOOKUP($AS125,仮想キートップ,入力コード),R$13,$BD125,R$14,_xlfn.XLOOKUP($AS125,仮想キートップ,キー位置),R$16,_xlfn.XLOOKUP($AS125,仮想キートップ,キー位置),IF(COUNTA($AM125:$AM$348)&gt;1,R$17,R$18)))),"")</f>
        <v/>
      </c>
      <c r="S125" s="282"/>
      <c r="U125" s="24">
        <f t="shared" si="73"/>
        <v>3</v>
      </c>
      <c r="V125" s="23" t="str">
        <f t="shared" si="74"/>
        <v>A</v>
      </c>
      <c r="W125" s="23">
        <f t="shared" si="75"/>
        <v>1</v>
      </c>
      <c r="X125" s="23">
        <f t="shared" si="76"/>
        <v>0</v>
      </c>
      <c r="Y125" s="30">
        <f t="shared" si="77"/>
        <v>1476395008</v>
      </c>
      <c r="Z125" s="178">
        <f t="shared" si="78"/>
        <v>0</v>
      </c>
      <c r="AA125" s="23"/>
      <c r="AB125" s="386">
        <f t="shared" si="79"/>
        <v>402653184</v>
      </c>
      <c r="AC125" s="49" t="str">
        <f t="shared" si="80"/>
        <v/>
      </c>
      <c r="AD125" s="50">
        <f t="shared" si="81"/>
        <v>0</v>
      </c>
      <c r="AE125" s="49">
        <f t="shared" si="82"/>
        <v>1207959552</v>
      </c>
      <c r="AF125" s="49" t="str">
        <f t="shared" si="83"/>
        <v>にゃ</v>
      </c>
      <c r="AG125" s="48">
        <f t="shared" si="84"/>
        <v>1</v>
      </c>
      <c r="AH125" s="386">
        <f t="shared" si="85"/>
        <v>1342177280</v>
      </c>
      <c r="AI125" s="49" t="str">
        <f t="shared" si="86"/>
        <v>ぐ</v>
      </c>
      <c r="AJ125" s="50">
        <f t="shared" si="87"/>
        <v>1</v>
      </c>
      <c r="AK125" s="23"/>
      <c r="AL125" s="113">
        <v>171</v>
      </c>
      <c r="AM125" s="4" t="s">
        <v>290</v>
      </c>
      <c r="AN125" s="334"/>
      <c r="AO125" s="334"/>
      <c r="AP125" s="10"/>
      <c r="AQ125" s="4" t="s">
        <v>290</v>
      </c>
      <c r="AR125" s="13"/>
      <c r="AS125" s="13" t="s">
        <v>60</v>
      </c>
      <c r="AT125" s="13" t="s">
        <v>62</v>
      </c>
      <c r="AU125" s="100" t="s">
        <v>65</v>
      </c>
      <c r="AV125" s="22"/>
      <c r="AW125" s="428" t="s">
        <v>1003</v>
      </c>
      <c r="AX125" s="5" t="s">
        <v>323</v>
      </c>
      <c r="AY125" s="12" t="s">
        <v>989</v>
      </c>
      <c r="AZ125" s="122" t="str">
        <f t="shared" si="71"/>
        <v>{"key_code":"b","modifiers":["shift","option"]},{"key_code":"lang1"},{"key_code":"e","modifiers":["control"]}</v>
      </c>
      <c r="BA125" s="83" t="s">
        <v>990</v>
      </c>
      <c r="BB125" s="122" t="str">
        <f t="shared" si="72"/>
        <v>{"key_code":"b","modifiers":["shift","option"]},{"key_code":"lang2"},{"key_code":"e","modifiers":["control"]}</v>
      </c>
      <c r="BC125" s="83"/>
      <c r="BD125" s="320"/>
    </row>
    <row r="126" spans="1:56" ht="21">
      <c r="A126" s="285"/>
      <c r="B126" s="286"/>
      <c r="C126" s="295"/>
      <c r="D126" s="296"/>
      <c r="E126" s="291"/>
      <c r="F126" s="202" t="str">
        <f t="shared" si="88"/>
        <v>{"description":"と, か &amp; た → End","conditions":[{"type":"variable_if","name":"USC","value":2},{"type":"variable_unless","name":"KC_D","value":0},{"type":"variable_unless","name":"KC_F","value":0}],"from":{"key_code":"n","modifiers":{"optional":["caps_lock"]}},"to":[{"key_code":"delete_or_backspace"},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USC","value":0},{"type":"variable_unless","name":"KC_D","value":0},{"type":"variable_unless","name":"KC_F","value":0}],"from":{"key_code":"n","modifiers":{"optional":["caps_lock"]}},"to":[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KC_D","value":0},{"type":"variable_unless","name":"KC_F","value":0}],"from":{"key_code":"n","modifiers":{"optional":["caps_lock"]}},"to":[{"key_code":"e","modifiers":["control"]},{"set_variable":{"name":"KC_N","value":1}},{"set_variable":{"name":"USC","value":0}}],"to_after_key_up":[{"set_variable":{"name":"KC_N","value":0}}],"type":"basic"},</v>
      </c>
      <c r="G126" s="86" t="str">
        <f t="shared" si="89"/>
        <v>{"conditions":[{"type":"variable_if","name":"USC","value":2},{"type":"variable_unless","name":"KC_D","value":0},{"type":"variable_unless","name":"KC_N","value":0}],"from":{"key_code":"f","modifiers":{"optional":["caps_lock"]}},"to":[{"key_code":"delete_or_backspace"},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N","value":0}],"from":{"key_code":"f","modifiers":{"optional":["caps_lock"]}},"to":[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N","value":0}],"from":{"key_code":"f","modifiers":{"optional":["caps_lock"]}},"to":[{"key_code":"e","modifiers":["control"]},{"set_variable":{"name":"KC_F","value":1}},{"set_variable":{"name":"USC","value":0}}],"to_after_key_up":[{"set_variable":{"name":"KC_F","value":0}}],"type":"basic"},</v>
      </c>
      <c r="H126" s="86" t="str">
        <f t="shared" si="90"/>
        <v>{"conditions":[{"type":"variable_if","name":"USC","value":2},{"type":"variable_unless","name":"KC_F","value":0},{"type":"variable_unless","name":"KC_N","value":0}],"from":{"key_code":"d","modifiers":{"optional":["caps_lock"]}},"to":[{"key_code":"delete_or_backspace"},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N","value":0}],"from":{"key_code":"d","modifiers":{"optional":["caps_lock"]}},"to":[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N","value":0}],"from":{"key_code":"d","modifiers":{"optional":["caps_lock"]}},"to":[{"key_code":"e","modifiers":["control"]},{"set_variable":{"name":"KC_D","value":1}},{"set_variable":{"name":"USC","value":0}}],"to_after_key_up":[{"set_variable":{"name":"KC_D","value":0}}],"type":"basic"},</v>
      </c>
      <c r="I126" s="86" t="str">
        <f t="shared" si="91"/>
        <v/>
      </c>
      <c r="J126" s="86" t="str">
        <f t="shared" si="92"/>
        <v/>
      </c>
      <c r="K126" s="86" t="str">
        <f t="shared" si="93"/>
        <v/>
      </c>
      <c r="L126" s="86" t="str">
        <f t="shared" si="94"/>
        <v/>
      </c>
      <c r="M126" s="86" t="str">
        <f t="shared" si="95"/>
        <v/>
      </c>
      <c r="N126" s="286"/>
      <c r="O126" s="92" t="str">
        <f t="shared" si="96"/>
        <v/>
      </c>
      <c r="P126" s="86" t="str">
        <f t="shared" si="97"/>
        <v/>
      </c>
      <c r="Q126" s="86" t="str">
        <f t="shared" si="98"/>
        <v/>
      </c>
      <c r="R126" s="93" t="str">
        <f>IF(AND($AM126&lt;&gt;"",$U126=1),_xlfn.CONCAT(R$3,PROPER(_xlfn.XLOOKUP($AS126,入力キー,入力コード)),IF(OR($BD126="",$BD126=$BB126),_xlfn.CONCAT(R$4,IF($AS126=_xlfn.XLOOKUP($AS126,仮想キートップ,入力キー),R$7,R$10),_xlfn.XLOOKUP($AS126,仮想キートップ,入力コード),R$13,$BB126,R$14,_xlfn.XLOOKUP($AS126,仮想キートップ,キー位置),R$15,_xlfn.XLOOKUP($AS126,仮想キートップ,キー位置),R$17,IF($AS126=_xlfn.XLOOKUP($AS126,仮想キートップ,入力キー),R$12,R$11),_xlfn.XLOOKUP($AS126,仮想キートップ,入力コード),R$13,$BB126,R$14,_xlfn.XLOOKUP($AS126,仮想キートップ,キー位置),R$16,_xlfn.XLOOKUP($AS126,仮想キートップ,キー位置),IF(COUNTA($AM126:$AM$348)&gt;1,R$17,R$18)),_xlfn.CONCAT(R$4,R$6,IF($AS126=_xlfn.XLOOKUP($AS126,仮想キートップ,入力キー),R$7,R$10),_xlfn.XLOOKUP($AS126,仮想キートップ,入力コード),R$13,$BB126,R$14,_xlfn.XLOOKUP($AS126,仮想キートップ,キー位置),R$15,_xlfn.XLOOKUP($AS126,仮想キートップ,キー位置),R$17,IF($AS126=_xlfn.XLOOKUP($AS126,仮想キートップ,入力キー),R$8,R$9),_xlfn.XLOOKUP($AS126,仮想キートップ,入力コード),R$13,$BB126,R$14,_xlfn.XLOOKUP($AS126,仮想キートップ,キー位置),R$16,_xlfn.XLOOKUP($AS126,仮想キートップ,キー位置),R$17,R$5,IF($AS126=_xlfn.XLOOKUP($AS126,仮想キートップ,入力キー),R$7,R$10),_xlfn.XLOOKUP($AS126,仮想キートップ,入力コード),R$13,$BD126,R$14,_xlfn.XLOOKUP($AS126,仮想キートップ,キー位置),R$15,_xlfn.XLOOKUP($AS126,仮想キートップ,キー位置),R$17,IF($AS126=_xlfn.XLOOKUP($AS126,仮想キートップ,入力キー),R$12,R$11),_xlfn.XLOOKUP($AS126,仮想キートップ,入力コード),R$13,$BD126,R$14,_xlfn.XLOOKUP($AS126,仮想キートップ,キー位置),R$16,_xlfn.XLOOKUP($AS126,仮想キートップ,キー位置),IF(COUNTA($AM126:$AM$348)&gt;1,R$17,R$18)))),"")</f>
        <v/>
      </c>
      <c r="S126" s="282"/>
      <c r="U126" s="24">
        <f t="shared" si="73"/>
        <v>3</v>
      </c>
      <c r="V126" s="23" t="str">
        <f t="shared" si="74"/>
        <v>A</v>
      </c>
      <c r="W126" s="23">
        <f t="shared" si="75"/>
        <v>1</v>
      </c>
      <c r="X126" s="23">
        <f t="shared" si="76"/>
        <v>0</v>
      </c>
      <c r="Y126" s="30">
        <f t="shared" si="77"/>
        <v>4398449164288</v>
      </c>
      <c r="Z126" s="178">
        <f t="shared" si="78"/>
        <v>0</v>
      </c>
      <c r="AA126" s="23"/>
      <c r="AB126" s="386">
        <f t="shared" si="79"/>
        <v>402653184</v>
      </c>
      <c r="AC126" s="49" t="str">
        <f t="shared" si="80"/>
        <v/>
      </c>
      <c r="AD126" s="50">
        <f t="shared" si="81"/>
        <v>0</v>
      </c>
      <c r="AE126" s="49">
        <f t="shared" si="82"/>
        <v>4398180728832</v>
      </c>
      <c r="AF126" s="49" t="str">
        <f t="shared" si="83"/>
        <v/>
      </c>
      <c r="AG126" s="48">
        <f t="shared" si="84"/>
        <v>0</v>
      </c>
      <c r="AH126" s="386">
        <f t="shared" si="85"/>
        <v>4398314946560</v>
      </c>
      <c r="AI126" s="49" t="str">
        <f t="shared" si="86"/>
        <v>だ</v>
      </c>
      <c r="AJ126" s="50">
        <f t="shared" si="87"/>
        <v>1</v>
      </c>
      <c r="AK126" s="23"/>
      <c r="AL126" s="113">
        <v>172</v>
      </c>
      <c r="AM126" s="4" t="s">
        <v>290</v>
      </c>
      <c r="AN126" s="334"/>
      <c r="AO126" s="334"/>
      <c r="AP126" s="10"/>
      <c r="AQ126" s="4" t="s">
        <v>290</v>
      </c>
      <c r="AR126" s="13"/>
      <c r="AS126" s="13" t="s">
        <v>60</v>
      </c>
      <c r="AT126" s="13" t="s">
        <v>62</v>
      </c>
      <c r="AU126" s="100" t="s">
        <v>94</v>
      </c>
      <c r="AV126" s="22"/>
      <c r="AW126" s="428" t="s">
        <v>1004</v>
      </c>
      <c r="AX126" s="5" t="s">
        <v>328</v>
      </c>
      <c r="AY126" s="12" t="s">
        <v>936</v>
      </c>
      <c r="AZ126" s="122" t="str">
        <f t="shared" si="71"/>
        <v>{"key_code":"e","modifiers":["control"]}</v>
      </c>
      <c r="BA126" s="83"/>
      <c r="BB126" s="122" t="str">
        <f t="shared" si="72"/>
        <v>{"key_code":"e","modifiers":["control"]}</v>
      </c>
      <c r="BC126" s="83"/>
      <c r="BD126" s="320"/>
    </row>
    <row r="127" spans="1:56" ht="42">
      <c r="A127" s="285"/>
      <c r="B127" s="286"/>
      <c r="C127" s="295"/>
      <c r="D127" s="296"/>
      <c r="E127" s="291"/>
      <c r="F127" s="202" t="str">
        <f t="shared" si="88"/>
        <v>{"description":"と, か &amp; BS → 文末消去","conditions":[{"type":"variable_if","name":"USC","value":2},{"type":"variable_unless","name":"KC_D","value":0},{"type":"variable_unless","name":"KC_F","value":0}],"from":{"key_code":"u","modifiers":{"optional":["caps_lock"]}},"to":[{"key_code":"delete_or_backspace"},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USC","value":0},{"type":"variable_unless","name":"KC_D","value":0},{"type":"variable_unless","name":"KC_F","value":0}],"from":{"key_code":"u","modifiers":{"optional":["caps_lock"]}},"to":[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KC_D","value":0},{"type":"variable_unless","name":"KC_F","value":0}],"from":{"key_code":"u","modifiers":{"optional":["caps_lock"]}},"to":[{"key_code":"k","modifiers":["control"]},{"set_variable":{"name":"KC_U","value":1}},{"set_variable":{"name":"USC","value":0}}],"to_after_key_up":[{"set_variable":{"name":"KC_U","value":0}}],"type":"basic"},</v>
      </c>
      <c r="G127" s="86" t="str">
        <f t="shared" si="89"/>
        <v>{"conditions":[{"type":"variable_if","name":"USC","value":2},{"type":"variable_unless","name":"KC_D","value":0},{"type":"variable_unless","name":"KC_U","value":0}],"from":{"key_code":"f","modifiers":{"optional":["caps_lock"]}},"to":[{"key_code":"delete_or_backspace"},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U","value":0}],"from":{"key_code":"f","modifiers":{"optional":["caps_lock"]}},"to":[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U","value":0}],"from":{"key_code":"f","modifiers":{"optional":["caps_lock"]}},"to":[{"key_code":"k","modifiers":["control"]},{"set_variable":{"name":"KC_F","value":1}},{"set_variable":{"name":"USC","value":0}}],"to_after_key_up":[{"set_variable":{"name":"KC_F","value":0}}],"type":"basic"},</v>
      </c>
      <c r="H127" s="86" t="str">
        <f t="shared" si="90"/>
        <v>{"conditions":[{"type":"variable_if","name":"USC","value":2},{"type":"variable_unless","name":"KC_F","value":0},{"type":"variable_unless","name":"KC_U","value":0}],"from":{"key_code":"d","modifiers":{"optional":["caps_lock"]}},"to":[{"key_code":"delete_or_backspace"},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U","value":0}],"from":{"key_code":"d","modifiers":{"optional":["caps_lock"]}},"to":[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U","value":0}],"from":{"key_code":"d","modifiers":{"optional":["caps_lock"]}},"to":[{"key_code":"k","modifiers":["control"]},{"set_variable":{"name":"KC_D","value":1}},{"set_variable":{"name":"USC","value":0}}],"to_after_key_up":[{"set_variable":{"name":"KC_D","value":0}}],"type":"basic"},</v>
      </c>
      <c r="I127" s="86" t="str">
        <f t="shared" si="91"/>
        <v/>
      </c>
      <c r="J127" s="86" t="str">
        <f t="shared" si="92"/>
        <v/>
      </c>
      <c r="K127" s="86" t="str">
        <f t="shared" si="93"/>
        <v/>
      </c>
      <c r="L127" s="86" t="str">
        <f t="shared" si="94"/>
        <v/>
      </c>
      <c r="M127" s="86" t="str">
        <f t="shared" si="95"/>
        <v/>
      </c>
      <c r="N127" s="286"/>
      <c r="O127" s="92" t="str">
        <f t="shared" si="96"/>
        <v/>
      </c>
      <c r="P127" s="86" t="str">
        <f t="shared" si="97"/>
        <v/>
      </c>
      <c r="Q127" s="86" t="str">
        <f t="shared" si="98"/>
        <v/>
      </c>
      <c r="R127" s="93" t="str">
        <f>IF(AND($AM127&lt;&gt;"",$U127=1),_xlfn.CONCAT(R$3,PROPER(_xlfn.XLOOKUP($AS127,入力キー,入力コード)),IF(OR($BD127="",$BD127=$BB127),_xlfn.CONCAT(R$4,IF($AS127=_xlfn.XLOOKUP($AS127,仮想キートップ,入力キー),R$7,R$10),_xlfn.XLOOKUP($AS127,仮想キートップ,入力コード),R$13,$BB127,R$14,_xlfn.XLOOKUP($AS127,仮想キートップ,キー位置),R$15,_xlfn.XLOOKUP($AS127,仮想キートップ,キー位置),R$17,IF($AS127=_xlfn.XLOOKUP($AS127,仮想キートップ,入力キー),R$12,R$11),_xlfn.XLOOKUP($AS127,仮想キートップ,入力コード),R$13,$BB127,R$14,_xlfn.XLOOKUP($AS127,仮想キートップ,キー位置),R$16,_xlfn.XLOOKUP($AS127,仮想キートップ,キー位置),IF(COUNTA($AM127:$AM$348)&gt;1,R$17,R$18)),_xlfn.CONCAT(R$4,R$6,IF($AS127=_xlfn.XLOOKUP($AS127,仮想キートップ,入力キー),R$7,R$10),_xlfn.XLOOKUP($AS127,仮想キートップ,入力コード),R$13,$BB127,R$14,_xlfn.XLOOKUP($AS127,仮想キートップ,キー位置),R$15,_xlfn.XLOOKUP($AS127,仮想キートップ,キー位置),R$17,IF($AS127=_xlfn.XLOOKUP($AS127,仮想キートップ,入力キー),R$8,R$9),_xlfn.XLOOKUP($AS127,仮想キートップ,入力コード),R$13,$BB127,R$14,_xlfn.XLOOKUP($AS127,仮想キートップ,キー位置),R$16,_xlfn.XLOOKUP($AS127,仮想キートップ,キー位置),R$17,R$5,IF($AS127=_xlfn.XLOOKUP($AS127,仮想キートップ,入力キー),R$7,R$10),_xlfn.XLOOKUP($AS127,仮想キートップ,入力コード),R$13,$BD127,R$14,_xlfn.XLOOKUP($AS127,仮想キートップ,キー位置),R$15,_xlfn.XLOOKUP($AS127,仮想キートップ,キー位置),R$17,IF($AS127=_xlfn.XLOOKUP($AS127,仮想キートップ,入力キー),R$12,R$11),_xlfn.XLOOKUP($AS127,仮想キートップ,入力コード),R$13,$BD127,R$14,_xlfn.XLOOKUP($AS127,仮想キートップ,キー位置),R$16,_xlfn.XLOOKUP($AS127,仮想キートップ,キー位置),IF(COUNTA($AM127:$AM$348)&gt;1,R$17,R$18)))),"")</f>
        <v/>
      </c>
      <c r="S127" s="282"/>
      <c r="U127" s="24">
        <f t="shared" si="73"/>
        <v>3</v>
      </c>
      <c r="V127" s="23" t="str">
        <f t="shared" si="74"/>
        <v>A</v>
      </c>
      <c r="W127" s="23">
        <f t="shared" si="75"/>
        <v>1</v>
      </c>
      <c r="X127" s="23">
        <f t="shared" si="76"/>
        <v>0</v>
      </c>
      <c r="Y127" s="30">
        <f t="shared" si="77"/>
        <v>403177472</v>
      </c>
      <c r="Z127" s="178">
        <f t="shared" si="78"/>
        <v>0</v>
      </c>
      <c r="AA127" s="23"/>
      <c r="AB127" s="386">
        <f t="shared" si="79"/>
        <v>402653184</v>
      </c>
      <c r="AC127" s="49" t="str">
        <f t="shared" si="80"/>
        <v/>
      </c>
      <c r="AD127" s="50">
        <f t="shared" si="81"/>
        <v>0</v>
      </c>
      <c r="AE127" s="49">
        <f t="shared" si="82"/>
        <v>134742016</v>
      </c>
      <c r="AF127" s="49" t="str">
        <f t="shared" si="83"/>
        <v/>
      </c>
      <c r="AG127" s="48">
        <f t="shared" si="84"/>
        <v>0</v>
      </c>
      <c r="AH127" s="386">
        <f t="shared" si="85"/>
        <v>268959744</v>
      </c>
      <c r="AI127" s="49" t="str">
        <f t="shared" si="86"/>
        <v>ざ</v>
      </c>
      <c r="AJ127" s="50">
        <f t="shared" si="87"/>
        <v>1</v>
      </c>
      <c r="AK127" s="23"/>
      <c r="AL127" s="113">
        <v>173</v>
      </c>
      <c r="AM127" s="4" t="s">
        <v>290</v>
      </c>
      <c r="AN127" s="334"/>
      <c r="AO127" s="334"/>
      <c r="AP127" s="10"/>
      <c r="AQ127" s="4" t="s">
        <v>290</v>
      </c>
      <c r="AR127" s="13"/>
      <c r="AS127" s="13" t="s">
        <v>60</v>
      </c>
      <c r="AT127" s="13" t="s">
        <v>62</v>
      </c>
      <c r="AU127" s="100" t="s">
        <v>35</v>
      </c>
      <c r="AV127" s="22"/>
      <c r="AW127" s="428" t="s">
        <v>1005</v>
      </c>
      <c r="AX127" s="5" t="s">
        <v>317</v>
      </c>
      <c r="AY127" s="12" t="s">
        <v>934</v>
      </c>
      <c r="AZ127" s="122" t="str">
        <f t="shared" si="71"/>
        <v>{"key_code":"k","modifiers":["control"]}</v>
      </c>
      <c r="BA127" s="83"/>
      <c r="BB127" s="122" t="str">
        <f t="shared" si="72"/>
        <v>{"key_code":"k","modifiers":["control"]}</v>
      </c>
      <c r="BC127" s="83"/>
      <c r="BD127" s="320"/>
    </row>
    <row r="128" spans="1:56" ht="21">
      <c r="A128" s="285"/>
      <c r="B128" s="286"/>
      <c r="C128" s="295"/>
      <c r="D128" s="296"/>
      <c r="E128" s="291"/>
      <c r="F128" s="202" t="str">
        <f t="shared" si="88"/>
        <v>{"description":"と, か &amp; あ → ↑","conditions":[{"type":"variable_if","name":"USC","value":2},{"type":"variable_unless","name":"KC_D","value":0},{"type":"variable_unless","name":"KC_F","value":0}],"from":{"key_code":"j","modifiers":{"optional":["caps_lock"]}},"to":[{"key_code":"delete_or_backspace"},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USC","value":0},{"type":"variable_unless","name":"KC_D","value":0},{"type":"variable_unless","name":"KC_F","value":0}],"from":{"key_code":"j","modifiers":{"optional":["caps_lock"]}},"to":[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KC_D","value":0},{"type":"variable_unless","name":"KC_F","value":0}],"from":{"key_code":"j","modifiers":{"optional":["caps_lock"]}},"to":[{"set_variable":{"name":"KC_J","value":1}},{"set_variable":{"name":"USC","value":0}},{"key_code":"b","modifiers":["control"]}],"to_after_key_up":[{"set_variable":{"name":"KC_J","value":0}}],"type":"basic"},</v>
      </c>
      <c r="G128" s="86" t="str">
        <f t="shared" si="89"/>
        <v>{"conditions":[{"type":"variable_if","name":"USC","value":2},{"type":"variable_unless","name":"KC_D","value":0},{"type":"variable_unless","name":"KC_J","value":0}],"from":{"key_code":"f","modifiers":{"optional":["caps_lock"]}},"to":[{"key_code":"delete_or_backspace"},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USC","value":0},{"type":"variable_unless","name":"KC_D","value":0},{"type":"variable_unless","name":"KC_J","value":0}],"from":{"key_code":"f","modifiers":{"optional":["caps_lock"]}},"to":[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KC_D","value":0},{"type":"variable_unless","name":"KC_J","value":0}],"from":{"key_code":"f","modifiers":{"optional":["caps_lock"]}},"to":[{"set_variable":{"name":"KC_F","value":1}},{"set_variable":{"name":"USC","value":0}},{"key_code":"b","modifiers":["control"]}],"to_after_key_up":[{"set_variable":{"name":"KC_F","value":0}}],"type":"basic"},</v>
      </c>
      <c r="H128" s="86" t="str">
        <f t="shared" si="90"/>
        <v>{"conditions":[{"type":"variable_if","name":"USC","value":2},{"type":"variable_unless","name":"KC_F","value":0},{"type":"variable_unless","name":"KC_J","value":0}],"from":{"key_code":"d","modifiers":{"optional":["caps_lock"]}},"to":[{"key_code":"delete_or_backspace"},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USC","value":0},{"type":"variable_unless","name":"KC_F","value":0},{"type":"variable_unless","name":"KC_J","value":0}],"from":{"key_code":"d","modifiers":{"optional":["caps_lock"]}},"to":[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KC_F","value":0},{"type":"variable_unless","name":"KC_J","value":0}],"from":{"key_code":"d","modifiers":{"optional":["caps_lock"]}},"to":[{"set_variable":{"name":"KC_D","value":1}},{"set_variable":{"name":"USC","value":0}},{"key_code":"b","modifiers":["control"]}],"to_after_key_up":[{"set_variable":{"name":"KC_D","value":0}}],"type":"basic"},</v>
      </c>
      <c r="I128" s="86" t="str">
        <f t="shared" si="91"/>
        <v/>
      </c>
      <c r="J128" s="86" t="str">
        <f t="shared" si="92"/>
        <v/>
      </c>
      <c r="K128" s="86" t="str">
        <f t="shared" si="93"/>
        <v/>
      </c>
      <c r="L128" s="86" t="str">
        <f t="shared" si="94"/>
        <v/>
      </c>
      <c r="M128" s="86" t="str">
        <f t="shared" si="95"/>
        <v/>
      </c>
      <c r="N128" s="286"/>
      <c r="O128" s="92" t="str">
        <f t="shared" si="96"/>
        <v/>
      </c>
      <c r="P128" s="86" t="str">
        <f t="shared" si="97"/>
        <v/>
      </c>
      <c r="Q128" s="86" t="str">
        <f t="shared" si="98"/>
        <v/>
      </c>
      <c r="R128" s="93" t="str">
        <f>IF(AND($AM128&lt;&gt;"",$U128=1),_xlfn.CONCAT(R$3,PROPER(_xlfn.XLOOKUP($AS128,入力キー,入力コード)),IF(OR($BD128="",$BD128=$BB128),_xlfn.CONCAT(R$4,IF($AS128=_xlfn.XLOOKUP($AS128,仮想キートップ,入力キー),R$7,R$10),_xlfn.XLOOKUP($AS128,仮想キートップ,入力コード),R$13,$BB128,R$14,_xlfn.XLOOKUP($AS128,仮想キートップ,キー位置),R$15,_xlfn.XLOOKUP($AS128,仮想キートップ,キー位置),R$17,IF($AS128=_xlfn.XLOOKUP($AS128,仮想キートップ,入力キー),R$12,R$11),_xlfn.XLOOKUP($AS128,仮想キートップ,入力コード),R$13,$BB128,R$14,_xlfn.XLOOKUP($AS128,仮想キートップ,キー位置),R$16,_xlfn.XLOOKUP($AS128,仮想キートップ,キー位置),IF(COUNTA($AM128:$AM$348)&gt;1,R$17,R$18)),_xlfn.CONCAT(R$4,R$6,IF($AS128=_xlfn.XLOOKUP($AS128,仮想キートップ,入力キー),R$7,R$10),_xlfn.XLOOKUP($AS128,仮想キートップ,入力コード),R$13,$BB128,R$14,_xlfn.XLOOKUP($AS128,仮想キートップ,キー位置),R$15,_xlfn.XLOOKUP($AS128,仮想キートップ,キー位置),R$17,IF($AS128=_xlfn.XLOOKUP($AS128,仮想キートップ,入力キー),R$8,R$9),_xlfn.XLOOKUP($AS128,仮想キートップ,入力コード),R$13,$BB128,R$14,_xlfn.XLOOKUP($AS128,仮想キートップ,キー位置),R$16,_xlfn.XLOOKUP($AS128,仮想キートップ,キー位置),R$17,R$5,IF($AS128=_xlfn.XLOOKUP($AS128,仮想キートップ,入力キー),R$7,R$10),_xlfn.XLOOKUP($AS128,仮想キートップ,入力コード),R$13,$BD128,R$14,_xlfn.XLOOKUP($AS128,仮想キートップ,キー位置),R$15,_xlfn.XLOOKUP($AS128,仮想キートップ,キー位置),R$17,IF($AS128=_xlfn.XLOOKUP($AS128,仮想キートップ,入力キー),R$12,R$11),_xlfn.XLOOKUP($AS128,仮想キートップ,入力コード),R$13,$BD128,R$14,_xlfn.XLOOKUP($AS128,仮想キートップ,キー位置),R$16,_xlfn.XLOOKUP($AS128,仮想キートップ,キー位置),IF(COUNTA($AM128:$AM$348)&gt;1,R$17,R$18)))),"")</f>
        <v/>
      </c>
      <c r="S128" s="282"/>
      <c r="U128" s="24">
        <f t="shared" si="73"/>
        <v>3</v>
      </c>
      <c r="V128" s="23" t="str">
        <f t="shared" si="74"/>
        <v>A</v>
      </c>
      <c r="W128" s="23">
        <f t="shared" si="75"/>
        <v>1</v>
      </c>
      <c r="X128" s="23">
        <f t="shared" si="76"/>
        <v>0</v>
      </c>
      <c r="Y128" s="30">
        <f t="shared" si="77"/>
        <v>2550136832</v>
      </c>
      <c r="Z128" s="178">
        <f t="shared" si="78"/>
        <v>0</v>
      </c>
      <c r="AA128" s="23"/>
      <c r="AB128" s="386">
        <f t="shared" si="79"/>
        <v>402653184</v>
      </c>
      <c r="AC128" s="49" t="str">
        <f t="shared" si="80"/>
        <v/>
      </c>
      <c r="AD128" s="50">
        <f t="shared" si="81"/>
        <v>0</v>
      </c>
      <c r="AE128" s="49">
        <f t="shared" si="82"/>
        <v>2281701376</v>
      </c>
      <c r="AF128" s="49" t="str">
        <f t="shared" si="83"/>
        <v>ど</v>
      </c>
      <c r="AG128" s="48">
        <f t="shared" si="84"/>
        <v>1</v>
      </c>
      <c r="AH128" s="386">
        <f t="shared" si="85"/>
        <v>2415919104</v>
      </c>
      <c r="AI128" s="49" t="str">
        <f t="shared" si="86"/>
        <v>が</v>
      </c>
      <c r="AJ128" s="50">
        <f t="shared" si="87"/>
        <v>1</v>
      </c>
      <c r="AK128" s="23"/>
      <c r="AL128" s="113">
        <v>174</v>
      </c>
      <c r="AM128" s="4" t="s">
        <v>290</v>
      </c>
      <c r="AN128" s="334"/>
      <c r="AO128" s="334"/>
      <c r="AP128" s="10" t="s">
        <v>288</v>
      </c>
      <c r="AQ128" s="4" t="s">
        <v>290</v>
      </c>
      <c r="AR128" s="13"/>
      <c r="AS128" s="13" t="s">
        <v>60</v>
      </c>
      <c r="AT128" s="13" t="s">
        <v>62</v>
      </c>
      <c r="AU128" s="100" t="s">
        <v>67</v>
      </c>
      <c r="AV128" s="22"/>
      <c r="AW128" s="428" t="s">
        <v>324</v>
      </c>
      <c r="AX128" s="5" t="s">
        <v>325</v>
      </c>
      <c r="AY128" s="12" t="s">
        <v>931</v>
      </c>
      <c r="AZ128" s="122" t="str">
        <f t="shared" si="71"/>
        <v>{"key_code":"b","modifiers":["control"]}</v>
      </c>
      <c r="BA128" s="83"/>
      <c r="BB128" s="122" t="str">
        <f t="shared" si="72"/>
        <v>{"key_code":"b","modifiers":["control"]}</v>
      </c>
      <c r="BC128" s="83"/>
      <c r="BD128" s="320"/>
    </row>
    <row r="129" spans="1:56" ht="21">
      <c r="A129" s="285"/>
      <c r="B129" s="286"/>
      <c r="C129" s="295"/>
      <c r="D129" s="296"/>
      <c r="E129" s="291"/>
      <c r="F129" s="202" t="str">
        <f t="shared" si="88"/>
        <v>{"description":"と, か &amp; な → ↓","conditions":[{"type":"variable_if","name":"USC","value":2},{"type":"variable_unless","name":"KC_D","value":0},{"type":"variable_unless","name":"KC_F","value":0}],"from":{"key_code":"m","modifiers":{"optional":["caps_lock"]}},"to":[{"key_code":"delete_or_backspace"},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USC","value":0},{"type":"variable_unless","name":"KC_D","value":0},{"type":"variable_unless","name":"KC_F","value":0}],"from":{"key_code":"m","modifiers":{"optional":["caps_lock"]}},"to":[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KC_D","value":0},{"type":"variable_unless","name":"KC_F","value":0}],"from":{"key_code":"m","modifiers":{"optional":["caps_lock"]}},"to":[{"set_variable":{"name":"KC_M","value":1}},{"set_variable":{"name":"USC","value":0}},{"key_code":"f","modifiers":["control"]}],"to_after_key_up":[{"set_variable":{"name":"KC_M","value":0}}],"type":"basic"},</v>
      </c>
      <c r="G129" s="86" t="str">
        <f t="shared" si="89"/>
        <v>{"conditions":[{"type":"variable_if","name":"USC","value":2},{"type":"variable_unless","name":"KC_D","value":0},{"type":"variable_unless","name":"KC_M","value":0}],"from":{"key_code":"f","modifiers":{"optional":["caps_lock"]}},"to":[{"key_code":"delete_or_backspace"},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USC","value":0},{"type":"variable_unless","name":"KC_D","value":0},{"type":"variable_unless","name":"KC_M","value":0}],"from":{"key_code":"f","modifiers":{"optional":["caps_lock"]}},"to":[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KC_D","value":0},{"type":"variable_unless","name":"KC_M","value":0}],"from":{"key_code":"f","modifiers":{"optional":["caps_lock"]}},"to":[{"set_variable":{"name":"KC_F","value":1}},{"set_variable":{"name":"USC","value":0}},{"key_code":"f","modifiers":["control"]}],"to_after_key_up":[{"set_variable":{"name":"KC_F","value":0}}],"type":"basic"},</v>
      </c>
      <c r="H129" s="86" t="str">
        <f t="shared" si="90"/>
        <v>{"conditions":[{"type":"variable_if","name":"USC","value":2},{"type":"variable_unless","name":"KC_F","value":0},{"type":"variable_unless","name":"KC_M","value":0}],"from":{"key_code":"d","modifiers":{"optional":["caps_lock"]}},"to":[{"key_code":"delete_or_backspace"},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USC","value":0},{"type":"variable_unless","name":"KC_F","value":0},{"type":"variable_unless","name":"KC_M","value":0}],"from":{"key_code":"d","modifiers":{"optional":["caps_lock"]}},"to":[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KC_F","value":0},{"type":"variable_unless","name":"KC_M","value":0}],"from":{"key_code":"d","modifiers":{"optional":["caps_lock"]}},"to":[{"set_variable":{"name":"KC_D","value":1}},{"set_variable":{"name":"USC","value":0}},{"key_code":"f","modifiers":["control"]}],"to_after_key_up":[{"set_variable":{"name":"KC_D","value":0}}],"type":"basic"},</v>
      </c>
      <c r="I129" s="86" t="str">
        <f t="shared" si="91"/>
        <v/>
      </c>
      <c r="J129" s="86" t="str">
        <f t="shared" si="92"/>
        <v/>
      </c>
      <c r="K129" s="86" t="str">
        <f t="shared" si="93"/>
        <v/>
      </c>
      <c r="L129" s="86" t="str">
        <f t="shared" si="94"/>
        <v/>
      </c>
      <c r="M129" s="86" t="str">
        <f t="shared" si="95"/>
        <v/>
      </c>
      <c r="N129" s="286"/>
      <c r="O129" s="92" t="str">
        <f t="shared" si="96"/>
        <v/>
      </c>
      <c r="P129" s="86" t="str">
        <f t="shared" si="97"/>
        <v/>
      </c>
      <c r="Q129" s="86" t="str">
        <f t="shared" si="98"/>
        <v/>
      </c>
      <c r="R129" s="93" t="str">
        <f>IF(AND($AM129&lt;&gt;"",$U129=1),_xlfn.CONCAT(R$3,PROPER(_xlfn.XLOOKUP($AS129,入力キー,入力コード)),IF(OR($BD129="",$BD129=$BB129),_xlfn.CONCAT(R$4,IF($AS129=_xlfn.XLOOKUP($AS129,仮想キートップ,入力キー),R$7,R$10),_xlfn.XLOOKUP($AS129,仮想キートップ,入力コード),R$13,$BB129,R$14,_xlfn.XLOOKUP($AS129,仮想キートップ,キー位置),R$15,_xlfn.XLOOKUP($AS129,仮想キートップ,キー位置),R$17,IF($AS129=_xlfn.XLOOKUP($AS129,仮想キートップ,入力キー),R$12,R$11),_xlfn.XLOOKUP($AS129,仮想キートップ,入力コード),R$13,$BB129,R$14,_xlfn.XLOOKUP($AS129,仮想キートップ,キー位置),R$16,_xlfn.XLOOKUP($AS129,仮想キートップ,キー位置),IF(COUNTA($AM129:$AM$348)&gt;1,R$17,R$18)),_xlfn.CONCAT(R$4,R$6,IF($AS129=_xlfn.XLOOKUP($AS129,仮想キートップ,入力キー),R$7,R$10),_xlfn.XLOOKUP($AS129,仮想キートップ,入力コード),R$13,$BB129,R$14,_xlfn.XLOOKUP($AS129,仮想キートップ,キー位置),R$15,_xlfn.XLOOKUP($AS129,仮想キートップ,キー位置),R$17,IF($AS129=_xlfn.XLOOKUP($AS129,仮想キートップ,入力キー),R$8,R$9),_xlfn.XLOOKUP($AS129,仮想キートップ,入力コード),R$13,$BB129,R$14,_xlfn.XLOOKUP($AS129,仮想キートップ,キー位置),R$16,_xlfn.XLOOKUP($AS129,仮想キートップ,キー位置),R$17,R$5,IF($AS129=_xlfn.XLOOKUP($AS129,仮想キートップ,入力キー),R$7,R$10),_xlfn.XLOOKUP($AS129,仮想キートップ,入力コード),R$13,$BD129,R$14,_xlfn.XLOOKUP($AS129,仮想キートップ,キー位置),R$15,_xlfn.XLOOKUP($AS129,仮想キートップ,キー位置),R$17,IF($AS129=_xlfn.XLOOKUP($AS129,仮想キートップ,入力キー),R$12,R$11),_xlfn.XLOOKUP($AS129,仮想キートップ,入力コード),R$13,$BD129,R$14,_xlfn.XLOOKUP($AS129,仮想キートップ,キー位置),R$16,_xlfn.XLOOKUP($AS129,仮想キートップ,キー位置),IF(COUNTA($AM129:$AM$348)&gt;1,R$17,R$18)))),"")</f>
        <v/>
      </c>
      <c r="S129" s="282"/>
      <c r="U129" s="24">
        <f t="shared" si="73"/>
        <v>3</v>
      </c>
      <c r="V129" s="23" t="str">
        <f t="shared" si="74"/>
        <v>A</v>
      </c>
      <c r="W129" s="23">
        <f t="shared" si="75"/>
        <v>1</v>
      </c>
      <c r="X129" s="23">
        <f t="shared" si="76"/>
        <v>0</v>
      </c>
      <c r="Y129" s="30">
        <f t="shared" si="77"/>
        <v>8796495675392</v>
      </c>
      <c r="Z129" s="178">
        <f t="shared" si="78"/>
        <v>0</v>
      </c>
      <c r="AA129" s="23"/>
      <c r="AB129" s="386">
        <f t="shared" si="79"/>
        <v>402653184</v>
      </c>
      <c r="AC129" s="49" t="str">
        <f t="shared" si="80"/>
        <v/>
      </c>
      <c r="AD129" s="50">
        <f t="shared" si="81"/>
        <v>0</v>
      </c>
      <c r="AE129" s="49">
        <f t="shared" si="82"/>
        <v>8796227239936</v>
      </c>
      <c r="AF129" s="49" t="str">
        <f t="shared" si="83"/>
        <v/>
      </c>
      <c r="AG129" s="48">
        <f t="shared" si="84"/>
        <v>0</v>
      </c>
      <c r="AH129" s="386">
        <f t="shared" si="85"/>
        <v>8796361457664</v>
      </c>
      <c r="AI129" s="49" t="str">
        <f t="shared" si="86"/>
        <v/>
      </c>
      <c r="AJ129" s="50">
        <f t="shared" si="87"/>
        <v>0</v>
      </c>
      <c r="AK129" s="23"/>
      <c r="AL129" s="113">
        <v>175</v>
      </c>
      <c r="AM129" s="4" t="s">
        <v>290</v>
      </c>
      <c r="AN129" s="334"/>
      <c r="AO129" s="334"/>
      <c r="AP129" s="10" t="s">
        <v>288</v>
      </c>
      <c r="AQ129" s="4" t="s">
        <v>290</v>
      </c>
      <c r="AR129" s="13"/>
      <c r="AS129" s="13" t="s">
        <v>60</v>
      </c>
      <c r="AT129" s="13" t="s">
        <v>62</v>
      </c>
      <c r="AU129" s="100" t="s">
        <v>96</v>
      </c>
      <c r="AV129" s="22"/>
      <c r="AW129" s="428" t="s">
        <v>329</v>
      </c>
      <c r="AX129" s="5" t="s">
        <v>330</v>
      </c>
      <c r="AY129" s="12" t="s">
        <v>937</v>
      </c>
      <c r="AZ129" s="122" t="str">
        <f t="shared" si="71"/>
        <v>{"key_code":"f","modifiers":["control"]}</v>
      </c>
      <c r="BA129" s="83"/>
      <c r="BB129" s="122" t="str">
        <f t="shared" si="72"/>
        <v>{"key_code":"f","modifiers":["control"]}</v>
      </c>
      <c r="BC129" s="83"/>
      <c r="BD129" s="320"/>
    </row>
    <row r="130" spans="1:56" ht="21">
      <c r="A130" s="285"/>
      <c r="B130" s="286"/>
      <c r="C130" s="295"/>
      <c r="D130" s="296"/>
      <c r="E130" s="291"/>
      <c r="F130" s="202" t="str">
        <f t="shared" si="88"/>
        <v>{"description":"と, か &amp; る → 再","conditions":[{"type":"variable_if","name":"USC","value":2},{"type":"variable_unless","name":"KC_D","value":0},{"type":"variable_unless","name":"KC_F","value":0}],"from":{"key_code":"i","modifiers":{"optional":["caps_lock"]}},"to":[{"key_code":"delete_or_backspace"},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USC","value":0},{"type":"variable_unless","name":"KC_D","value":0},{"type":"variable_unless","name":"KC_F","value":0}],"from":{"key_code":"i","modifiers":{"optional":["caps_lock"]}},"to":[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KC_D","value":0},{"type":"variable_unless","name":"KC_F","value":0}],"from":{"key_code":"i","modifiers":{"optional":["caps_lock"]}},"to":[{"key_code":"lang1"},{"key_code":"lang1"},{"set_variable":{"name":"KC_I","value":1}},{"set_variable":{"name":"USC","value":0}}],"to_after_key_up":[{"set_variable":{"name":"KC_I","value":0}}],"type":"basic"},</v>
      </c>
      <c r="G130" s="86" t="str">
        <f t="shared" si="89"/>
        <v>{"conditions":[{"type":"variable_if","name":"USC","value":2},{"type":"variable_unless","name":"KC_D","value":0},{"type":"variable_unless","name":"KC_I","value":0}],"from":{"key_code":"f","modifiers":{"optional":["caps_lock"]}},"to":[{"key_code":"delete_or_backspace"},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I","value":0}],"from":{"key_code":"f","modifiers":{"optional":["caps_lock"]}},"to":[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KC_D","value":0},{"type":"variable_unless","name":"KC_I","value":0}],"from":{"key_code":"f","modifiers":{"optional":["caps_lock"]}},"to":[{"key_code":"lang1"},{"key_code":"lang1"},{"set_variable":{"name":"KC_F","value":1}},{"set_variable":{"name":"USC","value":0}}],"to_after_key_up":[{"set_variable":{"name":"KC_F","value":0}}],"type":"basic"},</v>
      </c>
      <c r="H130" s="86" t="str">
        <f t="shared" si="90"/>
        <v>{"conditions":[{"type":"variable_if","name":"USC","value":2},{"type":"variable_unless","name":"KC_F","value":0},{"type":"variable_unless","name":"KC_I","value":0}],"from":{"key_code":"d","modifiers":{"optional":["caps_lock"]}},"to":[{"key_code":"delete_or_backspace"},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I","value":0}],"from":{"key_code":"d","modifiers":{"optional":["caps_lock"]}},"to":[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KC_F","value":0},{"type":"variable_unless","name":"KC_I","value":0}],"from":{"key_code":"d","modifiers":{"optional":["caps_lock"]}},"to":[{"key_code":"lang1"},{"key_code":"lang1"},{"set_variable":{"name":"KC_D","value":1}},{"set_variable":{"name":"USC","value":0}}],"to_after_key_up":[{"set_variable":{"name":"KC_D","value":0}}],"type":"basic"},</v>
      </c>
      <c r="I130" s="86" t="str">
        <f t="shared" si="91"/>
        <v/>
      </c>
      <c r="J130" s="86" t="str">
        <f t="shared" si="92"/>
        <v/>
      </c>
      <c r="K130" s="86" t="str">
        <f t="shared" si="93"/>
        <v/>
      </c>
      <c r="L130" s="86" t="str">
        <f t="shared" si="94"/>
        <v/>
      </c>
      <c r="M130" s="86" t="str">
        <f t="shared" si="95"/>
        <v/>
      </c>
      <c r="N130" s="286"/>
      <c r="O130" s="92" t="str">
        <f t="shared" si="96"/>
        <v/>
      </c>
      <c r="P130" s="86" t="str">
        <f t="shared" si="97"/>
        <v/>
      </c>
      <c r="Q130" s="86" t="str">
        <f t="shared" si="98"/>
        <v/>
      </c>
      <c r="R130" s="93" t="str">
        <f>IF(AND($AM130&lt;&gt;"",$U130=1),_xlfn.CONCAT(R$3,PROPER(_xlfn.XLOOKUP($AS130,入力キー,入力コード)),IF(OR($BD130="",$BD130=$BB130),_xlfn.CONCAT(R$4,IF($AS130=_xlfn.XLOOKUP($AS130,仮想キートップ,入力キー),R$7,R$10),_xlfn.XLOOKUP($AS130,仮想キートップ,入力コード),R$13,$BB130,R$14,_xlfn.XLOOKUP($AS130,仮想キートップ,キー位置),R$15,_xlfn.XLOOKUP($AS130,仮想キートップ,キー位置),R$17,IF($AS130=_xlfn.XLOOKUP($AS130,仮想キートップ,入力キー),R$12,R$11),_xlfn.XLOOKUP($AS130,仮想キートップ,入力コード),R$13,$BB130,R$14,_xlfn.XLOOKUP($AS130,仮想キートップ,キー位置),R$16,_xlfn.XLOOKUP($AS130,仮想キートップ,キー位置),IF(COUNTA($AM130:$AM$348)&gt;1,R$17,R$18)),_xlfn.CONCAT(R$4,R$6,IF($AS130=_xlfn.XLOOKUP($AS130,仮想キートップ,入力キー),R$7,R$10),_xlfn.XLOOKUP($AS130,仮想キートップ,入力コード),R$13,$BB130,R$14,_xlfn.XLOOKUP($AS130,仮想キートップ,キー位置),R$15,_xlfn.XLOOKUP($AS130,仮想キートップ,キー位置),R$17,IF($AS130=_xlfn.XLOOKUP($AS130,仮想キートップ,入力キー),R$8,R$9),_xlfn.XLOOKUP($AS130,仮想キートップ,入力コード),R$13,$BB130,R$14,_xlfn.XLOOKUP($AS130,仮想キートップ,キー位置),R$16,_xlfn.XLOOKUP($AS130,仮想キートップ,キー位置),R$17,R$5,IF($AS130=_xlfn.XLOOKUP($AS130,仮想キートップ,入力キー),R$7,R$10),_xlfn.XLOOKUP($AS130,仮想キートップ,入力コード),R$13,$BD130,R$14,_xlfn.XLOOKUP($AS130,仮想キートップ,キー位置),R$15,_xlfn.XLOOKUP($AS130,仮想キートップ,キー位置),R$17,IF($AS130=_xlfn.XLOOKUP($AS130,仮想キートップ,入力キー),R$12,R$11),_xlfn.XLOOKUP($AS130,仮想キートップ,入力コード),R$13,$BD130,R$14,_xlfn.XLOOKUP($AS130,仮想キートップ,キー位置),R$16,_xlfn.XLOOKUP($AS130,仮想キートップ,キー位置),IF(COUNTA($AM130:$AM$348)&gt;1,R$17,R$18)))),"")</f>
        <v/>
      </c>
      <c r="S130" s="282"/>
      <c r="U130" s="24">
        <f t="shared" si="73"/>
        <v>3</v>
      </c>
      <c r="V130" s="23" t="str">
        <f t="shared" si="74"/>
        <v>A</v>
      </c>
      <c r="W130" s="23">
        <f t="shared" si="75"/>
        <v>1</v>
      </c>
      <c r="X130" s="23">
        <f t="shared" si="76"/>
        <v>0</v>
      </c>
      <c r="Y130" s="30">
        <f t="shared" si="77"/>
        <v>403701760</v>
      </c>
      <c r="Z130" s="178">
        <f t="shared" si="78"/>
        <v>0</v>
      </c>
      <c r="AA130" s="23"/>
      <c r="AB130" s="386">
        <f t="shared" si="79"/>
        <v>402653184</v>
      </c>
      <c r="AC130" s="49" t="str">
        <f t="shared" si="80"/>
        <v/>
      </c>
      <c r="AD130" s="50">
        <f t="shared" si="81"/>
        <v>0</v>
      </c>
      <c r="AE130" s="49">
        <f t="shared" si="82"/>
        <v>135266304</v>
      </c>
      <c r="AF130" s="49" t="str">
        <f t="shared" si="83"/>
        <v>にょ</v>
      </c>
      <c r="AG130" s="48">
        <f t="shared" si="84"/>
        <v>1</v>
      </c>
      <c r="AH130" s="386">
        <f t="shared" si="85"/>
        <v>269484032</v>
      </c>
      <c r="AI130" s="49" t="str">
        <f t="shared" si="86"/>
        <v/>
      </c>
      <c r="AJ130" s="50">
        <f t="shared" si="87"/>
        <v>0</v>
      </c>
      <c r="AK130" s="23"/>
      <c r="AL130" s="113">
        <v>176</v>
      </c>
      <c r="AM130" s="4" t="s">
        <v>290</v>
      </c>
      <c r="AN130" s="334"/>
      <c r="AO130" s="334"/>
      <c r="AP130" s="10"/>
      <c r="AQ130" s="4" t="s">
        <v>290</v>
      </c>
      <c r="AR130" s="13"/>
      <c r="AS130" s="13" t="s">
        <v>60</v>
      </c>
      <c r="AT130" s="13" t="s">
        <v>62</v>
      </c>
      <c r="AU130" s="100" t="s">
        <v>37</v>
      </c>
      <c r="AV130" s="22"/>
      <c r="AW130" s="428" t="s">
        <v>1006</v>
      </c>
      <c r="AX130" s="5" t="s">
        <v>1007</v>
      </c>
      <c r="AY130" s="12" t="s">
        <v>318</v>
      </c>
      <c r="AZ130" s="122" t="str">
        <f t="shared" si="71"/>
        <v>{"key_code":"lang1"},{"key_code":"lang1"}</v>
      </c>
      <c r="BA130" s="83"/>
      <c r="BB130" s="122" t="str">
        <f t="shared" si="72"/>
        <v>{"key_code":"lang1"},{"key_code":"lang1"}</v>
      </c>
      <c r="BC130" s="83"/>
      <c r="BD130" s="320"/>
    </row>
    <row r="131" spans="1:56" ht="21">
      <c r="A131" s="285"/>
      <c r="B131" s="286"/>
      <c r="C131" s="295"/>
      <c r="D131" s="296"/>
      <c r="E131" s="291"/>
      <c r="F131" s="202" t="str">
        <f t="shared" si="88"/>
        <v>{"description":"と, か &amp; い → +↑","conditions":[{"type":"variable_if","name":"USC","value":2},{"type":"variable_unless","name":"KC_D","value":0},{"type":"variable_unless","name":"KC_F","value":0}],"from":{"key_code":"k","modifiers":{"optional":["caps_lock"]}},"to":[{"key_code":"delete_or_backspace"},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USC","value":0},{"type":"variable_unless","name":"KC_D","value":0},{"type":"variable_unless","name":"KC_F","value":0}],"from":{"key_code":"k","modifiers":{"optional":["caps_lock"]}},"to":[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KC_D","value":0},{"type":"variable_unless","name":"KC_F","value":0}],"from":{"key_code":"k","modifiers":{"optional":["caps_lock"]}},"to":[{"set_variable":{"name":"KC_K","value":1}},{"set_variable":{"name":"USC","value":0}},{"key_code":"b","modifiers":["shift","control"]}],"to_after_key_up":[{"set_variable":{"name":"KC_K","value":0}}],"type":"basic"},</v>
      </c>
      <c r="G131" s="86" t="str">
        <f t="shared" si="89"/>
        <v>{"conditions":[{"type":"variable_if","name":"USC","value":2},{"type":"variable_unless","name":"KC_D","value":0},{"type":"variable_unless","name":"KC_K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K","value":0}],"from":{"key_code":"f","modifiers":{"optional":["caps_lock"]}},"to":[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KC_D","value":0},{"type":"variable_unless","name":"KC_K","value":0}],"from":{"key_code":"f","modifiers":{"optional":["caps_lock"]}},"to":[{"set_variable":{"name":"KC_F","value":1}},{"set_variable":{"name":"USC","value":0}},{"key_code":"b","modifiers":["shift","control"]}],"to_after_key_up":[{"set_variable":{"name":"KC_F","value":0}}],"type":"basic"},</v>
      </c>
      <c r="H131" s="86" t="str">
        <f t="shared" si="90"/>
        <v>{"conditions":[{"type":"variable_if","name":"USC","value":2},{"type":"variable_unless","name":"KC_F","value":0},{"type":"variable_unless","name":"KC_K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K","value":0}],"from":{"key_code":"d","modifiers":{"optional":["caps_lock"]}},"to":[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KC_F","value":0},{"type":"variable_unless","name":"KC_K","value":0}],"from":{"key_code":"d","modifiers":{"optional":["caps_lock"]}},"to":[{"set_variable":{"name":"KC_D","value":1}},{"set_variable":{"name":"USC","value":0}},{"key_code":"b","modifiers":["shift","control"]}],"to_after_key_up":[{"set_variable":{"name":"KC_D","value":0}}],"type":"basic"},</v>
      </c>
      <c r="I131" s="86" t="str">
        <f t="shared" si="91"/>
        <v/>
      </c>
      <c r="J131" s="86" t="str">
        <f t="shared" si="92"/>
        <v/>
      </c>
      <c r="K131" s="86" t="str">
        <f t="shared" si="93"/>
        <v/>
      </c>
      <c r="L131" s="86" t="str">
        <f t="shared" si="94"/>
        <v/>
      </c>
      <c r="M131" s="86" t="str">
        <f t="shared" si="95"/>
        <v/>
      </c>
      <c r="N131" s="286"/>
      <c r="O131" s="92" t="str">
        <f t="shared" si="96"/>
        <v/>
      </c>
      <c r="P131" s="86" t="str">
        <f t="shared" si="97"/>
        <v/>
      </c>
      <c r="Q131" s="86" t="str">
        <f t="shared" si="98"/>
        <v/>
      </c>
      <c r="R131" s="93" t="str">
        <f>IF(AND($AM131&lt;&gt;"",$U131=1),_xlfn.CONCAT(R$3,PROPER(_xlfn.XLOOKUP($AS131,入力キー,入力コード)),IF(OR($BD131="",$BD131=$BB131),_xlfn.CONCAT(R$4,IF($AS131=_xlfn.XLOOKUP($AS131,仮想キートップ,入力キー),R$7,R$10),_xlfn.XLOOKUP($AS131,仮想キートップ,入力コード),R$13,$BB131,R$14,_xlfn.XLOOKUP($AS131,仮想キートップ,キー位置),R$15,_xlfn.XLOOKUP($AS131,仮想キートップ,キー位置),R$17,IF($AS131=_xlfn.XLOOKUP($AS131,仮想キートップ,入力キー),R$12,R$11),_xlfn.XLOOKUP($AS131,仮想キートップ,入力コード),R$13,$BB131,R$14,_xlfn.XLOOKUP($AS131,仮想キートップ,キー位置),R$16,_xlfn.XLOOKUP($AS131,仮想キートップ,キー位置),IF(COUNTA($AM131:$AM$348)&gt;1,R$17,R$18)),_xlfn.CONCAT(R$4,R$6,IF($AS131=_xlfn.XLOOKUP($AS131,仮想キートップ,入力キー),R$7,R$10),_xlfn.XLOOKUP($AS131,仮想キートップ,入力コード),R$13,$BB131,R$14,_xlfn.XLOOKUP($AS131,仮想キートップ,キー位置),R$15,_xlfn.XLOOKUP($AS131,仮想キートップ,キー位置),R$17,IF($AS131=_xlfn.XLOOKUP($AS131,仮想キートップ,入力キー),R$8,R$9),_xlfn.XLOOKUP($AS131,仮想キートップ,入力コード),R$13,$BB131,R$14,_xlfn.XLOOKUP($AS131,仮想キートップ,キー位置),R$16,_xlfn.XLOOKUP($AS131,仮想キートップ,キー位置),R$17,R$5,IF($AS131=_xlfn.XLOOKUP($AS131,仮想キートップ,入力キー),R$7,R$10),_xlfn.XLOOKUP($AS131,仮想キートップ,入力コード),R$13,$BD131,R$14,_xlfn.XLOOKUP($AS131,仮想キートップ,キー位置),R$15,_xlfn.XLOOKUP($AS131,仮想キートップ,キー位置),R$17,IF($AS131=_xlfn.XLOOKUP($AS131,仮想キートップ,入力キー),R$12,R$11),_xlfn.XLOOKUP($AS131,仮想キートップ,入力コード),R$13,$BD131,R$14,_xlfn.XLOOKUP($AS131,仮想キートップ,キー位置),R$16,_xlfn.XLOOKUP($AS131,仮想キートップ,キー位置),IF(COUNTA($AM131:$AM$348)&gt;1,R$17,R$18)))),"")</f>
        <v/>
      </c>
      <c r="S131" s="282"/>
      <c r="U131" s="24">
        <f t="shared" si="73"/>
        <v>3</v>
      </c>
      <c r="V131" s="23" t="str">
        <f t="shared" si="74"/>
        <v>A</v>
      </c>
      <c r="W131" s="23">
        <f t="shared" si="75"/>
        <v>1</v>
      </c>
      <c r="X131" s="23">
        <f t="shared" si="76"/>
        <v>0</v>
      </c>
      <c r="Y131" s="30">
        <f t="shared" si="77"/>
        <v>4697620480</v>
      </c>
      <c r="Z131" s="178">
        <f t="shared" si="78"/>
        <v>0</v>
      </c>
      <c r="AA131" s="23"/>
      <c r="AB131" s="386">
        <f t="shared" si="79"/>
        <v>402653184</v>
      </c>
      <c r="AC131" s="49" t="str">
        <f t="shared" si="80"/>
        <v/>
      </c>
      <c r="AD131" s="50">
        <f t="shared" si="81"/>
        <v>0</v>
      </c>
      <c r="AE131" s="49">
        <f t="shared" si="82"/>
        <v>4429185024</v>
      </c>
      <c r="AF131" s="49" t="str">
        <f t="shared" si="83"/>
        <v/>
      </c>
      <c r="AG131" s="48">
        <f t="shared" si="84"/>
        <v>0</v>
      </c>
      <c r="AH131" s="386">
        <f t="shared" si="85"/>
        <v>4563402752</v>
      </c>
      <c r="AI131" s="49" t="str">
        <f t="shared" si="86"/>
        <v/>
      </c>
      <c r="AJ131" s="50">
        <f t="shared" si="87"/>
        <v>0</v>
      </c>
      <c r="AK131" s="23"/>
      <c r="AL131" s="113">
        <v>177</v>
      </c>
      <c r="AM131" s="4" t="s">
        <v>290</v>
      </c>
      <c r="AN131" s="334"/>
      <c r="AO131" s="334"/>
      <c r="AP131" s="10" t="s">
        <v>288</v>
      </c>
      <c r="AQ131" s="4" t="s">
        <v>290</v>
      </c>
      <c r="AR131" s="13"/>
      <c r="AS131" s="13" t="s">
        <v>60</v>
      </c>
      <c r="AT131" s="13" t="s">
        <v>62</v>
      </c>
      <c r="AU131" s="100" t="s">
        <v>69</v>
      </c>
      <c r="AV131" s="22"/>
      <c r="AW131" s="428" t="s">
        <v>1008</v>
      </c>
      <c r="AX131" s="5" t="s">
        <v>326</v>
      </c>
      <c r="AY131" s="12" t="s">
        <v>938</v>
      </c>
      <c r="AZ131" s="122" t="str">
        <f t="shared" si="71"/>
        <v>{"key_code":"b","modifiers":["shift","control"]}</v>
      </c>
      <c r="BA131" s="83"/>
      <c r="BB131" s="122" t="str">
        <f t="shared" si="72"/>
        <v>{"key_code":"b","modifiers":["shift","control"]}</v>
      </c>
      <c r="BC131" s="83"/>
      <c r="BD131" s="320"/>
    </row>
    <row r="132" spans="1:56" ht="21">
      <c r="A132" s="285"/>
      <c r="B132" s="286"/>
      <c r="C132" s="295"/>
      <c r="D132" s="296"/>
      <c r="E132" s="291"/>
      <c r="F132" s="202" t="str">
        <f t="shared" si="88"/>
        <v>{"description":"と, か &amp; ん → +↓","conditions":[{"type":"variable_if","name":"USC","value":2},{"type":"variable_unless","name":"KC_D","value":0},{"type":"variable_unless","name":"KC_F","value":0}],"from":{"key_code":"comma","modifiers":{"optional":["caps_lock"]}},"to":[{"key_code":"delete_or_backspace"},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USC","value":0},{"type":"variable_unless","name":"KC_D","value":0},{"type":"variable_unless","name":"KC_F","value":0}],"from":{"key_code":"comma","modifiers":{"optional":["caps_lock"]}},"to":[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KC_D","value":0},{"type":"variable_unless","name":"KC_F","value":0}],"from":{"key_code":"comma","modifiers":{"optional":["caps_lock"]}},"to":[{"set_variable":{"name":"KC_COMM","value":1}},{"set_variable":{"name":"USC","value":0}},{"key_code":"f","modifiers":["shift","control"]}],"to_after_key_up":[{"set_variable":{"name":"KC_COMM","value":0}}],"type":"basic"},</v>
      </c>
      <c r="G132" s="86" t="str">
        <f t="shared" si="89"/>
        <v>{"conditions":[{"type":"variable_if","name":"USC","value":2},{"type":"variable_unless","name":"KC_D","value":0},{"type":"variable_unless","name":"KC_COMM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COMM","value":0}],"from":{"key_code":"f","modifiers":{"optional":["caps_lock"]}},"to":[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KC_D","value":0},{"type":"variable_unless","name":"KC_COMM","value":0}],"from":{"key_code":"f","modifiers":{"optional":["caps_lock"]}},"to":[{"set_variable":{"name":"KC_F","value":1}},{"set_variable":{"name":"USC","value":0}},{"key_code":"f","modifiers":["shift","control"]}],"to_after_key_up":[{"set_variable":{"name":"KC_F","value":0}}],"type":"basic"},</v>
      </c>
      <c r="H132" s="86" t="str">
        <f t="shared" si="90"/>
        <v>{"conditions":[{"type":"variable_if","name":"USC","value":2},{"type":"variable_unless","name":"KC_F","value":0},{"type":"variable_unless","name":"KC_COMM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COMM","value":0}],"from":{"key_code":"d","modifiers":{"optional":["caps_lock"]}},"to":[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KC_F","value":0},{"type":"variable_unless","name":"KC_COMM","value":0}],"from":{"key_code":"d","modifiers":{"optional":["caps_lock"]}},"to":[{"set_variable":{"name":"KC_D","value":1}},{"set_variable":{"name":"USC","value":0}},{"key_code":"f","modifiers":["shift","control"]}],"to_after_key_up":[{"set_variable":{"name":"KC_D","value":0}}],"type":"basic"},</v>
      </c>
      <c r="I132" s="86" t="str">
        <f t="shared" si="91"/>
        <v/>
      </c>
      <c r="J132" s="86" t="str">
        <f t="shared" si="92"/>
        <v/>
      </c>
      <c r="K132" s="86" t="str">
        <f t="shared" si="93"/>
        <v/>
      </c>
      <c r="L132" s="86" t="str">
        <f t="shared" si="94"/>
        <v/>
      </c>
      <c r="M132" s="86" t="str">
        <f t="shared" si="95"/>
        <v/>
      </c>
      <c r="N132" s="286"/>
      <c r="O132" s="92" t="str">
        <f t="shared" si="96"/>
        <v/>
      </c>
      <c r="P132" s="86" t="str">
        <f t="shared" si="97"/>
        <v/>
      </c>
      <c r="Q132" s="86" t="str">
        <f t="shared" si="98"/>
        <v/>
      </c>
      <c r="R132" s="93" t="str">
        <f>IF(AND($AM132&lt;&gt;"",$U132=1),_xlfn.CONCAT(R$3,PROPER(_xlfn.XLOOKUP($AS132,入力キー,入力コード)),IF(OR($BD132="",$BD132=$BB132),_xlfn.CONCAT(R$4,IF($AS132=_xlfn.XLOOKUP($AS132,仮想キートップ,入力キー),R$7,R$10),_xlfn.XLOOKUP($AS132,仮想キートップ,入力コード),R$13,$BB132,R$14,_xlfn.XLOOKUP($AS132,仮想キートップ,キー位置),R$15,_xlfn.XLOOKUP($AS132,仮想キートップ,キー位置),R$17,IF($AS132=_xlfn.XLOOKUP($AS132,仮想キートップ,入力キー),R$12,R$11),_xlfn.XLOOKUP($AS132,仮想キートップ,入力コード),R$13,$BB132,R$14,_xlfn.XLOOKUP($AS132,仮想キートップ,キー位置),R$16,_xlfn.XLOOKUP($AS132,仮想キートップ,キー位置),IF(COUNTA($AM132:$AM$348)&gt;1,R$17,R$18)),_xlfn.CONCAT(R$4,R$6,IF($AS132=_xlfn.XLOOKUP($AS132,仮想キートップ,入力キー),R$7,R$10),_xlfn.XLOOKUP($AS132,仮想キートップ,入力コード),R$13,$BB132,R$14,_xlfn.XLOOKUP($AS132,仮想キートップ,キー位置),R$15,_xlfn.XLOOKUP($AS132,仮想キートップ,キー位置),R$17,IF($AS132=_xlfn.XLOOKUP($AS132,仮想キートップ,入力キー),R$8,R$9),_xlfn.XLOOKUP($AS132,仮想キートップ,入力コード),R$13,$BB132,R$14,_xlfn.XLOOKUP($AS132,仮想キートップ,キー位置),R$16,_xlfn.XLOOKUP($AS132,仮想キートップ,キー位置),R$17,R$5,IF($AS132=_xlfn.XLOOKUP($AS132,仮想キートップ,入力キー),R$7,R$10),_xlfn.XLOOKUP($AS132,仮想キートップ,入力コード),R$13,$BD132,R$14,_xlfn.XLOOKUP($AS132,仮想キートップ,キー位置),R$15,_xlfn.XLOOKUP($AS132,仮想キートップ,キー位置),R$17,IF($AS132=_xlfn.XLOOKUP($AS132,仮想キートップ,入力キー),R$12,R$11),_xlfn.XLOOKUP($AS132,仮想キートップ,入力コード),R$13,$BD132,R$14,_xlfn.XLOOKUP($AS132,仮想キートップ,キー位置),R$16,_xlfn.XLOOKUP($AS132,仮想キートップ,キー位置),IF(COUNTA($AM132:$AM$348)&gt;1,R$17,R$18)))),"")</f>
        <v/>
      </c>
      <c r="S132" s="282"/>
      <c r="U132" s="24">
        <f t="shared" si="73"/>
        <v>3</v>
      </c>
      <c r="V132" s="23" t="str">
        <f t="shared" si="74"/>
        <v>A</v>
      </c>
      <c r="W132" s="23">
        <f t="shared" si="75"/>
        <v>1</v>
      </c>
      <c r="X132" s="23">
        <f t="shared" si="76"/>
        <v>0</v>
      </c>
      <c r="Y132" s="30">
        <f t="shared" si="77"/>
        <v>17592588697600</v>
      </c>
      <c r="Z132" s="178">
        <f t="shared" si="78"/>
        <v>0</v>
      </c>
      <c r="AA132" s="23"/>
      <c r="AB132" s="386">
        <f t="shared" si="79"/>
        <v>402653184</v>
      </c>
      <c r="AC132" s="49" t="str">
        <f t="shared" si="80"/>
        <v/>
      </c>
      <c r="AD132" s="50">
        <f t="shared" si="81"/>
        <v>0</v>
      </c>
      <c r="AE132" s="49">
        <f t="shared" si="82"/>
        <v>17592320262144</v>
      </c>
      <c r="AF132" s="49" t="str">
        <f t="shared" si="83"/>
        <v/>
      </c>
      <c r="AG132" s="48">
        <f t="shared" si="84"/>
        <v>0</v>
      </c>
      <c r="AH132" s="386">
        <f t="shared" si="85"/>
        <v>17592454479872</v>
      </c>
      <c r="AI132" s="49" t="str">
        <f t="shared" si="86"/>
        <v/>
      </c>
      <c r="AJ132" s="50">
        <f t="shared" si="87"/>
        <v>0</v>
      </c>
      <c r="AK132" s="23"/>
      <c r="AL132" s="113">
        <v>178</v>
      </c>
      <c r="AM132" s="4" t="s">
        <v>290</v>
      </c>
      <c r="AN132" s="334"/>
      <c r="AO132" s="334"/>
      <c r="AP132" s="10" t="s">
        <v>288</v>
      </c>
      <c r="AQ132" s="4" t="s">
        <v>290</v>
      </c>
      <c r="AR132" s="13"/>
      <c r="AS132" s="13" t="s">
        <v>60</v>
      </c>
      <c r="AT132" s="13" t="s">
        <v>62</v>
      </c>
      <c r="AU132" s="100" t="s">
        <v>98</v>
      </c>
      <c r="AV132" s="22"/>
      <c r="AW132" s="428" t="s">
        <v>1009</v>
      </c>
      <c r="AX132" s="5" t="s">
        <v>331</v>
      </c>
      <c r="AY132" s="12" t="s">
        <v>939</v>
      </c>
      <c r="AZ132" s="122" t="str">
        <f t="shared" si="71"/>
        <v>{"key_code":"f","modifiers":["shift","control"]}</v>
      </c>
      <c r="BA132" s="83"/>
      <c r="BB132" s="122" t="str">
        <f t="shared" si="72"/>
        <v>{"key_code":"f","modifiers":["shift","control"]}</v>
      </c>
      <c r="BC132" s="83"/>
      <c r="BD132" s="320"/>
    </row>
    <row r="133" spans="1:56" ht="21">
      <c r="A133" s="285"/>
      <c r="B133" s="286"/>
      <c r="C133" s="295"/>
      <c r="D133" s="296"/>
      <c r="E133" s="291"/>
      <c r="F133" s="202" t="str">
        <f t="shared" si="88"/>
        <v>{"description":"と, か &amp; す → Del","conditions":[{"type":"variable_if","name":"USC","value":2},{"type":"variable_unless","name":"KC_D","value":0},{"type":"variable_unless","name":"KC_F","value":0}],"from":{"key_code":"o","modifiers":{"optional":["caps_lock"]}},"to":[{"key_code":"delete_or_backspace"},{"key_code":"delete_or_backspace"},{"set_variable":{"name":"KC_O","value":1}},{"set_variable":{"name":"USC","value":0}},{"key_code":"delete_forward"}],"to_after_key_up":[{"set_variable":{"name":"KC_O","value":0}}],"type":"basic"},{"conditions":[{"type":"variable_unless","name":"USC","value":0},{"type":"variable_unless","name":"KC_D","value":0},{"type":"variable_unless","name":"KC_F","value":0}],"from":{"key_code":"o","modifiers":{"optional":["caps_lock"]}},"to":[{"key_code":"delete_or_backspace"},{"set_variable":{"name":"KC_O","value":1}},{"set_variable":{"name":"USC","value":0}},{"key_code":"delete_forward"}],"to_after_key_up":[{"set_variable":{"name":"KC_O","value":0}}],"type":"basic"},{"conditions":[{"type":"variable_unless","name":"KC_D","value":0},{"type":"variable_unless","name":"KC_F","value":0}],"from":{"key_code":"o","modifiers":{"optional":["caps_lock"]}},"to":[{"set_variable":{"name":"KC_O","value":1}},{"set_variable":{"name":"USC","value":0}},{"key_code":"delete_forward"}],"to_after_key_up":[{"set_variable":{"name":"KC_O","value":0}}],"type":"basic"},</v>
      </c>
      <c r="G133" s="86" t="str">
        <f t="shared" si="89"/>
        <v>{"conditions":[{"type":"variable_if","name":"USC","value":2},{"type":"variable_unless","name":"KC_D","value":0},{"type":"variable_unless","name":"KC_O","value":0}],"from":{"key_code":"f","modifiers":{"optional":["caps_lock"]}},"to":[{"key_code":"delete_or_backspace"},{"key_code":"delete_or_backspace"},{"set_variable":{"name":"KC_F","value":1}},{"set_variable":{"name":"USC","value":0}},{"key_code":"delete_forward"}],"to_after_key_up":[{"set_variable":{"name":"KC_F","value":0}}],"type":"basic"},{"conditions":[{"type":"variable_unless","name":"USC","value":0},{"type":"variable_unless","name":"KC_D","value":0},{"type":"variable_unless","name":"KC_O","value":0}],"from":{"key_code":"f","modifiers":{"optional":["caps_lock"]}},"to":[{"key_code":"delete_or_backspace"},{"set_variable":{"name":"KC_F","value":1}},{"set_variable":{"name":"USC","value":0}},{"key_code":"delete_forward"}],"to_after_key_up":[{"set_variable":{"name":"KC_F","value":0}}],"type":"basic"},{"conditions":[{"type":"variable_unless","name":"KC_D","value":0},{"type":"variable_unless","name":"KC_O","value":0}],"from":{"key_code":"f","modifiers":{"optional":["caps_lock"]}},"to":[{"set_variable":{"name":"KC_F","value":1}},{"set_variable":{"name":"USC","value":0}},{"key_code":"delete_forward"}],"to_after_key_up":[{"set_variable":{"name":"KC_F","value":0}}],"type":"basic"},</v>
      </c>
      <c r="H133" s="86" t="str">
        <f t="shared" si="90"/>
        <v>{"conditions":[{"type":"variable_if","name":"USC","value":2},{"type":"variable_unless","name":"KC_F","value":0},{"type":"variable_unless","name":"KC_O","value":0}],"from":{"key_code":"d","modifiers":{"optional":["caps_lock"]}},"to":[{"key_code":"delete_or_backspace"},{"key_code":"delete_or_backspace"},{"set_variable":{"name":"KC_D","value":1}},{"set_variable":{"name":"USC","value":0}},{"key_code":"delete_forward"}],"to_after_key_up":[{"set_variable":{"name":"KC_D","value":0}}],"type":"basic"},{"conditions":[{"type":"variable_unless","name":"USC","value":0},{"type":"variable_unless","name":"KC_F","value":0},{"type":"variable_unless","name":"KC_O","value":0}],"from":{"key_code":"d","modifiers":{"optional":["caps_lock"]}},"to":[{"key_code":"delete_or_backspace"},{"set_variable":{"name":"KC_D","value":1}},{"set_variable":{"name":"USC","value":0}},{"key_code":"delete_forward"}],"to_after_key_up":[{"set_variable":{"name":"KC_D","value":0}}],"type":"basic"},{"conditions":[{"type":"variable_unless","name":"KC_F","value":0},{"type":"variable_unless","name":"KC_O","value":0}],"from":{"key_code":"d","modifiers":{"optional":["caps_lock"]}},"to":[{"set_variable":{"name":"KC_D","value":1}},{"set_variable":{"name":"USC","value":0}},{"key_code":"delete_forward"}],"to_after_key_up":[{"set_variable":{"name":"KC_D","value":0}}],"type":"basic"},</v>
      </c>
      <c r="I133" s="86" t="str">
        <f t="shared" si="91"/>
        <v/>
      </c>
      <c r="J133" s="86" t="str">
        <f t="shared" si="92"/>
        <v/>
      </c>
      <c r="K133" s="86" t="str">
        <f t="shared" si="93"/>
        <v/>
      </c>
      <c r="L133" s="86" t="str">
        <f t="shared" si="94"/>
        <v/>
      </c>
      <c r="M133" s="86" t="str">
        <f t="shared" si="95"/>
        <v/>
      </c>
      <c r="N133" s="286"/>
      <c r="O133" s="92" t="str">
        <f t="shared" si="96"/>
        <v/>
      </c>
      <c r="P133" s="86" t="str">
        <f t="shared" si="97"/>
        <v/>
      </c>
      <c r="Q133" s="86" t="str">
        <f t="shared" si="98"/>
        <v/>
      </c>
      <c r="R133" s="93" t="str">
        <f>IF(AND($AM133&lt;&gt;"",$U133=1),_xlfn.CONCAT(R$3,PROPER(_xlfn.XLOOKUP($AS133,入力キー,入力コード)),IF(OR($BD133="",$BD133=$BB133),_xlfn.CONCAT(R$4,IF($AS133=_xlfn.XLOOKUP($AS133,仮想キートップ,入力キー),R$7,R$10),_xlfn.XLOOKUP($AS133,仮想キートップ,入力コード),R$13,$BB133,R$14,_xlfn.XLOOKUP($AS133,仮想キートップ,キー位置),R$15,_xlfn.XLOOKUP($AS133,仮想キートップ,キー位置),R$17,IF($AS133=_xlfn.XLOOKUP($AS133,仮想キートップ,入力キー),R$12,R$11),_xlfn.XLOOKUP($AS133,仮想キートップ,入力コード),R$13,$BB133,R$14,_xlfn.XLOOKUP($AS133,仮想キートップ,キー位置),R$16,_xlfn.XLOOKUP($AS133,仮想キートップ,キー位置),IF(COUNTA($AM133:$AM$348)&gt;1,R$17,R$18)),_xlfn.CONCAT(R$4,R$6,IF($AS133=_xlfn.XLOOKUP($AS133,仮想キートップ,入力キー),R$7,R$10),_xlfn.XLOOKUP($AS133,仮想キートップ,入力コード),R$13,$BB133,R$14,_xlfn.XLOOKUP($AS133,仮想キートップ,キー位置),R$15,_xlfn.XLOOKUP($AS133,仮想キートップ,キー位置),R$17,IF($AS133=_xlfn.XLOOKUP($AS133,仮想キートップ,入力キー),R$8,R$9),_xlfn.XLOOKUP($AS133,仮想キートップ,入力コード),R$13,$BB133,R$14,_xlfn.XLOOKUP($AS133,仮想キートップ,キー位置),R$16,_xlfn.XLOOKUP($AS133,仮想キートップ,キー位置),R$17,R$5,IF($AS133=_xlfn.XLOOKUP($AS133,仮想キートップ,入力キー),R$7,R$10),_xlfn.XLOOKUP($AS133,仮想キートップ,入力コード),R$13,$BD133,R$14,_xlfn.XLOOKUP($AS133,仮想キートップ,キー位置),R$15,_xlfn.XLOOKUP($AS133,仮想キートップ,キー位置),R$17,IF($AS133=_xlfn.XLOOKUP($AS133,仮想キートップ,入力キー),R$12,R$11),_xlfn.XLOOKUP($AS133,仮想キートップ,入力コード),R$13,$BD133,R$14,_xlfn.XLOOKUP($AS133,仮想キートップ,キー位置),R$16,_xlfn.XLOOKUP($AS133,仮想キートップ,キー位置),IF(COUNTA($AM133:$AM$348)&gt;1,R$17,R$18)))),"")</f>
        <v/>
      </c>
      <c r="S133" s="282"/>
      <c r="U133" s="24">
        <f t="shared" si="73"/>
        <v>3</v>
      </c>
      <c r="V133" s="23" t="str">
        <f t="shared" si="74"/>
        <v>A</v>
      </c>
      <c r="W133" s="23">
        <f t="shared" si="75"/>
        <v>1</v>
      </c>
      <c r="X133" s="23">
        <f t="shared" si="76"/>
        <v>0</v>
      </c>
      <c r="Y133" s="30">
        <f t="shared" si="77"/>
        <v>404750336</v>
      </c>
      <c r="Z133" s="178">
        <f t="shared" si="78"/>
        <v>0</v>
      </c>
      <c r="AA133" s="23"/>
      <c r="AB133" s="386">
        <f t="shared" si="79"/>
        <v>402653184</v>
      </c>
      <c r="AC133" s="49" t="str">
        <f t="shared" si="80"/>
        <v/>
      </c>
      <c r="AD133" s="50">
        <f t="shared" si="81"/>
        <v>0</v>
      </c>
      <c r="AE133" s="49">
        <f t="shared" si="82"/>
        <v>136314880</v>
      </c>
      <c r="AF133" s="49" t="str">
        <f t="shared" si="83"/>
        <v/>
      </c>
      <c r="AG133" s="48">
        <f t="shared" si="84"/>
        <v>0</v>
      </c>
      <c r="AH133" s="386">
        <f t="shared" si="85"/>
        <v>270532608</v>
      </c>
      <c r="AI133" s="49" t="str">
        <f t="shared" si="86"/>
        <v>ず</v>
      </c>
      <c r="AJ133" s="50">
        <f t="shared" si="87"/>
        <v>1</v>
      </c>
      <c r="AK133" s="23"/>
      <c r="AL133" s="113">
        <v>179</v>
      </c>
      <c r="AM133" s="4" t="s">
        <v>290</v>
      </c>
      <c r="AN133" s="334"/>
      <c r="AO133" s="334"/>
      <c r="AP133" s="10" t="s">
        <v>288</v>
      </c>
      <c r="AQ133" s="4" t="s">
        <v>290</v>
      </c>
      <c r="AR133" s="13"/>
      <c r="AS133" s="13" t="s">
        <v>60</v>
      </c>
      <c r="AT133" s="13" t="s">
        <v>62</v>
      </c>
      <c r="AU133" s="100" t="s">
        <v>39</v>
      </c>
      <c r="AV133" s="22"/>
      <c r="AW133" s="428" t="s">
        <v>319</v>
      </c>
      <c r="AX133" s="5" t="s">
        <v>320</v>
      </c>
      <c r="AY133" s="12" t="s">
        <v>321</v>
      </c>
      <c r="AZ133" s="122" t="str">
        <f t="shared" si="71"/>
        <v>{"key_code":"delete_forward"}</v>
      </c>
      <c r="BA133" s="83"/>
      <c r="BB133" s="122" t="str">
        <f t="shared" si="72"/>
        <v>{"key_code":"delete_forward"}</v>
      </c>
      <c r="BC133" s="83"/>
      <c r="BD133" s="320"/>
    </row>
    <row r="134" spans="1:56" ht="147">
      <c r="A134" s="285"/>
      <c r="B134" s="286"/>
      <c r="C134" s="295"/>
      <c r="D134" s="296"/>
      <c r="E134" s="291"/>
      <c r="F134" s="202" t="str">
        <f t="shared" si="88"/>
        <v>{"description":"と, か &amp; う → +7↑","conditions":[{"type":"variable_if","name":"USC","value":2},{"type":"variable_unless","name":"KC_D","value":0},{"type":"variable_unless","name":"KC_F","value":0}],"from":{"key_code":"l","modifiers":{"optional":["caps_lock"]}},"to":[{"key_code":"delete_or_backspace"},{"key_code":"delete_or_backspace"},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{"conditions":[{"type":"variable_unless","name":"USC","value":0},{"type":"variable_unless","name":"KC_D","value":0},{"type":"variable_unless","name":"KC_F","value":0}],"from":{"key_code":"l","modifiers":{"optional":["caps_lock"]}},"to":[{"key_code":"delete_or_backspace"},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{"conditions":[{"type":"variable_unless","name":"KC_D","value":0},{"type":"variable_unless","name":"KC_F","value":0}],"from":{"key_code":"l","modifiers":{"optional":["caps_lock"]}},"to":[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</v>
      </c>
      <c r="G134" s="86" t="str">
        <f t="shared" si="89"/>
        <v>{"conditions":[{"type":"variable_if","name":"USC","value":2},{"type":"variable_unless","name":"KC_D","value":0},{"type":"variable_unless","name":"KC_L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L","value":0}],"from":{"key_code":"f","modifiers":{"optional":["caps_lock"]}},"to":[{"key_code":"delete_or_backspace"},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{"conditions":[{"type":"variable_unless","name":"KC_D","value":0},{"type":"variable_unless","name":"KC_L","value":0}],"from":{"key_code":"f","modifiers":{"optional":["caps_lock"]}},"to":[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</v>
      </c>
      <c r="H134" s="86" t="str">
        <f t="shared" si="90"/>
        <v>{"conditions":[{"type":"variable_if","name":"USC","value":2},{"type":"variable_unless","name":"KC_F","value":0},{"type":"variable_unless","name":"KC_L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L","value":0}],"from":{"key_code":"d","modifiers":{"optional":["caps_lock"]}},"to":[{"key_code":"delete_or_backspace"},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{"conditions":[{"type":"variable_unless","name":"KC_F","value":0},{"type":"variable_unless","name":"KC_L","value":0}],"from":{"key_code":"d","modifiers":{"optional":["caps_lock"]}},"to":[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</v>
      </c>
      <c r="I134" s="86" t="str">
        <f t="shared" si="91"/>
        <v/>
      </c>
      <c r="J134" s="86" t="str">
        <f t="shared" si="92"/>
        <v/>
      </c>
      <c r="K134" s="86" t="str">
        <f t="shared" si="93"/>
        <v/>
      </c>
      <c r="L134" s="86" t="str">
        <f t="shared" si="94"/>
        <v/>
      </c>
      <c r="M134" s="86" t="str">
        <f t="shared" si="95"/>
        <v/>
      </c>
      <c r="N134" s="286"/>
      <c r="O134" s="92" t="str">
        <f t="shared" si="96"/>
        <v/>
      </c>
      <c r="P134" s="86" t="str">
        <f t="shared" si="97"/>
        <v/>
      </c>
      <c r="Q134" s="86" t="str">
        <f t="shared" si="98"/>
        <v/>
      </c>
      <c r="R134" s="93" t="str">
        <f>IF(AND($AM134&lt;&gt;"",$U134=1),_xlfn.CONCAT(R$3,PROPER(_xlfn.XLOOKUP($AS134,入力キー,入力コード)),IF(OR($BD134="",$BD134=$BB134),_xlfn.CONCAT(R$4,IF($AS134=_xlfn.XLOOKUP($AS134,仮想キートップ,入力キー),R$7,R$10),_xlfn.XLOOKUP($AS134,仮想キートップ,入力コード),R$13,$BB134,R$14,_xlfn.XLOOKUP($AS134,仮想キートップ,キー位置),R$15,_xlfn.XLOOKUP($AS134,仮想キートップ,キー位置),R$17,IF($AS134=_xlfn.XLOOKUP($AS134,仮想キートップ,入力キー),R$12,R$11),_xlfn.XLOOKUP($AS134,仮想キートップ,入力コード),R$13,$BB134,R$14,_xlfn.XLOOKUP($AS134,仮想キートップ,キー位置),R$16,_xlfn.XLOOKUP($AS134,仮想キートップ,キー位置),IF(COUNTA($AM134:$AM$348)&gt;1,R$17,R$18)),_xlfn.CONCAT(R$4,R$6,IF($AS134=_xlfn.XLOOKUP($AS134,仮想キートップ,入力キー),R$7,R$10),_xlfn.XLOOKUP($AS134,仮想キートップ,入力コード),R$13,$BB134,R$14,_xlfn.XLOOKUP($AS134,仮想キートップ,キー位置),R$15,_xlfn.XLOOKUP($AS134,仮想キートップ,キー位置),R$17,IF($AS134=_xlfn.XLOOKUP($AS134,仮想キートップ,入力キー),R$8,R$9),_xlfn.XLOOKUP($AS134,仮想キートップ,入力コード),R$13,$BB134,R$14,_xlfn.XLOOKUP($AS134,仮想キートップ,キー位置),R$16,_xlfn.XLOOKUP($AS134,仮想キートップ,キー位置),R$17,R$5,IF($AS134=_xlfn.XLOOKUP($AS134,仮想キートップ,入力キー),R$7,R$10),_xlfn.XLOOKUP($AS134,仮想キートップ,入力コード),R$13,$BD134,R$14,_xlfn.XLOOKUP($AS134,仮想キートップ,キー位置),R$15,_xlfn.XLOOKUP($AS134,仮想キートップ,キー位置),R$17,IF($AS134=_xlfn.XLOOKUP($AS134,仮想キートップ,入力キー),R$12,R$11),_xlfn.XLOOKUP($AS134,仮想キートップ,入力コード),R$13,$BD134,R$14,_xlfn.XLOOKUP($AS134,仮想キートップ,キー位置),R$16,_xlfn.XLOOKUP($AS134,仮想キートップ,キー位置),IF(COUNTA($AM134:$AM$348)&gt;1,R$17,R$18)))),"")</f>
        <v/>
      </c>
      <c r="S134" s="282"/>
      <c r="U134" s="24">
        <f t="shared" si="73"/>
        <v>3</v>
      </c>
      <c r="V134" s="23" t="str">
        <f t="shared" si="74"/>
        <v>A</v>
      </c>
      <c r="W134" s="23">
        <f t="shared" si="75"/>
        <v>1</v>
      </c>
      <c r="X134" s="23">
        <f t="shared" si="76"/>
        <v>0</v>
      </c>
      <c r="Y134" s="30">
        <f t="shared" si="77"/>
        <v>8992587776</v>
      </c>
      <c r="Z134" s="178">
        <f t="shared" si="78"/>
        <v>0</v>
      </c>
      <c r="AA134" s="23"/>
      <c r="AB134" s="386">
        <f t="shared" si="79"/>
        <v>402653184</v>
      </c>
      <c r="AC134" s="49" t="str">
        <f t="shared" si="80"/>
        <v/>
      </c>
      <c r="AD134" s="50">
        <f t="shared" si="81"/>
        <v>0</v>
      </c>
      <c r="AE134" s="49">
        <f t="shared" si="82"/>
        <v>8724152320</v>
      </c>
      <c r="AF134" s="49" t="str">
        <f t="shared" si="83"/>
        <v/>
      </c>
      <c r="AG134" s="48">
        <f t="shared" si="84"/>
        <v>0</v>
      </c>
      <c r="AH134" s="386">
        <f t="shared" si="85"/>
        <v>8858370048</v>
      </c>
      <c r="AI134" s="49" t="str">
        <f t="shared" si="86"/>
        <v>づ</v>
      </c>
      <c r="AJ134" s="50">
        <f t="shared" si="87"/>
        <v>1</v>
      </c>
      <c r="AK134" s="23"/>
      <c r="AL134" s="113">
        <v>180</v>
      </c>
      <c r="AM134" s="4" t="s">
        <v>290</v>
      </c>
      <c r="AN134" s="334"/>
      <c r="AO134" s="334"/>
      <c r="AP134" s="10" t="s">
        <v>288</v>
      </c>
      <c r="AQ134" s="4" t="s">
        <v>290</v>
      </c>
      <c r="AR134" s="13"/>
      <c r="AS134" s="13" t="s">
        <v>60</v>
      </c>
      <c r="AT134" s="13" t="s">
        <v>62</v>
      </c>
      <c r="AU134" s="100" t="s">
        <v>71</v>
      </c>
      <c r="AV134" s="22"/>
      <c r="AW134" s="428" t="s">
        <v>1010</v>
      </c>
      <c r="AX134" s="5" t="s">
        <v>1011</v>
      </c>
      <c r="AY134" s="12" t="s">
        <v>1037</v>
      </c>
      <c r="AZ134" s="122" t="str">
        <f t="shared" si="71"/>
        <v>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</v>
      </c>
      <c r="BA134" s="83"/>
      <c r="BB134" s="122" t="str">
        <f t="shared" si="72"/>
        <v>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</v>
      </c>
      <c r="BC134" s="83"/>
      <c r="BD134" s="320"/>
    </row>
    <row r="135" spans="1:56" ht="147">
      <c r="A135" s="285"/>
      <c r="B135" s="286"/>
      <c r="C135" s="295"/>
      <c r="D135" s="296"/>
      <c r="E135" s="291"/>
      <c r="F135" s="202" t="str">
        <f t="shared" si="88"/>
        <v>{"description":"と, か &amp; ら → +7↓","conditions":[{"type":"variable_if","name":"USC","value":2},{"type":"variable_unless","name":"KC_D","value":0},{"type":"variable_unless","name":"KC_F","value":0}],"from":{"key_code":"period","modifiers":{"optional":["caps_lock"]}},"to":[{"key_code":"delete_or_backspace"},{"key_code":"delete_or_backspace"},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{"conditions":[{"type":"variable_unless","name":"USC","value":0},{"type":"variable_unless","name":"KC_D","value":0},{"type":"variable_unless","name":"KC_F","value":0}],"from":{"key_code":"period","modifiers":{"optional":["caps_lock"]}},"to":[{"key_code":"delete_or_backspace"},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{"conditions":[{"type":"variable_unless","name":"KC_D","value":0},{"type":"variable_unless","name":"KC_F","value":0}],"from":{"key_code":"period","modifiers":{"optional":["caps_lock"]}},"to":[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</v>
      </c>
      <c r="G135" s="86" t="str">
        <f t="shared" si="89"/>
        <v>{"conditions":[{"type":"variable_if","name":"USC","value":2},{"type":"variable_unless","name":"KC_D","value":0},{"type":"variable_unless","name":"KC_DOT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DOT","value":0}],"from":{"key_code":"f","modifiers":{"optional":["caps_lock"]}},"to":[{"key_code":"delete_or_backspace"},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{"conditions":[{"type":"variable_unless","name":"KC_D","value":0},{"type":"variable_unless","name":"KC_DOT","value":0}],"from":{"key_code":"f","modifiers":{"optional":["caps_lock"]}},"to":[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</v>
      </c>
      <c r="H135" s="86" t="str">
        <f t="shared" si="90"/>
        <v>{"conditions":[{"type":"variable_if","name":"USC","value":2},{"type":"variable_unless","name":"KC_F","value":0},{"type":"variable_unless","name":"KC_DOT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DOT","value":0}],"from":{"key_code":"d","modifiers":{"optional":["caps_lock"]}},"to":[{"key_code":"delete_or_backspace"},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{"conditions":[{"type":"variable_unless","name":"KC_F","value":0},{"type":"variable_unless","name":"KC_DOT","value":0}],"from":{"key_code":"d","modifiers":{"optional":["caps_lock"]}},"to":[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</v>
      </c>
      <c r="I135" s="86" t="str">
        <f t="shared" si="91"/>
        <v/>
      </c>
      <c r="J135" s="86" t="str">
        <f t="shared" si="92"/>
        <v/>
      </c>
      <c r="K135" s="86" t="str">
        <f t="shared" si="93"/>
        <v/>
      </c>
      <c r="L135" s="86" t="str">
        <f t="shared" si="94"/>
        <v/>
      </c>
      <c r="M135" s="86" t="str">
        <f t="shared" si="95"/>
        <v/>
      </c>
      <c r="N135" s="286"/>
      <c r="O135" s="92" t="str">
        <f t="shared" si="96"/>
        <v/>
      </c>
      <c r="P135" s="86" t="str">
        <f t="shared" si="97"/>
        <v/>
      </c>
      <c r="Q135" s="86" t="str">
        <f t="shared" si="98"/>
        <v/>
      </c>
      <c r="R135" s="93" t="str">
        <f>IF(AND($AM135&lt;&gt;"",$U135=1),_xlfn.CONCAT(R$3,PROPER(_xlfn.XLOOKUP($AS135,入力キー,入力コード)),IF(OR($BD135="",$BD135=$BB135),_xlfn.CONCAT(R$4,IF($AS135=_xlfn.XLOOKUP($AS135,仮想キートップ,入力キー),R$7,R$10),_xlfn.XLOOKUP($AS135,仮想キートップ,入力コード),R$13,$BB135,R$14,_xlfn.XLOOKUP($AS135,仮想キートップ,キー位置),R$15,_xlfn.XLOOKUP($AS135,仮想キートップ,キー位置),R$17,IF($AS135=_xlfn.XLOOKUP($AS135,仮想キートップ,入力キー),R$12,R$11),_xlfn.XLOOKUP($AS135,仮想キートップ,入力コード),R$13,$BB135,R$14,_xlfn.XLOOKUP($AS135,仮想キートップ,キー位置),R$16,_xlfn.XLOOKUP($AS135,仮想キートップ,キー位置),IF(COUNTA($AM135:$AM$348)&gt;1,R$17,R$18)),_xlfn.CONCAT(R$4,R$6,IF($AS135=_xlfn.XLOOKUP($AS135,仮想キートップ,入力キー),R$7,R$10),_xlfn.XLOOKUP($AS135,仮想キートップ,入力コード),R$13,$BB135,R$14,_xlfn.XLOOKUP($AS135,仮想キートップ,キー位置),R$15,_xlfn.XLOOKUP($AS135,仮想キートップ,キー位置),R$17,IF($AS135=_xlfn.XLOOKUP($AS135,仮想キートップ,入力キー),R$8,R$9),_xlfn.XLOOKUP($AS135,仮想キートップ,入力コード),R$13,$BB135,R$14,_xlfn.XLOOKUP($AS135,仮想キートップ,キー位置),R$16,_xlfn.XLOOKUP($AS135,仮想キートップ,キー位置),R$17,R$5,IF($AS135=_xlfn.XLOOKUP($AS135,仮想キートップ,入力キー),R$7,R$10),_xlfn.XLOOKUP($AS135,仮想キートップ,入力コード),R$13,$BD135,R$14,_xlfn.XLOOKUP($AS135,仮想キートップ,キー位置),R$15,_xlfn.XLOOKUP($AS135,仮想キートップ,キー位置),R$17,IF($AS135=_xlfn.XLOOKUP($AS135,仮想キートップ,入力キー),R$12,R$11),_xlfn.XLOOKUP($AS135,仮想キートップ,入力コード),R$13,$BD135,R$14,_xlfn.XLOOKUP($AS135,仮想キートップ,キー位置),R$16,_xlfn.XLOOKUP($AS135,仮想キートップ,キー位置),IF(COUNTA($AM135:$AM$348)&gt;1,R$17,R$18)))),"")</f>
        <v/>
      </c>
      <c r="S135" s="282"/>
      <c r="U135" s="24">
        <f t="shared" si="73"/>
        <v>3</v>
      </c>
      <c r="V135" s="23" t="str">
        <f t="shared" si="74"/>
        <v>A</v>
      </c>
      <c r="W135" s="23">
        <f t="shared" si="75"/>
        <v>1</v>
      </c>
      <c r="X135" s="23">
        <f t="shared" si="76"/>
        <v>0</v>
      </c>
      <c r="Y135" s="30">
        <f t="shared" si="77"/>
        <v>35184774742016</v>
      </c>
      <c r="Z135" s="178">
        <f t="shared" si="78"/>
        <v>0</v>
      </c>
      <c r="AA135" s="23"/>
      <c r="AB135" s="386">
        <f t="shared" si="79"/>
        <v>402653184</v>
      </c>
      <c r="AC135" s="49" t="str">
        <f t="shared" si="80"/>
        <v/>
      </c>
      <c r="AD135" s="50">
        <f t="shared" si="81"/>
        <v>0</v>
      </c>
      <c r="AE135" s="49">
        <f t="shared" si="82"/>
        <v>35184506306560</v>
      </c>
      <c r="AF135" s="49" t="str">
        <f t="shared" si="83"/>
        <v/>
      </c>
      <c r="AG135" s="48">
        <f t="shared" si="84"/>
        <v>0</v>
      </c>
      <c r="AH135" s="386">
        <f t="shared" si="85"/>
        <v>35184640524288</v>
      </c>
      <c r="AI135" s="49" t="str">
        <f t="shared" si="86"/>
        <v/>
      </c>
      <c r="AJ135" s="50">
        <f t="shared" si="87"/>
        <v>0</v>
      </c>
      <c r="AK135" s="23"/>
      <c r="AL135" s="113">
        <v>181</v>
      </c>
      <c r="AM135" s="4" t="s">
        <v>290</v>
      </c>
      <c r="AN135" s="334"/>
      <c r="AO135" s="334"/>
      <c r="AP135" s="10" t="s">
        <v>288</v>
      </c>
      <c r="AQ135" s="4" t="s">
        <v>290</v>
      </c>
      <c r="AR135" s="13"/>
      <c r="AS135" s="13" t="s">
        <v>60</v>
      </c>
      <c r="AT135" s="13" t="s">
        <v>62</v>
      </c>
      <c r="AU135" s="100" t="s">
        <v>100</v>
      </c>
      <c r="AV135" s="22"/>
      <c r="AW135" s="428" t="s">
        <v>1012</v>
      </c>
      <c r="AX135" s="5" t="s">
        <v>1013</v>
      </c>
      <c r="AY135" s="12" t="s">
        <v>1038</v>
      </c>
      <c r="AZ135" s="122" t="str">
        <f t="shared" si="71"/>
        <v>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</v>
      </c>
      <c r="BA135" s="83"/>
      <c r="BB135" s="122" t="str">
        <f t="shared" si="72"/>
        <v>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</v>
      </c>
      <c r="BC135" s="83"/>
      <c r="BD135" s="320"/>
    </row>
    <row r="136" spans="1:56" ht="63">
      <c r="A136" s="285"/>
      <c r="B136" s="286"/>
      <c r="C136" s="295"/>
      <c r="D136" s="296"/>
      <c r="E136" s="291"/>
      <c r="F136" s="202" t="str">
        <f t="shared" si="88"/>
        <v>{"description":"と, か &amp; へ → 入力キャンセル","conditions":[{"type":"variable_if","name":"USC","value":2},{"type":"variable_unless","name":"KC_D","value":0},{"type":"variable_unless","name":"KC_F","value":0}],"from":{"key_code":"p","modifiers":{"optional":["caps_lock"]}},"to":[{"key_code":"delete_or_backspace"},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USC","value":0},{"type":"variable_unless","name":"KC_D","value":0},{"type":"variable_unless","name":"KC_F","value":0}],"from":{"key_code":"p","modifiers":{"optional":["caps_lock"]}},"to":[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KC_D","value":0},{"type":"variable_unless","name":"KC_F","value":0}],"from":{"key_code":"p","modifiers":{"optional":["caps_lock"]}},"to":[{"key_code":"keypad_num_lock"},{"set_variable":{"name":"KC_P","value":1}},{"set_variable":{"name":"USC","value":0}}],"to_after_key_up":[{"set_variable":{"name":"KC_P","value":0}}],"type":"basic"},</v>
      </c>
      <c r="G136" s="86" t="str">
        <f t="shared" si="89"/>
        <v>{"conditions":[{"type":"variable_if","name":"USC","value":2},{"type":"variable_unless","name":"KC_D","value":0},{"type":"variable_unless","name":"KC_P","value":0}],"from":{"key_code":"f","modifiers":{"optional":["caps_lock"]}},"to":[{"key_code":"delete_or_backspace"},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P","value":0}],"from":{"key_code":"f","modifiers":{"optional":["caps_lock"]}},"to":[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KC_D","value":0},{"type":"variable_unless","name":"KC_P","value":0}],"from":{"key_code":"f","modifiers":{"optional":["caps_lock"]}},"to":[{"key_code":"keypad_num_lock"},{"set_variable":{"name":"KC_F","value":1}},{"set_variable":{"name":"USC","value":0}}],"to_after_key_up":[{"set_variable":{"name":"KC_F","value":0}}],"type":"basic"},</v>
      </c>
      <c r="H136" s="86" t="str">
        <f t="shared" si="90"/>
        <v>{"conditions":[{"type":"variable_if","name":"USC","value":2},{"type":"variable_unless","name":"KC_F","value":0},{"type":"variable_unless","name":"KC_P","value":0}],"from":{"key_code":"d","modifiers":{"optional":["caps_lock"]}},"to":[{"key_code":"delete_or_backspace"},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P","value":0}],"from":{"key_code":"d","modifiers":{"optional":["caps_lock"]}},"to":[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KC_F","value":0},{"type":"variable_unless","name":"KC_P","value":0}],"from":{"key_code":"d","modifiers":{"optional":["caps_lock"]}},"to":[{"key_code":"keypad_num_lock"},{"set_variable":{"name":"KC_D","value":1}},{"set_variable":{"name":"USC","value":0}}],"to_after_key_up":[{"set_variable":{"name":"KC_D","value":0}}],"type":"basic"},</v>
      </c>
      <c r="I136" s="86" t="str">
        <f t="shared" si="91"/>
        <v/>
      </c>
      <c r="J136" s="86" t="str">
        <f t="shared" si="92"/>
        <v/>
      </c>
      <c r="K136" s="86" t="str">
        <f t="shared" si="93"/>
        <v/>
      </c>
      <c r="L136" s="86" t="str">
        <f t="shared" si="94"/>
        <v/>
      </c>
      <c r="M136" s="86" t="str">
        <f t="shared" si="95"/>
        <v/>
      </c>
      <c r="N136" s="286"/>
      <c r="O136" s="92" t="str">
        <f t="shared" si="96"/>
        <v/>
      </c>
      <c r="P136" s="86" t="str">
        <f t="shared" si="97"/>
        <v/>
      </c>
      <c r="Q136" s="86" t="str">
        <f t="shared" si="98"/>
        <v/>
      </c>
      <c r="R136" s="93" t="str">
        <f>IF(AND($AM136&lt;&gt;"",$U136=1),_xlfn.CONCAT(R$3,PROPER(_xlfn.XLOOKUP($AS136,入力キー,入力コード)),IF(OR($BD136="",$BD136=$BB136),_xlfn.CONCAT(R$4,IF($AS136=_xlfn.XLOOKUP($AS136,仮想キートップ,入力キー),R$7,R$10),_xlfn.XLOOKUP($AS136,仮想キートップ,入力コード),R$13,$BB136,R$14,_xlfn.XLOOKUP($AS136,仮想キートップ,キー位置),R$15,_xlfn.XLOOKUP($AS136,仮想キートップ,キー位置),R$17,IF($AS136=_xlfn.XLOOKUP($AS136,仮想キートップ,入力キー),R$12,R$11),_xlfn.XLOOKUP($AS136,仮想キートップ,入力コード),R$13,$BB136,R$14,_xlfn.XLOOKUP($AS136,仮想キートップ,キー位置),R$16,_xlfn.XLOOKUP($AS136,仮想キートップ,キー位置),IF(COUNTA($AM136:$AM$348)&gt;1,R$17,R$18)),_xlfn.CONCAT(R$4,R$6,IF($AS136=_xlfn.XLOOKUP($AS136,仮想キートップ,入力キー),R$7,R$10),_xlfn.XLOOKUP($AS136,仮想キートップ,入力コード),R$13,$BB136,R$14,_xlfn.XLOOKUP($AS136,仮想キートップ,キー位置),R$15,_xlfn.XLOOKUP($AS136,仮想キートップ,キー位置),R$17,IF($AS136=_xlfn.XLOOKUP($AS136,仮想キートップ,入力キー),R$8,R$9),_xlfn.XLOOKUP($AS136,仮想キートップ,入力コード),R$13,$BB136,R$14,_xlfn.XLOOKUP($AS136,仮想キートップ,キー位置),R$16,_xlfn.XLOOKUP($AS136,仮想キートップ,キー位置),R$17,R$5,IF($AS136=_xlfn.XLOOKUP($AS136,仮想キートップ,入力キー),R$7,R$10),_xlfn.XLOOKUP($AS136,仮想キートップ,入力コード),R$13,$BD136,R$14,_xlfn.XLOOKUP($AS136,仮想キートップ,キー位置),R$15,_xlfn.XLOOKUP($AS136,仮想キートップ,キー位置),R$17,IF($AS136=_xlfn.XLOOKUP($AS136,仮想キートップ,入力キー),R$12,R$11),_xlfn.XLOOKUP($AS136,仮想キートップ,入力コード),R$13,$BD136,R$14,_xlfn.XLOOKUP($AS136,仮想キートップ,キー位置),R$16,_xlfn.XLOOKUP($AS136,仮想キートップ,キー位置),IF(COUNTA($AM136:$AM$348)&gt;1,R$17,R$18)))),"")</f>
        <v/>
      </c>
      <c r="S136" s="282"/>
      <c r="U136" s="24">
        <f t="shared" si="73"/>
        <v>3</v>
      </c>
      <c r="V136" s="23" t="str">
        <f t="shared" si="74"/>
        <v>A</v>
      </c>
      <c r="W136" s="23">
        <f t="shared" si="75"/>
        <v>1</v>
      </c>
      <c r="X136" s="23">
        <f t="shared" si="76"/>
        <v>0</v>
      </c>
      <c r="Y136" s="30">
        <f t="shared" si="77"/>
        <v>406847488</v>
      </c>
      <c r="Z136" s="178">
        <f t="shared" si="78"/>
        <v>0</v>
      </c>
      <c r="AA136" s="23"/>
      <c r="AB136" s="386">
        <f t="shared" si="79"/>
        <v>402653184</v>
      </c>
      <c r="AC136" s="49" t="str">
        <f t="shared" si="80"/>
        <v/>
      </c>
      <c r="AD136" s="50">
        <f t="shared" si="81"/>
        <v>0</v>
      </c>
      <c r="AE136" s="49">
        <f t="shared" si="82"/>
        <v>138412032</v>
      </c>
      <c r="AF136" s="49" t="str">
        <f t="shared" si="83"/>
        <v>にゅ</v>
      </c>
      <c r="AG136" s="48">
        <f t="shared" si="84"/>
        <v>1</v>
      </c>
      <c r="AH136" s="386">
        <f t="shared" si="85"/>
        <v>272629760</v>
      </c>
      <c r="AI136" s="49" t="str">
        <f t="shared" si="86"/>
        <v>べ</v>
      </c>
      <c r="AJ136" s="50">
        <f t="shared" si="87"/>
        <v>1</v>
      </c>
      <c r="AK136" s="23"/>
      <c r="AL136" s="113">
        <v>182</v>
      </c>
      <c r="AM136" s="4" t="s">
        <v>290</v>
      </c>
      <c r="AN136" s="334"/>
      <c r="AO136" s="334"/>
      <c r="AP136" s="10"/>
      <c r="AQ136" s="4" t="s">
        <v>290</v>
      </c>
      <c r="AR136" s="13"/>
      <c r="AS136" s="13" t="s">
        <v>60</v>
      </c>
      <c r="AT136" s="13" t="s">
        <v>62</v>
      </c>
      <c r="AU136" s="100" t="s">
        <v>41</v>
      </c>
      <c r="AV136" s="22"/>
      <c r="AW136" s="428" t="s">
        <v>1014</v>
      </c>
      <c r="AX136" s="5" t="s">
        <v>1015</v>
      </c>
      <c r="AY136" s="12" t="s">
        <v>322</v>
      </c>
      <c r="AZ136" s="122" t="str">
        <f t="shared" si="71"/>
        <v>{"key_code":"keypad_num_lock"}</v>
      </c>
      <c r="BA136" s="83"/>
      <c r="BB136" s="122" t="str">
        <f t="shared" si="72"/>
        <v>{"key_code":"keypad_num_lock"}</v>
      </c>
      <c r="BC136" s="83"/>
      <c r="BD136" s="320"/>
    </row>
    <row r="137" spans="1:56" ht="21">
      <c r="A137" s="285"/>
      <c r="B137" s="286"/>
      <c r="C137" s="295"/>
      <c r="D137" s="296"/>
      <c r="E137" s="291"/>
      <c r="F137" s="202" t="str">
        <f t="shared" si="88"/>
        <v>{"description":"と, か &amp; ー → カタカナ","conditions":[{"type":"variable_if","name":"USC","value":2},{"type":"variable_unless","name":"KC_D","value":0},{"type":"variable_unless","name":"KC_F","value":0}],"from":{"key_code":"semicolon","modifiers":{"optional":["caps_lock"]}},"to":[{"key_code":"delete_or_backspace"},{"key_code":"delete_or_backspace"},{"set_variable":{"name":"KC_SCLN","value":1}},{"set_variable":{"name":"USC","value":0}},{"key_code":"f7"}],"to_after_key_up":[{"set_variable":{"name":"KC_SCLN","value":0}}],"type":"basic"},{"conditions":[{"type":"variable_unless","name":"USC","value":0},{"type":"variable_unless","name":"KC_D","value":0},{"type":"variable_unless","name":"KC_F","value":0}],"from":{"key_code":"semicolon","modifiers":{"optional":["caps_lock"]}},"to":[{"key_code":"delete_or_backspace"},{"set_variable":{"name":"KC_SCLN","value":1}},{"set_variable":{"name":"USC","value":0}},{"key_code":"f7"}],"to_after_key_up":[{"set_variable":{"name":"KC_SCLN","value":0}}],"type":"basic"},{"conditions":[{"type":"variable_unless","name":"KC_D","value":0},{"type":"variable_unless","name":"KC_F","value":0}],"from":{"key_code":"semicolon","modifiers":{"optional":["caps_lock"]}},"to":[{"set_variable":{"name":"KC_SCLN","value":1}},{"set_variable":{"name":"USC","value":0}},{"key_code":"f7"}],"to_after_key_up":[{"set_variable":{"name":"KC_SCLN","value":0}}],"type":"basic"},</v>
      </c>
      <c r="G137" s="86" t="str">
        <f t="shared" si="89"/>
        <v>{"conditions":[{"type":"variable_if","name":"USC","value":2},{"type":"variable_unless","name":"KC_D","value":0},{"type":"variable_unless","name":"KC_SCLN","value":0}],"from":{"key_code":"f","modifiers":{"optional":["caps_lock"]}},"to":[{"key_code":"delete_or_backspace"},{"key_code":"delete_or_backspace"},{"set_variable":{"name":"KC_F","value":1}},{"set_variable":{"name":"USC","value":0}},{"key_code":"f7"}],"to_after_key_up":[{"set_variable":{"name":"KC_F","value":0}}],"type":"basic"},{"conditions":[{"type":"variable_unless","name":"USC","value":0},{"type":"variable_unless","name":"KC_D","value":0},{"type":"variable_unless","name":"KC_SCLN","value":0}],"from":{"key_code":"f","modifiers":{"optional":["caps_lock"]}},"to":[{"key_code":"delete_or_backspace"},{"set_variable":{"name":"KC_F","value":1}},{"set_variable":{"name":"USC","value":0}},{"key_code":"f7"}],"to_after_key_up":[{"set_variable":{"name":"KC_F","value":0}}],"type":"basic"},{"conditions":[{"type":"variable_unless","name":"KC_D","value":0},{"type":"variable_unless","name":"KC_SCLN","value":0}],"from":{"key_code":"f","modifiers":{"optional":["caps_lock"]}},"to":[{"set_variable":{"name":"KC_F","value":1}},{"set_variable":{"name":"USC","value":0}},{"key_code":"f7"}],"to_after_key_up":[{"set_variable":{"name":"KC_F","value":0}}],"type":"basic"},</v>
      </c>
      <c r="H137" s="86" t="str">
        <f t="shared" si="90"/>
        <v>{"conditions":[{"type":"variable_if","name":"USC","value":2},{"type":"variable_unless","name":"KC_F","value":0},{"type":"variable_unless","name":"KC_SCLN","value":0}],"from":{"key_code":"d","modifiers":{"optional":["caps_lock"]}},"to":[{"key_code":"delete_or_backspace"},{"key_code":"delete_or_backspace"},{"set_variable":{"name":"KC_D","value":1}},{"set_variable":{"name":"USC","value":0}},{"key_code":"f7"}],"to_after_key_up":[{"set_variable":{"name":"KC_D","value":0}}],"type":"basic"},{"conditions":[{"type":"variable_unless","name":"USC","value":0},{"type":"variable_unless","name":"KC_F","value":0},{"type":"variable_unless","name":"KC_SCLN","value":0}],"from":{"key_code":"d","modifiers":{"optional":["caps_lock"]}},"to":[{"key_code":"delete_or_backspace"},{"set_variable":{"name":"KC_D","value":1}},{"set_variable":{"name":"USC","value":0}},{"key_code":"f7"}],"to_after_key_up":[{"set_variable":{"name":"KC_D","value":0}}],"type":"basic"},{"conditions":[{"type":"variable_unless","name":"KC_F","value":0},{"type":"variable_unless","name":"KC_SCLN","value":0}],"from":{"key_code":"d","modifiers":{"optional":["caps_lock"]}},"to":[{"set_variable":{"name":"KC_D","value":1}},{"set_variable":{"name":"USC","value":0}},{"key_code":"f7"}],"to_after_key_up":[{"set_variable":{"name":"KC_D","value":0}}],"type":"basic"},</v>
      </c>
      <c r="I137" s="86" t="str">
        <f t="shared" si="91"/>
        <v/>
      </c>
      <c r="J137" s="86" t="str">
        <f t="shared" si="92"/>
        <v/>
      </c>
      <c r="K137" s="86" t="str">
        <f t="shared" si="93"/>
        <v/>
      </c>
      <c r="L137" s="86" t="str">
        <f t="shared" si="94"/>
        <v/>
      </c>
      <c r="M137" s="86" t="str">
        <f t="shared" si="95"/>
        <v/>
      </c>
      <c r="N137" s="286"/>
      <c r="O137" s="92" t="str">
        <f t="shared" si="96"/>
        <v/>
      </c>
      <c r="P137" s="86" t="str">
        <f t="shared" si="97"/>
        <v/>
      </c>
      <c r="Q137" s="86" t="str">
        <f t="shared" si="98"/>
        <v/>
      </c>
      <c r="R137" s="93" t="str">
        <f>IF(AND($AM137&lt;&gt;"",$U137=1),_xlfn.CONCAT(R$3,PROPER(_xlfn.XLOOKUP($AS137,入力キー,入力コード)),IF(OR($BD137="",$BD137=$BB137),_xlfn.CONCAT(R$4,IF($AS137=_xlfn.XLOOKUP($AS137,仮想キートップ,入力キー),R$7,R$10),_xlfn.XLOOKUP($AS137,仮想キートップ,入力コード),R$13,$BB137,R$14,_xlfn.XLOOKUP($AS137,仮想キートップ,キー位置),R$15,_xlfn.XLOOKUP($AS137,仮想キートップ,キー位置),R$17,IF($AS137=_xlfn.XLOOKUP($AS137,仮想キートップ,入力キー),R$12,R$11),_xlfn.XLOOKUP($AS137,仮想キートップ,入力コード),R$13,$BB137,R$14,_xlfn.XLOOKUP($AS137,仮想キートップ,キー位置),R$16,_xlfn.XLOOKUP($AS137,仮想キートップ,キー位置),IF(COUNTA($AM137:$AM$348)&gt;1,R$17,R$18)),_xlfn.CONCAT(R$4,R$6,IF($AS137=_xlfn.XLOOKUP($AS137,仮想キートップ,入力キー),R$7,R$10),_xlfn.XLOOKUP($AS137,仮想キートップ,入力コード),R$13,$BB137,R$14,_xlfn.XLOOKUP($AS137,仮想キートップ,キー位置),R$15,_xlfn.XLOOKUP($AS137,仮想キートップ,キー位置),R$17,IF($AS137=_xlfn.XLOOKUP($AS137,仮想キートップ,入力キー),R$8,R$9),_xlfn.XLOOKUP($AS137,仮想キートップ,入力コード),R$13,$BB137,R$14,_xlfn.XLOOKUP($AS137,仮想キートップ,キー位置),R$16,_xlfn.XLOOKUP($AS137,仮想キートップ,キー位置),R$17,R$5,IF($AS137=_xlfn.XLOOKUP($AS137,仮想キートップ,入力キー),R$7,R$10),_xlfn.XLOOKUP($AS137,仮想キートップ,入力コード),R$13,$BD137,R$14,_xlfn.XLOOKUP($AS137,仮想キートップ,キー位置),R$15,_xlfn.XLOOKUP($AS137,仮想キートップ,キー位置),R$17,IF($AS137=_xlfn.XLOOKUP($AS137,仮想キートップ,入力キー),R$12,R$11),_xlfn.XLOOKUP($AS137,仮想キートップ,入力コード),R$13,$BD137,R$14,_xlfn.XLOOKUP($AS137,仮想キートップ,キー位置),R$16,_xlfn.XLOOKUP($AS137,仮想キートップ,キー位置),IF(COUNTA($AM137:$AM$348)&gt;1,R$17,R$18)))),"")</f>
        <v/>
      </c>
      <c r="S137" s="282"/>
      <c r="U137" s="24">
        <f t="shared" si="73"/>
        <v>3</v>
      </c>
      <c r="V137" s="23" t="str">
        <f t="shared" si="74"/>
        <v>A</v>
      </c>
      <c r="W137" s="23">
        <f t="shared" si="75"/>
        <v>1</v>
      </c>
      <c r="X137" s="23">
        <f t="shared" si="76"/>
        <v>0</v>
      </c>
      <c r="Y137" s="30">
        <f t="shared" si="77"/>
        <v>17582522368</v>
      </c>
      <c r="Z137" s="178">
        <f t="shared" si="78"/>
        <v>0</v>
      </c>
      <c r="AA137" s="23"/>
      <c r="AB137" s="386">
        <f t="shared" si="79"/>
        <v>402653184</v>
      </c>
      <c r="AC137" s="49" t="str">
        <f t="shared" si="80"/>
        <v/>
      </c>
      <c r="AD137" s="50">
        <f t="shared" si="81"/>
        <v>0</v>
      </c>
      <c r="AE137" s="49">
        <f t="shared" si="82"/>
        <v>17314086912</v>
      </c>
      <c r="AF137" s="49" t="str">
        <f t="shared" si="83"/>
        <v/>
      </c>
      <c r="AG137" s="48">
        <f t="shared" si="84"/>
        <v>0</v>
      </c>
      <c r="AH137" s="386">
        <f t="shared" si="85"/>
        <v>17448304640</v>
      </c>
      <c r="AI137" s="49" t="str">
        <f t="shared" si="86"/>
        <v>ぶ</v>
      </c>
      <c r="AJ137" s="50">
        <f t="shared" si="87"/>
        <v>1</v>
      </c>
      <c r="AK137" s="23"/>
      <c r="AL137" s="113">
        <v>183</v>
      </c>
      <c r="AM137" s="4" t="s">
        <v>290</v>
      </c>
      <c r="AN137" s="334"/>
      <c r="AO137" s="334"/>
      <c r="AP137" s="10" t="s">
        <v>290</v>
      </c>
      <c r="AQ137" s="4" t="s">
        <v>290</v>
      </c>
      <c r="AR137" s="13"/>
      <c r="AS137" s="13" t="s">
        <v>60</v>
      </c>
      <c r="AT137" s="13" t="s">
        <v>62</v>
      </c>
      <c r="AU137" s="100" t="s">
        <v>73</v>
      </c>
      <c r="AV137" s="22"/>
      <c r="AW137" s="428" t="s">
        <v>1054</v>
      </c>
      <c r="AX137" s="5" t="s">
        <v>327</v>
      </c>
      <c r="AY137" s="12" t="s">
        <v>1045</v>
      </c>
      <c r="AZ137" s="122" t="str">
        <f t="shared" si="71"/>
        <v>{"key_code":"f7"}</v>
      </c>
      <c r="BA137" s="83"/>
      <c r="BB137" s="122" t="str">
        <f t="shared" si="72"/>
        <v>{"key_code":"f7"}</v>
      </c>
      <c r="BC137" s="83"/>
      <c r="BD137" s="320"/>
    </row>
    <row r="138" spans="1:56" ht="21">
      <c r="A138" s="285"/>
      <c r="B138" s="286"/>
      <c r="C138" s="295"/>
      <c r="D138" s="296"/>
      <c r="E138" s="291"/>
      <c r="F138" s="202" t="str">
        <f t="shared" si="88"/>
        <v>{"description":"と, か &amp; れ → ひらがな","conditions":[{"type":"variable_if","name":"USC","value":2},{"type":"variable_unless","name":"KC_D","value":0},{"type":"variable_unless","name":"KC_F","value":0}],"from":{"key_code":"slash","modifiers":{"optional":["caps_lock"]}},"to":[{"key_code":"delete_or_backspace"},{"key_code":"delete_or_backspace"},{"set_variable":{"name":"KC_SLSH","value":1}},{"set_variable":{"name":"USC","value":0}},{"key_code":"f6"}],"to_after_key_up":[{"set_variable":{"name":"KC_SLSH","value":0}}],"type":"basic"},{"conditions":[{"type":"variable_unless","name":"USC","value":0},{"type":"variable_unless","name":"KC_D","value":0},{"type":"variable_unless","name":"KC_F","value":0}],"from":{"key_code":"slash","modifiers":{"optional":["caps_lock"]}},"to":[{"key_code":"delete_or_backspace"},{"set_variable":{"name":"KC_SLSH","value":1}},{"set_variable":{"name":"USC","value":0}},{"key_code":"f6"}],"to_after_key_up":[{"set_variable":{"name":"KC_SLSH","value":0}}],"type":"basic"},{"conditions":[{"type":"variable_unless","name":"KC_D","value":0},{"type":"variable_unless","name":"KC_F","value":0}],"from":{"key_code":"slash","modifiers":{"optional":["caps_lock"]}},"to":[{"set_variable":{"name":"KC_SLSH","value":1}},{"set_variable":{"name":"USC","value":0}},{"key_code":"f6"}],"to_after_key_up":[{"set_variable":{"name":"KC_SLSH","value":0}}],"type":"basic"},</v>
      </c>
      <c r="G138" s="86" t="str">
        <f t="shared" si="89"/>
        <v>{"conditions":[{"type":"variable_if","name":"USC","value":2},{"type":"variable_unless","name":"KC_D","value":0},{"type":"variable_unless","name":"KC_SLSH","value":0}],"from":{"key_code":"f","modifiers":{"optional":["caps_lock"]}},"to":[{"key_code":"delete_or_backspace"},{"key_code":"delete_or_backspace"},{"set_variable":{"name":"KC_F","value":1}},{"set_variable":{"name":"USC","value":0}},{"key_code":"f6"}],"to_after_key_up":[{"set_variable":{"name":"KC_F","value":0}}],"type":"basic"},{"conditions":[{"type":"variable_unless","name":"USC","value":0},{"type":"variable_unless","name":"KC_D","value":0},{"type":"variable_unless","name":"KC_SLSH","value":0}],"from":{"key_code":"f","modifiers":{"optional":["caps_lock"]}},"to":[{"key_code":"delete_or_backspace"},{"set_variable":{"name":"KC_F","value":1}},{"set_variable":{"name":"USC","value":0}},{"key_code":"f6"}],"to_after_key_up":[{"set_variable":{"name":"KC_F","value":0}}],"type":"basic"},{"conditions":[{"type":"variable_unless","name":"KC_D","value":0},{"type":"variable_unless","name":"KC_SLSH","value":0}],"from":{"key_code":"f","modifiers":{"optional":["caps_lock"]}},"to":[{"set_variable":{"name":"KC_F","value":1}},{"set_variable":{"name":"USC","value":0}},{"key_code":"f6"}],"to_after_key_up":[{"set_variable":{"name":"KC_F","value":0}}],"type":"basic"},</v>
      </c>
      <c r="H138" s="86" t="str">
        <f t="shared" si="90"/>
        <v>{"conditions":[{"type":"variable_if","name":"USC","value":2},{"type":"variable_unless","name":"KC_F","value":0},{"type":"variable_unless","name":"KC_SLSH","value":0}],"from":{"key_code":"d","modifiers":{"optional":["caps_lock"]}},"to":[{"key_code":"delete_or_backspace"},{"key_code":"delete_or_backspace"},{"set_variable":{"name":"KC_D","value":1}},{"set_variable":{"name":"USC","value":0}},{"key_code":"f6"}],"to_after_key_up":[{"set_variable":{"name":"KC_D","value":0}}],"type":"basic"},{"conditions":[{"type":"variable_unless","name":"USC","value":0},{"type":"variable_unless","name":"KC_F","value":0},{"type":"variable_unless","name":"KC_SLSH","value":0}],"from":{"key_code":"d","modifiers":{"optional":["caps_lock"]}},"to":[{"key_code":"delete_or_backspace"},{"set_variable":{"name":"KC_D","value":1}},{"set_variable":{"name":"USC","value":0}},{"key_code":"f6"}],"to_after_key_up":[{"set_variable":{"name":"KC_D","value":0}}],"type":"basic"},{"conditions":[{"type":"variable_unless","name":"KC_F","value":0},{"type":"variable_unless","name":"KC_SLSH","value":0}],"from":{"key_code":"d","modifiers":{"optional":["caps_lock"]}},"to":[{"set_variable":{"name":"KC_D","value":1}},{"set_variable":{"name":"USC","value":0}},{"key_code":"f6"}],"to_after_key_up":[{"set_variable":{"name":"KC_D","value":0}}],"type":"basic"},</v>
      </c>
      <c r="I138" s="86" t="str">
        <f t="shared" si="91"/>
        <v/>
      </c>
      <c r="J138" s="86" t="str">
        <f t="shared" si="92"/>
        <v/>
      </c>
      <c r="K138" s="86" t="str">
        <f t="shared" si="93"/>
        <v/>
      </c>
      <c r="L138" s="86" t="str">
        <f t="shared" si="94"/>
        <v/>
      </c>
      <c r="M138" s="86" t="str">
        <f t="shared" si="95"/>
        <v/>
      </c>
      <c r="N138" s="286"/>
      <c r="O138" s="92" t="str">
        <f t="shared" si="96"/>
        <v/>
      </c>
      <c r="P138" s="86" t="str">
        <f t="shared" si="97"/>
        <v/>
      </c>
      <c r="Q138" s="86" t="str">
        <f t="shared" si="98"/>
        <v/>
      </c>
      <c r="R138" s="93" t="str">
        <f>IF(AND($AM138&lt;&gt;"",$U138=1),_xlfn.CONCAT(R$3,PROPER(_xlfn.XLOOKUP($AS138,入力キー,入力コード)),IF(OR($BD138="",$BD138=$BB138),_xlfn.CONCAT(R$4,IF($AS138=_xlfn.XLOOKUP($AS138,仮想キートップ,入力キー),R$7,R$10),_xlfn.XLOOKUP($AS138,仮想キートップ,入力コード),R$13,$BB138,R$14,_xlfn.XLOOKUP($AS138,仮想キートップ,キー位置),R$15,_xlfn.XLOOKUP($AS138,仮想キートップ,キー位置),R$17,IF($AS138=_xlfn.XLOOKUP($AS138,仮想キートップ,入力キー),R$12,R$11),_xlfn.XLOOKUP($AS138,仮想キートップ,入力コード),R$13,$BB138,R$14,_xlfn.XLOOKUP($AS138,仮想キートップ,キー位置),R$16,_xlfn.XLOOKUP($AS138,仮想キートップ,キー位置),IF(COUNTA($AM138:$AM$348)&gt;1,R$17,R$18)),_xlfn.CONCAT(R$4,R$6,IF($AS138=_xlfn.XLOOKUP($AS138,仮想キートップ,入力キー),R$7,R$10),_xlfn.XLOOKUP($AS138,仮想キートップ,入力コード),R$13,$BB138,R$14,_xlfn.XLOOKUP($AS138,仮想キートップ,キー位置),R$15,_xlfn.XLOOKUP($AS138,仮想キートップ,キー位置),R$17,IF($AS138=_xlfn.XLOOKUP($AS138,仮想キートップ,入力キー),R$8,R$9),_xlfn.XLOOKUP($AS138,仮想キートップ,入力コード),R$13,$BB138,R$14,_xlfn.XLOOKUP($AS138,仮想キートップ,キー位置),R$16,_xlfn.XLOOKUP($AS138,仮想キートップ,キー位置),R$17,R$5,IF($AS138=_xlfn.XLOOKUP($AS138,仮想キートップ,入力キー),R$7,R$10),_xlfn.XLOOKUP($AS138,仮想キートップ,入力コード),R$13,$BD138,R$14,_xlfn.XLOOKUP($AS138,仮想キートップ,キー位置),R$15,_xlfn.XLOOKUP($AS138,仮想キートップ,キー位置),R$17,IF($AS138=_xlfn.XLOOKUP($AS138,仮想キートップ,入力キー),R$12,R$11),_xlfn.XLOOKUP($AS138,仮想キートップ,入力コード),R$13,$BD138,R$14,_xlfn.XLOOKUP($AS138,仮想キートップ,キー位置),R$16,_xlfn.XLOOKUP($AS138,仮想キートップ,キー位置),IF(COUNTA($AM138:$AM$348)&gt;1,R$17,R$18)))),"")</f>
        <v/>
      </c>
      <c r="S138" s="282"/>
      <c r="U138" s="24">
        <f t="shared" si="73"/>
        <v>3</v>
      </c>
      <c r="V138" s="23" t="str">
        <f t="shared" si="74"/>
        <v>A</v>
      </c>
      <c r="W138" s="23">
        <f t="shared" si="75"/>
        <v>1</v>
      </c>
      <c r="X138" s="23">
        <f t="shared" si="76"/>
        <v>0</v>
      </c>
      <c r="Y138" s="30">
        <f t="shared" si="77"/>
        <v>70369146830848</v>
      </c>
      <c r="Z138" s="178">
        <f t="shared" si="78"/>
        <v>0</v>
      </c>
      <c r="AA138" s="23"/>
      <c r="AB138" s="386">
        <f t="shared" si="79"/>
        <v>402653184</v>
      </c>
      <c r="AC138" s="49" t="str">
        <f t="shared" si="80"/>
        <v/>
      </c>
      <c r="AD138" s="50">
        <f t="shared" si="81"/>
        <v>0</v>
      </c>
      <c r="AE138" s="49">
        <f t="shared" si="82"/>
        <v>70368878395392</v>
      </c>
      <c r="AF138" s="49" t="str">
        <f t="shared" si="83"/>
        <v/>
      </c>
      <c r="AG138" s="48">
        <f t="shared" si="84"/>
        <v>0</v>
      </c>
      <c r="AH138" s="386">
        <f t="shared" si="85"/>
        <v>70369012613120</v>
      </c>
      <c r="AI138" s="49" t="str">
        <f t="shared" si="86"/>
        <v/>
      </c>
      <c r="AJ138" s="50">
        <f t="shared" si="87"/>
        <v>0</v>
      </c>
      <c r="AK138" s="23"/>
      <c r="AL138" s="113">
        <v>184</v>
      </c>
      <c r="AM138" s="4" t="s">
        <v>290</v>
      </c>
      <c r="AN138" s="334"/>
      <c r="AO138" s="334"/>
      <c r="AP138" s="10" t="s">
        <v>290</v>
      </c>
      <c r="AQ138" s="4" t="s">
        <v>290</v>
      </c>
      <c r="AR138" s="13"/>
      <c r="AS138" s="13" t="s">
        <v>60</v>
      </c>
      <c r="AT138" s="13" t="s">
        <v>62</v>
      </c>
      <c r="AU138" s="100" t="s">
        <v>102</v>
      </c>
      <c r="AV138" s="22"/>
      <c r="AW138" s="428" t="s">
        <v>469</v>
      </c>
      <c r="AX138" s="5" t="s">
        <v>332</v>
      </c>
      <c r="AY138" s="12" t="s">
        <v>1046</v>
      </c>
      <c r="AZ138" s="122" t="str">
        <f t="shared" ref="AZ138:AZ201" si="99">IF(AY138="",_xlfn.XLOOKUP(AV138,ひらがな,ローマ字コード,""),AY138)</f>
        <v>{"key_code":"f6"}</v>
      </c>
      <c r="BA138" s="83"/>
      <c r="BB138" s="122" t="str">
        <f t="shared" ref="BB138:BB201" si="100">IF(BA138&lt;&gt;"",BA138,IF(OR(U138&gt;1,COUNTIF(入力キー,AS138)=0),AZ138,_xlfn.CONCAT(BB$16,_xlfn.XLOOKUP(AS138,入力キー,入力コード),BB$18)))</f>
        <v>{"key_code":"f6"}</v>
      </c>
      <c r="BC138" s="83"/>
      <c r="BD138" s="320"/>
    </row>
    <row r="139" spans="1:56" ht="84">
      <c r="A139" s="285"/>
      <c r="B139" s="286"/>
      <c r="C139" s="295"/>
      <c r="D139" s="296"/>
      <c r="E139" s="291"/>
      <c r="F139" s="202" t="str">
        <f t="shared" si="88"/>
        <v>{"description":"あ, い &amp; 小 → 新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</v>
      </c>
      <c r="G139" s="86" t="str">
        <f t="shared" si="89"/>
        <v>{"conditions":[{"type":"variable_unless","name":"USC","value":0},{"type":"variable_unless","name":"KC_J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eft_arrow","modifiers":["command"]},{"key_code":"down_arrow","modifiers":["command"]},{"key_code":"lang1"},{"set_variable":{"name":"KC_K","value":1}},{"set_variable":{"name":"USC","value":0}}],"to_after_key_up":[{"set_variable":{"name":"KC_K","value":0}}],"type":"basic"},</v>
      </c>
      <c r="H139" s="86" t="str">
        <f t="shared" si="90"/>
        <v>{"conditions":[{"type":"variable_unless","name":"USC","value":0},{"type":"variable_unless","name":"KC_K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eft_arrow","modifiers":["command"]},{"key_code":"down_arrow","modifiers":["command"]},{"key_code":"lang1"},{"set_variable":{"name":"KC_J","value":1}},{"set_variable":{"name":"USC","value":0}}],"to_after_key_up":[{"set_variable":{"name":"KC_J","value":0}}],"type":"basic"},</v>
      </c>
      <c r="I139" s="86" t="str">
        <f t="shared" si="91"/>
        <v/>
      </c>
      <c r="J139" s="86" t="str">
        <f t="shared" si="92"/>
        <v/>
      </c>
      <c r="K139" s="86" t="str">
        <f t="shared" si="93"/>
        <v/>
      </c>
      <c r="L139" s="86" t="str">
        <f t="shared" si="94"/>
        <v/>
      </c>
      <c r="M139" s="86" t="str">
        <f t="shared" si="95"/>
        <v/>
      </c>
      <c r="N139" s="286"/>
      <c r="O139" s="92" t="str">
        <f t="shared" si="96"/>
        <v>{"description":"[英数] J, K &amp; Q → 新","conditions":[{"type":"variable_if","name":"USC","value":2},{"type":"variable_unless","name":"KC_J","value":0},{"type":"variable_unless","name":"KC_K","value":0}],"from":{"key_code":"q","modifiers":{"optional":["caps_lock"]}},"to":[{"key_code":"delete_or_backspace"},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],"from":{"key_code":"q","modifiers":{"optional":["caps_lock"]}},"to":[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],"from":{"key_code":"q","modifiers":{"optional":["caps_lock"]}},"to":[{"key_code":"left_arrow","modifiers":["command"]},{"key_code":"down_arrow","modifiers":["command"]},{"set_variable":{"name":"KC_Q","value":1}},{"set_variable":{"name":"USC","value":0}}],"to_after_key_up":[{"set_variable":{"name":"KC_Q","value":0}}],"type":"basic"},</v>
      </c>
      <c r="P139" s="86" t="str">
        <f t="shared" si="97"/>
        <v>{"conditions":[{"type":"variable_if","name":"USC","value":2},{"type":"variable_unless","name":"KC_J","value":0},{"type":"variable_unless","name":"KC_Q","value":0}],"from":{"key_code":"k","modifiers":{"optional":["caps_lock"]}},"to":[{"key_code":"delete_or_backspace"},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Q","value":0}],"from":{"key_code":"k","modifiers":{"optional":["caps_lock"]}},"to":[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],"from":{"key_code":"k","modifiers":{"optional":["caps_lock"]}},"to":[{"key_code":"left_arrow","modifiers":["command"]},{"key_code":"down_arrow","modifiers":["command"]},{"set_variable":{"name":"KC_K","value":1}},{"set_variable":{"name":"USC","value":0}}],"to_after_key_up":[{"set_variable":{"name":"KC_K","value":0}}],"type":"basic"},</v>
      </c>
      <c r="Q139" s="86" t="str">
        <f t="shared" si="98"/>
        <v>{"conditions":[{"type":"variable_if","name":"USC","value":2},{"type":"variable_unless","name":"KC_K","value":0},{"type":"variable_unless","name":"KC_Q","value":0}],"from":{"key_code":"j","modifiers":{"optional":["caps_lock"]}},"to":[{"key_code":"delete_or_backspace"},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Q","value":0}],"from":{"key_code":"j","modifiers":{"optional":["caps_lock"]}},"to":[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],"from":{"key_code":"j","modifiers":{"optional":["caps_lock"]}},"to":[{"key_code":"left_arrow","modifiers":["command"]},{"key_code":"down_arrow","modifiers":["command"]},{"set_variable":{"name":"KC_J","value":1}},{"set_variable":{"name":"USC","value":0}}],"to_after_key_up":[{"set_variable":{"name":"KC_J","value":0}}],"type":"basic"},</v>
      </c>
      <c r="R139" s="93" t="str">
        <f>IF(AND($AM139&lt;&gt;"",$U139=1),_xlfn.CONCAT(R$3,PROPER(_xlfn.XLOOKUP($AS139,入力キー,入力コード)),IF(OR($BD139="",$BD139=$BB139),_xlfn.CONCAT(R$4,IF($AS139=_xlfn.XLOOKUP($AS139,仮想キートップ,入力キー),R$7,R$10),_xlfn.XLOOKUP($AS139,仮想キートップ,入力コード),R$13,$BB139,R$14,_xlfn.XLOOKUP($AS139,仮想キートップ,キー位置),R$15,_xlfn.XLOOKUP($AS139,仮想キートップ,キー位置),R$17,IF($AS139=_xlfn.XLOOKUP($AS139,仮想キートップ,入力キー),R$12,R$11),_xlfn.XLOOKUP($AS139,仮想キートップ,入力コード),R$13,$BB139,R$14,_xlfn.XLOOKUP($AS139,仮想キートップ,キー位置),R$16,_xlfn.XLOOKUP($AS139,仮想キートップ,キー位置),IF(COUNTA($AM139:$AM$348)&gt;1,R$17,R$18)),_xlfn.CONCAT(R$4,R$6,IF($AS139=_xlfn.XLOOKUP($AS139,仮想キートップ,入力キー),R$7,R$10),_xlfn.XLOOKUP($AS139,仮想キートップ,入力コード),R$13,$BB139,R$14,_xlfn.XLOOKUP($AS139,仮想キートップ,キー位置),R$15,_xlfn.XLOOKUP($AS139,仮想キートップ,キー位置),R$17,IF($AS139=_xlfn.XLOOKUP($AS139,仮想キートップ,入力キー),R$8,R$9),_xlfn.XLOOKUP($AS139,仮想キートップ,入力コード),R$13,$BB139,R$14,_xlfn.XLOOKUP($AS139,仮想キートップ,キー位置),R$16,_xlfn.XLOOKUP($AS139,仮想キートップ,キー位置),R$17,R$5,IF($AS139=_xlfn.XLOOKUP($AS139,仮想キートップ,入力キー),R$7,R$10),_xlfn.XLOOKUP($AS139,仮想キートップ,入力コード),R$13,$BD139,R$14,_xlfn.XLOOKUP($AS139,仮想キートップ,キー位置),R$15,_xlfn.XLOOKUP($AS139,仮想キートップ,キー位置),R$17,IF($AS139=_xlfn.XLOOKUP($AS139,仮想キートップ,入力キー),R$12,R$11),_xlfn.XLOOKUP($AS139,仮想キートップ,入力コード),R$13,$BD139,R$14,_xlfn.XLOOKUP($AS139,仮想キートップ,キー位置),R$16,_xlfn.XLOOKUP($AS139,仮想キートップ,キー位置),IF(COUNTA($AM139:$AM$348)&gt;1,R$17,R$18)))),"")</f>
        <v/>
      </c>
      <c r="S139" s="282"/>
      <c r="U139" s="24">
        <f t="shared" ref="U139:U202" si="101">COUNTA(AS139:AU139)</f>
        <v>3</v>
      </c>
      <c r="V139" s="23" t="str">
        <f t="shared" ref="V139:V202" si="102">CHAR($V$18+W139+X139)</f>
        <v>A</v>
      </c>
      <c r="W139" s="23">
        <f t="shared" ref="W139:W202" si="103">IF(AQ139="",0,1)</f>
        <v>1</v>
      </c>
      <c r="X139" s="23">
        <f t="shared" ref="X139:X202" si="104">IF(AR139="",0,2)</f>
        <v>0</v>
      </c>
      <c r="Y139" s="30">
        <f t="shared" ref="Y139:Y202" si="105">_xlfn.BITOR(_xlfn.BITOR(_xlfn.BITLSHIFT(1,_xlfn.XLOOKUP(AS139,仮想キートップ,ビット)),_xlfn.BITLSHIFT(1,_xlfn.XLOOKUP(AT139,仮想キートップ,ビット))),_xlfn.BITLSHIFT(1,_xlfn.XLOOKUP(AU139,仮想キートップ,ビット)))</f>
        <v>6442459136</v>
      </c>
      <c r="Z139" s="178">
        <f t="shared" ref="Z139:Z202" si="106">IF(OR(U139=3,AND(U139=2,COUNTIF(ビットパターンA,Y139)+COUNTIF(ビットパターンB,Y139)+COUNTIF(ビットパターンC,Y139)=0)),0,_xlfn.XLOOKUP(AV139,ひらがな,移動単位,0))</f>
        <v>0</v>
      </c>
      <c r="AA139" s="23"/>
      <c r="AB139" s="386">
        <f t="shared" ref="AB139:AB202" si="107">IF(AND($U139=3,$AZ139&lt;&gt;""),_xlfn.BITOR(_xlfn.BITLSHIFT(1,_xlfn.XLOOKUP(AS139,仮想キートップ,ビット)),_xlfn.BITLSHIFT(1,_xlfn.XLOOKUP(AT139,仮想キートップ,ビット))),"")</f>
        <v>6442450944</v>
      </c>
      <c r="AC139" s="49" t="str">
        <f t="shared" ref="AC139:AC202" si="108">_xlfn.XLOOKUP(AB139,ビットパターン,出力かな,"")</f>
        <v/>
      </c>
      <c r="AD139" s="50">
        <f t="shared" ref="AD139:AD202" si="109">_xlfn.XLOOKUP(AC139,ひらがな,移動単位,0)</f>
        <v>0</v>
      </c>
      <c r="AE139" s="49">
        <f t="shared" ref="AE139:AE202" si="110">IF(AND($U139=3,$AZ139&lt;&gt;""),_xlfn.BITOR(_xlfn.BITLSHIFT(1,_xlfn.XLOOKUP(AS139,仮想キートップ,ビット)),_xlfn.BITLSHIFT(1,_xlfn.XLOOKUP(AU139,仮想キートップ,ビット))),"")</f>
        <v>2147491840</v>
      </c>
      <c r="AF139" s="49" t="str">
        <f t="shared" ref="AF139:AF202" si="111">_xlfn.XLOOKUP(AE139,ビットパターン,出力かな,"")</f>
        <v>(ぁ)</v>
      </c>
      <c r="AG139" s="48">
        <f t="shared" ref="AG139:AG202" si="112">_xlfn.XLOOKUP(AF139,ひらがな,移動単位,0)</f>
        <v>1</v>
      </c>
      <c r="AH139" s="386">
        <f t="shared" ref="AH139:AH202" si="113">IF(AND($U139=3,$AZ139&lt;&gt;""),_xlfn.BITOR(_xlfn.BITLSHIFT(1,_xlfn.XLOOKUP(AT139,仮想キートップ,ビット)),_xlfn.BITLSHIFT(1,_xlfn.XLOOKUP(AU139,仮想キートップ,ビット))),"")</f>
        <v>4294975488</v>
      </c>
      <c r="AI139" s="49" t="str">
        <f t="shared" ref="AI139:AI202" si="114">_xlfn.XLOOKUP(AH139,ビットパターン,出力かな,"")</f>
        <v>(ぃ)</v>
      </c>
      <c r="AJ139" s="50">
        <f t="shared" ref="AJ139:AJ202" si="115">_xlfn.XLOOKUP(AI139,ひらがな,移動単位,0)</f>
        <v>1</v>
      </c>
      <c r="AK139" s="23"/>
      <c r="AL139" s="113">
        <v>185</v>
      </c>
      <c r="AM139" s="4" t="s">
        <v>290</v>
      </c>
      <c r="AN139" s="334"/>
      <c r="AO139" s="334"/>
      <c r="AP139" s="10"/>
      <c r="AQ139" s="4" t="s">
        <v>290</v>
      </c>
      <c r="AR139" s="13"/>
      <c r="AS139" s="13" t="s">
        <v>67</v>
      </c>
      <c r="AT139" s="13" t="s">
        <v>69</v>
      </c>
      <c r="AU139" s="100" t="s">
        <v>23</v>
      </c>
      <c r="AV139" s="22"/>
      <c r="AW139" s="428" t="s">
        <v>991</v>
      </c>
      <c r="AX139" s="5" t="s">
        <v>301</v>
      </c>
      <c r="AY139" s="12" t="s">
        <v>1108</v>
      </c>
      <c r="AZ139" s="122" t="str">
        <f t="shared" si="99"/>
        <v>{"key_code":"b","modifiers":["shift","option"]},{"key_code":"left_arrow","modifiers":["command"]},{"key_code":"down_arrow","modifiers":["command"]},{"key_code":"lang1"}</v>
      </c>
      <c r="BA139" s="83" t="s">
        <v>1107</v>
      </c>
      <c r="BB139" s="122" t="str">
        <f t="shared" si="100"/>
        <v>{"key_code":"left_arrow","modifiers":["command"]},{"key_code":"down_arrow","modifiers":["command"]}</v>
      </c>
      <c r="BC139" s="83"/>
      <c r="BD139" s="320"/>
    </row>
    <row r="140" spans="1:56" ht="63">
      <c r="A140" s="285"/>
      <c r="B140" s="286"/>
      <c r="C140" s="295"/>
      <c r="D140" s="296"/>
      <c r="E140" s="291"/>
      <c r="F140" s="202" t="str">
        <f t="shared" si="88"/>
        <v>{"description":"あ, い &amp; ろ → ……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</v>
      </c>
      <c r="G140" s="86" t="str">
        <f t="shared" si="89"/>
        <v>{"conditions":[{"type":"variable_unless","name":"USC","value":0},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delete_or_backspace"},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</v>
      </c>
      <c r="H140" s="86" t="str">
        <f t="shared" si="90"/>
        <v>{"conditions":[{"type":"variable_if","name":"USC","value":2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</v>
      </c>
      <c r="I140" s="86" t="str">
        <f t="shared" si="91"/>
        <v/>
      </c>
      <c r="J140" s="86" t="str">
        <f t="shared" si="92"/>
        <v/>
      </c>
      <c r="K140" s="86" t="str">
        <f t="shared" si="93"/>
        <v/>
      </c>
      <c r="L140" s="86" t="str">
        <f t="shared" si="94"/>
        <v/>
      </c>
      <c r="M140" s="86" t="str">
        <f t="shared" si="95"/>
        <v/>
      </c>
      <c r="N140" s="286"/>
      <c r="O140" s="92" t="str">
        <f t="shared" si="96"/>
        <v>{"description":"[英数] J, K &amp; A → ……","conditions":[{"type":"variable_if","name":"USC","value":2},{"type":"variable_unless","name":"KC_J","value":0},{"type":"variable_unless","name":"KC_K","value":0}],"from":{"key_code":"a","modifiers":{"optional":["caps_lock"]}},"to":[{"key_code":"delete_or_backspace"},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],"from":{"key_code":"a","modifiers":{"optional":["caps_lock"]}},"to":[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],"from":{"key_code":"a","modifiers":{"optional":["caps_lock"]}},"to":[{"key_code":"semicolon","modifiers":["option"]},{"key_code":"semicolon","modifiers":["option"]},{"set_variable":{"name":"KC_A","value":1}},{"set_variable":{"name":"USC","value":0}}],"to_after_key_up":[{"set_variable":{"name":"KC_A","value":0}}],"type":"basic"},</v>
      </c>
      <c r="P140" s="86" t="str">
        <f t="shared" si="97"/>
        <v>{"conditions":[{"type":"variable_if","name":"USC","value":2},{"type":"variable_unless","name":"KC_J","value":0},{"type":"variable_unless","name":"KC_A","value":0}],"from":{"key_code":"k","modifiers":{"optional":["caps_lock"]}},"to":[{"key_code":"delete_or_backspace"},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A","value":0}],"from":{"key_code":"k","modifiers":{"optional":["caps_lock"]}},"to":[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],"from":{"key_code":"k","modifiers":{"optional":["caps_lock"]}},"to":[{"key_code":"semicolon","modifiers":["option"]},{"key_code":"semicolon","modifiers":["option"]},{"set_variable":{"name":"KC_K","value":1}},{"set_variable":{"name":"USC","value":0}}],"to_after_key_up":[{"set_variable":{"name":"KC_K","value":0}}],"type":"basic"},</v>
      </c>
      <c r="Q140" s="86" t="str">
        <f t="shared" si="98"/>
        <v>{"conditions":[{"type":"variable_if","name":"USC","value":2},{"type":"variable_unless","name":"KC_K","value":0},{"type":"variable_unless","name":"KC_A","value":0}],"from":{"key_code":"j","modifiers":{"optional":["caps_lock"]}},"to":[{"key_code":"delete_or_backspace"},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],"from":{"key_code":"j","modifiers":{"optional":["caps_lock"]}},"to":[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],"from":{"key_code":"j","modifiers":{"optional":["caps_lock"]}},"to":[{"key_code":"semicolon","modifiers":["option"]},{"key_code":"semicolon","modifiers":["option"]},{"set_variable":{"name":"KC_J","value":1}},{"set_variable":{"name":"USC","value":0}}],"to_after_key_up":[{"set_variable":{"name":"KC_J","value":0}}],"type":"basic"},</v>
      </c>
      <c r="R140" s="93" t="str">
        <f>IF(AND($AM140&lt;&gt;"",$U140=1),_xlfn.CONCAT(R$3,PROPER(_xlfn.XLOOKUP($AS140,入力キー,入力コード)),IF(OR($BD140="",$BD140=$BB140),_xlfn.CONCAT(R$4,IF($AS140=_xlfn.XLOOKUP($AS140,仮想キートップ,入力キー),R$7,R$10),_xlfn.XLOOKUP($AS140,仮想キートップ,入力コード),R$13,$BB140,R$14,_xlfn.XLOOKUP($AS140,仮想キートップ,キー位置),R$15,_xlfn.XLOOKUP($AS140,仮想キートップ,キー位置),R$17,IF($AS140=_xlfn.XLOOKUP($AS140,仮想キートップ,入力キー),R$12,R$11),_xlfn.XLOOKUP($AS140,仮想キートップ,入力コード),R$13,$BB140,R$14,_xlfn.XLOOKUP($AS140,仮想キートップ,キー位置),R$16,_xlfn.XLOOKUP($AS140,仮想キートップ,キー位置),IF(COUNTA($AM140:$AM$348)&gt;1,R$17,R$18)),_xlfn.CONCAT(R$4,R$6,IF($AS140=_xlfn.XLOOKUP($AS140,仮想キートップ,入力キー),R$7,R$10),_xlfn.XLOOKUP($AS140,仮想キートップ,入力コード),R$13,$BB140,R$14,_xlfn.XLOOKUP($AS140,仮想キートップ,キー位置),R$15,_xlfn.XLOOKUP($AS140,仮想キートップ,キー位置),R$17,IF($AS140=_xlfn.XLOOKUP($AS140,仮想キートップ,入力キー),R$8,R$9),_xlfn.XLOOKUP($AS140,仮想キートップ,入力コード),R$13,$BB140,R$14,_xlfn.XLOOKUP($AS140,仮想キートップ,キー位置),R$16,_xlfn.XLOOKUP($AS140,仮想キートップ,キー位置),R$17,R$5,IF($AS140=_xlfn.XLOOKUP($AS140,仮想キートップ,入力キー),R$7,R$10),_xlfn.XLOOKUP($AS140,仮想キートップ,入力コード),R$13,$BD140,R$14,_xlfn.XLOOKUP($AS140,仮想キートップ,キー位置),R$15,_xlfn.XLOOKUP($AS140,仮想キートップ,キー位置),R$17,IF($AS140=_xlfn.XLOOKUP($AS140,仮想キートップ,入力キー),R$12,R$11),_xlfn.XLOOKUP($AS140,仮想キートップ,入力コード),R$13,$BD140,R$14,_xlfn.XLOOKUP($AS140,仮想キートップ,キー位置),R$16,_xlfn.XLOOKUP($AS140,仮想キートップ,キー位置),IF(COUNTA($AM140:$AM$348)&gt;1,R$17,R$18)))),"")</f>
        <v/>
      </c>
      <c r="S140" s="282"/>
      <c r="U140" s="24">
        <f t="shared" si="101"/>
        <v>3</v>
      </c>
      <c r="V140" s="23" t="str">
        <f t="shared" si="102"/>
        <v>A</v>
      </c>
      <c r="W140" s="23">
        <f t="shared" si="103"/>
        <v>1</v>
      </c>
      <c r="X140" s="23">
        <f t="shared" si="104"/>
        <v>0</v>
      </c>
      <c r="Y140" s="30">
        <f t="shared" si="105"/>
        <v>6476005376</v>
      </c>
      <c r="Z140" s="178">
        <f t="shared" si="106"/>
        <v>0</v>
      </c>
      <c r="AA140" s="23"/>
      <c r="AB140" s="386">
        <f t="shared" si="107"/>
        <v>6442450944</v>
      </c>
      <c r="AC140" s="49" t="str">
        <f t="shared" si="108"/>
        <v/>
      </c>
      <c r="AD140" s="50">
        <f t="shared" si="109"/>
        <v>0</v>
      </c>
      <c r="AE140" s="49">
        <f t="shared" si="110"/>
        <v>2181038080</v>
      </c>
      <c r="AF140" s="49" t="str">
        <f t="shared" si="111"/>
        <v>ぜ</v>
      </c>
      <c r="AG140" s="48">
        <f t="shared" si="112"/>
        <v>1</v>
      </c>
      <c r="AH140" s="386">
        <f t="shared" si="113"/>
        <v>4328521728</v>
      </c>
      <c r="AI140" s="49" t="str">
        <f t="shared" si="114"/>
        <v/>
      </c>
      <c r="AJ140" s="50">
        <f t="shared" si="115"/>
        <v>0</v>
      </c>
      <c r="AK140" s="23"/>
      <c r="AL140" s="113">
        <v>186</v>
      </c>
      <c r="AM140" s="4" t="s">
        <v>290</v>
      </c>
      <c r="AN140" s="334"/>
      <c r="AO140" s="334"/>
      <c r="AP140" s="10"/>
      <c r="AQ140" s="4" t="s">
        <v>290</v>
      </c>
      <c r="AR140" s="13"/>
      <c r="AS140" s="13" t="s">
        <v>67</v>
      </c>
      <c r="AT140" s="13" t="s">
        <v>69</v>
      </c>
      <c r="AU140" s="100" t="s">
        <v>56</v>
      </c>
      <c r="AV140" s="22"/>
      <c r="AW140" s="428" t="s">
        <v>309</v>
      </c>
      <c r="AX140" s="5" t="s">
        <v>310</v>
      </c>
      <c r="AY140" s="12" t="s">
        <v>311</v>
      </c>
      <c r="AZ140" s="122" t="str">
        <f t="shared" si="99"/>
        <v>{"key_code":"semicolon","modifiers":["option"]},{"key_code":"semicolon","modifiers":["option"]},{"key_code":"return_or_enter"}</v>
      </c>
      <c r="BA140" s="83" t="s">
        <v>552</v>
      </c>
      <c r="BB140" s="122" t="str">
        <f t="shared" si="100"/>
        <v>{"key_code":"semicolon","modifiers":["option"]},{"key_code":"semicolon","modifiers":["option"]}</v>
      </c>
      <c r="BC140" s="83"/>
      <c r="BD140" s="320"/>
    </row>
    <row r="141" spans="1:56" ht="105">
      <c r="A141" s="285"/>
      <c r="B141" s="286"/>
      <c r="C141" s="295"/>
      <c r="D141" s="296"/>
      <c r="E141" s="291"/>
      <c r="F141" s="202" t="str">
        <f t="shared" si="88"/>
        <v>{"description":"あ, い &amp; ほ → ――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</v>
      </c>
      <c r="G141" s="86" t="str">
        <f t="shared" si="89"/>
        <v>{"conditions":[{"type":"variable_unless","name":"USC","value":0},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K","value":1}},{"set_variable":{"name":"USC","value":0}}],"to_after_key_up":[{"set_variable":{"name":"KC_K","value":0}}],"type":"basic"},</v>
      </c>
      <c r="H141" s="86" t="str">
        <f t="shared" si="90"/>
        <v>{"conditions":[{"type":"variable_if","name":"USC","value":2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</v>
      </c>
      <c r="I141" s="86" t="str">
        <f t="shared" si="91"/>
        <v/>
      </c>
      <c r="J141" s="86" t="str">
        <f t="shared" si="92"/>
        <v/>
      </c>
      <c r="K141" s="86" t="str">
        <f t="shared" si="93"/>
        <v/>
      </c>
      <c r="L141" s="86" t="str">
        <f t="shared" si="94"/>
        <v/>
      </c>
      <c r="M141" s="86" t="str">
        <f t="shared" si="95"/>
        <v/>
      </c>
      <c r="N141" s="286"/>
      <c r="O141" s="92" t="str">
        <f t="shared" si="96"/>
        <v>{"description":"[英数] J, K &amp; Z → ――","conditions":[{"type":"variable_if","name":"USC","value":2},{"type":"variable_unless","name":"KC_J","value":0},{"type":"variable_unless","name":"KC_K","value":0}],"from":{"key_code":"z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],"from":{"key_code":"z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],"from":{"key_code":"z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</v>
      </c>
      <c r="P141" s="86" t="str">
        <f t="shared" si="97"/>
        <v>{"conditions":[{"type":"variable_if","name":"USC","value":2},{"type":"variable_unless","name":"KC_J","value":0},{"type":"variable_unless","name":"KC_Z","value":0}],"from":{"key_code":"k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Z","value":0}],"from":{"key_code":"k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],"from":{"key_code":"k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</v>
      </c>
      <c r="Q141" s="86" t="str">
        <f t="shared" si="98"/>
        <v>{"conditions":[{"type":"variable_if","name":"USC","value":2},{"type":"variable_unless","name":"KC_K","value":0},{"type":"variable_unless","name":"KC_Z","value":0}],"from":{"key_code":"j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],"from":{"key_code":"j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],"from":{"key_code":"j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</v>
      </c>
      <c r="R141" s="93" t="str">
        <f>IF(AND($AM141&lt;&gt;"",$U141=1),_xlfn.CONCAT(R$3,PROPER(_xlfn.XLOOKUP($AS141,入力キー,入力コード)),IF(OR($BD141="",$BD141=$BB141),_xlfn.CONCAT(R$4,IF($AS141=_xlfn.XLOOKUP($AS141,仮想キートップ,入力キー),R$7,R$10),_xlfn.XLOOKUP($AS141,仮想キートップ,入力コード),R$13,$BB141,R$14,_xlfn.XLOOKUP($AS141,仮想キートップ,キー位置),R$15,_xlfn.XLOOKUP($AS141,仮想キートップ,キー位置),R$17,IF($AS141=_xlfn.XLOOKUP($AS141,仮想キートップ,入力キー),R$12,R$11),_xlfn.XLOOKUP($AS141,仮想キートップ,入力コード),R$13,$BB141,R$14,_xlfn.XLOOKUP($AS141,仮想キートップ,キー位置),R$16,_xlfn.XLOOKUP($AS141,仮想キートップ,キー位置),IF(COUNTA($AM141:$AM$348)&gt;1,R$17,R$18)),_xlfn.CONCAT(R$4,R$6,IF($AS141=_xlfn.XLOOKUP($AS141,仮想キートップ,入力キー),R$7,R$10),_xlfn.XLOOKUP($AS141,仮想キートップ,入力コード),R$13,$BB141,R$14,_xlfn.XLOOKUP($AS141,仮想キートップ,キー位置),R$15,_xlfn.XLOOKUP($AS141,仮想キートップ,キー位置),R$17,IF($AS141=_xlfn.XLOOKUP($AS141,仮想キートップ,入力キー),R$8,R$9),_xlfn.XLOOKUP($AS141,仮想キートップ,入力コード),R$13,$BB141,R$14,_xlfn.XLOOKUP($AS141,仮想キートップ,キー位置),R$16,_xlfn.XLOOKUP($AS141,仮想キートップ,キー位置),R$17,R$5,IF($AS141=_xlfn.XLOOKUP($AS141,仮想キートップ,入力キー),R$7,R$10),_xlfn.XLOOKUP($AS141,仮想キートップ,入力コード),R$13,$BD141,R$14,_xlfn.XLOOKUP($AS141,仮想キートップ,キー位置),R$15,_xlfn.XLOOKUP($AS141,仮想キートップ,キー位置),R$17,IF($AS141=_xlfn.XLOOKUP($AS141,仮想キートップ,入力キー),R$12,R$11),_xlfn.XLOOKUP($AS141,仮想キートップ,入力コード),R$13,$BD141,R$14,_xlfn.XLOOKUP($AS141,仮想キートップ,キー位置),R$16,_xlfn.XLOOKUP($AS141,仮想キートップ,キー位置),IF(COUNTA($AM141:$AM$348)&gt;1,R$17,R$18)))),"")</f>
        <v/>
      </c>
      <c r="S141" s="282"/>
      <c r="U141" s="24">
        <f t="shared" si="101"/>
        <v>3</v>
      </c>
      <c r="V141" s="23" t="str">
        <f t="shared" si="102"/>
        <v>A</v>
      </c>
      <c r="W141" s="23">
        <f t="shared" si="103"/>
        <v>1</v>
      </c>
      <c r="X141" s="23">
        <f t="shared" si="104"/>
        <v>0</v>
      </c>
      <c r="Y141" s="30">
        <f t="shared" si="105"/>
        <v>143881404416</v>
      </c>
      <c r="Z141" s="178">
        <f t="shared" si="106"/>
        <v>0</v>
      </c>
      <c r="AA141" s="23"/>
      <c r="AB141" s="386">
        <f t="shared" si="107"/>
        <v>6442450944</v>
      </c>
      <c r="AC141" s="49" t="str">
        <f t="shared" si="108"/>
        <v/>
      </c>
      <c r="AD141" s="50">
        <f t="shared" si="109"/>
        <v>0</v>
      </c>
      <c r="AE141" s="49">
        <f t="shared" si="110"/>
        <v>139586437120</v>
      </c>
      <c r="AF141" s="49" t="str">
        <f t="shared" si="111"/>
        <v>ぼ</v>
      </c>
      <c r="AG141" s="48">
        <f t="shared" si="112"/>
        <v>1</v>
      </c>
      <c r="AH141" s="386">
        <f t="shared" si="113"/>
        <v>141733920768</v>
      </c>
      <c r="AI141" s="49" t="str">
        <f t="shared" si="114"/>
        <v/>
      </c>
      <c r="AJ141" s="50">
        <f t="shared" si="115"/>
        <v>0</v>
      </c>
      <c r="AK141" s="23"/>
      <c r="AL141" s="113">
        <v>187</v>
      </c>
      <c r="AM141" s="4" t="s">
        <v>290</v>
      </c>
      <c r="AN141" s="334"/>
      <c r="AO141" s="334"/>
      <c r="AP141" s="10"/>
      <c r="AQ141" s="4" t="s">
        <v>290</v>
      </c>
      <c r="AR141" s="13"/>
      <c r="AS141" s="13" t="s">
        <v>67</v>
      </c>
      <c r="AT141" s="13" t="s">
        <v>69</v>
      </c>
      <c r="AU141" s="100" t="s">
        <v>84</v>
      </c>
      <c r="AV141" s="22"/>
      <c r="AW141" s="428" t="s">
        <v>1055</v>
      </c>
      <c r="AX141" s="5" t="s">
        <v>1056</v>
      </c>
      <c r="AY141" s="12" t="s">
        <v>1122</v>
      </c>
      <c r="AZ141" s="122" t="str">
        <f t="shared" si="99"/>
        <v>{"key_code":"b","modifiers":["shift","option"]},{"key_code":"2"},{"key_code":"0"},{"key_code":"1"},{"key_code":"5"},{"key_code":"2"},{"key_code":"0"},{"key_code":"1"},{"key_code":"5"},{"key_code":"lang1"}</v>
      </c>
      <c r="BA141" s="83" t="s">
        <v>1057</v>
      </c>
      <c r="BB141" s="122" t="str">
        <f t="shared" si="100"/>
        <v>{"key_code":"b","modifiers":["shift","option"]},{"key_code":"2"},{"key_code":"0"},{"key_code":"1"},{"key_code":"5"},{"key_code":"2"},{"key_code":"0"},{"key_code":"1"},{"key_code":"5"},{"key_code":"lang2"}</v>
      </c>
      <c r="BC141" s="83"/>
      <c r="BD141" s="320"/>
    </row>
    <row r="142" spans="1:56" ht="105">
      <c r="A142" s="285"/>
      <c r="B142" s="286"/>
      <c r="C142" s="295"/>
      <c r="D142" s="296"/>
      <c r="E142" s="291"/>
      <c r="F142" s="202" t="str">
        <f t="shared" si="88"/>
        <v>{"description":"あ, い &amp; き → 『』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</v>
      </c>
      <c r="G142" s="86" t="str">
        <f t="shared" si="89"/>
        <v>{"conditions":[{"type":"keyboard_type_if","keyboard_types":["jis"]},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</v>
      </c>
      <c r="H142" s="86" t="str">
        <f t="shared" si="90"/>
        <v>{"conditions":[{"type":"keyboard_type_if","keyboard_types":["jis"]},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I142" s="86" t="str">
        <f t="shared" si="91"/>
        <v/>
      </c>
      <c r="J142" s="86" t="str">
        <f t="shared" si="92"/>
        <v/>
      </c>
      <c r="K142" s="86" t="str">
        <f t="shared" si="93"/>
        <v/>
      </c>
      <c r="L142" s="86" t="str">
        <f t="shared" si="94"/>
        <v/>
      </c>
      <c r="M142" s="86" t="str">
        <f t="shared" si="95"/>
        <v/>
      </c>
      <c r="N142" s="286"/>
      <c r="O142" s="92" t="str">
        <f t="shared" si="96"/>
        <v>{"description":"[英数] J, K &amp; W → 『』","conditions":[{"type":"keyboard_type_if","keyboard_types":["jis"]},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],"from":{"key_code":"w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],"from":{"key_code":"w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</v>
      </c>
      <c r="P142" s="86" t="str">
        <f t="shared" si="97"/>
        <v>{"conditions":[{"type":"keyboard_type_if","keyboard_types":["jis"]},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],"from":{"key_code":"k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],"from":{"key_code":"k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</v>
      </c>
      <c r="Q142" s="86" t="str">
        <f t="shared" si="98"/>
        <v>{"conditions":[{"type":"keyboard_type_if","keyboard_types":["jis"]},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],"from":{"key_code":"j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],"from":{"key_code":"j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</v>
      </c>
      <c r="R142" s="93" t="str">
        <f>IF(AND($AM142&lt;&gt;"",$U142=1),_xlfn.CONCAT(R$3,PROPER(_xlfn.XLOOKUP($AS142,入力キー,入力コード)),IF(OR($BD142="",$BD142=$BB142),_xlfn.CONCAT(R$4,IF($AS142=_xlfn.XLOOKUP($AS142,仮想キートップ,入力キー),R$7,R$10),_xlfn.XLOOKUP($AS142,仮想キートップ,入力コード),R$13,$BB142,R$14,_xlfn.XLOOKUP($AS142,仮想キートップ,キー位置),R$15,_xlfn.XLOOKUP($AS142,仮想キートップ,キー位置),R$17,IF($AS142=_xlfn.XLOOKUP($AS142,仮想キートップ,入力キー),R$12,R$11),_xlfn.XLOOKUP($AS142,仮想キートップ,入力コード),R$13,$BB142,R$14,_xlfn.XLOOKUP($AS142,仮想キートップ,キー位置),R$16,_xlfn.XLOOKUP($AS142,仮想キートップ,キー位置),IF(COUNTA($AM142:$AM$348)&gt;1,R$17,R$18)),_xlfn.CONCAT(R$4,R$6,IF($AS142=_xlfn.XLOOKUP($AS142,仮想キートップ,入力キー),R$7,R$10),_xlfn.XLOOKUP($AS142,仮想キートップ,入力コード),R$13,$BB142,R$14,_xlfn.XLOOKUP($AS142,仮想キートップ,キー位置),R$15,_xlfn.XLOOKUP($AS142,仮想キートップ,キー位置),R$17,IF($AS142=_xlfn.XLOOKUP($AS142,仮想キートップ,入力キー),R$8,R$9),_xlfn.XLOOKUP($AS142,仮想キートップ,入力コード),R$13,$BB142,R$14,_xlfn.XLOOKUP($AS142,仮想キートップ,キー位置),R$16,_xlfn.XLOOKUP($AS142,仮想キートップ,キー位置),R$17,R$5,IF($AS142=_xlfn.XLOOKUP($AS142,仮想キートップ,入力キー),R$7,R$10),_xlfn.XLOOKUP($AS142,仮想キートップ,入力コード),R$13,$BD142,R$14,_xlfn.XLOOKUP($AS142,仮想キートップ,キー位置),R$15,_xlfn.XLOOKUP($AS142,仮想キートップ,キー位置),R$17,IF($AS142=_xlfn.XLOOKUP($AS142,仮想キートップ,入力キー),R$12,R$11),_xlfn.XLOOKUP($AS142,仮想キートップ,入力コード),R$13,$BD142,R$14,_xlfn.XLOOKUP($AS142,仮想キートップ,キー位置),R$16,_xlfn.XLOOKUP($AS142,仮想キートップ,キー位置),IF(COUNTA($AM142:$AM$348)&gt;1,R$17,R$18)))),"")</f>
        <v/>
      </c>
      <c r="S142" s="282"/>
      <c r="U142" s="24">
        <f t="shared" si="101"/>
        <v>3</v>
      </c>
      <c r="V142" s="23" t="str">
        <f t="shared" si="102"/>
        <v>A</v>
      </c>
      <c r="W142" s="23">
        <f t="shared" si="103"/>
        <v>1</v>
      </c>
      <c r="X142" s="23">
        <f t="shared" si="104"/>
        <v>0</v>
      </c>
      <c r="Y142" s="30">
        <f t="shared" si="105"/>
        <v>6442467328</v>
      </c>
      <c r="Z142" s="178">
        <f t="shared" si="106"/>
        <v>0</v>
      </c>
      <c r="AA142" s="23"/>
      <c r="AB142" s="386">
        <f t="shared" si="107"/>
        <v>6442450944</v>
      </c>
      <c r="AC142" s="49" t="str">
        <f t="shared" si="108"/>
        <v/>
      </c>
      <c r="AD142" s="50">
        <f t="shared" si="109"/>
        <v>0</v>
      </c>
      <c r="AE142" s="49">
        <f t="shared" si="110"/>
        <v>2147500032</v>
      </c>
      <c r="AF142" s="49" t="str">
        <f t="shared" si="111"/>
        <v>ぎ</v>
      </c>
      <c r="AG142" s="48">
        <f t="shared" si="112"/>
        <v>1</v>
      </c>
      <c r="AH142" s="386">
        <f t="shared" si="113"/>
        <v>4294983680</v>
      </c>
      <c r="AI142" s="49" t="str">
        <f t="shared" si="114"/>
        <v/>
      </c>
      <c r="AJ142" s="50">
        <f t="shared" si="115"/>
        <v>0</v>
      </c>
      <c r="AK142" s="23"/>
      <c r="AL142" s="113">
        <v>188</v>
      </c>
      <c r="AM142" s="4" t="s">
        <v>290</v>
      </c>
      <c r="AN142" s="334"/>
      <c r="AO142" s="334"/>
      <c r="AP142" s="10"/>
      <c r="AQ142" s="4" t="s">
        <v>290</v>
      </c>
      <c r="AR142" s="13"/>
      <c r="AS142" s="13" t="s">
        <v>67</v>
      </c>
      <c r="AT142" s="13" t="s">
        <v>69</v>
      </c>
      <c r="AU142" s="100" t="s">
        <v>25</v>
      </c>
      <c r="AV142" s="22"/>
      <c r="AW142" s="428" t="s">
        <v>960</v>
      </c>
      <c r="AX142" s="5" t="s">
        <v>961</v>
      </c>
      <c r="AY142" s="12" t="s">
        <v>1123</v>
      </c>
      <c r="AZ142" s="122" t="str">
        <f t="shared" si="99"/>
        <v>{"key_code":"close_bracket","modifiers":["shift"]},{"key_code":"non_us_pound","modifiers":["shift"]},{"key_code":"return_or_enter"},{"key_code":"b","modifiers":["control"]}</v>
      </c>
      <c r="BA142" s="83" t="s">
        <v>977</v>
      </c>
      <c r="BB142" s="122" t="str">
        <f t="shared" si="100"/>
        <v>{"key_code":"lang1"},{"key_code":"close_bracket","modifiers":["shift"]},{"key_code":"non_us_pound","modifiers":["shift"]},{"key_code":"return_or_enter"},{"key_code":"lang2"},{"key_code":"b","modifiers":["control"]}</v>
      </c>
      <c r="BC142" s="83" t="s">
        <v>962</v>
      </c>
      <c r="BD142" s="320" t="s">
        <v>978</v>
      </c>
    </row>
    <row r="143" spans="1:56" ht="84">
      <c r="A143" s="285"/>
      <c r="B143" s="286"/>
      <c r="C143" s="295"/>
      <c r="D143" s="296"/>
      <c r="E143" s="291"/>
      <c r="F143" s="202" t="str">
        <f t="shared" si="88"/>
        <v>{"description":"あ, い &amp; け → （）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</v>
      </c>
      <c r="G143" s="86" t="str">
        <f t="shared" si="89"/>
        <v>{"conditions":[{"type":"keyboard_type_if","keyboard_types":["jis"]},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</v>
      </c>
      <c r="H143" s="86" t="str">
        <f t="shared" si="90"/>
        <v>{"conditions":[{"type":"keyboard_type_if","keyboard_types":["jis"]},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I143" s="86" t="str">
        <f t="shared" si="91"/>
        <v/>
      </c>
      <c r="J143" s="86" t="str">
        <f t="shared" si="92"/>
        <v/>
      </c>
      <c r="K143" s="86" t="str">
        <f t="shared" si="93"/>
        <v/>
      </c>
      <c r="L143" s="86" t="str">
        <f t="shared" si="94"/>
        <v/>
      </c>
      <c r="M143" s="86" t="str">
        <f t="shared" si="95"/>
        <v/>
      </c>
      <c r="N143" s="286"/>
      <c r="O143" s="92" t="str">
        <f t="shared" si="96"/>
        <v>{"description":"[英数] J, K &amp; S → （）","conditions":[{"type":"keyboard_type_if","keyboard_types":["jis"]},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],"from":{"key_code":"s","modifiers":{"optional":["caps_lock"]}},"to":[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],"from":{"key_code":"s","modifiers":{"optional":["caps_lock"]}},"to":[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</v>
      </c>
      <c r="P143" s="86" t="str">
        <f t="shared" si="97"/>
        <v>{"conditions":[{"type":"keyboard_type_if","keyboard_types":["jis"]},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],"from":{"key_code":"k","modifiers":{"optional":["caps_lock"]}},"to":[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],"from":{"key_code":"k","modifiers":{"optional":["caps_lock"]}},"to":[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</v>
      </c>
      <c r="Q143" s="86" t="str">
        <f t="shared" si="98"/>
        <v>{"conditions":[{"type":"keyboard_type_if","keyboard_types":["jis"]},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],"from":{"key_code":"j","modifiers":{"optional":["caps_lock"]}},"to":[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],"from":{"key_code":"j","modifiers":{"optional":["caps_lock"]}},"to":[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  <c r="R143" s="93" t="str">
        <f>IF(AND($AM143&lt;&gt;"",$U143=1),_xlfn.CONCAT(R$3,PROPER(_xlfn.XLOOKUP($AS143,入力キー,入力コード)),IF(OR($BD143="",$BD143=$BB143),_xlfn.CONCAT(R$4,IF($AS143=_xlfn.XLOOKUP($AS143,仮想キートップ,入力キー),R$7,R$10),_xlfn.XLOOKUP($AS143,仮想キートップ,入力コード),R$13,$BB143,R$14,_xlfn.XLOOKUP($AS143,仮想キートップ,キー位置),R$15,_xlfn.XLOOKUP($AS143,仮想キートップ,キー位置),R$17,IF($AS143=_xlfn.XLOOKUP($AS143,仮想キートップ,入力キー),R$12,R$11),_xlfn.XLOOKUP($AS143,仮想キートップ,入力コード),R$13,$BB143,R$14,_xlfn.XLOOKUP($AS143,仮想キートップ,キー位置),R$16,_xlfn.XLOOKUP($AS143,仮想キートップ,キー位置),IF(COUNTA($AM143:$AM$348)&gt;1,R$17,R$18)),_xlfn.CONCAT(R$4,R$6,IF($AS143=_xlfn.XLOOKUP($AS143,仮想キートップ,入力キー),R$7,R$10),_xlfn.XLOOKUP($AS143,仮想キートップ,入力コード),R$13,$BB143,R$14,_xlfn.XLOOKUP($AS143,仮想キートップ,キー位置),R$15,_xlfn.XLOOKUP($AS143,仮想キートップ,キー位置),R$17,IF($AS143=_xlfn.XLOOKUP($AS143,仮想キートップ,入力キー),R$8,R$9),_xlfn.XLOOKUP($AS143,仮想キートップ,入力コード),R$13,$BB143,R$14,_xlfn.XLOOKUP($AS143,仮想キートップ,キー位置),R$16,_xlfn.XLOOKUP($AS143,仮想キートップ,キー位置),R$17,R$5,IF($AS143=_xlfn.XLOOKUP($AS143,仮想キートップ,入力キー),R$7,R$10),_xlfn.XLOOKUP($AS143,仮想キートップ,入力コード),R$13,$BD143,R$14,_xlfn.XLOOKUP($AS143,仮想キートップ,キー位置),R$15,_xlfn.XLOOKUP($AS143,仮想キートップ,キー位置),R$17,IF($AS143=_xlfn.XLOOKUP($AS143,仮想キートップ,入力キー),R$12,R$11),_xlfn.XLOOKUP($AS143,仮想キートップ,入力コード),R$13,$BD143,R$14,_xlfn.XLOOKUP($AS143,仮想キートップ,キー位置),R$16,_xlfn.XLOOKUP($AS143,仮想キートップ,キー位置),IF(COUNTA($AM143:$AM$348)&gt;1,R$17,R$18)))),"")</f>
        <v/>
      </c>
      <c r="S143" s="282"/>
      <c r="U143" s="24">
        <f t="shared" si="101"/>
        <v>3</v>
      </c>
      <c r="V143" s="23" t="str">
        <f t="shared" si="102"/>
        <v>A</v>
      </c>
      <c r="W143" s="23">
        <f t="shared" si="103"/>
        <v>1</v>
      </c>
      <c r="X143" s="23">
        <f t="shared" si="104"/>
        <v>0</v>
      </c>
      <c r="Y143" s="30">
        <f t="shared" si="105"/>
        <v>6509559808</v>
      </c>
      <c r="Z143" s="178">
        <f t="shared" si="106"/>
        <v>0</v>
      </c>
      <c r="AA143" s="23"/>
      <c r="AB143" s="386">
        <f t="shared" si="107"/>
        <v>6442450944</v>
      </c>
      <c r="AC143" s="49" t="str">
        <f t="shared" si="108"/>
        <v/>
      </c>
      <c r="AD143" s="50">
        <f t="shared" si="109"/>
        <v>0</v>
      </c>
      <c r="AE143" s="49">
        <f t="shared" si="110"/>
        <v>2214592512</v>
      </c>
      <c r="AF143" s="49" t="str">
        <f t="shared" si="111"/>
        <v>げ</v>
      </c>
      <c r="AG143" s="48">
        <f t="shared" si="112"/>
        <v>1</v>
      </c>
      <c r="AH143" s="386">
        <f t="shared" si="113"/>
        <v>4362076160</v>
      </c>
      <c r="AI143" s="49" t="str">
        <f t="shared" si="114"/>
        <v/>
      </c>
      <c r="AJ143" s="50">
        <f t="shared" si="115"/>
        <v>0</v>
      </c>
      <c r="AK143" s="23"/>
      <c r="AL143" s="113">
        <v>189</v>
      </c>
      <c r="AM143" s="4" t="s">
        <v>290</v>
      </c>
      <c r="AN143" s="334"/>
      <c r="AO143" s="334"/>
      <c r="AP143" s="10"/>
      <c r="AQ143" s="4" t="s">
        <v>290</v>
      </c>
      <c r="AR143" s="13"/>
      <c r="AS143" s="13" t="s">
        <v>67</v>
      </c>
      <c r="AT143" s="13" t="s">
        <v>69</v>
      </c>
      <c r="AU143" s="100" t="s">
        <v>58</v>
      </c>
      <c r="AV143" s="22"/>
      <c r="AW143" s="428" t="s">
        <v>963</v>
      </c>
      <c r="AX143" s="5" t="s">
        <v>964</v>
      </c>
      <c r="AY143" s="12" t="s">
        <v>965</v>
      </c>
      <c r="AZ143" s="122" t="str">
        <f t="shared" si="99"/>
        <v>{"key_code":"z","modifiers":["shift","option"]},{"key_code":"8","modifiers":["shift"]},{"key_code":"9","modifiers":["shift"]},{"key_code":"return_or_enter"},{"key_code":"b","modifiers":["control"]}</v>
      </c>
      <c r="BA143" s="83" t="s">
        <v>976</v>
      </c>
      <c r="BB143" s="122" t="str">
        <f t="shared" si="100"/>
        <v>{"key_code":"lang1"},{"key_code":"8","modifiers":["shift"]},{"key_code":"9","modifiers":["shift"]},{"key_code":"return_or_enter"},{"key_code":"lang2"},{"key_code":"b","modifiers":["control"]}</v>
      </c>
      <c r="BC143" s="83" t="s">
        <v>966</v>
      </c>
      <c r="BD143" s="320" t="s">
        <v>967</v>
      </c>
    </row>
    <row r="144" spans="1:56" ht="105">
      <c r="A144" s="285"/>
      <c r="B144" s="286"/>
      <c r="C144" s="295"/>
      <c r="D144" s="296"/>
      <c r="E144" s="291"/>
      <c r="F144" s="202" t="str">
        <f t="shared" si="88"/>
        <v>{"description":"あ, い &amp; ひ → 【】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</v>
      </c>
      <c r="G144" s="86" t="str">
        <f t="shared" si="89"/>
        <v>{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</v>
      </c>
      <c r="H144" s="86" t="str">
        <f t="shared" si="90"/>
        <v>{"conditions":[{"type":"variable_if","name":"USC","value":2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</v>
      </c>
      <c r="I144" s="86" t="str">
        <f t="shared" si="91"/>
        <v/>
      </c>
      <c r="J144" s="86" t="str">
        <f t="shared" si="92"/>
        <v/>
      </c>
      <c r="K144" s="86" t="str">
        <f t="shared" si="93"/>
        <v/>
      </c>
      <c r="L144" s="86" t="str">
        <f t="shared" si="94"/>
        <v/>
      </c>
      <c r="M144" s="86" t="str">
        <f t="shared" si="95"/>
        <v/>
      </c>
      <c r="N144" s="286"/>
      <c r="O144" s="92" t="str">
        <f t="shared" si="96"/>
        <v>{"description":"[英数] J, K &amp; X → 【】","conditions":[{"type":"variable_if","name":"USC","value":2},{"type":"variable_unless","name":"KC_J","value":0},{"type":"variable_unless","name":"KC_K","value":0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],"from":{"key_code":"x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</v>
      </c>
      <c r="P144" s="86" t="str">
        <f t="shared" si="97"/>
        <v>{"conditions":[{"type":"variable_if","name":"USC","value":2},{"type":"variable_unless","name":"KC_J","value":0},{"type":"variable_unless","name":"KC_X","value":0}],"from":{"key_code":"k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X","value":0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],"from":{"key_code":"k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</v>
      </c>
      <c r="Q144" s="86" t="str">
        <f t="shared" si="98"/>
        <v>{"conditions":[{"type":"variable_if","name":"USC","value":2},{"type":"variable_unless","name":"KC_K","value":0},{"type":"variable_unless","name":"KC_X","value":0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],"from":{"key_code":"j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</v>
      </c>
      <c r="R144" s="93" t="str">
        <f>IF(AND($AM144&lt;&gt;"",$U144=1),_xlfn.CONCAT(R$3,PROPER(_xlfn.XLOOKUP($AS144,入力キー,入力コード)),IF(OR($BD144="",$BD144=$BB144),_xlfn.CONCAT(R$4,IF($AS144=_xlfn.XLOOKUP($AS144,仮想キートップ,入力キー),R$7,R$10),_xlfn.XLOOKUP($AS144,仮想キートップ,入力コード),R$13,$BB144,R$14,_xlfn.XLOOKUP($AS144,仮想キートップ,キー位置),R$15,_xlfn.XLOOKUP($AS144,仮想キートップ,キー位置),R$17,IF($AS144=_xlfn.XLOOKUP($AS144,仮想キートップ,入力キー),R$12,R$11),_xlfn.XLOOKUP($AS144,仮想キートップ,入力コード),R$13,$BB144,R$14,_xlfn.XLOOKUP($AS144,仮想キートップ,キー位置),R$16,_xlfn.XLOOKUP($AS144,仮想キートップ,キー位置),IF(COUNTA($AM144:$AM$348)&gt;1,R$17,R$18)),_xlfn.CONCAT(R$4,R$6,IF($AS144=_xlfn.XLOOKUP($AS144,仮想キートップ,入力キー),R$7,R$10),_xlfn.XLOOKUP($AS144,仮想キートップ,入力コード),R$13,$BB144,R$14,_xlfn.XLOOKUP($AS144,仮想キートップ,キー位置),R$15,_xlfn.XLOOKUP($AS144,仮想キートップ,キー位置),R$17,IF($AS144=_xlfn.XLOOKUP($AS144,仮想キートップ,入力キー),R$8,R$9),_xlfn.XLOOKUP($AS144,仮想キートップ,入力コード),R$13,$BB144,R$14,_xlfn.XLOOKUP($AS144,仮想キートップ,キー位置),R$16,_xlfn.XLOOKUP($AS144,仮想キートップ,キー位置),R$17,R$5,IF($AS144=_xlfn.XLOOKUP($AS144,仮想キートップ,入力キー),R$7,R$10),_xlfn.XLOOKUP($AS144,仮想キートップ,入力コード),R$13,$BD144,R$14,_xlfn.XLOOKUP($AS144,仮想キートップ,キー位置),R$15,_xlfn.XLOOKUP($AS144,仮想キートップ,キー位置),R$17,IF($AS144=_xlfn.XLOOKUP($AS144,仮想キートップ,入力キー),R$12,R$11),_xlfn.XLOOKUP($AS144,仮想キートップ,入力コード),R$13,$BD144,R$14,_xlfn.XLOOKUP($AS144,仮想キートップ,キー位置),R$16,_xlfn.XLOOKUP($AS144,仮想キートップ,キー位置),IF(COUNTA($AM144:$AM$348)&gt;1,R$17,R$18)))),"")</f>
        <v/>
      </c>
      <c r="S144" s="282"/>
      <c r="U144" s="24">
        <f t="shared" si="101"/>
        <v>3</v>
      </c>
      <c r="V144" s="23" t="str">
        <f t="shared" si="102"/>
        <v>A</v>
      </c>
      <c r="W144" s="23">
        <f t="shared" si="103"/>
        <v>1</v>
      </c>
      <c r="X144" s="23">
        <f t="shared" si="104"/>
        <v>0</v>
      </c>
      <c r="Y144" s="30">
        <f t="shared" si="105"/>
        <v>281320357888</v>
      </c>
      <c r="Z144" s="178">
        <f t="shared" si="106"/>
        <v>0</v>
      </c>
      <c r="AA144" s="23"/>
      <c r="AB144" s="386">
        <f t="shared" si="107"/>
        <v>6442450944</v>
      </c>
      <c r="AC144" s="49" t="str">
        <f t="shared" si="108"/>
        <v/>
      </c>
      <c r="AD144" s="50">
        <f t="shared" si="109"/>
        <v>0</v>
      </c>
      <c r="AE144" s="49">
        <f t="shared" si="110"/>
        <v>277025390592</v>
      </c>
      <c r="AF144" s="49" t="str">
        <f t="shared" si="111"/>
        <v>び</v>
      </c>
      <c r="AG144" s="48">
        <f t="shared" si="112"/>
        <v>1</v>
      </c>
      <c r="AH144" s="386">
        <f t="shared" si="113"/>
        <v>279172874240</v>
      </c>
      <c r="AI144" s="49" t="str">
        <f t="shared" si="114"/>
        <v/>
      </c>
      <c r="AJ144" s="50">
        <f t="shared" si="115"/>
        <v>0</v>
      </c>
      <c r="AK144" s="23"/>
      <c r="AL144" s="113">
        <v>190</v>
      </c>
      <c r="AM144" s="4" t="s">
        <v>290</v>
      </c>
      <c r="AN144" s="334"/>
      <c r="AO144" s="334"/>
      <c r="AP144" s="10"/>
      <c r="AQ144" s="4" t="s">
        <v>290</v>
      </c>
      <c r="AR144" s="13"/>
      <c r="AS144" s="13" t="s">
        <v>67</v>
      </c>
      <c r="AT144" s="13" t="s">
        <v>69</v>
      </c>
      <c r="AU144" s="100" t="s">
        <v>86</v>
      </c>
      <c r="AV144" s="22"/>
      <c r="AW144" s="428" t="s">
        <v>992</v>
      </c>
      <c r="AX144" s="5" t="s">
        <v>993</v>
      </c>
      <c r="AY144" s="12" t="s">
        <v>974</v>
      </c>
      <c r="AZ144" s="122" t="str">
        <f t="shared" si="99"/>
        <v>{"key_code":"b","modifiers":["shift","option"]},{"key_code":"3"},{"key_code":"0"},{"key_code":"1"},{"key_code":"0"},{"key_code":"3"},{"key_code":"0"},{"key_code":"1"},{"key_code":"1"},{"key_code":"lang1"},{"key_code":"b","modifiers":["control"]}</v>
      </c>
      <c r="BA144" s="83" t="s">
        <v>975</v>
      </c>
      <c r="BB144" s="122" t="str">
        <f t="shared" si="100"/>
        <v>{"key_code":"b","modifiers":["shift","option"]},{"key_code":"3"},{"key_code":"0"},{"key_code":"1"},{"key_code":"0"},{"key_code":"3"},{"key_code":"0"},{"key_code":"1"},{"key_code":"1"},{"key_code":"lang2"},{"key_code":"b","modifiers":["control"]}</v>
      </c>
      <c r="BC144" s="83"/>
      <c r="BD144" s="320"/>
    </row>
    <row r="145" spans="1:56" ht="63">
      <c r="A145" s="285"/>
      <c r="B145" s="286"/>
      <c r="C145" s="295"/>
      <c r="D145" s="296"/>
      <c r="E145" s="291"/>
      <c r="F145" s="202" t="str">
        <f t="shared" si="88"/>
        <v>{"description":"あ, い &amp; と → ？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</v>
      </c>
      <c r="G145" s="86" t="str">
        <f t="shared" si="89"/>
        <v>{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</v>
      </c>
      <c r="H145" s="86" t="str">
        <f t="shared" si="90"/>
        <v>{"conditions":[{"type":"variable_if","name":"USC","value":2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</v>
      </c>
      <c r="I145" s="86" t="str">
        <f t="shared" si="91"/>
        <v/>
      </c>
      <c r="J145" s="86" t="str">
        <f t="shared" si="92"/>
        <v/>
      </c>
      <c r="K145" s="86" t="str">
        <f t="shared" si="93"/>
        <v/>
      </c>
      <c r="L145" s="86" t="str">
        <f t="shared" si="94"/>
        <v/>
      </c>
      <c r="M145" s="86" t="str">
        <f t="shared" si="95"/>
        <v/>
      </c>
      <c r="N145" s="286"/>
      <c r="O145" s="92" t="str">
        <f t="shared" si="96"/>
        <v>{"description":"[英数] J, K &amp; D → ？","conditions":[{"type":"variable_if","name":"USC","value":2},{"type":"variable_unless","name":"KC_J","value":0},{"type":"variable_unless","name":"KC_K","value":0}],"from":{"key_code":"d","modifiers":{"optional":["caps_lock"]}},"to":[{"key_code":"delete_or_backspace"},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],"from":{"key_code":"d","modifiers":{"optional":["caps_lock"]}},"to":[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],"from":{"key_code":"d","modifiers":{"optional":["caps_lock"]}},"to":[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</v>
      </c>
      <c r="P145" s="86" t="str">
        <f t="shared" si="97"/>
        <v>{"conditions":[{"type":"variable_if","name":"USC","value":2},{"type":"variable_unless","name":"KC_J","value":0},{"type":"variable_unless","name":"KC_D","value":0}],"from":{"key_code":"k","modifiers":{"optional":["caps_lock"]}},"to":[{"key_code":"delete_or_backspace"},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D","value":0}],"from":{"key_code":"k","modifiers":{"optional":["caps_lock"]}},"to":[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],"from":{"key_code":"k","modifiers":{"optional":["caps_lock"]}},"to":[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</v>
      </c>
      <c r="Q145" s="86" t="str">
        <f t="shared" si="98"/>
        <v>{"conditions":[{"type":"variable_if","name":"USC","value":2},{"type":"variable_unless","name":"KC_K","value":0},{"type":"variable_unless","name":"KC_D","value":0}],"from":{"key_code":"j","modifiers":{"optional":["caps_lock"]}},"to":[{"key_code":"delete_or_backspace"},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],"from":{"key_code":"j","modifiers":{"optional":["caps_lock"]}},"to":[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],"from":{"key_code":"j","modifiers":{"optional":["caps_lock"]}},"to":[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</v>
      </c>
      <c r="R145" s="93" t="str">
        <f>IF(AND($AM145&lt;&gt;"",$U145=1),_xlfn.CONCAT(R$3,PROPER(_xlfn.XLOOKUP($AS145,入力キー,入力コード)),IF(OR($BD145="",$BD145=$BB145),_xlfn.CONCAT(R$4,IF($AS145=_xlfn.XLOOKUP($AS145,仮想キートップ,入力キー),R$7,R$10),_xlfn.XLOOKUP($AS145,仮想キートップ,入力コード),R$13,$BB145,R$14,_xlfn.XLOOKUP($AS145,仮想キートップ,キー位置),R$15,_xlfn.XLOOKUP($AS145,仮想キートップ,キー位置),R$17,IF($AS145=_xlfn.XLOOKUP($AS145,仮想キートップ,入力キー),R$12,R$11),_xlfn.XLOOKUP($AS145,仮想キートップ,入力コード),R$13,$BB145,R$14,_xlfn.XLOOKUP($AS145,仮想キートップ,キー位置),R$16,_xlfn.XLOOKUP($AS145,仮想キートップ,キー位置),IF(COUNTA($AM145:$AM$348)&gt;1,R$17,R$18)),_xlfn.CONCAT(R$4,R$6,IF($AS145=_xlfn.XLOOKUP($AS145,仮想キートップ,入力キー),R$7,R$10),_xlfn.XLOOKUP($AS145,仮想キートップ,入力コード),R$13,$BB145,R$14,_xlfn.XLOOKUP($AS145,仮想キートップ,キー位置),R$15,_xlfn.XLOOKUP($AS145,仮想キートップ,キー位置),R$17,IF($AS145=_xlfn.XLOOKUP($AS145,仮想キートップ,入力キー),R$8,R$9),_xlfn.XLOOKUP($AS145,仮想キートップ,入力コード),R$13,$BB145,R$14,_xlfn.XLOOKUP($AS145,仮想キートップ,キー位置),R$16,_xlfn.XLOOKUP($AS145,仮想キートップ,キー位置),R$17,R$5,IF($AS145=_xlfn.XLOOKUP($AS145,仮想キートップ,入力キー),R$7,R$10),_xlfn.XLOOKUP($AS145,仮想キートップ,入力コード),R$13,$BD145,R$14,_xlfn.XLOOKUP($AS145,仮想キートップ,キー位置),R$15,_xlfn.XLOOKUP($AS145,仮想キートップ,キー位置),R$17,IF($AS145=_xlfn.XLOOKUP($AS145,仮想キートップ,入力キー),R$12,R$11),_xlfn.XLOOKUP($AS145,仮想キートップ,入力コード),R$13,$BD145,R$14,_xlfn.XLOOKUP($AS145,仮想キートップ,キー位置),R$16,_xlfn.XLOOKUP($AS145,仮想キートップ,キー位置),IF(COUNTA($AM145:$AM$348)&gt;1,R$17,R$18)))),"")</f>
        <v/>
      </c>
      <c r="S145" s="282"/>
      <c r="U145" s="24">
        <f t="shared" si="101"/>
        <v>3</v>
      </c>
      <c r="V145" s="23" t="str">
        <f t="shared" si="102"/>
        <v>A</v>
      </c>
      <c r="W145" s="23">
        <f t="shared" si="103"/>
        <v>1</v>
      </c>
      <c r="X145" s="23">
        <f t="shared" si="104"/>
        <v>0</v>
      </c>
      <c r="Y145" s="30">
        <f t="shared" si="105"/>
        <v>6576668672</v>
      </c>
      <c r="Z145" s="178">
        <f t="shared" si="106"/>
        <v>0</v>
      </c>
      <c r="AA145" s="23"/>
      <c r="AB145" s="386">
        <f t="shared" si="107"/>
        <v>6442450944</v>
      </c>
      <c r="AC145" s="49" t="str">
        <f t="shared" si="108"/>
        <v/>
      </c>
      <c r="AD145" s="50">
        <f t="shared" si="109"/>
        <v>0</v>
      </c>
      <c r="AE145" s="49">
        <f t="shared" si="110"/>
        <v>2281701376</v>
      </c>
      <c r="AF145" s="49" t="str">
        <f t="shared" si="111"/>
        <v>ど</v>
      </c>
      <c r="AG145" s="48">
        <f t="shared" si="112"/>
        <v>1</v>
      </c>
      <c r="AH145" s="386">
        <f t="shared" si="113"/>
        <v>4429185024</v>
      </c>
      <c r="AI145" s="49" t="str">
        <f t="shared" si="114"/>
        <v/>
      </c>
      <c r="AJ145" s="50">
        <f t="shared" si="115"/>
        <v>0</v>
      </c>
      <c r="AK145" s="23"/>
      <c r="AL145" s="113">
        <v>191</v>
      </c>
      <c r="AM145" s="4" t="s">
        <v>290</v>
      </c>
      <c r="AN145" s="334"/>
      <c r="AO145" s="334"/>
      <c r="AP145" s="10"/>
      <c r="AQ145" s="4" t="s">
        <v>290</v>
      </c>
      <c r="AR145" s="13"/>
      <c r="AS145" s="13" t="s">
        <v>67</v>
      </c>
      <c r="AT145" s="13" t="s">
        <v>69</v>
      </c>
      <c r="AU145" s="100" t="s">
        <v>60</v>
      </c>
      <c r="AV145" s="22"/>
      <c r="AW145" s="428" t="s">
        <v>307</v>
      </c>
      <c r="AX145" s="5" t="s">
        <v>308</v>
      </c>
      <c r="AY145" s="12" t="s">
        <v>940</v>
      </c>
      <c r="AZ145" s="122" t="str">
        <f t="shared" si="99"/>
        <v>{"key_code":"z","modifiers":["shift","option"]},{"key_code":"slash","modifiers":["shift"]},{"key_code":"return_or_enter"}</v>
      </c>
      <c r="BA145" s="83" t="s">
        <v>927</v>
      </c>
      <c r="BB145" s="122" t="str">
        <f t="shared" si="100"/>
        <v>{"key_code":"lang1"},{"key_code":"slash","modifiers":["shift"]},{"key_code":"return_or_enter"},{"key_code":"lang2"}</v>
      </c>
      <c r="BC145" s="83"/>
      <c r="BD145" s="320"/>
    </row>
    <row r="146" spans="1:56" ht="63">
      <c r="A146" s="285"/>
      <c r="B146" s="286"/>
      <c r="C146" s="295"/>
      <c r="D146" s="296"/>
      <c r="E146" s="291"/>
      <c r="F146" s="202" t="str">
        <f t="shared" si="88"/>
        <v>{"description":"あ, い &amp; は → ！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</v>
      </c>
      <c r="G146" s="86" t="str">
        <f t="shared" si="89"/>
        <v>{"conditions":[{"type":"variable_unless","name":"USC","value":0},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</v>
      </c>
      <c r="H146" s="86" t="str">
        <f t="shared" si="90"/>
        <v>{"conditions":[{"type":"variable_if","name":"USC","value":2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</v>
      </c>
      <c r="I146" s="86" t="str">
        <f t="shared" si="91"/>
        <v/>
      </c>
      <c r="J146" s="86" t="str">
        <f t="shared" si="92"/>
        <v/>
      </c>
      <c r="K146" s="86" t="str">
        <f t="shared" si="93"/>
        <v/>
      </c>
      <c r="L146" s="86" t="str">
        <f t="shared" si="94"/>
        <v/>
      </c>
      <c r="M146" s="86" t="str">
        <f t="shared" si="95"/>
        <v/>
      </c>
      <c r="N146" s="286"/>
      <c r="O146" s="92" t="str">
        <f t="shared" si="96"/>
        <v>{"description":"[英数] J, K &amp; C → ！","conditions":[{"type":"variable_if","name":"USC","value":2},{"type":"variable_unless","name":"KC_J","value":0},{"type":"variable_unless","name":"KC_K","value":0}],"from":{"key_code":"c","modifiers":{"optional":["caps_lock"]}},"to":[{"key_code":"delete_or_backspace"},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],"from":{"key_code":"c","modifiers":{"optional":["caps_lock"]}},"to":[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],"from":{"key_code":"c","modifiers":{"optional":["caps_lock"]}},"to":[{"key_code":"lang1"},{"key_code":"1","modifiers":["shift"]},{"key_code":"return_or_enter"},{"key_code":"lang2"},{"set_variable":{"name":"KC_C","value":1}},{"set_variable":{"name":"USC","value":0}}],"to_after_key_up":[{"set_variable":{"name":"KC_C","value":0}}],"type":"basic"},</v>
      </c>
      <c r="P146" s="86" t="str">
        <f t="shared" si="97"/>
        <v>{"conditions":[{"type":"variable_if","name":"USC","value":2},{"type":"variable_unless","name":"KC_J","value":0},{"type":"variable_unless","name":"KC_C","value":0}],"from":{"key_code":"k","modifiers":{"optional":["caps_lock"]}},"to":[{"key_code":"delete_or_backspace"},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C","value":0}],"from":{"key_code":"k","modifiers":{"optional":["caps_lock"]}},"to":[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],"from":{"key_code":"k","modifiers":{"optional":["caps_lock"]}},"to":[{"key_code":"lang1"},{"key_code":"1","modifiers":["shift"]},{"key_code":"return_or_enter"},{"key_code":"lang2"},{"set_variable":{"name":"KC_K","value":1}},{"set_variable":{"name":"USC","value":0}}],"to_after_key_up":[{"set_variable":{"name":"KC_K","value":0}}],"type":"basic"},</v>
      </c>
      <c r="Q146" s="86" t="str">
        <f t="shared" si="98"/>
        <v>{"conditions":[{"type":"variable_if","name":"USC","value":2},{"type":"variable_unless","name":"KC_K","value":0},{"type":"variable_unless","name":"KC_C","value":0}],"from":{"key_code":"j","modifiers":{"optional":["caps_lock"]}},"to":[{"key_code":"delete_or_backspace"},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],"from":{"key_code":"j","modifiers":{"optional":["caps_lock"]}},"to":[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],"from":{"key_code":"j","modifiers":{"optional":["caps_lock"]}},"to":[{"key_code":"lang1"},{"key_code":"1","modifiers":["shift"]},{"key_code":"return_or_enter"},{"key_code":"lang2"},{"set_variable":{"name":"KC_J","value":1}},{"set_variable":{"name":"USC","value":0}}],"to_after_key_up":[{"set_variable":{"name":"KC_J","value":0}}],"type":"basic"},</v>
      </c>
      <c r="R146" s="93" t="str">
        <f>IF(AND($AM146&lt;&gt;"",$U146=1),_xlfn.CONCAT(R$3,PROPER(_xlfn.XLOOKUP($AS146,入力キー,入力コード)),IF(OR($BD146="",$BD146=$BB146),_xlfn.CONCAT(R$4,IF($AS146=_xlfn.XLOOKUP($AS146,仮想キートップ,入力キー),R$7,R$10),_xlfn.XLOOKUP($AS146,仮想キートップ,入力コード),R$13,$BB146,R$14,_xlfn.XLOOKUP($AS146,仮想キートップ,キー位置),R$15,_xlfn.XLOOKUP($AS146,仮想キートップ,キー位置),R$17,IF($AS146=_xlfn.XLOOKUP($AS146,仮想キートップ,入力キー),R$12,R$11),_xlfn.XLOOKUP($AS146,仮想キートップ,入力コード),R$13,$BB146,R$14,_xlfn.XLOOKUP($AS146,仮想キートップ,キー位置),R$16,_xlfn.XLOOKUP($AS146,仮想キートップ,キー位置),IF(COUNTA($AM146:$AM$348)&gt;1,R$17,R$18)),_xlfn.CONCAT(R$4,R$6,IF($AS146=_xlfn.XLOOKUP($AS146,仮想キートップ,入力キー),R$7,R$10),_xlfn.XLOOKUP($AS146,仮想キートップ,入力コード),R$13,$BB146,R$14,_xlfn.XLOOKUP($AS146,仮想キートップ,キー位置),R$15,_xlfn.XLOOKUP($AS146,仮想キートップ,キー位置),R$17,IF($AS146=_xlfn.XLOOKUP($AS146,仮想キートップ,入力キー),R$8,R$9),_xlfn.XLOOKUP($AS146,仮想キートップ,入力コード),R$13,$BB146,R$14,_xlfn.XLOOKUP($AS146,仮想キートップ,キー位置),R$16,_xlfn.XLOOKUP($AS146,仮想キートップ,キー位置),R$17,R$5,IF($AS146=_xlfn.XLOOKUP($AS146,仮想キートップ,入力キー),R$7,R$10),_xlfn.XLOOKUP($AS146,仮想キートップ,入力コード),R$13,$BD146,R$14,_xlfn.XLOOKUP($AS146,仮想キートップ,キー位置),R$15,_xlfn.XLOOKUP($AS146,仮想キートップ,キー位置),R$17,IF($AS146=_xlfn.XLOOKUP($AS146,仮想キートップ,入力キー),R$12,R$11),_xlfn.XLOOKUP($AS146,仮想キートップ,入力コード),R$13,$BD146,R$14,_xlfn.XLOOKUP($AS146,仮想キートップ,キー位置),R$16,_xlfn.XLOOKUP($AS146,仮想キートップ,キー位置),IF(COUNTA($AM146:$AM$348)&gt;1,R$17,R$18)))),"")</f>
        <v/>
      </c>
      <c r="S146" s="282"/>
      <c r="U146" s="24">
        <f t="shared" si="101"/>
        <v>3</v>
      </c>
      <c r="V146" s="23" t="str">
        <f t="shared" si="102"/>
        <v>A</v>
      </c>
      <c r="W146" s="23">
        <f t="shared" si="103"/>
        <v>1</v>
      </c>
      <c r="X146" s="23">
        <f t="shared" si="104"/>
        <v>0</v>
      </c>
      <c r="Y146" s="30">
        <f t="shared" si="105"/>
        <v>556198264832</v>
      </c>
      <c r="Z146" s="178">
        <f t="shared" si="106"/>
        <v>0</v>
      </c>
      <c r="AA146" s="23"/>
      <c r="AB146" s="386">
        <f t="shared" si="107"/>
        <v>6442450944</v>
      </c>
      <c r="AC146" s="49" t="str">
        <f t="shared" si="108"/>
        <v/>
      </c>
      <c r="AD146" s="50">
        <f t="shared" si="109"/>
        <v>0</v>
      </c>
      <c r="AE146" s="49">
        <f t="shared" si="110"/>
        <v>551903297536</v>
      </c>
      <c r="AF146" s="49" t="str">
        <f t="shared" si="111"/>
        <v>ば</v>
      </c>
      <c r="AG146" s="48">
        <f t="shared" si="112"/>
        <v>1</v>
      </c>
      <c r="AH146" s="386">
        <f t="shared" si="113"/>
        <v>554050781184</v>
      </c>
      <c r="AI146" s="49" t="str">
        <f t="shared" si="114"/>
        <v/>
      </c>
      <c r="AJ146" s="50">
        <f t="shared" si="115"/>
        <v>0</v>
      </c>
      <c r="AK146" s="23"/>
      <c r="AL146" s="113">
        <v>192</v>
      </c>
      <c r="AM146" s="4" t="s">
        <v>290</v>
      </c>
      <c r="AN146" s="334"/>
      <c r="AO146" s="334"/>
      <c r="AP146" s="10"/>
      <c r="AQ146" s="4" t="s">
        <v>290</v>
      </c>
      <c r="AR146" s="13"/>
      <c r="AS146" s="13" t="s">
        <v>67</v>
      </c>
      <c r="AT146" s="13" t="s">
        <v>69</v>
      </c>
      <c r="AU146" s="100" t="s">
        <v>88</v>
      </c>
      <c r="AV146" s="22"/>
      <c r="AW146" s="428" t="s">
        <v>314</v>
      </c>
      <c r="AX146" s="5" t="s">
        <v>315</v>
      </c>
      <c r="AY146" s="12" t="s">
        <v>942</v>
      </c>
      <c r="AZ146" s="122" t="str">
        <f t="shared" si="99"/>
        <v>{"key_code":"z","modifiers":["shift","option"]},{"key_code":"1","modifiers":["shift"]},{"key_code":"return_or_enter"}</v>
      </c>
      <c r="BA146" s="83" t="s">
        <v>928</v>
      </c>
      <c r="BB146" s="122" t="str">
        <f t="shared" si="100"/>
        <v>{"key_code":"lang1"},{"key_code":"1","modifiers":["shift"]},{"key_code":"return_or_enter"},{"key_code":"lang2"}</v>
      </c>
      <c r="BC146" s="83"/>
      <c r="BD146" s="320"/>
    </row>
    <row r="147" spans="1:56" ht="21">
      <c r="A147" s="285"/>
      <c r="B147" s="286"/>
      <c r="C147" s="295"/>
      <c r="D147" s="296"/>
      <c r="E147" s="291"/>
      <c r="F147" s="202" t="str">
        <f t="shared" si="88"/>
        <v>{"description":"あ, い &amp; し → 保","conditions":[{"type":"variable_if","name":"USC","value":2},{"type":"variable_unless","name":"KC_J","value":0},{"type":"variable_unless","name":"KC_K","value":0}],"from":{"key_code":"r","modifiers":{"optional":["caps_lock"]}},"to":[{"key_code":"delete_or_backspace"},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K","value":0}],"from":{"key_code":"r","modifiers":{"optional":["caps_lock"]}},"to":[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KC_J","value":0},{"type":"variable_unless","name":"KC_K","value":0}],"from":{"key_code":"r","modifiers":{"optional":["caps_lock"]}},"to":[{"key_code":"s","modifiers":["command"]},{"set_variable":{"name":"KC_R","value":1}},{"set_variable":{"name":"USC","value":0}}],"to_after_key_up":[{"set_variable":{"name":"KC_R","value":0}}],"type":"basic"},</v>
      </c>
      <c r="G147" s="86" t="str">
        <f t="shared" si="89"/>
        <v>{"conditions":[{"type":"variable_if","name":"USC","value":2},{"type":"variable_unless","name":"KC_J","value":0},{"type":"variable_unless","name":"KC_R","value":0}],"from":{"key_code":"k","modifiers":{"optional":["caps_lock"]}},"to":[{"key_code":"delete_or_backspace"},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R","value":0}],"from":{"key_code":"k","modifiers":{"optional":["caps_lock"]}},"to":[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R","value":0}],"from":{"key_code":"k","modifiers":{"optional":["caps_lock"]}},"to":[{"key_code":"s","modifiers":["command"]},{"set_variable":{"name":"KC_K","value":1}},{"set_variable":{"name":"USC","value":0}}],"to_after_key_up":[{"set_variable":{"name":"KC_K","value":0}}],"type":"basic"},</v>
      </c>
      <c r="H147" s="86" t="str">
        <f t="shared" si="90"/>
        <v>{"conditions":[{"type":"variable_if","name":"USC","value":2},{"type":"variable_unless","name":"KC_K","value":0},{"type":"variable_unless","name":"KC_R","value":0}],"from":{"key_code":"j","modifiers":{"optional":["caps_lock"]}},"to":[{"key_code":"delete_or_backspace"},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R","value":0}],"from":{"key_code":"j","modifiers":{"optional":["caps_lock"]}},"to":[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R","value":0}],"from":{"key_code":"j","modifiers":{"optional":["caps_lock"]}},"to":[{"key_code":"s","modifiers":["command"]},{"set_variable":{"name":"KC_J","value":1}},{"set_variable":{"name":"USC","value":0}}],"to_after_key_up":[{"set_variable":{"name":"KC_J","value":0}}],"type":"basic"},</v>
      </c>
      <c r="I147" s="86" t="str">
        <f t="shared" si="91"/>
        <v/>
      </c>
      <c r="J147" s="86" t="str">
        <f t="shared" si="92"/>
        <v/>
      </c>
      <c r="K147" s="86" t="str">
        <f t="shared" si="93"/>
        <v/>
      </c>
      <c r="L147" s="86" t="str">
        <f t="shared" si="94"/>
        <v/>
      </c>
      <c r="M147" s="86" t="str">
        <f t="shared" si="95"/>
        <v/>
      </c>
      <c r="N147" s="286"/>
      <c r="O147" s="92" t="str">
        <f t="shared" si="96"/>
        <v/>
      </c>
      <c r="P147" s="86" t="str">
        <f t="shared" si="97"/>
        <v/>
      </c>
      <c r="Q147" s="86" t="str">
        <f t="shared" si="98"/>
        <v/>
      </c>
      <c r="R147" s="93" t="str">
        <f>IF(AND($AM147&lt;&gt;"",$U147=1),_xlfn.CONCAT(R$3,PROPER(_xlfn.XLOOKUP($AS147,入力キー,入力コード)),IF(OR($BD147="",$BD147=$BB147),_xlfn.CONCAT(R$4,IF($AS147=_xlfn.XLOOKUP($AS147,仮想キートップ,入力キー),R$7,R$10),_xlfn.XLOOKUP($AS147,仮想キートップ,入力コード),R$13,$BB147,R$14,_xlfn.XLOOKUP($AS147,仮想キートップ,キー位置),R$15,_xlfn.XLOOKUP($AS147,仮想キートップ,キー位置),R$17,IF($AS147=_xlfn.XLOOKUP($AS147,仮想キートップ,入力キー),R$12,R$11),_xlfn.XLOOKUP($AS147,仮想キートップ,入力コード),R$13,$BB147,R$14,_xlfn.XLOOKUP($AS147,仮想キートップ,キー位置),R$16,_xlfn.XLOOKUP($AS147,仮想キートップ,キー位置),IF(COUNTA($AM147:$AM$348)&gt;1,R$17,R$18)),_xlfn.CONCAT(R$4,R$6,IF($AS147=_xlfn.XLOOKUP($AS147,仮想キートップ,入力キー),R$7,R$10),_xlfn.XLOOKUP($AS147,仮想キートップ,入力コード),R$13,$BB147,R$14,_xlfn.XLOOKUP($AS147,仮想キートップ,キー位置),R$15,_xlfn.XLOOKUP($AS147,仮想キートップ,キー位置),R$17,IF($AS147=_xlfn.XLOOKUP($AS147,仮想キートップ,入力キー),R$8,R$9),_xlfn.XLOOKUP($AS147,仮想キートップ,入力コード),R$13,$BB147,R$14,_xlfn.XLOOKUP($AS147,仮想キートップ,キー位置),R$16,_xlfn.XLOOKUP($AS147,仮想キートップ,キー位置),R$17,R$5,IF($AS147=_xlfn.XLOOKUP($AS147,仮想キートップ,入力キー),R$7,R$10),_xlfn.XLOOKUP($AS147,仮想キートップ,入力コード),R$13,$BD147,R$14,_xlfn.XLOOKUP($AS147,仮想キートップ,キー位置),R$15,_xlfn.XLOOKUP($AS147,仮想キートップ,キー位置),R$17,IF($AS147=_xlfn.XLOOKUP($AS147,仮想キートップ,入力キー),R$12,R$11),_xlfn.XLOOKUP($AS147,仮想キートップ,入力コード),R$13,$BD147,R$14,_xlfn.XLOOKUP($AS147,仮想キートップ,キー位置),R$16,_xlfn.XLOOKUP($AS147,仮想キートップ,キー位置),IF(COUNTA($AM147:$AM$348)&gt;1,R$17,R$18)))),"")</f>
        <v/>
      </c>
      <c r="S147" s="282"/>
      <c r="U147" s="24">
        <f t="shared" si="101"/>
        <v>3</v>
      </c>
      <c r="V147" s="23" t="str">
        <f t="shared" si="102"/>
        <v>A</v>
      </c>
      <c r="W147" s="23">
        <f t="shared" si="103"/>
        <v>1</v>
      </c>
      <c r="X147" s="23">
        <f t="shared" si="104"/>
        <v>0</v>
      </c>
      <c r="Y147" s="30">
        <f t="shared" si="105"/>
        <v>6442516480</v>
      </c>
      <c r="Z147" s="178">
        <f t="shared" si="106"/>
        <v>0</v>
      </c>
      <c r="AA147" s="23"/>
      <c r="AB147" s="386">
        <f t="shared" si="107"/>
        <v>6442450944</v>
      </c>
      <c r="AC147" s="49" t="str">
        <f t="shared" si="108"/>
        <v/>
      </c>
      <c r="AD147" s="50">
        <f t="shared" si="109"/>
        <v>0</v>
      </c>
      <c r="AE147" s="49">
        <f t="shared" si="110"/>
        <v>2147549184</v>
      </c>
      <c r="AF147" s="49" t="str">
        <f t="shared" si="111"/>
        <v>じ</v>
      </c>
      <c r="AG147" s="48">
        <f t="shared" si="112"/>
        <v>1</v>
      </c>
      <c r="AH147" s="386">
        <f t="shared" si="113"/>
        <v>4295032832</v>
      </c>
      <c r="AI147" s="49" t="str">
        <f t="shared" si="114"/>
        <v/>
      </c>
      <c r="AJ147" s="50">
        <f t="shared" si="115"/>
        <v>0</v>
      </c>
      <c r="AK147" s="23"/>
      <c r="AL147" s="113">
        <v>193</v>
      </c>
      <c r="AM147" s="4" t="s">
        <v>290</v>
      </c>
      <c r="AN147" s="334"/>
      <c r="AO147" s="334"/>
      <c r="AP147" s="10"/>
      <c r="AQ147" s="4" t="s">
        <v>290</v>
      </c>
      <c r="AR147" s="13"/>
      <c r="AS147" s="13" t="s">
        <v>67</v>
      </c>
      <c r="AT147" s="13" t="s">
        <v>69</v>
      </c>
      <c r="AU147" s="100" t="s">
        <v>29</v>
      </c>
      <c r="AV147" s="22"/>
      <c r="AW147" s="428" t="s">
        <v>994</v>
      </c>
      <c r="AX147" s="5" t="s">
        <v>302</v>
      </c>
      <c r="AY147" s="12" t="s">
        <v>303</v>
      </c>
      <c r="AZ147" s="122" t="str">
        <f t="shared" si="99"/>
        <v>{"key_code":"s","modifiers":["command"]}</v>
      </c>
      <c r="BA147" s="83"/>
      <c r="BB147" s="122" t="str">
        <f t="shared" si="100"/>
        <v>{"key_code":"s","modifiers":["command"]}</v>
      </c>
      <c r="BC147" s="83"/>
      <c r="BD147" s="320"/>
    </row>
    <row r="148" spans="1:56" ht="84">
      <c r="A148" s="285"/>
      <c r="B148" s="286"/>
      <c r="C148" s="295"/>
      <c r="D148" s="296"/>
      <c r="E148" s="291"/>
      <c r="F148" s="202" t="str">
        <f t="shared" si="88"/>
        <v>{"description":"あ, い &amp; か → 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</v>
      </c>
      <c r="G148" s="86" t="str">
        <f t="shared" si="89"/>
        <v>{"conditions":[{"type":"keyboard_type_if","keyboard_types":["jis"]},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</v>
      </c>
      <c r="H148" s="86" t="str">
        <f t="shared" si="90"/>
        <v>{"conditions":[{"type":"keyboard_type_if","keyboard_types":["jis"]},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</v>
      </c>
      <c r="I148" s="86" t="str">
        <f t="shared" si="91"/>
        <v/>
      </c>
      <c r="J148" s="86" t="str">
        <f t="shared" si="92"/>
        <v/>
      </c>
      <c r="K148" s="86" t="str">
        <f t="shared" si="93"/>
        <v/>
      </c>
      <c r="L148" s="86" t="str">
        <f t="shared" si="94"/>
        <v/>
      </c>
      <c r="M148" s="86" t="str">
        <f t="shared" si="95"/>
        <v/>
      </c>
      <c r="N148" s="286"/>
      <c r="O148" s="92" t="str">
        <f t="shared" si="96"/>
        <v>{"description":"[英数] J, K &amp; F → 「」","conditions":[{"type":"keyboard_type_if","keyboard_types":["jis"]},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],"from":{"key_code":"f","modifiers":{"optional":["caps_lock"]}},"to":[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],"from":{"key_code":"f","modifiers":{"optional":["caps_lock"]}},"to":[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</v>
      </c>
      <c r="P148" s="86" t="str">
        <f t="shared" si="97"/>
        <v>{"conditions":[{"type":"keyboard_type_if","keyboard_types":["jis"]},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],"from":{"key_code":"k","modifiers":{"optional":["caps_lock"]}},"to":[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],"from":{"key_code":"k","modifiers":{"optional":["caps_lock"]}},"to":[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</v>
      </c>
      <c r="Q148" s="86" t="str">
        <f t="shared" si="98"/>
        <v>{"conditions":[{"type":"keyboard_type_if","keyboard_types":["jis"]},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],"from":{"key_code":"j","modifiers":{"optional":["caps_lock"]}},"to":[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],"from":{"key_code":"j","modifiers":{"optional":["caps_lock"]}},"to":[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  <c r="R148" s="93" t="str">
        <f>IF(AND($AM148&lt;&gt;"",$U148=1),_xlfn.CONCAT(R$3,PROPER(_xlfn.XLOOKUP($AS148,入力キー,入力コード)),IF(OR($BD148="",$BD148=$BB148),_xlfn.CONCAT(R$4,IF($AS148=_xlfn.XLOOKUP($AS148,仮想キートップ,入力キー),R$7,R$10),_xlfn.XLOOKUP($AS148,仮想キートップ,入力コード),R$13,$BB148,R$14,_xlfn.XLOOKUP($AS148,仮想キートップ,キー位置),R$15,_xlfn.XLOOKUP($AS148,仮想キートップ,キー位置),R$17,IF($AS148=_xlfn.XLOOKUP($AS148,仮想キートップ,入力キー),R$12,R$11),_xlfn.XLOOKUP($AS148,仮想キートップ,入力コード),R$13,$BB148,R$14,_xlfn.XLOOKUP($AS148,仮想キートップ,キー位置),R$16,_xlfn.XLOOKUP($AS148,仮想キートップ,キー位置),IF(COUNTA($AM148:$AM$348)&gt;1,R$17,R$18)),_xlfn.CONCAT(R$4,R$6,IF($AS148=_xlfn.XLOOKUP($AS148,仮想キートップ,入力キー),R$7,R$10),_xlfn.XLOOKUP($AS148,仮想キートップ,入力コード),R$13,$BB148,R$14,_xlfn.XLOOKUP($AS148,仮想キートップ,キー位置),R$15,_xlfn.XLOOKUP($AS148,仮想キートップ,キー位置),R$17,IF($AS148=_xlfn.XLOOKUP($AS148,仮想キートップ,入力キー),R$8,R$9),_xlfn.XLOOKUP($AS148,仮想キートップ,入力コード),R$13,$BB148,R$14,_xlfn.XLOOKUP($AS148,仮想キートップ,キー位置),R$16,_xlfn.XLOOKUP($AS148,仮想キートップ,キー位置),R$17,R$5,IF($AS148=_xlfn.XLOOKUP($AS148,仮想キートップ,入力キー),R$7,R$10),_xlfn.XLOOKUP($AS148,仮想キートップ,入力コード),R$13,$BD148,R$14,_xlfn.XLOOKUP($AS148,仮想キートップ,キー位置),R$15,_xlfn.XLOOKUP($AS148,仮想キートップ,キー位置),R$17,IF($AS148=_xlfn.XLOOKUP($AS148,仮想キートップ,入力キー),R$12,R$11),_xlfn.XLOOKUP($AS148,仮想キートップ,入力コード),R$13,$BD148,R$14,_xlfn.XLOOKUP($AS148,仮想キートップ,キー位置),R$16,_xlfn.XLOOKUP($AS148,仮想キートップ,キー位置),IF(COUNTA($AM148:$AM$348)&gt;1,R$17,R$18)))),"")</f>
        <v/>
      </c>
      <c r="S148" s="282"/>
      <c r="U148" s="24">
        <f t="shared" si="101"/>
        <v>3</v>
      </c>
      <c r="V148" s="23" t="str">
        <f t="shared" si="102"/>
        <v>A</v>
      </c>
      <c r="W148" s="23">
        <f t="shared" si="103"/>
        <v>1</v>
      </c>
      <c r="X148" s="23">
        <f t="shared" si="104"/>
        <v>0</v>
      </c>
      <c r="Y148" s="30">
        <f t="shared" si="105"/>
        <v>6710886400</v>
      </c>
      <c r="Z148" s="178">
        <f t="shared" si="106"/>
        <v>0</v>
      </c>
      <c r="AA148" s="23"/>
      <c r="AB148" s="386">
        <f t="shared" si="107"/>
        <v>6442450944</v>
      </c>
      <c r="AC148" s="49" t="str">
        <f t="shared" si="108"/>
        <v/>
      </c>
      <c r="AD148" s="50">
        <f t="shared" si="109"/>
        <v>0</v>
      </c>
      <c r="AE148" s="49">
        <f t="shared" si="110"/>
        <v>2415919104</v>
      </c>
      <c r="AF148" s="49" t="str">
        <f t="shared" si="111"/>
        <v>が</v>
      </c>
      <c r="AG148" s="48">
        <f t="shared" si="112"/>
        <v>1</v>
      </c>
      <c r="AH148" s="386">
        <f t="shared" si="113"/>
        <v>4563402752</v>
      </c>
      <c r="AI148" s="49" t="str">
        <f t="shared" si="114"/>
        <v/>
      </c>
      <c r="AJ148" s="50">
        <f t="shared" si="115"/>
        <v>0</v>
      </c>
      <c r="AK148" s="23"/>
      <c r="AL148" s="113">
        <v>194</v>
      </c>
      <c r="AM148" s="4" t="s">
        <v>290</v>
      </c>
      <c r="AN148" s="334"/>
      <c r="AO148" s="334"/>
      <c r="AP148" s="10"/>
      <c r="AQ148" s="4" t="s">
        <v>290</v>
      </c>
      <c r="AR148" s="13"/>
      <c r="AS148" s="13" t="s">
        <v>67</v>
      </c>
      <c r="AT148" s="13" t="s">
        <v>69</v>
      </c>
      <c r="AU148" s="100" t="s">
        <v>62</v>
      </c>
      <c r="AV148" s="22"/>
      <c r="AW148" s="428" t="s">
        <v>995</v>
      </c>
      <c r="AX148" s="5" t="s">
        <v>996</v>
      </c>
      <c r="AY148" s="12" t="s">
        <v>951</v>
      </c>
      <c r="AZ148" s="122" t="str">
        <f t="shared" si="99"/>
        <v>{"key_code":"z","modifiers":["shift","option"]},{"key_code":"close_bracket"},{"key_code":"non_us_pound"},{"key_code":"return_or_enter"},{"key_code":"b","modifiers":["control"]}</v>
      </c>
      <c r="BA148" s="83" t="s">
        <v>979</v>
      </c>
      <c r="BB148" s="122" t="str">
        <f t="shared" si="100"/>
        <v>{"key_code":"lang1"},{"key_code":"close_bracket"},{"key_code":"non_us_pound"},{"key_code":"return_or_enter"},{"key_code":"lang2"},{"key_code":"b","modifiers":["control"]}</v>
      </c>
      <c r="BC148" s="83" t="s">
        <v>952</v>
      </c>
      <c r="BD148" s="320" t="s">
        <v>953</v>
      </c>
    </row>
    <row r="149" spans="1:56" ht="63">
      <c r="A149" s="285"/>
      <c r="B149" s="286"/>
      <c r="C149" s="295"/>
      <c r="D149" s="296"/>
      <c r="E149" s="291"/>
      <c r="F149" s="202" t="str">
        <f t="shared" si="88"/>
        <v>{"description":"あ, い &amp; こ → 確定↓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lang1"},{"key_code":"f","modifiers":["control"]},{"set_variable":{"name":"KC_V","value":1}},{"set_variable":{"name":"USC","value":0}}],"to_after_key_up":[{"set_variable":{"name":"KC_V","value":0}}],"type":"basic"},</v>
      </c>
      <c r="G149" s="86" t="str">
        <f t="shared" si="89"/>
        <v>{"conditions":[{"type":"variable_unless","name":"USC","value":0},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f","modifiers":["control"]},{"set_variable":{"name":"KC_K","value":1}},{"set_variable":{"name":"USC","value":0}}],"to_after_key_up":[{"set_variable":{"name":"KC_K","value":0}}],"type":"basic"},</v>
      </c>
      <c r="H149" s="86" t="str">
        <f t="shared" si="90"/>
        <v>{"conditions":[{"type":"variable_if","name":"USC","value":2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f","modifiers":["control"]},{"set_variable":{"name":"KC_J","value":1}},{"set_variable":{"name":"USC","value":0}}],"to_after_key_up":[{"set_variable":{"name":"KC_J","value":0}}],"type":"basic"},</v>
      </c>
      <c r="I149" s="86" t="str">
        <f t="shared" si="91"/>
        <v/>
      </c>
      <c r="J149" s="86" t="str">
        <f t="shared" si="92"/>
        <v/>
      </c>
      <c r="K149" s="86" t="str">
        <f t="shared" si="93"/>
        <v/>
      </c>
      <c r="L149" s="86" t="str">
        <f t="shared" si="94"/>
        <v/>
      </c>
      <c r="M149" s="86" t="str">
        <f t="shared" si="95"/>
        <v/>
      </c>
      <c r="N149" s="286"/>
      <c r="O149" s="92" t="str">
        <f t="shared" si="96"/>
        <v>{"description":"[英数] J, K &amp; V → 確定↓","conditions":[{"type":"variable_if","name":"USC","value":2},{"type":"variable_unless","name":"KC_J","value":0},{"type":"variable_unless","name":"KC_K","value":0}],"from":{"key_code":"v","modifiers":{"optional":["caps_lock"]}},"to":[{"key_code":"delete_or_backspace"},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],"from":{"key_code":"v","modifiers":{"optional":["caps_lock"]}},"to":[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],"from":{"key_code":"v","modifiers":{"optional":["caps_lock"]}},"to":[{"key_code":"f","modifiers":["control"]},{"set_variable":{"name":"KC_V","value":1}},{"set_variable":{"name":"USC","value":0}}],"to_after_key_up":[{"set_variable":{"name":"KC_V","value":0}}],"type":"basic"},</v>
      </c>
      <c r="P149" s="86" t="str">
        <f t="shared" si="97"/>
        <v>{"conditions":[{"type":"variable_if","name":"USC","value":2},{"type":"variable_unless","name":"KC_J","value":0},{"type":"variable_unless","name":"KC_V","value":0}],"from":{"key_code":"k","modifiers":{"optional":["caps_lock"]}},"to":[{"key_code":"delete_or_backspace"},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V","value":0}],"from":{"key_code":"k","modifiers":{"optional":["caps_lock"]}},"to":[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],"from":{"key_code":"k","modifiers":{"optional":["caps_lock"]}},"to":[{"key_code":"f","modifiers":["control"]},{"set_variable":{"name":"KC_K","value":1}},{"set_variable":{"name":"USC","value":0}}],"to_after_key_up":[{"set_variable":{"name":"KC_K","value":0}}],"type":"basic"},</v>
      </c>
      <c r="Q149" s="86" t="str">
        <f t="shared" si="98"/>
        <v>{"conditions":[{"type":"variable_if","name":"USC","value":2},{"type":"variable_unless","name":"KC_K","value":0},{"type":"variable_unless","name":"KC_V","value":0}],"from":{"key_code":"j","modifiers":{"optional":["caps_lock"]}},"to":[{"key_code":"delete_or_backspace"},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],"from":{"key_code":"j","modifiers":{"optional":["caps_lock"]}},"to":[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],"from":{"key_code":"j","modifiers":{"optional":["caps_lock"]}},"to":[{"key_code":"f","modifiers":["control"]},{"set_variable":{"name":"KC_J","value":1}},{"set_variable":{"name":"USC","value":0}}],"to_after_key_up":[{"set_variable":{"name":"KC_J","value":0}}],"type":"basic"},</v>
      </c>
      <c r="R149" s="93" t="str">
        <f>IF(AND($AM149&lt;&gt;"",$U149=1),_xlfn.CONCAT(R$3,PROPER(_xlfn.XLOOKUP($AS149,入力キー,入力コード)),IF(OR($BD149="",$BD149=$BB149),_xlfn.CONCAT(R$4,IF($AS149=_xlfn.XLOOKUP($AS149,仮想キートップ,入力キー),R$7,R$10),_xlfn.XLOOKUP($AS149,仮想キートップ,入力コード),R$13,$BB149,R$14,_xlfn.XLOOKUP($AS149,仮想キートップ,キー位置),R$15,_xlfn.XLOOKUP($AS149,仮想キートップ,キー位置),R$17,IF($AS149=_xlfn.XLOOKUP($AS149,仮想キートップ,入力キー),R$12,R$11),_xlfn.XLOOKUP($AS149,仮想キートップ,入力コード),R$13,$BB149,R$14,_xlfn.XLOOKUP($AS149,仮想キートップ,キー位置),R$16,_xlfn.XLOOKUP($AS149,仮想キートップ,キー位置),IF(COUNTA($AM149:$AM$348)&gt;1,R$17,R$18)),_xlfn.CONCAT(R$4,R$6,IF($AS149=_xlfn.XLOOKUP($AS149,仮想キートップ,入力キー),R$7,R$10),_xlfn.XLOOKUP($AS149,仮想キートップ,入力コード),R$13,$BB149,R$14,_xlfn.XLOOKUP($AS149,仮想キートップ,キー位置),R$15,_xlfn.XLOOKUP($AS149,仮想キートップ,キー位置),R$17,IF($AS149=_xlfn.XLOOKUP($AS149,仮想キートップ,入力キー),R$8,R$9),_xlfn.XLOOKUP($AS149,仮想キートップ,入力コード),R$13,$BB149,R$14,_xlfn.XLOOKUP($AS149,仮想キートップ,キー位置),R$16,_xlfn.XLOOKUP($AS149,仮想キートップ,キー位置),R$17,R$5,IF($AS149=_xlfn.XLOOKUP($AS149,仮想キートップ,入力キー),R$7,R$10),_xlfn.XLOOKUP($AS149,仮想キートップ,入力コード),R$13,$BD149,R$14,_xlfn.XLOOKUP($AS149,仮想キートップ,キー位置),R$15,_xlfn.XLOOKUP($AS149,仮想キートップ,キー位置),R$17,IF($AS149=_xlfn.XLOOKUP($AS149,仮想キートップ,入力キー),R$12,R$11),_xlfn.XLOOKUP($AS149,仮想キートップ,入力コード),R$13,$BD149,R$14,_xlfn.XLOOKUP($AS149,仮想キートップ,キー位置),R$16,_xlfn.XLOOKUP($AS149,仮想キートップ,キー位置),IF(COUNTA($AM149:$AM$348)&gt;1,R$17,R$18)))),"")</f>
        <v/>
      </c>
      <c r="S149" s="282"/>
      <c r="U149" s="24">
        <f t="shared" si="101"/>
        <v>3</v>
      </c>
      <c r="V149" s="23" t="str">
        <f t="shared" si="102"/>
        <v>A</v>
      </c>
      <c r="W149" s="23">
        <f t="shared" si="103"/>
        <v>1</v>
      </c>
      <c r="X149" s="23">
        <f t="shared" si="104"/>
        <v>0</v>
      </c>
      <c r="Y149" s="30">
        <f t="shared" si="105"/>
        <v>1105954078720</v>
      </c>
      <c r="Z149" s="178">
        <f t="shared" si="106"/>
        <v>0</v>
      </c>
      <c r="AA149" s="23"/>
      <c r="AB149" s="386">
        <f t="shared" si="107"/>
        <v>6442450944</v>
      </c>
      <c r="AC149" s="49" t="str">
        <f t="shared" si="108"/>
        <v/>
      </c>
      <c r="AD149" s="50">
        <f t="shared" si="109"/>
        <v>0</v>
      </c>
      <c r="AE149" s="49">
        <f t="shared" si="110"/>
        <v>1101659111424</v>
      </c>
      <c r="AF149" s="49" t="str">
        <f t="shared" si="111"/>
        <v>ご</v>
      </c>
      <c r="AG149" s="48">
        <f t="shared" si="112"/>
        <v>1</v>
      </c>
      <c r="AH149" s="386">
        <f t="shared" si="113"/>
        <v>1103806595072</v>
      </c>
      <c r="AI149" s="49" t="str">
        <f t="shared" si="114"/>
        <v/>
      </c>
      <c r="AJ149" s="50">
        <f t="shared" si="115"/>
        <v>0</v>
      </c>
      <c r="AK149" s="23"/>
      <c r="AL149" s="113">
        <v>195</v>
      </c>
      <c r="AM149" s="4" t="s">
        <v>290</v>
      </c>
      <c r="AN149" s="334"/>
      <c r="AO149" s="334"/>
      <c r="AP149" s="10"/>
      <c r="AQ149" s="4" t="s">
        <v>290</v>
      </c>
      <c r="AR149" s="13"/>
      <c r="AS149" s="13" t="s">
        <v>67</v>
      </c>
      <c r="AT149" s="13" t="s">
        <v>69</v>
      </c>
      <c r="AU149" s="100" t="s">
        <v>90</v>
      </c>
      <c r="AV149" s="22"/>
      <c r="AW149" s="429" t="s">
        <v>997</v>
      </c>
      <c r="AX149" s="5" t="s">
        <v>998</v>
      </c>
      <c r="AY149" s="12" t="s">
        <v>988</v>
      </c>
      <c r="AZ149" s="122" t="str">
        <f t="shared" si="99"/>
        <v>{"key_code":"b","modifiers":["shift","option"]},{"key_code":"lang1"},{"key_code":"f","modifiers":["control"]}</v>
      </c>
      <c r="BA149" s="83" t="s">
        <v>954</v>
      </c>
      <c r="BB149" s="122" t="str">
        <f t="shared" si="100"/>
        <v>{"key_code":"f","modifiers":["control"]}</v>
      </c>
      <c r="BC149" s="83"/>
      <c r="BD149" s="320"/>
    </row>
    <row r="150" spans="1:56" ht="42">
      <c r="A150" s="285"/>
      <c r="B150" s="286"/>
      <c r="C150" s="295"/>
      <c r="D150" s="296"/>
      <c r="E150" s="291"/>
      <c r="F150" s="202" t="str">
        <f t="shared" si="88"/>
        <v>{"description":"あ, い &amp; 左 → ・未確定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slash"},{"set_variable":{"name":"KC_T","value":1}},{"set_variable":{"name":"USC","value":0}}],"to_after_key_up":[{"set_variable":{"name":"KC_T","value":0}}],"type":"basic"},</v>
      </c>
      <c r="G150" s="86" t="str">
        <f t="shared" si="89"/>
        <v>{"conditions":[{"type":"variable_if","name":"USC","value":2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},{"set_variable":{"name":"KC_K","value":1}},{"set_variable":{"name":"USC","value":0}}],"to_after_key_up":[{"set_variable":{"name":"KC_K","value":0}}],"type":"basic"},</v>
      </c>
      <c r="H150" s="86" t="str">
        <f t="shared" si="90"/>
        <v>{"conditions":[{"type":"variable_if","name":"USC","value":2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},{"set_variable":{"name":"KC_J","value":1}},{"set_variable":{"name":"USC","value":0}}],"to_after_key_up":[{"set_variable":{"name":"KC_J","value":0}}],"type":"basic"},</v>
      </c>
      <c r="I150" s="86" t="str">
        <f t="shared" si="91"/>
        <v/>
      </c>
      <c r="J150" s="86" t="str">
        <f t="shared" si="92"/>
        <v/>
      </c>
      <c r="K150" s="86" t="str">
        <f t="shared" si="93"/>
        <v/>
      </c>
      <c r="L150" s="86" t="str">
        <f t="shared" si="94"/>
        <v/>
      </c>
      <c r="M150" s="86" t="str">
        <f t="shared" si="95"/>
        <v/>
      </c>
      <c r="N150" s="286"/>
      <c r="O150" s="92" t="str">
        <f t="shared" si="96"/>
        <v>{"description":"[英数] J, K &amp; T → ・未確定","conditions":[{"type":"variable_if","name":"USC","value":2},{"type":"variable_unless","name":"KC_J","value":0},{"type":"variable_unless","name":"KC_K","value":0}],"from":{"key_code":"t","modifiers":{"optional":["caps_lock"]}},"to":[{"key_code":"delete_or_backspace"},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],"from":{"key_code":"t","modifiers":{"optional":["caps_lock"]}},"to":[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],"from":{"key_code":"t","modifiers":{"optional":["caps_lock"]}},"to":[{"key_code":"lang1"},{"key_code":"slash"},{"key_code":"return_or_enter"},{"key_code":"lang2"},{"set_variable":{"name":"KC_T","value":1}},{"set_variable":{"name":"USC","value":0}}],"to_after_key_up":[{"set_variable":{"name":"KC_T","value":0}}],"type":"basic"},</v>
      </c>
      <c r="P150" s="86" t="str">
        <f t="shared" si="97"/>
        <v>{"conditions":[{"type":"variable_if","name":"USC","value":2},{"type":"variable_unless","name":"KC_J","value":0},{"type":"variable_unless","name":"KC_T","value":0}],"from":{"key_code":"k","modifiers":{"optional":["caps_lock"]}},"to":[{"key_code":"delete_or_backspace"},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],"from":{"key_code":"k","modifiers":{"optional":["caps_lock"]}},"to":[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],"from":{"key_code":"k","modifiers":{"optional":["caps_lock"]}},"to":[{"key_code":"lang1"},{"key_code":"slash"},{"key_code":"return_or_enter"},{"key_code":"lang2"},{"set_variable":{"name":"KC_K","value":1}},{"set_variable":{"name":"USC","value":0}}],"to_after_key_up":[{"set_variable":{"name":"KC_K","value":0}}],"type":"basic"},</v>
      </c>
      <c r="Q150" s="86" t="str">
        <f t="shared" si="98"/>
        <v>{"conditions":[{"type":"variable_if","name":"USC","value":2},{"type":"variable_unless","name":"KC_K","value":0},{"type":"variable_unless","name":"KC_T","value":0}],"from":{"key_code":"j","modifiers":{"optional":["caps_lock"]}},"to":[{"key_code":"delete_or_backspace"},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],"from":{"key_code":"j","modifiers":{"optional":["caps_lock"]}},"to":[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],"from":{"key_code":"j","modifiers":{"optional":["caps_lock"]}},"to":[{"key_code":"lang1"},{"key_code":"slash"},{"key_code":"return_or_enter"},{"key_code":"lang2"},{"set_variable":{"name":"KC_J","value":1}},{"set_variable":{"name":"USC","value":0}}],"to_after_key_up":[{"set_variable":{"name":"KC_J","value":0}}],"type":"basic"},</v>
      </c>
      <c r="R150" s="93" t="str">
        <f>IF(AND($AM150&lt;&gt;"",$U150=1),_xlfn.CONCAT(R$3,PROPER(_xlfn.XLOOKUP($AS150,入力キー,入力コード)),IF(OR($BD150="",$BD150=$BB150),_xlfn.CONCAT(R$4,IF($AS150=_xlfn.XLOOKUP($AS150,仮想キートップ,入力キー),R$7,R$10),_xlfn.XLOOKUP($AS150,仮想キートップ,入力コード),R$13,$BB150,R$14,_xlfn.XLOOKUP($AS150,仮想キートップ,キー位置),R$15,_xlfn.XLOOKUP($AS150,仮想キートップ,キー位置),R$17,IF($AS150=_xlfn.XLOOKUP($AS150,仮想キートップ,入力キー),R$12,R$11),_xlfn.XLOOKUP($AS150,仮想キートップ,入力コード),R$13,$BB150,R$14,_xlfn.XLOOKUP($AS150,仮想キートップ,キー位置),R$16,_xlfn.XLOOKUP($AS150,仮想キートップ,キー位置),IF(COUNTA($AM150:$AM$348)&gt;1,R$17,R$18)),_xlfn.CONCAT(R$4,R$6,IF($AS150=_xlfn.XLOOKUP($AS150,仮想キートップ,入力キー),R$7,R$10),_xlfn.XLOOKUP($AS150,仮想キートップ,入力コード),R$13,$BB150,R$14,_xlfn.XLOOKUP($AS150,仮想キートップ,キー位置),R$15,_xlfn.XLOOKUP($AS150,仮想キートップ,キー位置),R$17,IF($AS150=_xlfn.XLOOKUP($AS150,仮想キートップ,入力キー),R$8,R$9),_xlfn.XLOOKUP($AS150,仮想キートップ,入力コード),R$13,$BB150,R$14,_xlfn.XLOOKUP($AS150,仮想キートップ,キー位置),R$16,_xlfn.XLOOKUP($AS150,仮想キートップ,キー位置),R$17,R$5,IF($AS150=_xlfn.XLOOKUP($AS150,仮想キートップ,入力キー),R$7,R$10),_xlfn.XLOOKUP($AS150,仮想キートップ,入力コード),R$13,$BD150,R$14,_xlfn.XLOOKUP($AS150,仮想キートップ,キー位置),R$15,_xlfn.XLOOKUP($AS150,仮想キートップ,キー位置),R$17,IF($AS150=_xlfn.XLOOKUP($AS150,仮想キートップ,入力キー),R$12,R$11),_xlfn.XLOOKUP($AS150,仮想キートップ,入力コード),R$13,$BD150,R$14,_xlfn.XLOOKUP($AS150,仮想キートップ,キー位置),R$16,_xlfn.XLOOKUP($AS150,仮想キートップ,キー位置),IF(COUNTA($AM150:$AM$348)&gt;1,R$17,R$18)))),"")</f>
        <v/>
      </c>
      <c r="S150" s="282"/>
      <c r="U150" s="24">
        <f t="shared" si="101"/>
        <v>3</v>
      </c>
      <c r="V150" s="23" t="str">
        <f t="shared" si="102"/>
        <v>A</v>
      </c>
      <c r="W150" s="23">
        <f t="shared" si="103"/>
        <v>1</v>
      </c>
      <c r="X150" s="23">
        <f t="shared" si="104"/>
        <v>0</v>
      </c>
      <c r="Y150" s="30">
        <f t="shared" si="105"/>
        <v>6442582016</v>
      </c>
      <c r="Z150" s="178">
        <f t="shared" si="106"/>
        <v>0</v>
      </c>
      <c r="AA150" s="23"/>
      <c r="AB150" s="386">
        <f t="shared" si="107"/>
        <v>6442450944</v>
      </c>
      <c r="AC150" s="49" t="str">
        <f t="shared" si="108"/>
        <v/>
      </c>
      <c r="AD150" s="50">
        <f t="shared" si="109"/>
        <v>0</v>
      </c>
      <c r="AE150" s="49">
        <f t="shared" si="110"/>
        <v>2147614720</v>
      </c>
      <c r="AF150" s="49" t="str">
        <f t="shared" si="111"/>
        <v/>
      </c>
      <c r="AG150" s="48">
        <f t="shared" si="112"/>
        <v>0</v>
      </c>
      <c r="AH150" s="386">
        <f t="shared" si="113"/>
        <v>4295098368</v>
      </c>
      <c r="AI150" s="49" t="str">
        <f t="shared" si="114"/>
        <v/>
      </c>
      <c r="AJ150" s="50">
        <f t="shared" si="115"/>
        <v>0</v>
      </c>
      <c r="AK150" s="23"/>
      <c r="AL150" s="113">
        <v>196</v>
      </c>
      <c r="AM150" s="4" t="s">
        <v>290</v>
      </c>
      <c r="AN150" s="334"/>
      <c r="AO150" s="334"/>
      <c r="AP150" s="10"/>
      <c r="AQ150" s="4" t="s">
        <v>290</v>
      </c>
      <c r="AR150" s="13"/>
      <c r="AS150" s="13" t="s">
        <v>67</v>
      </c>
      <c r="AT150" s="13" t="s">
        <v>69</v>
      </c>
      <c r="AU150" s="100" t="s">
        <v>31</v>
      </c>
      <c r="AV150" s="22"/>
      <c r="AW150" s="428" t="s">
        <v>999</v>
      </c>
      <c r="AX150" s="5" t="s">
        <v>304</v>
      </c>
      <c r="AY150" s="12" t="s">
        <v>941</v>
      </c>
      <c r="AZ150" s="122" t="str">
        <f t="shared" si="99"/>
        <v>{"key_code":"z","modifiers":["shift","option"]},{"key_code":"slash"}</v>
      </c>
      <c r="BA150" s="83" t="s">
        <v>626</v>
      </c>
      <c r="BB150" s="122" t="str">
        <f t="shared" si="100"/>
        <v>{"key_code":"lang1"},{"key_code":"slash"},{"key_code":"return_or_enter"},{"key_code":"lang2"}</v>
      </c>
      <c r="BC150" s="83"/>
      <c r="BD150" s="320"/>
    </row>
    <row r="151" spans="1:56" ht="105">
      <c r="A151" s="285"/>
      <c r="B151" s="286"/>
      <c r="C151" s="295"/>
      <c r="D151" s="296"/>
      <c r="E151" s="291"/>
      <c r="F151" s="202" t="str">
        <f t="shared" si="88"/>
        <v>{"description":"あ, い &amp; (っ) → 《》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</v>
      </c>
      <c r="G151" s="86" t="str">
        <f t="shared" si="89"/>
        <v>{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</v>
      </c>
      <c r="H151" s="86" t="str">
        <f t="shared" si="90"/>
        <v>{"conditions":[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</v>
      </c>
      <c r="I151" s="86" t="str">
        <f t="shared" si="91"/>
        <v/>
      </c>
      <c r="J151" s="86" t="str">
        <f t="shared" si="92"/>
        <v/>
      </c>
      <c r="K151" s="86" t="str">
        <f t="shared" si="93"/>
        <v/>
      </c>
      <c r="L151" s="86" t="str">
        <f t="shared" si="94"/>
        <v/>
      </c>
      <c r="M151" s="86" t="str">
        <f t="shared" si="95"/>
        <v/>
      </c>
      <c r="N151" s="286"/>
      <c r="O151" s="92" t="str">
        <f t="shared" si="96"/>
        <v>{"description":"[英数] J, K &amp; G → 《》","conditions":[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],"from":{"key_code":"g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],"from":{"key_code":"g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</v>
      </c>
      <c r="P151" s="86" t="str">
        <f t="shared" si="97"/>
        <v>{"conditions":[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],"from":{"key_code":"k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</v>
      </c>
      <c r="Q151" s="86" t="str">
        <f t="shared" si="98"/>
        <v>{"conditions":[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],"from":{"key_code":"j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</v>
      </c>
      <c r="R151" s="93" t="str">
        <f>IF(AND($AM151&lt;&gt;"",$U151=1),_xlfn.CONCAT(R$3,PROPER(_xlfn.XLOOKUP($AS151,入力キー,入力コード)),IF(OR($BD151="",$BD151=$BB151),_xlfn.CONCAT(R$4,IF($AS151=_xlfn.XLOOKUP($AS151,仮想キートップ,入力キー),R$7,R$10),_xlfn.XLOOKUP($AS151,仮想キートップ,入力コード),R$13,$BB151,R$14,_xlfn.XLOOKUP($AS151,仮想キートップ,キー位置),R$15,_xlfn.XLOOKUP($AS151,仮想キートップ,キー位置),R$17,IF($AS151=_xlfn.XLOOKUP($AS151,仮想キートップ,入力キー),R$12,R$11),_xlfn.XLOOKUP($AS151,仮想キートップ,入力コード),R$13,$BB151,R$14,_xlfn.XLOOKUP($AS151,仮想キートップ,キー位置),R$16,_xlfn.XLOOKUP($AS151,仮想キートップ,キー位置),IF(COUNTA($AM151:$AM$348)&gt;1,R$17,R$18)),_xlfn.CONCAT(R$4,R$6,IF($AS151=_xlfn.XLOOKUP($AS151,仮想キートップ,入力キー),R$7,R$10),_xlfn.XLOOKUP($AS151,仮想キートップ,入力コード),R$13,$BB151,R$14,_xlfn.XLOOKUP($AS151,仮想キートップ,キー位置),R$15,_xlfn.XLOOKUP($AS151,仮想キートップ,キー位置),R$17,IF($AS151=_xlfn.XLOOKUP($AS151,仮想キートップ,入力キー),R$8,R$9),_xlfn.XLOOKUP($AS151,仮想キートップ,入力コード),R$13,$BB151,R$14,_xlfn.XLOOKUP($AS151,仮想キートップ,キー位置),R$16,_xlfn.XLOOKUP($AS151,仮想キートップ,キー位置),R$17,R$5,IF($AS151=_xlfn.XLOOKUP($AS151,仮想キートップ,入力キー),R$7,R$10),_xlfn.XLOOKUP($AS151,仮想キートップ,入力コード),R$13,$BD151,R$14,_xlfn.XLOOKUP($AS151,仮想キートップ,キー位置),R$15,_xlfn.XLOOKUP($AS151,仮想キートップ,キー位置),R$17,IF($AS151=_xlfn.XLOOKUP($AS151,仮想キートップ,入力キー),R$12,R$11),_xlfn.XLOOKUP($AS151,仮想キートップ,入力コード),R$13,$BD151,R$14,_xlfn.XLOOKUP($AS151,仮想キートップ,キー位置),R$16,_xlfn.XLOOKUP($AS151,仮想キートップ,キー位置),IF(COUNTA($AM151:$AM$348)&gt;1,R$17,R$18)))),"")</f>
        <v/>
      </c>
      <c r="S151" s="282"/>
      <c r="U151" s="24">
        <f t="shared" si="101"/>
        <v>3</v>
      </c>
      <c r="V151" s="23" t="str">
        <f t="shared" si="102"/>
        <v>A</v>
      </c>
      <c r="W151" s="23">
        <f t="shared" si="103"/>
        <v>1</v>
      </c>
      <c r="X151" s="23">
        <f t="shared" si="104"/>
        <v>0</v>
      </c>
      <c r="Y151" s="30">
        <f t="shared" si="105"/>
        <v>6979321856</v>
      </c>
      <c r="Z151" s="178">
        <f t="shared" si="106"/>
        <v>0</v>
      </c>
      <c r="AA151" s="23"/>
      <c r="AB151" s="386">
        <f t="shared" si="107"/>
        <v>6442450944</v>
      </c>
      <c r="AC151" s="49" t="str">
        <f t="shared" si="108"/>
        <v/>
      </c>
      <c r="AD151" s="50">
        <f t="shared" si="109"/>
        <v>0</v>
      </c>
      <c r="AE151" s="49">
        <f t="shared" si="110"/>
        <v>2684354560</v>
      </c>
      <c r="AF151" s="49" t="str">
        <f t="shared" si="111"/>
        <v>ぢ</v>
      </c>
      <c r="AG151" s="48">
        <f t="shared" si="112"/>
        <v>1</v>
      </c>
      <c r="AH151" s="386">
        <f t="shared" si="113"/>
        <v>4831838208</v>
      </c>
      <c r="AI151" s="49" t="str">
        <f t="shared" si="114"/>
        <v/>
      </c>
      <c r="AJ151" s="50">
        <f t="shared" si="115"/>
        <v>0</v>
      </c>
      <c r="AK151" s="23"/>
      <c r="AL151" s="113">
        <v>197</v>
      </c>
      <c r="AM151" s="4" t="s">
        <v>290</v>
      </c>
      <c r="AN151" s="334"/>
      <c r="AO151" s="334"/>
      <c r="AP151" s="10"/>
      <c r="AQ151" s="4" t="s">
        <v>290</v>
      </c>
      <c r="AR151" s="13"/>
      <c r="AS151" s="13" t="s">
        <v>67</v>
      </c>
      <c r="AT151" s="13" t="s">
        <v>69</v>
      </c>
      <c r="AU151" s="100" t="s">
        <v>616</v>
      </c>
      <c r="AV151" s="22"/>
      <c r="AW151" s="429" t="s">
        <v>968</v>
      </c>
      <c r="AX151" s="5" t="s">
        <v>969</v>
      </c>
      <c r="AY151" s="12" t="s">
        <v>1058</v>
      </c>
      <c r="AZ151" s="122" t="str">
        <f t="shared" si="99"/>
        <v>{"key_code":"b","modifiers":["shift","option"]},{"key_code":"3"},{"key_code":"0"},{"key_code":"0"},{"key_code":"a"},{"key_code":"3"},{"key_code":"0"},{"key_code":"0"},{"key_code":"b"},{"key_code":"lang1"},{"key_code":"b","modifiers":["control"]}</v>
      </c>
      <c r="BA151" s="83" t="s">
        <v>1059</v>
      </c>
      <c r="BB151" s="122" t="str">
        <f t="shared" si="100"/>
        <v>{"key_code":"b","modifiers":["shift","option"]},{"key_code":"3"},{"key_code":"0"},{"key_code":"0"},{"key_code":"a"},{"key_code":"3"},{"key_code":"0"},{"key_code":"0"},{"key_code":"b"},{"key_code":"lang2"},{"key_code":"b","modifiers":["control"]}</v>
      </c>
      <c r="BC151" s="83"/>
      <c r="BD151" s="320"/>
    </row>
    <row r="152" spans="1:56" ht="63">
      <c r="A152" s="285"/>
      <c r="B152" s="286"/>
      <c r="C152" s="295"/>
      <c r="D152" s="296"/>
      <c r="E152" s="291"/>
      <c r="F152" s="202" t="str">
        <f t="shared" si="88"/>
        <v>{"description":"あ, い &amp; そ → 確定←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lang1"},{"key_code":"n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lang1"},{"key_code":"n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lang1"},{"key_code":"n","modifiers":["control"]},{"set_variable":{"name":"KC_B","value":1}},{"set_variable":{"name":"USC","value":0}}],"to_after_key_up":[{"set_variable":{"name":"KC_B","value":0}}],"type":"basic"},</v>
      </c>
      <c r="G152" s="86" t="str">
        <f t="shared" si="89"/>
        <v>{"conditions":[{"type":"variable_unless","name":"USC","value":0},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n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n","modifiers":["control"]},{"set_variable":{"name":"KC_K","value":1}},{"set_variable":{"name":"USC","value":0}}],"to_after_key_up":[{"set_variable":{"name":"KC_K","value":0}}],"type":"basic"},</v>
      </c>
      <c r="H152" s="86" t="str">
        <f t="shared" si="90"/>
        <v>{"conditions":[{"type":"variable_if","name":"USC","value":2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n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n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n","modifiers":["control"]},{"set_variable":{"name":"KC_J","value":1}},{"set_variable":{"name":"USC","value":0}}],"to_after_key_up":[{"set_variable":{"name":"KC_J","value":0}}],"type":"basic"},</v>
      </c>
      <c r="I152" s="86" t="str">
        <f t="shared" si="91"/>
        <v/>
      </c>
      <c r="J152" s="86" t="str">
        <f t="shared" si="92"/>
        <v/>
      </c>
      <c r="K152" s="86" t="str">
        <f t="shared" si="93"/>
        <v/>
      </c>
      <c r="L152" s="86" t="str">
        <f t="shared" si="94"/>
        <v/>
      </c>
      <c r="M152" s="86" t="str">
        <f t="shared" si="95"/>
        <v/>
      </c>
      <c r="N152" s="286"/>
      <c r="O152" s="92" t="str">
        <f t="shared" si="96"/>
        <v>{"description":"[英数] J, K &amp; B → 確定←","conditions":[{"type":"variable_if","name":"USC","value":2},{"type":"variable_unless","name":"KC_J","value":0},{"type":"variable_unless","name":"KC_K","value":0}],"from":{"key_code":"b","modifiers":{"optional":["caps_lock"]}},"to":[{"key_code":"delete_or_backspace"},{"key_code":"delete_or_backspace"},{"key_code":"n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],"from":{"key_code":"b","modifiers":{"optional":["caps_lock"]}},"to":[{"key_code":"delete_or_backspace"},{"key_code":"n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],"from":{"key_code":"b","modifiers":{"optional":["caps_lock"]}},"to":[{"key_code":"n","modifiers":["control"]},{"set_variable":{"name":"KC_B","value":1}},{"set_variable":{"name":"USC","value":0}}],"to_after_key_up":[{"set_variable":{"name":"KC_B","value":0}}],"type":"basic"},</v>
      </c>
      <c r="P152" s="86" t="str">
        <f t="shared" si="97"/>
        <v>{"conditions":[{"type":"variable_if","name":"USC","value":2},{"type":"variable_unless","name":"KC_J","value":0},{"type":"variable_unless","name":"KC_B","value":0}],"from":{"key_code":"k","modifiers":{"optional":["caps_lock"]}},"to":[{"key_code":"delete_or_backspace"},{"key_code":"delete_or_backspace"},{"key_code":"n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B","value":0}],"from":{"key_code":"k","modifiers":{"optional":["caps_lock"]}},"to":[{"key_code":"delete_or_backspace"},{"key_code":"n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],"from":{"key_code":"k","modifiers":{"optional":["caps_lock"]}},"to":[{"key_code":"n","modifiers":["control"]},{"set_variable":{"name":"KC_K","value":1}},{"set_variable":{"name":"USC","value":0}}],"to_after_key_up":[{"set_variable":{"name":"KC_K","value":0}}],"type":"basic"},</v>
      </c>
      <c r="Q152" s="86" t="str">
        <f t="shared" si="98"/>
        <v>{"conditions":[{"type":"variable_if","name":"USC","value":2},{"type":"variable_unless","name":"KC_K","value":0},{"type":"variable_unless","name":"KC_B","value":0}],"from":{"key_code":"j","modifiers":{"optional":["caps_lock"]}},"to":[{"key_code":"delete_or_backspace"},{"key_code":"delete_or_backspace"},{"key_code":"n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],"from":{"key_code":"j","modifiers":{"optional":["caps_lock"]}},"to":[{"key_code":"delete_or_backspace"},{"key_code":"n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],"from":{"key_code":"j","modifiers":{"optional":["caps_lock"]}},"to":[{"key_code":"n","modifiers":["control"]},{"set_variable":{"name":"KC_J","value":1}},{"set_variable":{"name":"USC","value":0}}],"to_after_key_up":[{"set_variable":{"name":"KC_J","value":0}}],"type":"basic"},</v>
      </c>
      <c r="R152" s="93" t="str">
        <f>IF(AND($AM152&lt;&gt;"",$U152=1),_xlfn.CONCAT(R$3,PROPER(_xlfn.XLOOKUP($AS152,入力キー,入力コード)),IF(OR($BD152="",$BD152=$BB152),_xlfn.CONCAT(R$4,IF($AS152=_xlfn.XLOOKUP($AS152,仮想キートップ,入力キー),R$7,R$10),_xlfn.XLOOKUP($AS152,仮想キートップ,入力コード),R$13,$BB152,R$14,_xlfn.XLOOKUP($AS152,仮想キートップ,キー位置),R$15,_xlfn.XLOOKUP($AS152,仮想キートップ,キー位置),R$17,IF($AS152=_xlfn.XLOOKUP($AS152,仮想キートップ,入力キー),R$12,R$11),_xlfn.XLOOKUP($AS152,仮想キートップ,入力コード),R$13,$BB152,R$14,_xlfn.XLOOKUP($AS152,仮想キートップ,キー位置),R$16,_xlfn.XLOOKUP($AS152,仮想キートップ,キー位置),IF(COUNTA($AM152:$AM$348)&gt;1,R$17,R$18)),_xlfn.CONCAT(R$4,R$6,IF($AS152=_xlfn.XLOOKUP($AS152,仮想キートップ,入力キー),R$7,R$10),_xlfn.XLOOKUP($AS152,仮想キートップ,入力コード),R$13,$BB152,R$14,_xlfn.XLOOKUP($AS152,仮想キートップ,キー位置),R$15,_xlfn.XLOOKUP($AS152,仮想キートップ,キー位置),R$17,IF($AS152=_xlfn.XLOOKUP($AS152,仮想キートップ,入力キー),R$8,R$9),_xlfn.XLOOKUP($AS152,仮想キートップ,入力コード),R$13,$BB152,R$14,_xlfn.XLOOKUP($AS152,仮想キートップ,キー位置),R$16,_xlfn.XLOOKUP($AS152,仮想キートップ,キー位置),R$17,R$5,IF($AS152=_xlfn.XLOOKUP($AS152,仮想キートップ,入力キー),R$7,R$10),_xlfn.XLOOKUP($AS152,仮想キートップ,入力コード),R$13,$BD152,R$14,_xlfn.XLOOKUP($AS152,仮想キートップ,キー位置),R$15,_xlfn.XLOOKUP($AS152,仮想キートップ,キー位置),R$17,IF($AS152=_xlfn.XLOOKUP($AS152,仮想キートップ,入力キー),R$12,R$11),_xlfn.XLOOKUP($AS152,仮想キートップ,入力コード),R$13,$BD152,R$14,_xlfn.XLOOKUP($AS152,仮想キートップ,キー位置),R$16,_xlfn.XLOOKUP($AS152,仮想キートップ,キー位置),IF(COUNTA($AM152:$AM$348)&gt;1,R$17,R$18)))),"")</f>
        <v/>
      </c>
      <c r="S152" s="282"/>
      <c r="U152" s="24">
        <f t="shared" si="101"/>
        <v>3</v>
      </c>
      <c r="V152" s="23" t="str">
        <f t="shared" si="102"/>
        <v>A</v>
      </c>
      <c r="W152" s="23">
        <f t="shared" si="103"/>
        <v>1</v>
      </c>
      <c r="X152" s="23">
        <f t="shared" si="104"/>
        <v>0</v>
      </c>
      <c r="Y152" s="30">
        <f t="shared" si="105"/>
        <v>2205465706496</v>
      </c>
      <c r="Z152" s="178">
        <f t="shared" si="106"/>
        <v>0</v>
      </c>
      <c r="AA152" s="23"/>
      <c r="AB152" s="386">
        <f t="shared" si="107"/>
        <v>6442450944</v>
      </c>
      <c r="AC152" s="49" t="str">
        <f t="shared" si="108"/>
        <v/>
      </c>
      <c r="AD152" s="50">
        <f t="shared" si="109"/>
        <v>0</v>
      </c>
      <c r="AE152" s="49">
        <f t="shared" si="110"/>
        <v>2201170739200</v>
      </c>
      <c r="AF152" s="49" t="str">
        <f t="shared" si="111"/>
        <v>ぞ</v>
      </c>
      <c r="AG152" s="48">
        <f t="shared" si="112"/>
        <v>1</v>
      </c>
      <c r="AH152" s="386">
        <f t="shared" si="113"/>
        <v>2203318222848</v>
      </c>
      <c r="AI152" s="49" t="str">
        <f t="shared" si="114"/>
        <v/>
      </c>
      <c r="AJ152" s="50">
        <f t="shared" si="115"/>
        <v>0</v>
      </c>
      <c r="AK152" s="23"/>
      <c r="AL152" s="113">
        <v>198</v>
      </c>
      <c r="AM152" s="4" t="s">
        <v>290</v>
      </c>
      <c r="AN152" s="334"/>
      <c r="AO152" s="334"/>
      <c r="AP152" s="10"/>
      <c r="AQ152" s="4" t="s">
        <v>290</v>
      </c>
      <c r="AR152" s="13"/>
      <c r="AS152" s="13" t="s">
        <v>67</v>
      </c>
      <c r="AT152" s="13" t="s">
        <v>69</v>
      </c>
      <c r="AU152" s="100" t="s">
        <v>92</v>
      </c>
      <c r="AV152" s="22"/>
      <c r="AW152" s="428" t="s">
        <v>1060</v>
      </c>
      <c r="AX152" s="5" t="s">
        <v>1061</v>
      </c>
      <c r="AY152" s="12" t="s">
        <v>1124</v>
      </c>
      <c r="AZ152" s="122" t="str">
        <f t="shared" si="99"/>
        <v>{"key_code":"b","modifiers":["shift","option"]},{"key_code":"lang1"},{"key_code":"n","modifiers":["control"]}</v>
      </c>
      <c r="BA152" s="83" t="s">
        <v>932</v>
      </c>
      <c r="BB152" s="122" t="str">
        <f t="shared" si="100"/>
        <v>{"key_code":"n","modifiers":["control"]}</v>
      </c>
      <c r="BC152" s="83"/>
      <c r="BD152" s="320"/>
    </row>
    <row r="153" spans="1:56" ht="42">
      <c r="A153" s="285"/>
      <c r="B153" s="286"/>
      <c r="C153" s="295"/>
      <c r="D153" s="296"/>
      <c r="E153" s="291"/>
      <c r="F153" s="202" t="str">
        <f t="shared" ref="F153:F216" si="116">IF(AND($U153=3,$V153="A",$AZ153&lt;&gt;""),_xlfn.CONCAT(F$3,$AS153,", ",$AT153," &amp; ",$AU153," → ",$AV153,CLEAN($AW153),F$4,IF(AND($AD153=1,OR($AM153="",$AZ153&lt;&gt;$BB153)),"",_xlfn.CONCAT(IF(OR($BC153="",$BC153=$AZ153),"",F$6),F$7,_xlfn.XLOOKUP($AS153,仮想キートップ,キー位置),F$10,_xlfn.XLOOKUP($AT153,仮想キートップ,キー位置),IF(AND($AM153&lt;&gt;"",$AZ153=$BB153),F$12,F$11),_xlfn.XLOOKUP($AU153,仮想キートップ,入力コード),F$13,IF($AP153="",_xlfn.CONCAT($AZ153,",",F$16,_xlfn.XLOOKUP($AU153,仮想キートップ,キー位置),F$17),_xlfn.CONCAT(F$16,_xlfn.XLOOKUP($AU153,仮想キートップ,キー位置),F$17,",",$AZ153)),F$18,_xlfn.XLOOKUP($AU153,仮想キートップ,キー位置),F$19,F$5)),IF(OR($BC153="",$BC153=$AZ153),"",F$6),F$8,_xlfn.XLOOKUP($AS153,仮想キートップ,キー位置),F$10,_xlfn.XLOOKUP($AT153,仮想キートップ,キー位置),IF(AND($AM153&lt;&gt;"",$AZ153=$BB153),F$12,F$11),_xlfn.XLOOKUP($AU153,仮想キートップ,入力コード),F$14,IF($AP153="",_xlfn.CONCAT($AZ153,",",F$16,_xlfn.XLOOKUP($AU153,仮想キートップ,キー位置),F$17),_xlfn.CONCAT(F$16,_xlfn.XLOOKUP($AU153,仮想キートップ,キー位置),F$17,",",$AZ153)),F$18,_xlfn.XLOOKUP($AU153,仮想キートップ,キー位置),F$19,F$5,IF(OR($BC153="",$BC153=$AZ153),"",F$6),F$9,_xlfn.XLOOKUP($AS153,仮想キートップ,キー位置),F$10,_xlfn.XLOOKUP($AT153,仮想キートップ,キー位置),IF(AND($AM153&lt;&gt;"",$AZ153=$BB153),F$12,F$11),_xlfn.XLOOKUP($AU153,仮想キートップ,入力コード),F$15,IF($AP153="",_xlfn.CONCAT($AZ153,",",F$16,_xlfn.XLOOKUP($AU153,仮想キートップ,キー位置),F$17),_xlfn.CONCAT(F$16,_xlfn.XLOOKUP($AU153,仮想キートップ,キー位置),F$17,",",$AZ153)),F$18,_xlfn.XLOOKUP($AU153,仮想キートップ,キー位置),F$19,IF(OR($BC153="",$BC153=$AZ153),"",_xlfn.CONCAT(IF(AND($AD153=1,OR($AM153="",$AZ153&lt;&gt;$BB153)),"",_xlfn.CONCAT(F$5,F$7,_xlfn.XLOOKUP($AS153,仮想キートップ,キー位置),F$10,_xlfn.XLOOKUP($AT153,仮想キートップ,キー位置),IF(AND($AM153&lt;&gt;"",$BD153=$BC153),F$12,F$11),_xlfn.XLOOKUP($AU153,仮想キートップ,入力コード),F$13,IF($AP153="",_xlfn.CONCAT($BC153,",",F$16,_xlfn.XLOOKUP($AU153,仮想キートップ,キー位置),F$17),_xlfn.CONCAT(F$16,_xlfn.XLOOKUP($AU153,仮想キートップ,キー位置),F$17,",",$BC153)),F$18,_xlfn.XLOOKUP($AU153,仮想キートップ,キー位置),F$19)),F$5,F$8,_xlfn.XLOOKUP($AS153,仮想キートップ,キー位置),F$10,_xlfn.XLOOKUP($AT153,仮想キートップ,キー位置),IF(AND($AM153&lt;&gt;"",$BD153=$BC153),F$12,F$11),_xlfn.XLOOKUP($AU153,仮想キートップ,入力コード),F$14,IF($AP153="",_xlfn.CONCAT($BC153,",",F$16,_xlfn.XLOOKUP($AU153,仮想キートップ,キー位置),F$17),_xlfn.CONCAT(F$16,_xlfn.XLOOKUP($AU153,仮想キートップ,キー位置),F$17,",",$BC153)),F$18,_xlfn.XLOOKUP($AU153,仮想キートップ,キー位置),F$19,F$5,F$9,_xlfn.XLOOKUP($AS153,仮想キートップ,キー位置),F$10,_xlfn.XLOOKUP($AT153,仮想キートップ,キー位置),IF(AND($AM153&lt;&gt;"",$BD153=$BC153),F$12,F$11),_xlfn.XLOOKUP($AU153,仮想キートップ,入力コード),F$15,IF($AP153="",_xlfn.CONCAT($BC153,",",F$16,_xlfn.XLOOKUP($AU153,仮想キートップ,キー位置),F$17),_xlfn.CONCAT(F$16,_xlfn.XLOOKUP($AU153,仮想キートップ,キー位置),F$17,",",$BC153)),F$18,_xlfn.XLOOKUP($AU153,仮想キートップ,キー位置),F$19))),"")</f>
        <v>{"description":"は, こ &amp; 右 → +Home","conditions":[{"type":"variable_if","name":"USC","value":2},{"type":"variable_unless","name":"KC_C","value":0},{"type":"variable_unless","name":"KC_V","value":0}],"from":{"key_code":"y","modifiers":{"optional":["caps_lock"]}},"to":[{"key_code":"delete_or_backspace"},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USC","value":0},{"type":"variable_unless","name":"KC_C","value":0},{"type":"variable_unless","name":"KC_V","value":0}],"from":{"key_code":"y","modifiers":{"optional":["caps_lock"]}},"to":[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KC_C","value":0},{"type":"variable_unless","name":"KC_V","value":0}],"from":{"key_code":"y","modifiers":{"optional":["caps_lock"]}},"to":[{"key_code":"a","modifiers":["shift","control"]},{"set_variable":{"name":"KC_Y","value":1}},{"set_variable":{"name":"USC","value":0}}],"to_after_key_up":[{"set_variable":{"name":"KC_Y","value":0}}],"type":"basic"},</v>
      </c>
      <c r="G153" s="86" t="str">
        <f t="shared" ref="G153:G216" si="117">IF(AND($U153=3,$V153="A",$AZ153&lt;&gt;""),_xlfn.CONCAT(IF(AND($AG153=1,OR($AM153="",$AZ153&lt;&gt;$BB153)),"",_xlfn.CONCAT(F$5,IF(OR($BC153="",$BC153=$AZ153),"",F$6),F$7,_xlfn.XLOOKUP($AS153,仮想キートップ,キー位置),F$10,_xlfn.XLOOKUP($AU153,仮想キートップ,キー位置),IF(AND($AM153&lt;&gt;"",$AZ153=$BB153),F$12,F$11),_xlfn.XLOOKUP($AT153,仮想キートップ,入力コード),F$13,IF($AP153="",_xlfn.CONCAT($AZ153,",",F$16,_xlfn.XLOOKUP($AT153,仮想キートップ,キー位置),F$17),_xlfn.CONCAT(F$16,_xlfn.XLOOKUP($AT153,仮想キートップ,キー位置),F$17,",",$AZ153)),F$18,_xlfn.XLOOKUP($AT153,仮想キートップ,キー位置),F$19)),F$5,IF(OR($BC153="",$BC153=$AZ153),"",F$6),F$8,_xlfn.XLOOKUP($AS153,仮想キートップ,キー位置),F$10,_xlfn.XLOOKUP($AU153,仮想キートップ,キー位置),IF(AND($AM153&lt;&gt;"",$AZ153=$BB153),F$12,F$11),_xlfn.XLOOKUP($AT153,仮想キートップ,入力コード),F$14,IF($AP153="",_xlfn.CONCAT($AZ153,",",F$16,_xlfn.XLOOKUP($AT153,仮想キートップ,キー位置),F$17),_xlfn.CONCAT(F$16,_xlfn.XLOOKUP($AT153,仮想キートップ,キー位置),F$17,",",$AZ153)),F$18,_xlfn.XLOOKUP($AT153,仮想キートップ,キー位置),F$19,F$5,IF(OR($BC153="",$BC153=$AZ153),"",F$6),F$9,_xlfn.XLOOKUP($AS153,仮想キートップ,キー位置),F$10,_xlfn.XLOOKUP($AU153,仮想キートップ,キー位置),IF(AND($AM153&lt;&gt;"",$AZ153=$BB153),F$12,F$11),_xlfn.XLOOKUP($AT153,仮想キートップ,入力コード),F$15,IF($AP153="",_xlfn.CONCAT($AZ153,",",F$16,_xlfn.XLOOKUP($AT153,仮想キートップ,キー位置),F$17),_xlfn.CONCAT(F$16,_xlfn.XLOOKUP($AT153,仮想キートップ,キー位置),F$17,",",$AZ153)),F$18,_xlfn.XLOOKUP($AT153,仮想キートップ,キー位置),F$19,IF(OR($BC153="",$BC153=$AZ153),"",_xlfn.CONCAT(IF(AND($AG153=1,OR($AM153="",$AZ153&lt;&gt;$BB153)),"",_xlfn.CONCAT(F$5,F$7,_xlfn.XLOOKUP($AS153,仮想キートップ,キー位置),F$10,_xlfn.XLOOKUP($AU153,仮想キートップ,キー位置),IF(AND($AM153&lt;&gt;"",$BD153=$BC153),F$12,F$11),_xlfn.XLOOKUP($AT153,仮想キートップ,入力コード),F$13,IF($AP153="",_xlfn.CONCAT($BC153,",",F$16,_xlfn.XLOOKUP($AT153,仮想キートップ,キー位置),F$17),_xlfn.CONCAT(F$16,_xlfn.XLOOKUP($AT153,仮想キートップ,キー位置),F$17,",",$BC153)),F$18,_xlfn.XLOOKUP($AT153,仮想キートップ,キー位置),F$19)),F$5,F$8,_xlfn.XLOOKUP($AS153,仮想キートップ,キー位置),F$10,_xlfn.XLOOKUP($AU153,仮想キートップ,キー位置),IF(AND($AM153&lt;&gt;"",$BD153=$BC153),F$12,F$11),_xlfn.XLOOKUP($AT153,仮想キートップ,入力コード),F$14,IF($AP153="",_xlfn.CONCAT($BC153,",",F$16,_xlfn.XLOOKUP($AT153,仮想キートップ,キー位置),F$17),_xlfn.CONCAT(F$16,_xlfn.XLOOKUP($AT153,仮想キートップ,キー位置),F$17,",",$BC153)),F$18,_xlfn.XLOOKUP($AT153,仮想キートップ,キー位置),F$19,F$5,F$9,_xlfn.XLOOKUP($AS153,仮想キートップ,キー位置),F$10,_xlfn.XLOOKUP($AU153,仮想キートップ,キー位置),IF(AND($AM153&lt;&gt;"",$BD153=$BC153),F$12,F$11),_xlfn.XLOOKUP($AT153,仮想キートップ,入力コード),F$15,IF($AP153="",_xlfn.CONCAT($BC153,",",F$16,_xlfn.XLOOKUP($AT153,仮想キートップ,キー位置),F$17),_xlfn.CONCAT(F$16,_xlfn.XLOOKUP($AT153,仮想キートップ,キー位置),F$17,",",$BC153)),F$18,_xlfn.XLOOKUP($AT153,仮想キートップ,キー位置),F$19))),"")</f>
        <v>{"conditions":[{"type":"variable_if","name":"USC","value":2},{"type":"variable_unless","name":"KC_C","value":0},{"type":"variable_unless","name":"KC_Y","value":0}],"from":{"key_code":"v","modifiers":{"optional":["caps_lock"]}},"to":[{"key_code":"delete_or_backspace"},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Y","value":0}],"from":{"key_code":"v","modifiers":{"optional":["caps_lock"]}},"to":[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Y","value":0}],"from":{"key_code":"v","modifiers":{"optional":["caps_lock"]}},"to":[{"key_code":"a","modifiers":["shift","control"]},{"set_variable":{"name":"KC_V","value":1}},{"set_variable":{"name":"USC","value":0}}],"to_after_key_up":[{"set_variable":{"name":"KC_V","value":0}}],"type":"basic"},</v>
      </c>
      <c r="H153" s="86" t="str">
        <f t="shared" ref="H153:H216" si="118">IF(AND($U153=3,$V153="A",$AZ153&lt;&gt;""),_xlfn.CONCAT(IF(AND($AJ153=1,OR($AM153="",$AZ153&lt;&gt;$BB153)),"",_xlfn.CONCAT(F$5,IF(OR($BC153="",$BC153=$AZ153),"",F$6),F$7,_xlfn.XLOOKUP($AT153,仮想キートップ,キー位置),F$10,_xlfn.XLOOKUP($AU153,仮想キートップ,キー位置),IF(AND($AM153&lt;&gt;"",$AZ153=$BB153),F$12,F$11),_xlfn.XLOOKUP($AS153,仮想キートップ,入力コード),F$13,IF($AP153="",_xlfn.CONCAT($AZ153,",",F$16,_xlfn.XLOOKUP($AS153,仮想キートップ,キー位置),F$17),_xlfn.CONCAT(F$16,_xlfn.XLOOKUP($AS153,仮想キートップ,キー位置),F$17,",",$AZ153)),F$18,_xlfn.XLOOKUP($AS153,仮想キートップ,キー位置),F$19)),F$5,IF(OR($BC153="",$BC153=$AZ153),"",F$6),F$8,_xlfn.XLOOKUP($AT153,仮想キートップ,キー位置),F$10,_xlfn.XLOOKUP($AU153,仮想キートップ,キー位置),IF(AND($AM153&lt;&gt;"",$AZ153=$BB153),F$12,F$11),_xlfn.XLOOKUP($AS153,仮想キートップ,入力コード),F$14,IF($AP153="",_xlfn.CONCAT($AZ153,",",F$16,_xlfn.XLOOKUP($AS153,仮想キートップ,キー位置),F$17),_xlfn.CONCAT(F$16,_xlfn.XLOOKUP($AS153,仮想キートップ,キー位置),F$17,",",$AZ153)),F$18,_xlfn.XLOOKUP($AS153,仮想キートップ,キー位置),F$19,F$5,IF(OR($BC153="",$BC153=$AZ153),"",F$6),F$9,_xlfn.XLOOKUP($AT153,仮想キートップ,キー位置),F$10,_xlfn.XLOOKUP($AU153,仮想キートップ,キー位置),IF(AND($AM153&lt;&gt;"",$AZ153=$BB153),F$12,F$11),_xlfn.XLOOKUP($AS153,仮想キートップ,入力コード),F$15,IF($AP153="",_xlfn.CONCAT($AZ153,",",F$16,_xlfn.XLOOKUP($AS153,仮想キートップ,キー位置),F$17),_xlfn.CONCAT(F$16,_xlfn.XLOOKUP($AS153,仮想キートップ,キー位置),F$17,",",$AZ153)),F$18,_xlfn.XLOOKUP($AS153,仮想キートップ,キー位置),F$19,IF(OR($BC153="",$BC153=$AZ153),"",_xlfn.CONCAT(IF(AND($AJ153=1,OR($AM153="",$AZ153&lt;&gt;$BB153)),"",_xlfn.CONCAT(F$5,F$7,_xlfn.XLOOKUP($AT153,仮想キートップ,キー位置),F$10,_xlfn.XLOOKUP($AU153,仮想キートップ,キー位置),IF(AND($AM153&lt;&gt;"",$BD153=$BC153),F$12,F$11),_xlfn.XLOOKUP($AS153,仮想キートップ,入力コード),F$13,IF($AP153="",_xlfn.CONCAT($BC153,",",F$16,_xlfn.XLOOKUP($AS153,仮想キートップ,キー位置),F$17),_xlfn.CONCAT(F$16,_xlfn.XLOOKUP($AS153,仮想キートップ,キー位置),F$17,",",$BC153)),F$18,_xlfn.XLOOKUP($AS153,仮想キートップ,キー位置),F$19)),F$5,F$8,_xlfn.XLOOKUP($AT153,仮想キートップ,キー位置),F$10,_xlfn.XLOOKUP($AU153,仮想キートップ,キー位置),IF(AND($AM153&lt;&gt;"",$BD153=$BC153),F$12,F$11),_xlfn.XLOOKUP($AS153,仮想キートップ,入力コード),F$14,IF($AP153="",_xlfn.CONCAT($BC153,",",F$16,_xlfn.XLOOKUP($AS153,仮想キートップ,キー位置),F$17),_xlfn.CONCAT(F$16,_xlfn.XLOOKUP($AS153,仮想キートップ,キー位置),F$17,",",$BC153)),F$18,_xlfn.XLOOKUP($AS153,仮想キートップ,キー位置),F$19,F$5,F$9,_xlfn.XLOOKUP($AT153,仮想キートップ,キー位置),F$10,_xlfn.XLOOKUP($AU153,仮想キートップ,キー位置),IF(AND($AM153&lt;&gt;"",$BD153=$BC153),F$12,F$11),_xlfn.XLOOKUP($AS153,仮想キートップ,入力コード),F$15,IF($AP153="",_xlfn.CONCAT($BC153,",",F$16,_xlfn.XLOOKUP($AS153,仮想キートップ,キー位置),F$17),_xlfn.CONCAT(F$16,_xlfn.XLOOKUP($AS153,仮想キートップ,キー位置),F$17,",",$BC153)),F$18,_xlfn.XLOOKUP($AS153,仮想キートップ,キー位置),F$19))),"")</f>
        <v>{"conditions":[{"type":"variable_if","name":"USC","value":2},{"type":"variable_unless","name":"KC_V","value":0},{"type":"variable_unless","name":"KC_Y","value":0}],"from":{"key_code":"c","modifiers":{"optional":["caps_lock"]}},"to":[{"key_code":"delete_or_backspace"},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Y","value":0}],"from":{"key_code":"c","modifiers":{"optional":["caps_lock"]}},"to":[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Y","value":0}],"from":{"key_code":"c","modifiers":{"optional":["caps_lock"]}},"to":[{"key_code":"a","modifiers":["shift","control"]},{"set_variable":{"name":"KC_C","value":1}},{"set_variable":{"name":"USC","value":0}}],"to_after_key_up":[{"set_variable":{"name":"KC_C","value":0}}],"type":"basic"},</v>
      </c>
      <c r="I153" s="86" t="str">
        <f t="shared" ref="I153:I216" si="119">IF(AND($U153=2,$V153="A"),_xlfn.CONCAT(I$3,$AS153," &amp; ",$AT153," → ",$AV153,CLEAN($AW153),I$4,IF(OR($BC153="",$BC153=$AZ153),"",I$6),I$7,_xlfn.XLOOKUP($AS153,仮想キートップ,キー位置),IF(AND($AM153&lt;&gt;"",$AZ153=$BB153),I$10,I$9),_xlfn.XLOOKUP($AT153,仮想キートップ,入力コード),I$11,IF($AO153="",_xlfn.CONCAT($AZ153,","),""),I$13,_xlfn.XLOOKUP($AT153,仮想キートップ,キー位置),I$14,$Z153,IF($AO153="",I$15,_xlfn.CONCAT(I$16,$AZ153,I$17)),_xlfn.XLOOKUP($AT153,仮想キートップ,キー位置),I$18,I$5,IF(OR($BC153="",$BC153=$AZ153),"",I$6),I$8,_xlfn.XLOOKUP($AS153,仮想キートップ,キー位置),IF(AND($AM153&lt;&gt;"",$AZ153=$BB153),I$10,I$9),_xlfn.XLOOKUP($AT153,仮想キートップ,入力コード),I$12,IF($AO153="",_xlfn.CONCAT($AZ153,","),""),I$13,_xlfn.XLOOKUP($AT153,仮想キートップ,キー位置),I$14,$Z153,IF($AO153="",I$15,_xlfn.CONCAT(I$16,$AZ153,I$17)),_xlfn.XLOOKUP($AT153,仮想キートップ,キー位置),I$18,IF(OR($BC153="",$BC153=$AZ153),"",_xlfn.CONCAT(I$5,I$7,_xlfn.XLOOKUP($AS153,仮想キートップ,キー位置),IF(AND($AM153&lt;&gt;"",$AZ153=$BB153),I$10,I$9),_xlfn.XLOOKUP($AT153,仮想キートップ,入力コード),I$11,IF($AO153="",_xlfn.CONCAT($BC153,","),""),I$13,_xlfn.XLOOKUP($AT153,仮想キートップ,キー位置),I$14,$Z153,IF($AO153="",I$15,_xlfn.CONCAT(I$16,$BC153,I$17)),_xlfn.XLOOKUP($AT153,仮想キートップ,キー位置),I$18,I$5,I$8,_xlfn.XLOOKUP($AS153,仮想キートップ,キー位置),IF(AND($AM153&lt;&gt;"",$AZ153=$BB153),I$10,I$9),_xlfn.XLOOKUP($AT153,仮想キートップ,入力コード),I$12,IF($AO153="",_xlfn.CONCAT($BC153,","),""),I$13,_xlfn.XLOOKUP($AT153,仮想キートップ,キー位置),I$14,$Z153,IF($AO153="",I$15,_xlfn.CONCAT(I$16,$BC153,I$17)),_xlfn.XLOOKUP($AT153,仮想キートップ,キー位置),I$18))),"")</f>
        <v/>
      </c>
      <c r="J153" s="86" t="str">
        <f t="shared" ref="J153:J216" si="120">IF(AND($U153=2,$V153="A"),_xlfn.CONCAT(I$5,IF(OR($BC153="",$BC153=$AZ153),"",I$6),I$7,_xlfn.XLOOKUP($AT153,仮想キートップ,キー位置),IF(AND($AM153&lt;&gt;"",$AZ153=$BB153),I$10,I$9),_xlfn.XLOOKUP($AS153,仮想キートップ,入力コード),I$11,IF($AO153="",_xlfn.CONCAT($AZ153,","),""),I$13,_xlfn.XLOOKUP($AS153,仮想キートップ,キー位置),I$14,$Z153,IF($AO153="",I$15,_xlfn.CONCAT(I$16,$AZ153,I$17)),_xlfn.XLOOKUP($AS153,仮想キートップ,キー位置),I$18,I$5,IF(OR($BC153="",$BC153=$AZ153),"",I$6),I$8,_xlfn.XLOOKUP($AT153,仮想キートップ,キー位置),IF(AND($AM153&lt;&gt;"",$AZ153=$BB153),I$10,I$9),_xlfn.XLOOKUP($AS153,仮想キートップ,入力コード),I$12,IF($AO153="",_xlfn.CONCAT($AZ153,","),""),I$13,_xlfn.XLOOKUP($AS153,仮想キートップ,キー位置),I$14,$Z153,IF($AO153="",I$15,_xlfn.CONCAT(I$16,$AZ153,I$17)),_xlfn.XLOOKUP($AS153,仮想キートップ,キー位置),I$18,IF(OR($BC153="",$BC153=$AZ153),"",_xlfn.CONCAT(I$5,I$7,_xlfn.XLOOKUP($AT153,仮想キートップ,キー位置),IF(AND($AM153&lt;&gt;"",$AZ153=$BB153),I$10,I$9),_xlfn.XLOOKUP($AS153,仮想キートップ,入力コード),I$11,IF($AO153="",_xlfn.CONCAT($BC153,","),""),I$13,_xlfn.XLOOKUP($AS153,仮想キートップ,キー位置),I$14,$Z153,IF($AO153="",I$15,_xlfn.CONCAT(I$16,$BC153,I$17)),_xlfn.XLOOKUP($AS153,仮想キートップ,キー位置),I$18,I$5,I$8,_xlfn.XLOOKUP($AT153,仮想キートップ,キー位置),IF(AND($AM153&lt;&gt;"",$AZ153=$BB153),I$10,I$9),_xlfn.XLOOKUP($AS153,仮想キートップ,入力コード),I$12,IF($AO153="",_xlfn.CONCAT($BC153,","),""),I$13,_xlfn.XLOOKUP($AS153,仮想キートップ,キー位置),I$14,$Z153,IF($AO153="",I$15,_xlfn.CONCAT(I$16,$BC153,I$17)),_xlfn.XLOOKUP($AS153,仮想キートップ,キー位置),I$18))),"")</f>
        <v/>
      </c>
      <c r="K153" s="86" t="str">
        <f t="shared" ref="K153:K216" si="121">IF(AND($U153=1,$V153="A"),_xlfn.CONCAT(K$3,$AS153,K$4,IF(OR($BC153="",$BC153=$AZ153),"",K$6),K$7,IF(_xlfn.XLOOKUP($AS153,仮想キートップ,十六進数文字)=0,K$9,K$10),_xlfn.XLOOKUP($AS153,仮想キートップ,入力コード),K$11,$AZ153,K$12,_xlfn.XLOOKUP($AS153,仮想キートップ,キー位置),K$13,IF($Z153=0,0,2),K$14,_xlfn.XLOOKUP($AS153,仮想キートップ,キー位置),K$15,K$5,IF(OR($BC153="",$BC153=$AZ153),"",K$6),K$8,IF(_xlfn.XLOOKUP($AS153,仮想キートップ,十六進数文字)=0,K$9,K$10),_xlfn.XLOOKUP($AS153,仮想キートップ,入力コード),K$11,$AZ153,K$12,_xlfn.XLOOKUP($AS153,仮想キートップ,キー位置),K$13,$Z153,K$14,_xlfn.XLOOKUP($AS153,仮想キートップ,キー位置),K$15,IF(OR($BC153="",$BC153=$AZ153),"",_xlfn.CONCAT(K$5,K$7,IF(_xlfn.XLOOKUP($AS153,仮想キートップ,十六進数文字)=0,K$9,K$10),_xlfn.XLOOKUP($AS153,仮想キートップ,入力コード),K$11,$BC153,K$12,_xlfn.XLOOKUP($AS153,仮想キートップ,キー位置),K$13,IF($Z153=0,0,2),K$14,_xlfn.XLOOKUP($AS153,仮想キートップ,キー位置),K$15,K$5,K$8,IF(_xlfn.XLOOKUP($AS153,仮想キートップ,十六進数文字)=0,K$9,K$10),_xlfn.XLOOKUP($AS153,仮想キートップ,入力コード),K$11,$BC153,K$12,_xlfn.XLOOKUP($AS153,仮想キートップ,キー位置),K$13,$Z153,K$14,_xlfn.XLOOKUP($AS153,仮想キートップ,キー位置),K$15))),"")</f>
        <v/>
      </c>
      <c r="L153" s="86" t="str">
        <f t="shared" ref="L153:L216" si="122">IF(AND($U153=1,$V153="B"),_xlfn.CONCAT(L$3,$AS153,L$4,IF(OR($BC153="",$BC153=$AZ153),"",L$6),L$7,IF(_xlfn.XLOOKUP($AS153,仮想キートップ,十六進数文字)=0,L$9,L$10),_xlfn.XLOOKUP($AS153,仮想キートップ,入力コード),L$11,$AZ153,L$12,_xlfn.XLOOKUP($AS153,仮想キートップ,キー位置),L$13,IF($Z153=0,0,2),L$14,_xlfn.XLOOKUP($AS153,仮想キートップ,キー位置),L$15,L$5,IF(OR($BC153="",$BC153=$AZ153),"",L$6),L$8,IF(_xlfn.XLOOKUP($AS153,仮想キートップ,十六進数文字)=0,L$9,L$10),_xlfn.XLOOKUP($AS153,仮想キートップ,入力コード),L$11,$AZ153,L$12,_xlfn.XLOOKUP($AS153,仮想キートップ,キー位置),L$13,$Z153,L$14,_xlfn.XLOOKUP($AS153,仮想キートップ,キー位置),L$15,IF(OR($BC153="",$BC153=$AZ153),"",_xlfn.CONCAT(L$5,L$7,IF(_xlfn.XLOOKUP($AS153,仮想キートップ,十六進数文字)=0,L$9,L$10),_xlfn.XLOOKUP($AS153,仮想キートップ,入力コード),L$11,$BC153,L$12,_xlfn.XLOOKUP($AS153,仮想キートップ,キー位置),L$13,IF($Z153=0,0,2),L$14,_xlfn.XLOOKUP($AS153,仮想キートップ,キー位置),L$15,L$5,L$8,IF(_xlfn.XLOOKUP($AS153,仮想キートップ,十六進数文字)=0,L$9,L$10),_xlfn.XLOOKUP($AS153,仮想キートップ,入力コード),L$11,$BC153,L$12,_xlfn.XLOOKUP($AS153,仮想キートップ,キー位置),L$13,$Z153,L$14,_xlfn.XLOOKUP($AS153,仮想キートップ,キー位置),L$15))),"")</f>
        <v/>
      </c>
      <c r="M153" s="86" t="str">
        <f t="shared" ref="M153:M216" si="123">IF(AND($U153=1,$V153="C"),_xlfn.CONCAT(M$3,$AS153,M$4,IF(OR($BC153="",$BC153=$AZ153),"",M$6),M$7,IF(_xlfn.XLOOKUP($AS153,仮想キートップ,十六進数文字)=0,M$9,M$10),_xlfn.XLOOKUP($AS153,仮想キートップ,入力コード),M$11,$AZ153,M$12,_xlfn.XLOOKUP($AS153,仮想キートップ,キー位置),M$13,IF($Z153=0,0,2),M$14,_xlfn.XLOOKUP($AS153,仮想キートップ,キー位置),M$15,M$5,IF(OR($BC153="",$BC153=$AZ153),"",M$6),M$8,IF(_xlfn.XLOOKUP($AS153,仮想キートップ,十六進数文字)=0,M$9,M$10),_xlfn.XLOOKUP($AS153,仮想キートップ,入力コード),M$11,$AZ153,M$12,_xlfn.XLOOKUP($AS153,仮想キートップ,キー位置),M$13,$Z153,M$14,_xlfn.XLOOKUP($AS153,仮想キートップ,キー位置),M$15,IF(OR($BC153="",$BC153=$AZ153),"",_xlfn.CONCAT(M$5,M$7,IF(_xlfn.XLOOKUP($AS153,仮想キートップ,十六進数文字)=0,M$9,M$10),_xlfn.XLOOKUP($AS153,仮想キートップ,入力コード),M$11,$BC153,M$12,_xlfn.XLOOKUP($AS153,仮想キートップ,キー位置),M$13,IF($Z153=0,0,2),M$14,_xlfn.XLOOKUP($AS153,仮想キートップ,キー位置),M$15,M$5,M$8,IF(_xlfn.XLOOKUP($AS153,仮想キートップ,十六進数文字)=0,M$9,M$10),_xlfn.XLOOKUP($AS153,仮想キートップ,入力コード),M$11,$BC153,M$12,_xlfn.XLOOKUP($AS153,仮想キートップ,キー位置),M$13,$Z153,M$14,_xlfn.XLOOKUP($AS153,仮想キートップ,キー位置),M$15))),"")</f>
        <v/>
      </c>
      <c r="N153" s="286"/>
      <c r="O153" s="92" t="str">
        <f t="shared" ref="O153:O216" si="124">IF(AND($AM153&lt;&gt;"",$U153=3,OR($AZ153&lt;&gt;$BB153,AND($BD153&lt;&gt;"",$BD153&lt;&gt;$BB153))),_xlfn.CONCAT(O$3,PROPER(_xlfn.XLOOKUP($AS153,仮想キートップ,入力コード)),", ",PROPER(_xlfn.XLOOKUP($AT153,仮想キートップ,入力コード))," &amp; ",PROPER(_xlfn.XLOOKUP($AU153,仮想キートップ,入力コード))," → ",$AV153,CLEAN($AW153),IF(OR($BD153="",$BD153=$BB153),_xlfn.CONCAT(O$4,O$7,_xlfn.XLOOKUP($AS153,仮想キートップ,キー位置),O$10,_xlfn.XLOOKUP($AT153,仮想キートップ,キー位置),O$11,_xlfn.XLOOKUP($AU153,仮想キートップ,入力コード),O$12,$BB153,O$15,_xlfn.XLOOKUP($AU153,仮想キートップ,キー位置),O$16,_xlfn.XLOOKUP($AU153,仮想キートップ,キー位置),O$17,O$5,O$8,_xlfn.XLOOKUP($AS153,仮想キートップ,キー位置),O$10,_xlfn.XLOOKUP($AT153,仮想キートップ,キー位置),O$11,_xlfn.XLOOKUP($AU153,仮想キートップ,入力コード),O$13,$BB153,O$15,_xlfn.XLOOKUP($AU153,仮想キートップ,キー位置),O$16,_xlfn.XLOOKUP($AU153,仮想キートップ,キー位置),O$17,O$5,O$9,_xlfn.XLOOKUP($AS153,仮想キートップ,キー位置),O$10,_xlfn.XLOOKUP($AT153,仮想キートップ,キー位置),O$11,_xlfn.XLOOKUP($AU153,仮想キートップ,入力コード),O$14,$BB153,O$15,_xlfn.XLOOKUP($AU153,仮想キートップ,キー位置),O$16,_xlfn.XLOOKUP($AU153,仮想キートップ,キー位置),O$17),_xlfn.CONCAT(O$4,O$6,O$7,_xlfn.XLOOKUP($AS153,仮想キートップ,キー位置),O$10,_xlfn.XLOOKUP($AT153,仮想キートップ,キー位置),O$11,_xlfn.XLOOKUP($AU153,仮想キートップ,入力コード),O$12,$BB153,O$15,_xlfn.XLOOKUP($AU153,仮想キートップ,キー位置),O$16,_xlfn.XLOOKUP($AU153,仮想キートップ,キー位置),O$17,O$5,O$6,O$8,_xlfn.XLOOKUP($AS153,仮想キートップ,キー位置),O$10,_xlfn.XLOOKUP($AT153,仮想キートップ,キー位置),O$11,_xlfn.XLOOKUP($AU153,仮想キートップ,入力コード),O$13,$BB153,O$15,_xlfn.XLOOKUP($AU153,仮想キートップ,キー位置),O$16,_xlfn.XLOOKUP($AU153,仮想キートップ,キー位置),O$17,O$5,O$6,O$9,_xlfn.XLOOKUP($AS153,仮想キートップ,キー位置),O$10,_xlfn.XLOOKUP($AT153,仮想キートップ,キー位置),O$11,_xlfn.XLOOKUP($AU153,仮想キートップ,入力コード),O$14,$BB153,O$15,_xlfn.XLOOKUP($AU153,仮想キートップ,キー位置),O$16,_xlfn.XLOOKUP($AU153,仮想キートップ,キー位置),O$17,O$5,O$7,_xlfn.XLOOKUP($AS153,仮想キートップ,キー位置),O$10,_xlfn.XLOOKUP($AT153,仮想キートップ,キー位置),O$11,_xlfn.XLOOKUP($AU153,仮想キートップ,入力コード),O$12,$BD153,O$15,_xlfn.XLOOKUP($AU153,仮想キートップ,キー位置),O$16,_xlfn.XLOOKUP($AU153,仮想キートップ,キー位置),O$17,O$5,O$8,_xlfn.XLOOKUP($AS153,仮想キートップ,キー位置),O$10,_xlfn.XLOOKUP($AT153,仮想キートップ,キー位置),O$11,_xlfn.XLOOKUP($AU153,仮想キートップ,入力コード),O$13,$BD153,O$15,_xlfn.XLOOKUP($AU153,仮想キートップ,キー位置),O$16,_xlfn.XLOOKUP($AU153,仮想キートップ,キー位置),O$17,O$5,O$9,_xlfn.XLOOKUP($AS153,仮想キートップ,キー位置),O$10,_xlfn.XLOOKUP($AT153,仮想キートップ,キー位置),O$11,_xlfn.XLOOKUP($AU153,仮想キートップ,入力コード),O$14,$BD153,O$15,_xlfn.XLOOKUP($AU153,仮想キートップ,キー位置),O$16,_xlfn.XLOOKUP($AU153,仮想キートップ,キー位置),O$17))),"")</f>
        <v/>
      </c>
      <c r="P153" s="86" t="str">
        <f t="shared" si="97"/>
        <v/>
      </c>
      <c r="Q153" s="86" t="str">
        <f t="shared" si="98"/>
        <v/>
      </c>
      <c r="R153" s="93" t="str">
        <f>IF(AND($AM153&lt;&gt;"",$U153=1),_xlfn.CONCAT(R$3,PROPER(_xlfn.XLOOKUP($AS153,入力キー,入力コード)),IF(OR($BD153="",$BD153=$BB153),_xlfn.CONCAT(R$4,IF($AS153=_xlfn.XLOOKUP($AS153,仮想キートップ,入力キー),R$7,R$10),_xlfn.XLOOKUP($AS153,仮想キートップ,入力コード),R$13,$BB153,R$14,_xlfn.XLOOKUP($AS153,仮想キートップ,キー位置),R$15,_xlfn.XLOOKUP($AS153,仮想キートップ,キー位置),R$17,IF($AS153=_xlfn.XLOOKUP($AS153,仮想キートップ,入力キー),R$12,R$11),_xlfn.XLOOKUP($AS153,仮想キートップ,入力コード),R$13,$BB153,R$14,_xlfn.XLOOKUP($AS153,仮想キートップ,キー位置),R$16,_xlfn.XLOOKUP($AS153,仮想キートップ,キー位置),IF(COUNTA($AM153:$AM$348)&gt;1,R$17,R$18)),_xlfn.CONCAT(R$4,R$6,IF($AS153=_xlfn.XLOOKUP($AS153,仮想キートップ,入力キー),R$7,R$10),_xlfn.XLOOKUP($AS153,仮想キートップ,入力コード),R$13,$BB153,R$14,_xlfn.XLOOKUP($AS153,仮想キートップ,キー位置),R$15,_xlfn.XLOOKUP($AS153,仮想キートップ,キー位置),R$17,IF($AS153=_xlfn.XLOOKUP($AS153,仮想キートップ,入力キー),R$8,R$9),_xlfn.XLOOKUP($AS153,仮想キートップ,入力コード),R$13,$BB153,R$14,_xlfn.XLOOKUP($AS153,仮想キートップ,キー位置),R$16,_xlfn.XLOOKUP($AS153,仮想キートップ,キー位置),R$17,R$5,IF($AS153=_xlfn.XLOOKUP($AS153,仮想キートップ,入力キー),R$7,R$10),_xlfn.XLOOKUP($AS153,仮想キートップ,入力コード),R$13,$BD153,R$14,_xlfn.XLOOKUP($AS153,仮想キートップ,キー位置),R$15,_xlfn.XLOOKUP($AS153,仮想キートップ,キー位置),R$17,IF($AS153=_xlfn.XLOOKUP($AS153,仮想キートップ,入力キー),R$12,R$11),_xlfn.XLOOKUP($AS153,仮想キートップ,入力コード),R$13,$BD153,R$14,_xlfn.XLOOKUP($AS153,仮想キートップ,キー位置),R$16,_xlfn.XLOOKUP($AS153,仮想キートップ,キー位置),IF(COUNTA($AM153:$AM$348)&gt;1,R$17,R$18)))),"")</f>
        <v/>
      </c>
      <c r="S153" s="282"/>
      <c r="U153" s="24">
        <f t="shared" si="101"/>
        <v>3</v>
      </c>
      <c r="V153" s="23" t="str">
        <f t="shared" si="102"/>
        <v>A</v>
      </c>
      <c r="W153" s="23">
        <f t="shared" si="103"/>
        <v>1</v>
      </c>
      <c r="X153" s="23">
        <f t="shared" si="104"/>
        <v>0</v>
      </c>
      <c r="Y153" s="30">
        <f t="shared" si="105"/>
        <v>1649267703808</v>
      </c>
      <c r="Z153" s="178">
        <f t="shared" si="106"/>
        <v>0</v>
      </c>
      <c r="AA153" s="23"/>
      <c r="AB153" s="386">
        <f t="shared" si="107"/>
        <v>1649267441664</v>
      </c>
      <c r="AC153" s="49" t="str">
        <f t="shared" si="108"/>
        <v/>
      </c>
      <c r="AD153" s="50">
        <f t="shared" si="109"/>
        <v>0</v>
      </c>
      <c r="AE153" s="49">
        <f t="shared" si="110"/>
        <v>549756076032</v>
      </c>
      <c r="AF153" s="49" t="str">
        <f t="shared" si="111"/>
        <v/>
      </c>
      <c r="AG153" s="48">
        <f t="shared" si="112"/>
        <v>0</v>
      </c>
      <c r="AH153" s="386">
        <f t="shared" si="113"/>
        <v>1099511889920</v>
      </c>
      <c r="AI153" s="49" t="str">
        <f t="shared" si="114"/>
        <v/>
      </c>
      <c r="AJ153" s="50">
        <f t="shared" si="115"/>
        <v>0</v>
      </c>
      <c r="AK153" s="23"/>
      <c r="AL153" s="113">
        <v>199</v>
      </c>
      <c r="AM153" s="4" t="s">
        <v>290</v>
      </c>
      <c r="AN153" s="334"/>
      <c r="AO153" s="334"/>
      <c r="AP153" s="10"/>
      <c r="AQ153" s="4" t="s">
        <v>290</v>
      </c>
      <c r="AR153" s="13"/>
      <c r="AS153" s="13" t="s">
        <v>88</v>
      </c>
      <c r="AT153" s="13" t="s">
        <v>90</v>
      </c>
      <c r="AU153" s="100" t="s">
        <v>33</v>
      </c>
      <c r="AV153" s="22"/>
      <c r="AW153" s="428" t="s">
        <v>1024</v>
      </c>
      <c r="AX153" s="5" t="s">
        <v>336</v>
      </c>
      <c r="AY153" s="12" t="s">
        <v>929</v>
      </c>
      <c r="AZ153" s="122" t="str">
        <f t="shared" si="99"/>
        <v>{"key_code":"a","modifiers":["shift","control"]}</v>
      </c>
      <c r="BA153" s="83"/>
      <c r="BB153" s="122" t="str">
        <f t="shared" si="100"/>
        <v>{"key_code":"a","modifiers":["shift","control"]}</v>
      </c>
      <c r="BC153" s="83"/>
      <c r="BD153" s="320"/>
    </row>
    <row r="154" spans="1:56" ht="21">
      <c r="A154" s="285"/>
      <c r="B154" s="286"/>
      <c r="C154" s="295"/>
      <c r="D154" s="296"/>
      <c r="E154" s="291"/>
      <c r="F154" s="202" t="str">
        <f t="shared" si="116"/>
        <v>{"description":"は, こ &amp; く → Copy","conditions":[{"type":"variable_if","name":"USC","value":2},{"type":"variable_unless","name":"KC_C","value":0},{"type":"variable_unless","name":"KC_V","value":0}],"from":{"key_code":"h","modifiers":{"optional":["caps_lock"]}},"to":[{"key_code":"delete_or_backspace"},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USC","value":0},{"type":"variable_unless","name":"KC_C","value":0},{"type":"variable_unless","name":"KC_V","value":0}],"from":{"key_code":"h","modifiers":{"optional":["caps_lock"]}},"to":[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KC_C","value":0},{"type":"variable_unless","name":"KC_V","value":0}],"from":{"key_code":"h","modifiers":{"optional":["caps_lock"]}},"to":[{"key_code":"c","modifiers":["command"]},{"set_variable":{"name":"KC_H","value":1}},{"set_variable":{"name":"USC","value":0}}],"to_after_key_up":[{"set_variable":{"name":"KC_H","value":0}}],"type":"basic"},</v>
      </c>
      <c r="G154" s="86" t="str">
        <f t="shared" si="117"/>
        <v>{"conditions":[{"type":"variable_if","name":"USC","value":2},{"type":"variable_unless","name":"KC_C","value":0},{"type":"variable_unless","name":"KC_H","value":0}],"from":{"key_code":"v","modifiers":{"optional":["caps_lock"]}},"to":[{"key_code":"delete_or_backspace"},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H","value":0}],"from":{"key_code":"v","modifiers":{"optional":["caps_lock"]}},"to":[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H","value":0}],"from":{"key_code":"v","modifiers":{"optional":["caps_lock"]}},"to":[{"key_code":"c","modifiers":["command"]},{"set_variable":{"name":"KC_V","value":1}},{"set_variable":{"name":"USC","value":0}}],"to_after_key_up":[{"set_variable":{"name":"KC_V","value":0}}],"type":"basic"},</v>
      </c>
      <c r="H154" s="86" t="str">
        <f t="shared" si="118"/>
        <v>{"conditions":[{"type":"variable_if","name":"USC","value":2},{"type":"variable_unless","name":"KC_V","value":0},{"type":"variable_unless","name":"KC_H","value":0}],"from":{"key_code":"c","modifiers":{"optional":["caps_lock"]}},"to":[{"key_code":"delete_or_backspace"},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H","value":0}],"from":{"key_code":"c","modifiers":{"optional":["caps_lock"]}},"to":[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H","value":0}],"from":{"key_code":"c","modifiers":{"optional":["caps_lock"]}},"to":[{"key_code":"c","modifiers":["command"]},{"set_variable":{"name":"KC_C","value":1}},{"set_variable":{"name":"USC","value":0}}],"to_after_key_up":[{"set_variable":{"name":"KC_C","value":0}}],"type":"basic"},</v>
      </c>
      <c r="I154" s="86" t="str">
        <f t="shared" si="119"/>
        <v/>
      </c>
      <c r="J154" s="86" t="str">
        <f t="shared" si="120"/>
        <v/>
      </c>
      <c r="K154" s="86" t="str">
        <f t="shared" si="121"/>
        <v/>
      </c>
      <c r="L154" s="86" t="str">
        <f t="shared" si="122"/>
        <v/>
      </c>
      <c r="M154" s="86" t="str">
        <f t="shared" si="123"/>
        <v/>
      </c>
      <c r="N154" s="286"/>
      <c r="O154" s="92" t="str">
        <f t="shared" si="124"/>
        <v/>
      </c>
      <c r="P154" s="86" t="str">
        <f t="shared" ref="P154:P217" si="125">IF(AND($AM154&lt;&gt;"",$U154=3,OR($AZ154&lt;&gt;$BB154,AND($BD154&lt;&gt;"",$BD154&lt;&gt;$BB154))),IF(OR($BD154="",$BD154=$BB154),_xlfn.CONCAT(O$5,O$7,_xlfn.XLOOKUP($AS154,仮想キートップ,キー位置),O$10,_xlfn.XLOOKUP($AU154,仮想キートップ,キー位置),O$11,_xlfn.XLOOKUP($AT154,仮想キートップ,入力コード),O$12,$BB154,O$15,_xlfn.XLOOKUP($AT154,仮想キートップ,キー位置),O$16,_xlfn.XLOOKUP($AT154,仮想キートップ,キー位置),O$17,O$5,O$8,_xlfn.XLOOKUP($AS154,仮想キートップ,キー位置),O$10,_xlfn.XLOOKUP($AU154,仮想キートップ,キー位置),O$11,_xlfn.XLOOKUP($AT154,仮想キートップ,入力コード),O$13,$BB154,O$15,_xlfn.XLOOKUP($AT154,仮想キートップ,キー位置),O$16,_xlfn.XLOOKUP($AT154,仮想キートップ,キー位置),O$17,O$5,O$9,_xlfn.XLOOKUP($AS154,仮想キートップ,キー位置),O$10,_xlfn.XLOOKUP($AU154,仮想キートップ,キー位置),O$11,_xlfn.XLOOKUP($AT154,仮想キートップ,入力コード),O$14,$BB154,O$15,_xlfn.XLOOKUP($AT154,仮想キートップ,キー位置),O$16,_xlfn.XLOOKUP($AT154,仮想キートップ,キー位置),O$17),_xlfn.CONCAT(O$5,O$6,O$7,_xlfn.XLOOKUP($AS154,仮想キートップ,キー位置),O$10,_xlfn.XLOOKUP($AU154,仮想キートップ,キー位置),O$11,_xlfn.XLOOKUP($AT154,仮想キートップ,入力コード),O$12,$BB154,O$15,_xlfn.XLOOKUP($AT154,仮想キートップ,キー位置),O$16,_xlfn.XLOOKUP($AT154,仮想キートップ,キー位置),O$17,O$5,O$6,O$8,_xlfn.XLOOKUP($AS154,仮想キートップ,キー位置),O$10,_xlfn.XLOOKUP($AU154,仮想キートップ,キー位置),O$11,_xlfn.XLOOKUP($AT154,仮想キートップ,入力コード),O$13,$BB154,O$15,_xlfn.XLOOKUP($AT154,仮想キートップ,キー位置),O$16,_xlfn.XLOOKUP($AT154,仮想キートップ,キー位置),O$17,O$5,O$6,O$9,_xlfn.XLOOKUP($AS154,仮想キートップ,キー位置),O$10,_xlfn.XLOOKUP($AU154,仮想キートップ,キー位置),O$11,_xlfn.XLOOKUP($AT154,仮想キートップ,入力コード),O$14,$BB154,O$15,_xlfn.XLOOKUP($AT154,仮想キートップ,キー位置),O$16,_xlfn.XLOOKUP($AT154,仮想キートップ,キー位置),O$17,O$5,O$7,_xlfn.XLOOKUP($AS154,仮想キートップ,キー位置),O$10,_xlfn.XLOOKUP($AU154,仮想キートップ,キー位置),O$11,_xlfn.XLOOKUP($AT154,仮想キートップ,入力コード),O$12,$BD154,O$15,_xlfn.XLOOKUP($AT154,仮想キートップ,キー位置),O$16,_xlfn.XLOOKUP($AT154,仮想キートップ,キー位置),O$17,O$5,O$8,_xlfn.XLOOKUP($AS154,仮想キートップ,キー位置),O$10,_xlfn.XLOOKUP($AU154,仮想キートップ,キー位置),O$11,_xlfn.XLOOKUP($AT154,仮想キートップ,入力コード),O$13,$BD154,O$15,_xlfn.XLOOKUP($AT154,仮想キートップ,キー位置),O$16,_xlfn.XLOOKUP($AT154,仮想キートップ,キー位置),O$17,O$5,O$9,_xlfn.XLOOKUP($AS154,仮想キートップ,キー位置),O$10,_xlfn.XLOOKUP($AU154,仮想キートップ,キー位置),O$11,_xlfn.XLOOKUP($AT154,仮想キートップ,入力コード),O$14,$BD154,O$15,_xlfn.XLOOKUP($AT154,仮想キートップ,キー位置),O$16,_xlfn.XLOOKUP($AT154,仮想キートップ,キー位置),O$17)),"")</f>
        <v/>
      </c>
      <c r="Q154" s="86" t="str">
        <f t="shared" ref="Q154:Q217" si="126">IF(AND($AM154&lt;&gt;"",$U154=3,OR($AZ154&lt;&gt;$BB154,AND($BD154&lt;&gt;"",$BD154&lt;&gt;$BB154))),IF(OR($BD154="",$BD154=$BB154),_xlfn.CONCAT(O$5,O$7,_xlfn.XLOOKUP($AT154,仮想キートップ,キー位置),O$10,_xlfn.XLOOKUP($AU154,仮想キートップ,キー位置),O$11,_xlfn.XLOOKUP($AS154,仮想キートップ,入力コード),O$12,$BB154,O$15,_xlfn.XLOOKUP($AS154,仮想キートップ,キー位置),O$16,_xlfn.XLOOKUP($AS154,仮想キートップ,キー位置),O$17,O$5,O$8,_xlfn.XLOOKUP($AT154,仮想キートップ,キー位置),O$10,_xlfn.XLOOKUP($AU154,仮想キートップ,キー位置),O$11,_xlfn.XLOOKUP($AS154,仮想キートップ,入力コード),O$13,$BB154,O$15,_xlfn.XLOOKUP($AS154,仮想キートップ,キー位置),O$16,_xlfn.XLOOKUP($AS154,仮想キートップ,キー位置),O$17,O$5,O$9,_xlfn.XLOOKUP($AT154,仮想キートップ,キー位置),O$10,_xlfn.XLOOKUP($AU154,仮想キートップ,キー位置),O$11,_xlfn.XLOOKUP($AS154,仮想キートップ,入力コード),O$14,$BB154,O$15,_xlfn.XLOOKUP($AS154,仮想キートップ,キー位置),O$16,_xlfn.XLOOKUP($AS154,仮想キートップ,キー位置),O$17),_xlfn.CONCAT(O$5,O$6,O$7,_xlfn.XLOOKUP($AT154,仮想キートップ,キー位置),O$10,_xlfn.XLOOKUP($AU154,仮想キートップ,キー位置),O$11,_xlfn.XLOOKUP($AS154,仮想キートップ,入力コード),O$12,$BB154,O$15,_xlfn.XLOOKUP($AS154,仮想キートップ,キー位置),O$16,_xlfn.XLOOKUP($AS154,仮想キートップ,キー位置),O$17,O$5,O$6,O$8,_xlfn.XLOOKUP($AT154,仮想キートップ,キー位置),O$10,_xlfn.XLOOKUP($AU154,仮想キートップ,キー位置),O$11,_xlfn.XLOOKUP($AS154,仮想キートップ,入力コード),O$13,$BB154,O$15,_xlfn.XLOOKUP($AS154,仮想キートップ,キー位置),O$16,_xlfn.XLOOKUP($AS154,仮想キートップ,キー位置),O$17,O$5,O$6,O$9,_xlfn.XLOOKUP($AT154,仮想キートップ,キー位置),O$10,_xlfn.XLOOKUP($AU154,仮想キートップ,キー位置),O$11,_xlfn.XLOOKUP($AS154,仮想キートップ,入力コード),O$14,$BB154,O$15,_xlfn.XLOOKUP($AS154,仮想キートップ,キー位置),O$16,_xlfn.XLOOKUP($AS154,仮想キートップ,キー位置),O$17,O$5,O$7,_xlfn.XLOOKUP($AT154,仮想キートップ,キー位置),O$10,_xlfn.XLOOKUP($AU154,仮想キートップ,キー位置),O$11,_xlfn.XLOOKUP($AS154,仮想キートップ,入力コード),O$12,$BD154,O$15,_xlfn.XLOOKUP($AS154,仮想キートップ,キー位置),O$16,_xlfn.XLOOKUP($AS154,仮想キートップ,キー位置),O$17,O$5,O$8,_xlfn.XLOOKUP($AT154,仮想キートップ,キー位置),O$10,_xlfn.XLOOKUP($AU154,仮想キートップ,キー位置),O$11,_xlfn.XLOOKUP($AS154,仮想キートップ,入力コード),O$13,$BD154,O$15,_xlfn.XLOOKUP($AS154,仮想キートップ,キー位置),O$16,_xlfn.XLOOKUP($AS154,仮想キートップ,キー位置),O$17,O$5,O$9,_xlfn.XLOOKUP($AT154,仮想キートップ,キー位置),O$10,_xlfn.XLOOKUP($AU154,仮想キートップ,キー位置),O$11,_xlfn.XLOOKUP($AS154,仮想キートップ,入力コード),O$14,$BD154,O$15,_xlfn.XLOOKUP($AS154,仮想キートップ,キー位置),O$16,_xlfn.XLOOKUP($AS154,仮想キートップ,キー位置),O$17)),"")</f>
        <v/>
      </c>
      <c r="R154" s="93" t="str">
        <f>IF(AND($AM154&lt;&gt;"",$U154=1),_xlfn.CONCAT(R$3,PROPER(_xlfn.XLOOKUP($AS154,入力キー,入力コード)),IF(OR($BD154="",$BD154=$BB154),_xlfn.CONCAT(R$4,IF($AS154=_xlfn.XLOOKUP($AS154,仮想キートップ,入力キー),R$7,R$10),_xlfn.XLOOKUP($AS154,仮想キートップ,入力コード),R$13,$BB154,R$14,_xlfn.XLOOKUP($AS154,仮想キートップ,キー位置),R$15,_xlfn.XLOOKUP($AS154,仮想キートップ,キー位置),R$17,IF($AS154=_xlfn.XLOOKUP($AS154,仮想キートップ,入力キー),R$12,R$11),_xlfn.XLOOKUP($AS154,仮想キートップ,入力コード),R$13,$BB154,R$14,_xlfn.XLOOKUP($AS154,仮想キートップ,キー位置),R$16,_xlfn.XLOOKUP($AS154,仮想キートップ,キー位置),IF(COUNTA($AM154:$AM$348)&gt;1,R$17,R$18)),_xlfn.CONCAT(R$4,R$6,IF($AS154=_xlfn.XLOOKUP($AS154,仮想キートップ,入力キー),R$7,R$10),_xlfn.XLOOKUP($AS154,仮想キートップ,入力コード),R$13,$BB154,R$14,_xlfn.XLOOKUP($AS154,仮想キートップ,キー位置),R$15,_xlfn.XLOOKUP($AS154,仮想キートップ,キー位置),R$17,IF($AS154=_xlfn.XLOOKUP($AS154,仮想キートップ,入力キー),R$8,R$9),_xlfn.XLOOKUP($AS154,仮想キートップ,入力コード),R$13,$BB154,R$14,_xlfn.XLOOKUP($AS154,仮想キートップ,キー位置),R$16,_xlfn.XLOOKUP($AS154,仮想キートップ,キー位置),R$17,R$5,IF($AS154=_xlfn.XLOOKUP($AS154,仮想キートップ,入力キー),R$7,R$10),_xlfn.XLOOKUP($AS154,仮想キートップ,入力コード),R$13,$BD154,R$14,_xlfn.XLOOKUP($AS154,仮想キートップ,キー位置),R$15,_xlfn.XLOOKUP($AS154,仮想キートップ,キー位置),R$17,IF($AS154=_xlfn.XLOOKUP($AS154,仮想キートップ,入力キー),R$12,R$11),_xlfn.XLOOKUP($AS154,仮想キートップ,入力コード),R$13,$BD154,R$14,_xlfn.XLOOKUP($AS154,仮想キートップ,キー位置),R$16,_xlfn.XLOOKUP($AS154,仮想キートップ,キー位置),IF(COUNTA($AM154:$AM$348)&gt;1,R$17,R$18)))),"")</f>
        <v/>
      </c>
      <c r="S154" s="282"/>
      <c r="U154" s="24">
        <f t="shared" si="101"/>
        <v>3</v>
      </c>
      <c r="V154" s="23" t="str">
        <f t="shared" si="102"/>
        <v>A</v>
      </c>
      <c r="W154" s="23">
        <f t="shared" si="103"/>
        <v>1</v>
      </c>
      <c r="X154" s="23">
        <f t="shared" si="104"/>
        <v>0</v>
      </c>
      <c r="Y154" s="30">
        <f t="shared" si="105"/>
        <v>1650341183488</v>
      </c>
      <c r="Z154" s="178">
        <f t="shared" si="106"/>
        <v>0</v>
      </c>
      <c r="AA154" s="23"/>
      <c r="AB154" s="386">
        <f t="shared" si="107"/>
        <v>1649267441664</v>
      </c>
      <c r="AC154" s="49" t="str">
        <f t="shared" si="108"/>
        <v/>
      </c>
      <c r="AD154" s="50">
        <f t="shared" si="109"/>
        <v>0</v>
      </c>
      <c r="AE154" s="49">
        <f t="shared" si="110"/>
        <v>550829555712</v>
      </c>
      <c r="AF154" s="49" t="str">
        <f t="shared" si="111"/>
        <v/>
      </c>
      <c r="AG154" s="48">
        <f t="shared" si="112"/>
        <v>0</v>
      </c>
      <c r="AH154" s="386">
        <f t="shared" si="113"/>
        <v>1100585369600</v>
      </c>
      <c r="AI154" s="49" t="str">
        <f t="shared" si="114"/>
        <v/>
      </c>
      <c r="AJ154" s="50">
        <f t="shared" si="115"/>
        <v>0</v>
      </c>
      <c r="AK154" s="23"/>
      <c r="AL154" s="113">
        <v>200</v>
      </c>
      <c r="AM154" s="4" t="s">
        <v>290</v>
      </c>
      <c r="AN154" s="334"/>
      <c r="AO154" s="334"/>
      <c r="AP154" s="10"/>
      <c r="AQ154" s="4" t="s">
        <v>290</v>
      </c>
      <c r="AR154" s="13"/>
      <c r="AS154" s="13" t="s">
        <v>88</v>
      </c>
      <c r="AT154" s="13" t="s">
        <v>90</v>
      </c>
      <c r="AU154" s="100" t="s">
        <v>65</v>
      </c>
      <c r="AV154" s="22"/>
      <c r="AW154" s="428" t="s">
        <v>1025</v>
      </c>
      <c r="AX154" s="5" t="s">
        <v>340</v>
      </c>
      <c r="AY154" s="12" t="s">
        <v>341</v>
      </c>
      <c r="AZ154" s="122" t="str">
        <f t="shared" si="99"/>
        <v>{"key_code":"c","modifiers":["command"]}</v>
      </c>
      <c r="BA154" s="83"/>
      <c r="BB154" s="122" t="str">
        <f t="shared" si="100"/>
        <v>{"key_code":"c","modifiers":["command"]}</v>
      </c>
      <c r="BC154" s="83"/>
      <c r="BD154" s="320"/>
    </row>
    <row r="155" spans="1:56" ht="42">
      <c r="A155" s="285"/>
      <c r="B155" s="286"/>
      <c r="C155" s="295"/>
      <c r="D155" s="296"/>
      <c r="E155" s="291"/>
      <c r="F155" s="202" t="str">
        <f t="shared" si="116"/>
        <v>{"description":"は, こ &amp; た → +End","conditions":[{"type":"variable_if","name":"USC","value":2},{"type":"variable_unless","name":"KC_C","value":0},{"type":"variable_unless","name":"KC_V","value":0}],"from":{"key_code":"n","modifiers":{"optional":["caps_lock"]}},"to":[{"key_code":"delete_or_backspace"},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USC","value":0},{"type":"variable_unless","name":"KC_C","value":0},{"type":"variable_unless","name":"KC_V","value":0}],"from":{"key_code":"n","modifiers":{"optional":["caps_lock"]}},"to":[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KC_C","value":0},{"type":"variable_unless","name":"KC_V","value":0}],"from":{"key_code":"n","modifiers":{"optional":["caps_lock"]}},"to":[{"key_code":"e","modifiers":["shift","control"]},{"set_variable":{"name":"KC_N","value":1}},{"set_variable":{"name":"USC","value":0}}],"to_after_key_up":[{"set_variable":{"name":"KC_N","value":0}}],"type":"basic"},</v>
      </c>
      <c r="G155" s="86" t="str">
        <f t="shared" si="117"/>
        <v>{"conditions":[{"type":"variable_if","name":"USC","value":2},{"type":"variable_unless","name":"KC_C","value":0},{"type":"variable_unless","name":"KC_N","value":0}],"from":{"key_code":"v","modifiers":{"optional":["caps_lock"]}},"to":[{"key_code":"delete_or_backspace"},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N","value":0}],"from":{"key_code":"v","modifiers":{"optional":["caps_lock"]}},"to":[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N","value":0}],"from":{"key_code":"v","modifiers":{"optional":["caps_lock"]}},"to":[{"key_code":"e","modifiers":["shift","control"]},{"set_variable":{"name":"KC_V","value":1}},{"set_variable":{"name":"USC","value":0}}],"to_after_key_up":[{"set_variable":{"name":"KC_V","value":0}}],"type":"basic"},</v>
      </c>
      <c r="H155" s="86" t="str">
        <f t="shared" si="118"/>
        <v>{"conditions":[{"type":"variable_if","name":"USC","value":2},{"type":"variable_unless","name":"KC_V","value":0},{"type":"variable_unless","name":"KC_N","value":0}],"from":{"key_code":"c","modifiers":{"optional":["caps_lock"]}},"to":[{"key_code":"delete_or_backspace"},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N","value":0}],"from":{"key_code":"c","modifiers":{"optional":["caps_lock"]}},"to":[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N","value":0}],"from":{"key_code":"c","modifiers":{"optional":["caps_lock"]}},"to":[{"key_code":"e","modifiers":["shift","control"]},{"set_variable":{"name":"KC_C","value":1}},{"set_variable":{"name":"USC","value":0}}],"to_after_key_up":[{"set_variable":{"name":"KC_C","value":0}}],"type":"basic"},</v>
      </c>
      <c r="I155" s="86" t="str">
        <f t="shared" si="119"/>
        <v/>
      </c>
      <c r="J155" s="86" t="str">
        <f t="shared" si="120"/>
        <v/>
      </c>
      <c r="K155" s="86" t="str">
        <f t="shared" si="121"/>
        <v/>
      </c>
      <c r="L155" s="86" t="str">
        <f t="shared" si="122"/>
        <v/>
      </c>
      <c r="M155" s="86" t="str">
        <f t="shared" si="123"/>
        <v/>
      </c>
      <c r="N155" s="286"/>
      <c r="O155" s="92" t="str">
        <f t="shared" si="124"/>
        <v/>
      </c>
      <c r="P155" s="86" t="str">
        <f t="shared" si="125"/>
        <v/>
      </c>
      <c r="Q155" s="86" t="str">
        <f t="shared" si="126"/>
        <v/>
      </c>
      <c r="R155" s="93" t="str">
        <f>IF(AND($AM155&lt;&gt;"",$U155=1),_xlfn.CONCAT(R$3,PROPER(_xlfn.XLOOKUP($AS155,入力キー,入力コード)),IF(OR($BD155="",$BD155=$BB155),_xlfn.CONCAT(R$4,IF($AS155=_xlfn.XLOOKUP($AS155,仮想キートップ,入力キー),R$7,R$10),_xlfn.XLOOKUP($AS155,仮想キートップ,入力コード),R$13,$BB155,R$14,_xlfn.XLOOKUP($AS155,仮想キートップ,キー位置),R$15,_xlfn.XLOOKUP($AS155,仮想キートップ,キー位置),R$17,IF($AS155=_xlfn.XLOOKUP($AS155,仮想キートップ,入力キー),R$12,R$11),_xlfn.XLOOKUP($AS155,仮想キートップ,入力コード),R$13,$BB155,R$14,_xlfn.XLOOKUP($AS155,仮想キートップ,キー位置),R$16,_xlfn.XLOOKUP($AS155,仮想キートップ,キー位置),IF(COUNTA($AM155:$AM$348)&gt;1,R$17,R$18)),_xlfn.CONCAT(R$4,R$6,IF($AS155=_xlfn.XLOOKUP($AS155,仮想キートップ,入力キー),R$7,R$10),_xlfn.XLOOKUP($AS155,仮想キートップ,入力コード),R$13,$BB155,R$14,_xlfn.XLOOKUP($AS155,仮想キートップ,キー位置),R$15,_xlfn.XLOOKUP($AS155,仮想キートップ,キー位置),R$17,IF($AS155=_xlfn.XLOOKUP($AS155,仮想キートップ,入力キー),R$8,R$9),_xlfn.XLOOKUP($AS155,仮想キートップ,入力コード),R$13,$BB155,R$14,_xlfn.XLOOKUP($AS155,仮想キートップ,キー位置),R$16,_xlfn.XLOOKUP($AS155,仮想キートップ,キー位置),R$17,R$5,IF($AS155=_xlfn.XLOOKUP($AS155,仮想キートップ,入力キー),R$7,R$10),_xlfn.XLOOKUP($AS155,仮想キートップ,入力コード),R$13,$BD155,R$14,_xlfn.XLOOKUP($AS155,仮想キートップ,キー位置),R$15,_xlfn.XLOOKUP($AS155,仮想キートップ,キー位置),R$17,IF($AS155=_xlfn.XLOOKUP($AS155,仮想キートップ,入力キー),R$12,R$11),_xlfn.XLOOKUP($AS155,仮想キートップ,入力コード),R$13,$BD155,R$14,_xlfn.XLOOKUP($AS155,仮想キートップ,キー位置),R$16,_xlfn.XLOOKUP($AS155,仮想キートップ,キー位置),IF(COUNTA($AM155:$AM$348)&gt;1,R$17,R$18)))),"")</f>
        <v/>
      </c>
      <c r="S155" s="282"/>
      <c r="U155" s="24">
        <f t="shared" si="101"/>
        <v>3</v>
      </c>
      <c r="V155" s="23" t="str">
        <f t="shared" si="102"/>
        <v>A</v>
      </c>
      <c r="W155" s="23">
        <f t="shared" si="103"/>
        <v>1</v>
      </c>
      <c r="X155" s="23">
        <f t="shared" si="104"/>
        <v>0</v>
      </c>
      <c r="Y155" s="30">
        <f t="shared" si="105"/>
        <v>6047313952768</v>
      </c>
      <c r="Z155" s="178">
        <f t="shared" si="106"/>
        <v>0</v>
      </c>
      <c r="AA155" s="23"/>
      <c r="AB155" s="386">
        <f t="shared" si="107"/>
        <v>1649267441664</v>
      </c>
      <c r="AC155" s="49" t="str">
        <f t="shared" si="108"/>
        <v/>
      </c>
      <c r="AD155" s="50">
        <f t="shared" si="109"/>
        <v>0</v>
      </c>
      <c r="AE155" s="49">
        <f t="shared" si="110"/>
        <v>4947802324992</v>
      </c>
      <c r="AF155" s="49" t="str">
        <f t="shared" si="111"/>
        <v/>
      </c>
      <c r="AG155" s="48">
        <f t="shared" si="112"/>
        <v>0</v>
      </c>
      <c r="AH155" s="386">
        <f t="shared" si="113"/>
        <v>5497558138880</v>
      </c>
      <c r="AI155" s="49" t="str">
        <f t="shared" si="114"/>
        <v/>
      </c>
      <c r="AJ155" s="50">
        <f t="shared" si="115"/>
        <v>0</v>
      </c>
      <c r="AK155" s="23"/>
      <c r="AL155" s="113">
        <v>201</v>
      </c>
      <c r="AM155" s="4" t="s">
        <v>290</v>
      </c>
      <c r="AN155" s="334"/>
      <c r="AO155" s="334"/>
      <c r="AP155" s="10"/>
      <c r="AQ155" s="4" t="s">
        <v>290</v>
      </c>
      <c r="AR155" s="13"/>
      <c r="AS155" s="13" t="s">
        <v>88</v>
      </c>
      <c r="AT155" s="13" t="s">
        <v>90</v>
      </c>
      <c r="AU155" s="100" t="s">
        <v>94</v>
      </c>
      <c r="AV155" s="22"/>
      <c r="AW155" s="428" t="s">
        <v>1026</v>
      </c>
      <c r="AX155" s="5" t="s">
        <v>339</v>
      </c>
      <c r="AY155" s="12" t="s">
        <v>930</v>
      </c>
      <c r="AZ155" s="122" t="str">
        <f t="shared" si="99"/>
        <v>{"key_code":"e","modifiers":["shift","control"]}</v>
      </c>
      <c r="BA155" s="83"/>
      <c r="BB155" s="122" t="str">
        <f t="shared" si="100"/>
        <v>{"key_code":"e","modifiers":["shift","control"]}</v>
      </c>
      <c r="BC155" s="83"/>
      <c r="BD155" s="320"/>
    </row>
    <row r="156" spans="1:56" ht="21">
      <c r="A156" s="285"/>
      <c r="B156" s="286"/>
      <c r="C156" s="295"/>
      <c r="D156" s="296"/>
      <c r="E156" s="291"/>
      <c r="F156" s="202" t="str">
        <f t="shared" si="116"/>
        <v>{"description":"は, こ &amp; BS → Cut","conditions":[{"type":"variable_if","name":"USC","value":2},{"type":"variable_unless","name":"KC_C","value":0},{"type":"variable_unless","name":"KC_V","value":0}],"from":{"key_code":"u","modifiers":{"optional":["caps_lock"]}},"to":[{"key_code":"delete_or_backspace"},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USC","value":0},{"type":"variable_unless","name":"KC_C","value":0},{"type":"variable_unless","name":"KC_V","value":0}],"from":{"key_code":"u","modifiers":{"optional":["caps_lock"]}},"to":[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KC_C","value":0},{"type":"variable_unless","name":"KC_V","value":0}],"from":{"key_code":"u","modifiers":{"optional":["caps_lock"]}},"to":[{"key_code":"x","modifiers":["command"]},{"set_variable":{"name":"KC_U","value":1}},{"set_variable":{"name":"USC","value":0}}],"to_after_key_up":[{"set_variable":{"name":"KC_U","value":0}}],"type":"basic"},</v>
      </c>
      <c r="G156" s="86" t="str">
        <f t="shared" si="117"/>
        <v>{"conditions":[{"type":"variable_if","name":"USC","value":2},{"type":"variable_unless","name":"KC_C","value":0},{"type":"variable_unless","name":"KC_U","value":0}],"from":{"key_code":"v","modifiers":{"optional":["caps_lock"]}},"to":[{"key_code":"delete_or_backspace"},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U","value":0}],"from":{"key_code":"v","modifiers":{"optional":["caps_lock"]}},"to":[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U","value":0}],"from":{"key_code":"v","modifiers":{"optional":["caps_lock"]}},"to":[{"key_code":"x","modifiers":["command"]},{"set_variable":{"name":"KC_V","value":1}},{"set_variable":{"name":"USC","value":0}}],"to_after_key_up":[{"set_variable":{"name":"KC_V","value":0}}],"type":"basic"},</v>
      </c>
      <c r="H156" s="86" t="str">
        <f t="shared" si="118"/>
        <v>{"conditions":[{"type":"variable_if","name":"USC","value":2},{"type":"variable_unless","name":"KC_V","value":0},{"type":"variable_unless","name":"KC_U","value":0}],"from":{"key_code":"c","modifiers":{"optional":["caps_lock"]}},"to":[{"key_code":"delete_or_backspace"},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U","value":0}],"from":{"key_code":"c","modifiers":{"optional":["caps_lock"]}},"to":[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U","value":0}],"from":{"key_code":"c","modifiers":{"optional":["caps_lock"]}},"to":[{"key_code":"x","modifiers":["command"]},{"set_variable":{"name":"KC_C","value":1}},{"set_variable":{"name":"USC","value":0}}],"to_after_key_up":[{"set_variable":{"name":"KC_C","value":0}}],"type":"basic"},</v>
      </c>
      <c r="I156" s="86" t="str">
        <f t="shared" si="119"/>
        <v/>
      </c>
      <c r="J156" s="86" t="str">
        <f t="shared" si="120"/>
        <v/>
      </c>
      <c r="K156" s="86" t="str">
        <f t="shared" si="121"/>
        <v/>
      </c>
      <c r="L156" s="86" t="str">
        <f t="shared" si="122"/>
        <v/>
      </c>
      <c r="M156" s="86" t="str">
        <f t="shared" si="123"/>
        <v/>
      </c>
      <c r="N156" s="286"/>
      <c r="O156" s="92" t="str">
        <f t="shared" si="124"/>
        <v/>
      </c>
      <c r="P156" s="86" t="str">
        <f t="shared" si="125"/>
        <v/>
      </c>
      <c r="Q156" s="86" t="str">
        <f t="shared" si="126"/>
        <v/>
      </c>
      <c r="R156" s="93" t="str">
        <f>IF(AND($AM156&lt;&gt;"",$U156=1),_xlfn.CONCAT(R$3,PROPER(_xlfn.XLOOKUP($AS156,入力キー,入力コード)),IF(OR($BD156="",$BD156=$BB156),_xlfn.CONCAT(R$4,IF($AS156=_xlfn.XLOOKUP($AS156,仮想キートップ,入力キー),R$7,R$10),_xlfn.XLOOKUP($AS156,仮想キートップ,入力コード),R$13,$BB156,R$14,_xlfn.XLOOKUP($AS156,仮想キートップ,キー位置),R$15,_xlfn.XLOOKUP($AS156,仮想キートップ,キー位置),R$17,IF($AS156=_xlfn.XLOOKUP($AS156,仮想キートップ,入力キー),R$12,R$11),_xlfn.XLOOKUP($AS156,仮想キートップ,入力コード),R$13,$BB156,R$14,_xlfn.XLOOKUP($AS156,仮想キートップ,キー位置),R$16,_xlfn.XLOOKUP($AS156,仮想キートップ,キー位置),IF(COUNTA($AM156:$AM$348)&gt;1,R$17,R$18)),_xlfn.CONCAT(R$4,R$6,IF($AS156=_xlfn.XLOOKUP($AS156,仮想キートップ,入力キー),R$7,R$10),_xlfn.XLOOKUP($AS156,仮想キートップ,入力コード),R$13,$BB156,R$14,_xlfn.XLOOKUP($AS156,仮想キートップ,キー位置),R$15,_xlfn.XLOOKUP($AS156,仮想キートップ,キー位置),R$17,IF($AS156=_xlfn.XLOOKUP($AS156,仮想キートップ,入力キー),R$8,R$9),_xlfn.XLOOKUP($AS156,仮想キートップ,入力コード),R$13,$BB156,R$14,_xlfn.XLOOKUP($AS156,仮想キートップ,キー位置),R$16,_xlfn.XLOOKUP($AS156,仮想キートップ,キー位置),R$17,R$5,IF($AS156=_xlfn.XLOOKUP($AS156,仮想キートップ,入力キー),R$7,R$10),_xlfn.XLOOKUP($AS156,仮想キートップ,入力コード),R$13,$BD156,R$14,_xlfn.XLOOKUP($AS156,仮想キートップ,キー位置),R$15,_xlfn.XLOOKUP($AS156,仮想キートップ,キー位置),R$17,IF($AS156=_xlfn.XLOOKUP($AS156,仮想キートップ,入力キー),R$12,R$11),_xlfn.XLOOKUP($AS156,仮想キートップ,入力コード),R$13,$BD156,R$14,_xlfn.XLOOKUP($AS156,仮想キートップ,キー位置),R$16,_xlfn.XLOOKUP($AS156,仮想キートップ,キー位置),IF(COUNTA($AM156:$AM$348)&gt;1,R$17,R$18)))),"")</f>
        <v/>
      </c>
      <c r="S156" s="282"/>
      <c r="U156" s="24">
        <f t="shared" si="101"/>
        <v>3</v>
      </c>
      <c r="V156" s="23" t="str">
        <f t="shared" si="102"/>
        <v>A</v>
      </c>
      <c r="W156" s="23">
        <f t="shared" si="103"/>
        <v>1</v>
      </c>
      <c r="X156" s="23">
        <f t="shared" si="104"/>
        <v>0</v>
      </c>
      <c r="Y156" s="30">
        <f t="shared" si="105"/>
        <v>1649267965952</v>
      </c>
      <c r="Z156" s="178">
        <f t="shared" si="106"/>
        <v>0</v>
      </c>
      <c r="AA156" s="23"/>
      <c r="AB156" s="386">
        <f t="shared" si="107"/>
        <v>1649267441664</v>
      </c>
      <c r="AC156" s="49" t="str">
        <f t="shared" si="108"/>
        <v/>
      </c>
      <c r="AD156" s="50">
        <f t="shared" si="109"/>
        <v>0</v>
      </c>
      <c r="AE156" s="49">
        <f t="shared" si="110"/>
        <v>549756338176</v>
      </c>
      <c r="AF156" s="49" t="str">
        <f t="shared" si="111"/>
        <v/>
      </c>
      <c r="AG156" s="48">
        <f t="shared" si="112"/>
        <v>0</v>
      </c>
      <c r="AH156" s="386">
        <f t="shared" si="113"/>
        <v>1099512152064</v>
      </c>
      <c r="AI156" s="49" t="str">
        <f t="shared" si="114"/>
        <v/>
      </c>
      <c r="AJ156" s="50">
        <f t="shared" si="115"/>
        <v>0</v>
      </c>
      <c r="AK156" s="23"/>
      <c r="AL156" s="113">
        <v>202</v>
      </c>
      <c r="AM156" s="4" t="s">
        <v>290</v>
      </c>
      <c r="AN156" s="334"/>
      <c r="AO156" s="334"/>
      <c r="AP156" s="10"/>
      <c r="AQ156" s="4" t="s">
        <v>290</v>
      </c>
      <c r="AR156" s="13"/>
      <c r="AS156" s="13" t="s">
        <v>88</v>
      </c>
      <c r="AT156" s="13" t="s">
        <v>90</v>
      </c>
      <c r="AU156" s="100" t="s">
        <v>35</v>
      </c>
      <c r="AV156" s="22"/>
      <c r="AW156" s="428" t="s">
        <v>1027</v>
      </c>
      <c r="AX156" s="5" t="s">
        <v>337</v>
      </c>
      <c r="AY156" s="12" t="s">
        <v>338</v>
      </c>
      <c r="AZ156" s="122" t="str">
        <f t="shared" si="99"/>
        <v>{"key_code":"x","modifiers":["command"]}</v>
      </c>
      <c r="BA156" s="83"/>
      <c r="BB156" s="122" t="str">
        <f t="shared" si="100"/>
        <v>{"key_code":"x","modifiers":["command"]}</v>
      </c>
      <c r="BC156" s="83"/>
      <c r="BD156" s="320"/>
    </row>
    <row r="157" spans="1:56" ht="21">
      <c r="A157" s="285"/>
      <c r="B157" s="286"/>
      <c r="C157" s="295"/>
      <c r="D157" s="296"/>
      <c r="E157" s="291"/>
      <c r="F157" s="202" t="str">
        <f t="shared" si="116"/>
        <v>{"description":"は, こ &amp; あ → →","conditions":[{"type":"variable_if","name":"USC","value":2},{"type":"variable_unless","name":"KC_C","value":0},{"type":"variable_unless","name":"KC_V","value":0}],"from":{"key_code":"j","modifiers":{"optional":["caps_lock"]}},"to":[{"key_code":"delete_or_backspace"},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USC","value":0},{"type":"variable_unless","name":"KC_C","value":0},{"type":"variable_unless","name":"KC_V","value":0}],"from":{"key_code":"j","modifiers":{"optional":["caps_lock"]}},"to":[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KC_C","value":0},{"type":"variable_unless","name":"KC_V","value":0}],"from":{"key_code":"j","modifiers":{"optional":["caps_lock"]}},"to":[{"set_variable":{"name":"KC_J","value":1}},{"set_variable":{"name":"USC","value":0}},{"key_code":"p","modifiers":["control"]}],"to_after_key_up":[{"set_variable":{"name":"KC_J","value":0}}],"type":"basic"},</v>
      </c>
      <c r="G157" s="86" t="str">
        <f t="shared" si="117"/>
        <v>{"conditions":[{"type":"variable_if","name":"USC","value":2},{"type":"variable_unless","name":"KC_C","value":0},{"type":"variable_unless","name":"KC_J","value":0}],"from":{"key_code":"v","modifiers":{"optional":["caps_lock"]}},"to":[{"key_code":"delete_or_backspace"},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USC","value":0},{"type":"variable_unless","name":"KC_C","value":0},{"type":"variable_unless","name":"KC_J","value":0}],"from":{"key_code":"v","modifiers":{"optional":["caps_lock"]}},"to":[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KC_C","value":0},{"type":"variable_unless","name":"KC_J","value":0}],"from":{"key_code":"v","modifiers":{"optional":["caps_lock"]}},"to":[{"set_variable":{"name":"KC_V","value":1}},{"set_variable":{"name":"USC","value":0}},{"key_code":"p","modifiers":["control"]}],"to_after_key_up":[{"set_variable":{"name":"KC_V","value":0}}],"type":"basic"},</v>
      </c>
      <c r="H157" s="86" t="str">
        <f t="shared" si="118"/>
        <v>{"conditions":[{"type":"variable_if","name":"USC","value":2},{"type":"variable_unless","name":"KC_V","value":0},{"type":"variable_unless","name":"KC_J","value":0}],"from":{"key_code":"c","modifiers":{"optional":["caps_lock"]}},"to":[{"key_code":"delete_or_backspace"},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USC","value":0},{"type":"variable_unless","name":"KC_V","value":0},{"type":"variable_unless","name":"KC_J","value":0}],"from":{"key_code":"c","modifiers":{"optional":["caps_lock"]}},"to":[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KC_V","value":0},{"type":"variable_unless","name":"KC_J","value":0}],"from":{"key_code":"c","modifiers":{"optional":["caps_lock"]}},"to":[{"set_variable":{"name":"KC_C","value":1}},{"set_variable":{"name":"USC","value":0}},{"key_code":"p","modifiers":["control"]}],"to_after_key_up":[{"set_variable":{"name":"KC_C","value":0}}],"type":"basic"},</v>
      </c>
      <c r="I157" s="86" t="str">
        <f t="shared" si="119"/>
        <v/>
      </c>
      <c r="J157" s="86" t="str">
        <f t="shared" si="120"/>
        <v/>
      </c>
      <c r="K157" s="86" t="str">
        <f t="shared" si="121"/>
        <v/>
      </c>
      <c r="L157" s="86" t="str">
        <f t="shared" si="122"/>
        <v/>
      </c>
      <c r="M157" s="86" t="str">
        <f t="shared" si="123"/>
        <v/>
      </c>
      <c r="N157" s="286"/>
      <c r="O157" s="92" t="str">
        <f t="shared" si="124"/>
        <v/>
      </c>
      <c r="P157" s="86" t="str">
        <f t="shared" si="125"/>
        <v/>
      </c>
      <c r="Q157" s="86" t="str">
        <f t="shared" si="126"/>
        <v/>
      </c>
      <c r="R157" s="93" t="str">
        <f>IF(AND($AM157&lt;&gt;"",$U157=1),_xlfn.CONCAT(R$3,PROPER(_xlfn.XLOOKUP($AS157,入力キー,入力コード)),IF(OR($BD157="",$BD157=$BB157),_xlfn.CONCAT(R$4,IF($AS157=_xlfn.XLOOKUP($AS157,仮想キートップ,入力キー),R$7,R$10),_xlfn.XLOOKUP($AS157,仮想キートップ,入力コード),R$13,$BB157,R$14,_xlfn.XLOOKUP($AS157,仮想キートップ,キー位置),R$15,_xlfn.XLOOKUP($AS157,仮想キートップ,キー位置),R$17,IF($AS157=_xlfn.XLOOKUP($AS157,仮想キートップ,入力キー),R$12,R$11),_xlfn.XLOOKUP($AS157,仮想キートップ,入力コード),R$13,$BB157,R$14,_xlfn.XLOOKUP($AS157,仮想キートップ,キー位置),R$16,_xlfn.XLOOKUP($AS157,仮想キートップ,キー位置),IF(COUNTA($AM157:$AM$348)&gt;1,R$17,R$18)),_xlfn.CONCAT(R$4,R$6,IF($AS157=_xlfn.XLOOKUP($AS157,仮想キートップ,入力キー),R$7,R$10),_xlfn.XLOOKUP($AS157,仮想キートップ,入力コード),R$13,$BB157,R$14,_xlfn.XLOOKUP($AS157,仮想キートップ,キー位置),R$15,_xlfn.XLOOKUP($AS157,仮想キートップ,キー位置),R$17,IF($AS157=_xlfn.XLOOKUP($AS157,仮想キートップ,入力キー),R$8,R$9),_xlfn.XLOOKUP($AS157,仮想キートップ,入力コード),R$13,$BB157,R$14,_xlfn.XLOOKUP($AS157,仮想キートップ,キー位置),R$16,_xlfn.XLOOKUP($AS157,仮想キートップ,キー位置),R$17,R$5,IF($AS157=_xlfn.XLOOKUP($AS157,仮想キートップ,入力キー),R$7,R$10),_xlfn.XLOOKUP($AS157,仮想キートップ,入力コード),R$13,$BD157,R$14,_xlfn.XLOOKUP($AS157,仮想キートップ,キー位置),R$15,_xlfn.XLOOKUP($AS157,仮想キートップ,キー位置),R$17,IF($AS157=_xlfn.XLOOKUP($AS157,仮想キートップ,入力キー),R$12,R$11),_xlfn.XLOOKUP($AS157,仮想キートップ,入力コード),R$13,$BD157,R$14,_xlfn.XLOOKUP($AS157,仮想キートップ,キー位置),R$16,_xlfn.XLOOKUP($AS157,仮想キートップ,キー位置),IF(COUNTA($AM157:$AM$348)&gt;1,R$17,R$18)))),"")</f>
        <v/>
      </c>
      <c r="S157" s="282"/>
      <c r="U157" s="24">
        <f t="shared" si="101"/>
        <v>3</v>
      </c>
      <c r="V157" s="23" t="str">
        <f t="shared" si="102"/>
        <v>A</v>
      </c>
      <c r="W157" s="23">
        <f t="shared" si="103"/>
        <v>1</v>
      </c>
      <c r="X157" s="23">
        <f t="shared" si="104"/>
        <v>0</v>
      </c>
      <c r="Y157" s="30">
        <f t="shared" si="105"/>
        <v>1651414925312</v>
      </c>
      <c r="Z157" s="178">
        <f t="shared" si="106"/>
        <v>0</v>
      </c>
      <c r="AA157" s="23"/>
      <c r="AB157" s="386">
        <f t="shared" si="107"/>
        <v>1649267441664</v>
      </c>
      <c r="AC157" s="49" t="str">
        <f t="shared" si="108"/>
        <v/>
      </c>
      <c r="AD157" s="50">
        <f t="shared" si="109"/>
        <v>0</v>
      </c>
      <c r="AE157" s="49">
        <f t="shared" si="110"/>
        <v>551903297536</v>
      </c>
      <c r="AF157" s="49" t="str">
        <f t="shared" si="111"/>
        <v>ば</v>
      </c>
      <c r="AG157" s="48">
        <f t="shared" si="112"/>
        <v>1</v>
      </c>
      <c r="AH157" s="386">
        <f t="shared" si="113"/>
        <v>1101659111424</v>
      </c>
      <c r="AI157" s="49" t="str">
        <f t="shared" si="114"/>
        <v>ご</v>
      </c>
      <c r="AJ157" s="50">
        <f t="shared" si="115"/>
        <v>1</v>
      </c>
      <c r="AK157" s="23"/>
      <c r="AL157" s="113">
        <v>203</v>
      </c>
      <c r="AM157" s="4" t="s">
        <v>290</v>
      </c>
      <c r="AN157" s="334"/>
      <c r="AO157" s="334"/>
      <c r="AP157" s="10" t="s">
        <v>288</v>
      </c>
      <c r="AQ157" s="4" t="s">
        <v>290</v>
      </c>
      <c r="AR157" s="13"/>
      <c r="AS157" s="13" t="s">
        <v>88</v>
      </c>
      <c r="AT157" s="13" t="s">
        <v>90</v>
      </c>
      <c r="AU157" s="100" t="s">
        <v>67</v>
      </c>
      <c r="AV157" s="22"/>
      <c r="AW157" s="428" t="s">
        <v>1062</v>
      </c>
      <c r="AX157" s="5" t="s">
        <v>1063</v>
      </c>
      <c r="AY157" s="12" t="s">
        <v>935</v>
      </c>
      <c r="AZ157" s="122" t="str">
        <f t="shared" si="99"/>
        <v>{"key_code":"p","modifiers":["control"]}</v>
      </c>
      <c r="BA157" s="83"/>
      <c r="BB157" s="122" t="str">
        <f t="shared" si="100"/>
        <v>{"key_code":"p","modifiers":["control"]}</v>
      </c>
      <c r="BC157" s="83"/>
      <c r="BD157" s="320"/>
    </row>
    <row r="158" spans="1:56" ht="21">
      <c r="A158" s="285"/>
      <c r="B158" s="286"/>
      <c r="C158" s="295"/>
      <c r="D158" s="296"/>
      <c r="E158" s="291"/>
      <c r="F158" s="202" t="str">
        <f t="shared" si="116"/>
        <v>{"description":"は, こ &amp; な → ←","conditions":[{"type":"variable_if","name":"USC","value":2},{"type":"variable_unless","name":"KC_C","value":0},{"type":"variable_unless","name":"KC_V","value":0}],"from":{"key_code":"m","modifiers":{"optional":["caps_lock"]}},"to":[{"key_code":"delete_or_backspace"},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USC","value":0},{"type":"variable_unless","name":"KC_C","value":0},{"type":"variable_unless","name":"KC_V","value":0}],"from":{"key_code":"m","modifiers":{"optional":["caps_lock"]}},"to":[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KC_C","value":0},{"type":"variable_unless","name":"KC_V","value":0}],"from":{"key_code":"m","modifiers":{"optional":["caps_lock"]}},"to":[{"set_variable":{"name":"KC_M","value":1}},{"set_variable":{"name":"USC","value":0}},{"key_code":"n","modifiers":["control"]}],"to_after_key_up":[{"set_variable":{"name":"KC_M","value":0}}],"type":"basic"},</v>
      </c>
      <c r="G158" s="86" t="str">
        <f t="shared" si="117"/>
        <v>{"conditions":[{"type":"variable_if","name":"USC","value":2},{"type":"variable_unless","name":"KC_C","value":0},{"type":"variable_unless","name":"KC_M","value":0}],"from":{"key_code":"v","modifiers":{"optional":["caps_lock"]}},"to":[{"key_code":"delete_or_backspace"},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USC","value":0},{"type":"variable_unless","name":"KC_C","value":0},{"type":"variable_unless","name":"KC_M","value":0}],"from":{"key_code":"v","modifiers":{"optional":["caps_lock"]}},"to":[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KC_C","value":0},{"type":"variable_unless","name":"KC_M","value":0}],"from":{"key_code":"v","modifiers":{"optional":["caps_lock"]}},"to":[{"set_variable":{"name":"KC_V","value":1}},{"set_variable":{"name":"USC","value":0}},{"key_code":"n","modifiers":["control"]}],"to_after_key_up":[{"set_variable":{"name":"KC_V","value":0}}],"type":"basic"},</v>
      </c>
      <c r="H158" s="86" t="str">
        <f t="shared" si="118"/>
        <v>{"conditions":[{"type":"variable_if","name":"USC","value":2},{"type":"variable_unless","name":"KC_V","value":0},{"type":"variable_unless","name":"KC_M","value":0}],"from":{"key_code":"c","modifiers":{"optional":["caps_lock"]}},"to":[{"key_code":"delete_or_backspace"},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USC","value":0},{"type":"variable_unless","name":"KC_V","value":0},{"type":"variable_unless","name":"KC_M","value":0}],"from":{"key_code":"c","modifiers":{"optional":["caps_lock"]}},"to":[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KC_V","value":0},{"type":"variable_unless","name":"KC_M","value":0}],"from":{"key_code":"c","modifiers":{"optional":["caps_lock"]}},"to":[{"set_variable":{"name":"KC_C","value":1}},{"set_variable":{"name":"USC","value":0}},{"key_code":"n","modifiers":["control"]}],"to_after_key_up":[{"set_variable":{"name":"KC_C","value":0}}],"type":"basic"},</v>
      </c>
      <c r="I158" s="86" t="str">
        <f t="shared" si="119"/>
        <v/>
      </c>
      <c r="J158" s="86" t="str">
        <f t="shared" si="120"/>
        <v/>
      </c>
      <c r="K158" s="86" t="str">
        <f t="shared" si="121"/>
        <v/>
      </c>
      <c r="L158" s="86" t="str">
        <f t="shared" si="122"/>
        <v/>
      </c>
      <c r="M158" s="86" t="str">
        <f t="shared" si="123"/>
        <v/>
      </c>
      <c r="N158" s="286"/>
      <c r="O158" s="92" t="str">
        <f t="shared" si="124"/>
        <v/>
      </c>
      <c r="P158" s="86" t="str">
        <f t="shared" si="125"/>
        <v/>
      </c>
      <c r="Q158" s="86" t="str">
        <f t="shared" si="126"/>
        <v/>
      </c>
      <c r="R158" s="93" t="str">
        <f>IF(AND($AM158&lt;&gt;"",$U158=1),_xlfn.CONCAT(R$3,PROPER(_xlfn.XLOOKUP($AS158,入力キー,入力コード)),IF(OR($BD158="",$BD158=$BB158),_xlfn.CONCAT(R$4,IF($AS158=_xlfn.XLOOKUP($AS158,仮想キートップ,入力キー),R$7,R$10),_xlfn.XLOOKUP($AS158,仮想キートップ,入力コード),R$13,$BB158,R$14,_xlfn.XLOOKUP($AS158,仮想キートップ,キー位置),R$15,_xlfn.XLOOKUP($AS158,仮想キートップ,キー位置),R$17,IF($AS158=_xlfn.XLOOKUP($AS158,仮想キートップ,入力キー),R$12,R$11),_xlfn.XLOOKUP($AS158,仮想キートップ,入力コード),R$13,$BB158,R$14,_xlfn.XLOOKUP($AS158,仮想キートップ,キー位置),R$16,_xlfn.XLOOKUP($AS158,仮想キートップ,キー位置),IF(COUNTA($AM158:$AM$348)&gt;1,R$17,R$18)),_xlfn.CONCAT(R$4,R$6,IF($AS158=_xlfn.XLOOKUP($AS158,仮想キートップ,入力キー),R$7,R$10),_xlfn.XLOOKUP($AS158,仮想キートップ,入力コード),R$13,$BB158,R$14,_xlfn.XLOOKUP($AS158,仮想キートップ,キー位置),R$15,_xlfn.XLOOKUP($AS158,仮想キートップ,キー位置),R$17,IF($AS158=_xlfn.XLOOKUP($AS158,仮想キートップ,入力キー),R$8,R$9),_xlfn.XLOOKUP($AS158,仮想キートップ,入力コード),R$13,$BB158,R$14,_xlfn.XLOOKUP($AS158,仮想キートップ,キー位置),R$16,_xlfn.XLOOKUP($AS158,仮想キートップ,キー位置),R$17,R$5,IF($AS158=_xlfn.XLOOKUP($AS158,仮想キートップ,入力キー),R$7,R$10),_xlfn.XLOOKUP($AS158,仮想キートップ,入力コード),R$13,$BD158,R$14,_xlfn.XLOOKUP($AS158,仮想キートップ,キー位置),R$15,_xlfn.XLOOKUP($AS158,仮想キートップ,キー位置),R$17,IF($AS158=_xlfn.XLOOKUP($AS158,仮想キートップ,入力キー),R$12,R$11),_xlfn.XLOOKUP($AS158,仮想キートップ,入力コード),R$13,$BD158,R$14,_xlfn.XLOOKUP($AS158,仮想キートップ,キー位置),R$16,_xlfn.XLOOKUP($AS158,仮想キートップ,キー位置),IF(COUNTA($AM158:$AM$348)&gt;1,R$17,R$18)))),"")</f>
        <v/>
      </c>
      <c r="S158" s="282"/>
      <c r="U158" s="24">
        <f t="shared" si="101"/>
        <v>3</v>
      </c>
      <c r="V158" s="23" t="str">
        <f t="shared" si="102"/>
        <v>A</v>
      </c>
      <c r="W158" s="23">
        <f t="shared" si="103"/>
        <v>1</v>
      </c>
      <c r="X158" s="23">
        <f t="shared" si="104"/>
        <v>0</v>
      </c>
      <c r="Y158" s="30">
        <f t="shared" si="105"/>
        <v>10445360463872</v>
      </c>
      <c r="Z158" s="178">
        <f t="shared" si="106"/>
        <v>0</v>
      </c>
      <c r="AA158" s="23"/>
      <c r="AB158" s="386">
        <f t="shared" si="107"/>
        <v>1649267441664</v>
      </c>
      <c r="AC158" s="49" t="str">
        <f t="shared" si="108"/>
        <v/>
      </c>
      <c r="AD158" s="50">
        <f t="shared" si="109"/>
        <v>0</v>
      </c>
      <c r="AE158" s="49">
        <f t="shared" si="110"/>
        <v>9345848836096</v>
      </c>
      <c r="AF158" s="49" t="str">
        <f t="shared" si="111"/>
        <v>ぱ</v>
      </c>
      <c r="AG158" s="48">
        <f t="shared" si="112"/>
        <v>1</v>
      </c>
      <c r="AH158" s="386">
        <f t="shared" si="113"/>
        <v>9895604649984</v>
      </c>
      <c r="AI158" s="49">
        <f t="shared" si="114"/>
        <v>0</v>
      </c>
      <c r="AJ158" s="50">
        <f t="shared" si="115"/>
        <v>0</v>
      </c>
      <c r="AK158" s="23"/>
      <c r="AL158" s="113">
        <v>204</v>
      </c>
      <c r="AM158" s="4" t="s">
        <v>290</v>
      </c>
      <c r="AN158" s="334"/>
      <c r="AO158" s="334"/>
      <c r="AP158" s="10" t="s">
        <v>288</v>
      </c>
      <c r="AQ158" s="4" t="s">
        <v>290</v>
      </c>
      <c r="AR158" s="13"/>
      <c r="AS158" s="13" t="s">
        <v>88</v>
      </c>
      <c r="AT158" s="13" t="s">
        <v>90</v>
      </c>
      <c r="AU158" s="100" t="s">
        <v>96</v>
      </c>
      <c r="AV158" s="22"/>
      <c r="AW158" s="428" t="s">
        <v>1064</v>
      </c>
      <c r="AX158" s="5" t="s">
        <v>1065</v>
      </c>
      <c r="AY158" s="12" t="s">
        <v>932</v>
      </c>
      <c r="AZ158" s="122" t="str">
        <f t="shared" si="99"/>
        <v>{"key_code":"n","modifiers":["control"]}</v>
      </c>
      <c r="BA158" s="83"/>
      <c r="BB158" s="122" t="str">
        <f t="shared" si="100"/>
        <v>{"key_code":"n","modifiers":["control"]}</v>
      </c>
      <c r="BC158" s="83"/>
      <c r="BD158" s="320"/>
    </row>
    <row r="159" spans="1:56" ht="21">
      <c r="A159" s="285"/>
      <c r="B159" s="286"/>
      <c r="C159" s="295"/>
      <c r="D159" s="296"/>
      <c r="E159" s="291"/>
      <c r="F159" s="202" t="str">
        <f t="shared" si="116"/>
        <v>{"description":"は, こ &amp; る → Paste","conditions":[{"type":"variable_if","name":"USC","value":2},{"type":"variable_unless","name":"KC_C","value":0},{"type":"variable_unless","name":"KC_V","value":0}],"from":{"key_code":"i","modifiers":{"optional":["caps_lock"]}},"to":[{"key_code":"delete_or_backspace"},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USC","value":0},{"type":"variable_unless","name":"KC_C","value":0},{"type":"variable_unless","name":"KC_V","value":0}],"from":{"key_code":"i","modifiers":{"optional":["caps_lock"]}},"to":[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KC_C","value":0},{"type":"variable_unless","name":"KC_V","value":0}],"from":{"key_code":"i","modifiers":{"optional":["caps_lock"]}},"to":[{"key_code":"v","modifiers":["command"]},{"set_variable":{"name":"KC_I","value":1}},{"set_variable":{"name":"USC","value":0}}],"to_after_key_up":[{"set_variable":{"name":"KC_I","value":0}}],"type":"basic"},</v>
      </c>
      <c r="G159" s="86" t="str">
        <f t="shared" si="117"/>
        <v>{"conditions":[{"type":"variable_if","name":"USC","value":2},{"type":"variable_unless","name":"KC_C","value":0},{"type":"variable_unless","name":"KC_I","value":0}],"from":{"key_code":"v","modifiers":{"optional":["caps_lock"]}},"to":[{"key_code":"delete_or_backspace"},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I","value":0}],"from":{"key_code":"v","modifiers":{"optional":["caps_lock"]}},"to":[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I","value":0}],"from":{"key_code":"v","modifiers":{"optional":["caps_lock"]}},"to":[{"key_code":"v","modifiers":["command"]},{"set_variable":{"name":"KC_V","value":1}},{"set_variable":{"name":"USC","value":0}}],"to_after_key_up":[{"set_variable":{"name":"KC_V","value":0}}],"type":"basic"},</v>
      </c>
      <c r="H159" s="86" t="str">
        <f t="shared" si="118"/>
        <v>{"conditions":[{"type":"variable_if","name":"USC","value":2},{"type":"variable_unless","name":"KC_V","value":0},{"type":"variable_unless","name":"KC_I","value":0}],"from":{"key_code":"c","modifiers":{"optional":["caps_lock"]}},"to":[{"key_code":"delete_or_backspace"},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I","value":0}],"from":{"key_code":"c","modifiers":{"optional":["caps_lock"]}},"to":[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I","value":0}],"from":{"key_code":"c","modifiers":{"optional":["caps_lock"]}},"to":[{"key_code":"v","modifiers":["command"]},{"set_variable":{"name":"KC_C","value":1}},{"set_variable":{"name":"USC","value":0}}],"to_after_key_up":[{"set_variable":{"name":"KC_C","value":0}}],"type":"basic"},</v>
      </c>
      <c r="I159" s="86" t="str">
        <f t="shared" si="119"/>
        <v/>
      </c>
      <c r="J159" s="86" t="str">
        <f t="shared" si="120"/>
        <v/>
      </c>
      <c r="K159" s="86" t="str">
        <f t="shared" si="121"/>
        <v/>
      </c>
      <c r="L159" s="86" t="str">
        <f t="shared" si="122"/>
        <v/>
      </c>
      <c r="M159" s="86" t="str">
        <f t="shared" si="123"/>
        <v/>
      </c>
      <c r="N159" s="286"/>
      <c r="O159" s="92" t="str">
        <f t="shared" si="124"/>
        <v/>
      </c>
      <c r="P159" s="86" t="str">
        <f t="shared" si="125"/>
        <v/>
      </c>
      <c r="Q159" s="86" t="str">
        <f t="shared" si="126"/>
        <v/>
      </c>
      <c r="R159" s="93" t="str">
        <f>IF(AND($AM159&lt;&gt;"",$U159=1),_xlfn.CONCAT(R$3,PROPER(_xlfn.XLOOKUP($AS159,入力キー,入力コード)),IF(OR($BD159="",$BD159=$BB159),_xlfn.CONCAT(R$4,IF($AS159=_xlfn.XLOOKUP($AS159,仮想キートップ,入力キー),R$7,R$10),_xlfn.XLOOKUP($AS159,仮想キートップ,入力コード),R$13,$BB159,R$14,_xlfn.XLOOKUP($AS159,仮想キートップ,キー位置),R$15,_xlfn.XLOOKUP($AS159,仮想キートップ,キー位置),R$17,IF($AS159=_xlfn.XLOOKUP($AS159,仮想キートップ,入力キー),R$12,R$11),_xlfn.XLOOKUP($AS159,仮想キートップ,入力コード),R$13,$BB159,R$14,_xlfn.XLOOKUP($AS159,仮想キートップ,キー位置),R$16,_xlfn.XLOOKUP($AS159,仮想キートップ,キー位置),IF(COUNTA($AM159:$AM$348)&gt;1,R$17,R$18)),_xlfn.CONCAT(R$4,R$6,IF($AS159=_xlfn.XLOOKUP($AS159,仮想キートップ,入力キー),R$7,R$10),_xlfn.XLOOKUP($AS159,仮想キートップ,入力コード),R$13,$BB159,R$14,_xlfn.XLOOKUP($AS159,仮想キートップ,キー位置),R$15,_xlfn.XLOOKUP($AS159,仮想キートップ,キー位置),R$17,IF($AS159=_xlfn.XLOOKUP($AS159,仮想キートップ,入力キー),R$8,R$9),_xlfn.XLOOKUP($AS159,仮想キートップ,入力コード),R$13,$BB159,R$14,_xlfn.XLOOKUP($AS159,仮想キートップ,キー位置),R$16,_xlfn.XLOOKUP($AS159,仮想キートップ,キー位置),R$17,R$5,IF($AS159=_xlfn.XLOOKUP($AS159,仮想キートップ,入力キー),R$7,R$10),_xlfn.XLOOKUP($AS159,仮想キートップ,入力コード),R$13,$BD159,R$14,_xlfn.XLOOKUP($AS159,仮想キートップ,キー位置),R$15,_xlfn.XLOOKUP($AS159,仮想キートップ,キー位置),R$17,IF($AS159=_xlfn.XLOOKUP($AS159,仮想キートップ,入力キー),R$12,R$11),_xlfn.XLOOKUP($AS159,仮想キートップ,入力コード),R$13,$BD159,R$14,_xlfn.XLOOKUP($AS159,仮想キートップ,キー位置),R$16,_xlfn.XLOOKUP($AS159,仮想キートップ,キー位置),IF(COUNTA($AM159:$AM$348)&gt;1,R$17,R$18)))),"")</f>
        <v/>
      </c>
      <c r="S159" s="282"/>
      <c r="U159" s="24">
        <f t="shared" si="101"/>
        <v>3</v>
      </c>
      <c r="V159" s="23" t="str">
        <f t="shared" si="102"/>
        <v>A</v>
      </c>
      <c r="W159" s="23">
        <f t="shared" si="103"/>
        <v>1</v>
      </c>
      <c r="X159" s="23">
        <f t="shared" si="104"/>
        <v>0</v>
      </c>
      <c r="Y159" s="30">
        <f t="shared" si="105"/>
        <v>1649268490240</v>
      </c>
      <c r="Z159" s="178">
        <f t="shared" si="106"/>
        <v>0</v>
      </c>
      <c r="AA159" s="23"/>
      <c r="AB159" s="386">
        <f t="shared" si="107"/>
        <v>1649267441664</v>
      </c>
      <c r="AC159" s="49" t="str">
        <f t="shared" si="108"/>
        <v/>
      </c>
      <c r="AD159" s="50">
        <f t="shared" si="109"/>
        <v>0</v>
      </c>
      <c r="AE159" s="49">
        <f t="shared" si="110"/>
        <v>549756862464</v>
      </c>
      <c r="AF159" s="49" t="str">
        <f t="shared" si="111"/>
        <v/>
      </c>
      <c r="AG159" s="48">
        <f t="shared" si="112"/>
        <v>0</v>
      </c>
      <c r="AH159" s="386">
        <f t="shared" si="113"/>
        <v>1099512676352</v>
      </c>
      <c r="AI159" s="49" t="str">
        <f t="shared" si="114"/>
        <v/>
      </c>
      <c r="AJ159" s="50">
        <f t="shared" si="115"/>
        <v>0</v>
      </c>
      <c r="AK159" s="23"/>
      <c r="AL159" s="113">
        <v>205</v>
      </c>
      <c r="AM159" s="4" t="s">
        <v>290</v>
      </c>
      <c r="AN159" s="334"/>
      <c r="AO159" s="334"/>
      <c r="AP159" s="10"/>
      <c r="AQ159" s="4" t="s">
        <v>290</v>
      </c>
      <c r="AR159" s="13"/>
      <c r="AS159" s="13" t="s">
        <v>88</v>
      </c>
      <c r="AT159" s="13" t="s">
        <v>90</v>
      </c>
      <c r="AU159" s="100" t="s">
        <v>37</v>
      </c>
      <c r="AV159" s="22"/>
      <c r="AW159" s="428" t="s">
        <v>1028</v>
      </c>
      <c r="AX159" s="5" t="s">
        <v>973</v>
      </c>
      <c r="AY159" s="12" t="s">
        <v>958</v>
      </c>
      <c r="AZ159" s="122" t="str">
        <f t="shared" si="99"/>
        <v>{"key_code":"v","modifiers":["command"]}</v>
      </c>
      <c r="BA159" s="83"/>
      <c r="BB159" s="122" t="str">
        <f t="shared" si="100"/>
        <v>{"key_code":"v","modifiers":["command"]}</v>
      </c>
      <c r="BC159" s="83"/>
      <c r="BD159" s="320"/>
    </row>
    <row r="160" spans="1:56" ht="42">
      <c r="A160" s="285"/>
      <c r="B160" s="286"/>
      <c r="C160" s="295"/>
      <c r="D160" s="296"/>
      <c r="E160" s="291"/>
      <c r="F160" s="202" t="str">
        <f t="shared" si="116"/>
        <v>{"description":"は, こ &amp; い → +→","conditions":[{"type":"variable_if","name":"USC","value":2},{"type":"variable_unless","name":"KC_C","value":0},{"type":"variable_unless","name":"KC_V","value":0}],"from":{"key_code":"k","modifiers":{"optional":["caps_lock"]}},"to":[{"key_code":"delete_or_backspace"},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USC","value":0},{"type":"variable_unless","name":"KC_C","value":0},{"type":"variable_unless","name":"KC_V","value":0}],"from":{"key_code":"k","modifiers":{"optional":["caps_lock"]}},"to":[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KC_C","value":0},{"type":"variable_unless","name":"KC_V","value":0}],"from":{"key_code":"k","modifiers":{"optional":["caps_lock"]}},"to":[{"set_variable":{"name":"KC_K","value":1}},{"set_variable":{"name":"USC","value":0}},{"key_code":"p","modifiers":["shift","control"]}],"to_after_key_up":[{"set_variable":{"name":"KC_K","value":0}}],"type":"basic"},</v>
      </c>
      <c r="G160" s="86" t="str">
        <f t="shared" si="117"/>
        <v>{"conditions":[{"type":"variable_if","name":"USC","value":2},{"type":"variable_unless","name":"KC_C","value":0},{"type":"variable_unless","name":"KC_K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K","value":0}],"from":{"key_code":"v","modifiers":{"optional":["caps_lock"]}},"to":[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KC_C","value":0},{"type":"variable_unless","name":"KC_K","value":0}],"from":{"key_code":"v","modifiers":{"optional":["caps_lock"]}},"to":[{"set_variable":{"name":"KC_V","value":1}},{"set_variable":{"name":"USC","value":0}},{"key_code":"p","modifiers":["shift","control"]}],"to_after_key_up":[{"set_variable":{"name":"KC_V","value":0}}],"type":"basic"},</v>
      </c>
      <c r="H160" s="86" t="str">
        <f t="shared" si="118"/>
        <v>{"conditions":[{"type":"variable_if","name":"USC","value":2},{"type":"variable_unless","name":"KC_V","value":0},{"type":"variable_unless","name":"KC_K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K","value":0}],"from":{"key_code":"c","modifiers":{"optional":["caps_lock"]}},"to":[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KC_V","value":0},{"type":"variable_unless","name":"KC_K","value":0}],"from":{"key_code":"c","modifiers":{"optional":["caps_lock"]}},"to":[{"set_variable":{"name":"KC_C","value":1}},{"set_variable":{"name":"USC","value":0}},{"key_code":"p","modifiers":["shift","control"]}],"to_after_key_up":[{"set_variable":{"name":"KC_C","value":0}}],"type":"basic"},</v>
      </c>
      <c r="I160" s="86" t="str">
        <f t="shared" si="119"/>
        <v/>
      </c>
      <c r="J160" s="86" t="str">
        <f t="shared" si="120"/>
        <v/>
      </c>
      <c r="K160" s="86" t="str">
        <f t="shared" si="121"/>
        <v/>
      </c>
      <c r="L160" s="86" t="str">
        <f t="shared" si="122"/>
        <v/>
      </c>
      <c r="M160" s="86" t="str">
        <f t="shared" si="123"/>
        <v/>
      </c>
      <c r="N160" s="286"/>
      <c r="O160" s="92" t="str">
        <f t="shared" si="124"/>
        <v/>
      </c>
      <c r="P160" s="86" t="str">
        <f t="shared" si="125"/>
        <v/>
      </c>
      <c r="Q160" s="86" t="str">
        <f t="shared" si="126"/>
        <v/>
      </c>
      <c r="R160" s="93" t="str">
        <f>IF(AND($AM160&lt;&gt;"",$U160=1),_xlfn.CONCAT(R$3,PROPER(_xlfn.XLOOKUP($AS160,入力キー,入力コード)),IF(OR($BD160="",$BD160=$BB160),_xlfn.CONCAT(R$4,IF($AS160=_xlfn.XLOOKUP($AS160,仮想キートップ,入力キー),R$7,R$10),_xlfn.XLOOKUP($AS160,仮想キートップ,入力コード),R$13,$BB160,R$14,_xlfn.XLOOKUP($AS160,仮想キートップ,キー位置),R$15,_xlfn.XLOOKUP($AS160,仮想キートップ,キー位置),R$17,IF($AS160=_xlfn.XLOOKUP($AS160,仮想キートップ,入力キー),R$12,R$11),_xlfn.XLOOKUP($AS160,仮想キートップ,入力コード),R$13,$BB160,R$14,_xlfn.XLOOKUP($AS160,仮想キートップ,キー位置),R$16,_xlfn.XLOOKUP($AS160,仮想キートップ,キー位置),IF(COUNTA($AM160:$AM$348)&gt;1,R$17,R$18)),_xlfn.CONCAT(R$4,R$6,IF($AS160=_xlfn.XLOOKUP($AS160,仮想キートップ,入力キー),R$7,R$10),_xlfn.XLOOKUP($AS160,仮想キートップ,入力コード),R$13,$BB160,R$14,_xlfn.XLOOKUP($AS160,仮想キートップ,キー位置),R$15,_xlfn.XLOOKUP($AS160,仮想キートップ,キー位置),R$17,IF($AS160=_xlfn.XLOOKUP($AS160,仮想キートップ,入力キー),R$8,R$9),_xlfn.XLOOKUP($AS160,仮想キートップ,入力コード),R$13,$BB160,R$14,_xlfn.XLOOKUP($AS160,仮想キートップ,キー位置),R$16,_xlfn.XLOOKUP($AS160,仮想キートップ,キー位置),R$17,R$5,IF($AS160=_xlfn.XLOOKUP($AS160,仮想キートップ,入力キー),R$7,R$10),_xlfn.XLOOKUP($AS160,仮想キートップ,入力コード),R$13,$BD160,R$14,_xlfn.XLOOKUP($AS160,仮想キートップ,キー位置),R$15,_xlfn.XLOOKUP($AS160,仮想キートップ,キー位置),R$17,IF($AS160=_xlfn.XLOOKUP($AS160,仮想キートップ,入力キー),R$12,R$11),_xlfn.XLOOKUP($AS160,仮想キートップ,入力コード),R$13,$BD160,R$14,_xlfn.XLOOKUP($AS160,仮想キートップ,キー位置),R$16,_xlfn.XLOOKUP($AS160,仮想キートップ,キー位置),IF(COUNTA($AM160:$AM$348)&gt;1,R$17,R$18)))),"")</f>
        <v/>
      </c>
      <c r="S160" s="282"/>
      <c r="U160" s="24">
        <f t="shared" si="101"/>
        <v>3</v>
      </c>
      <c r="V160" s="23" t="str">
        <f t="shared" si="102"/>
        <v>A</v>
      </c>
      <c r="W160" s="23">
        <f t="shared" si="103"/>
        <v>1</v>
      </c>
      <c r="X160" s="23">
        <f t="shared" si="104"/>
        <v>0</v>
      </c>
      <c r="Y160" s="30">
        <f t="shared" si="105"/>
        <v>1653562408960</v>
      </c>
      <c r="Z160" s="178">
        <f t="shared" si="106"/>
        <v>0</v>
      </c>
      <c r="AA160" s="23"/>
      <c r="AB160" s="386">
        <f t="shared" si="107"/>
        <v>1649267441664</v>
      </c>
      <c r="AC160" s="49" t="str">
        <f t="shared" si="108"/>
        <v/>
      </c>
      <c r="AD160" s="50">
        <f t="shared" si="109"/>
        <v>0</v>
      </c>
      <c r="AE160" s="49">
        <f t="shared" si="110"/>
        <v>554050781184</v>
      </c>
      <c r="AF160" s="49" t="str">
        <f t="shared" si="111"/>
        <v/>
      </c>
      <c r="AG160" s="48">
        <f t="shared" si="112"/>
        <v>0</v>
      </c>
      <c r="AH160" s="386">
        <f t="shared" si="113"/>
        <v>1103806595072</v>
      </c>
      <c r="AI160" s="49" t="str">
        <f t="shared" si="114"/>
        <v/>
      </c>
      <c r="AJ160" s="50">
        <f t="shared" si="115"/>
        <v>0</v>
      </c>
      <c r="AK160" s="23"/>
      <c r="AL160" s="113">
        <v>206</v>
      </c>
      <c r="AM160" s="4" t="s">
        <v>290</v>
      </c>
      <c r="AN160" s="334"/>
      <c r="AO160" s="334"/>
      <c r="AP160" s="10" t="s">
        <v>288</v>
      </c>
      <c r="AQ160" s="4" t="s">
        <v>290</v>
      </c>
      <c r="AR160" s="13"/>
      <c r="AS160" s="13" t="s">
        <v>88</v>
      </c>
      <c r="AT160" s="13" t="s">
        <v>90</v>
      </c>
      <c r="AU160" s="100" t="s">
        <v>69</v>
      </c>
      <c r="AV160" s="22"/>
      <c r="AW160" s="428" t="s">
        <v>1066</v>
      </c>
      <c r="AX160" s="5" t="s">
        <v>1067</v>
      </c>
      <c r="AY160" s="12" t="s">
        <v>1068</v>
      </c>
      <c r="AZ160" s="122" t="str">
        <f t="shared" si="99"/>
        <v>{"key_code":"p","modifiers":["shift","control"]}</v>
      </c>
      <c r="BA160" s="83"/>
      <c r="BB160" s="122" t="str">
        <f t="shared" si="100"/>
        <v>{"key_code":"p","modifiers":["shift","control"]}</v>
      </c>
      <c r="BC160" s="83"/>
      <c r="BD160" s="320"/>
    </row>
    <row r="161" spans="1:56" ht="42">
      <c r="A161" s="285"/>
      <c r="B161" s="286"/>
      <c r="C161" s="295"/>
      <c r="D161" s="296"/>
      <c r="E161" s="291"/>
      <c r="F161" s="202" t="str">
        <f t="shared" si="116"/>
        <v>{"description":"は, こ &amp; ん → +←","conditions":[{"type":"variable_if","name":"USC","value":2},{"type":"variable_unless","name":"KC_C","value":0},{"type":"variable_unless","name":"KC_V","value":0}],"from":{"key_code":"comma","modifiers":{"optional":["caps_lock"]}},"to":[{"key_code":"delete_or_backspace"},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USC","value":0},{"type":"variable_unless","name":"KC_C","value":0},{"type":"variable_unless","name":"KC_V","value":0}],"from":{"key_code":"comma","modifiers":{"optional":["caps_lock"]}},"to":[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KC_C","value":0},{"type":"variable_unless","name":"KC_V","value":0}],"from":{"key_code":"comma","modifiers":{"optional":["caps_lock"]}},"to":[{"set_variable":{"name":"KC_COMM","value":1}},{"set_variable":{"name":"USC","value":0}},{"key_code":"n","modifiers":["shift","control"]}],"to_after_key_up":[{"set_variable":{"name":"KC_COMM","value":0}}],"type":"basic"},</v>
      </c>
      <c r="G161" s="86" t="str">
        <f t="shared" si="117"/>
        <v>{"conditions":[{"type":"variable_if","name":"USC","value":2},{"type":"variable_unless","name":"KC_C","value":0},{"type":"variable_unless","name":"KC_COMM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COMM","value":0}],"from":{"key_code":"v","modifiers":{"optional":["caps_lock"]}},"to":[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KC_C","value":0},{"type":"variable_unless","name":"KC_COMM","value":0}],"from":{"key_code":"v","modifiers":{"optional":["caps_lock"]}},"to":[{"set_variable":{"name":"KC_V","value":1}},{"set_variable":{"name":"USC","value":0}},{"key_code":"n","modifiers":["shift","control"]}],"to_after_key_up":[{"set_variable":{"name":"KC_V","value":0}}],"type":"basic"},</v>
      </c>
      <c r="H161" s="86" t="str">
        <f t="shared" si="118"/>
        <v>{"conditions":[{"type":"variable_if","name":"USC","value":2},{"type":"variable_unless","name":"KC_V","value":0},{"type":"variable_unless","name":"KC_COMM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COMM","value":0}],"from":{"key_code":"c","modifiers":{"optional":["caps_lock"]}},"to":[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KC_V","value":0},{"type":"variable_unless","name":"KC_COMM","value":0}],"from":{"key_code":"c","modifiers":{"optional":["caps_lock"]}},"to":[{"set_variable":{"name":"KC_C","value":1}},{"set_variable":{"name":"USC","value":0}},{"key_code":"n","modifiers":["shift","control"]}],"to_after_key_up":[{"set_variable":{"name":"KC_C","value":0}}],"type":"basic"},</v>
      </c>
      <c r="I161" s="86" t="str">
        <f t="shared" si="119"/>
        <v/>
      </c>
      <c r="J161" s="86" t="str">
        <f t="shared" si="120"/>
        <v/>
      </c>
      <c r="K161" s="86" t="str">
        <f t="shared" si="121"/>
        <v/>
      </c>
      <c r="L161" s="86" t="str">
        <f t="shared" si="122"/>
        <v/>
      </c>
      <c r="M161" s="86" t="str">
        <f t="shared" si="123"/>
        <v/>
      </c>
      <c r="N161" s="286"/>
      <c r="O161" s="92" t="str">
        <f t="shared" si="124"/>
        <v/>
      </c>
      <c r="P161" s="86" t="str">
        <f t="shared" si="125"/>
        <v/>
      </c>
      <c r="Q161" s="86" t="str">
        <f t="shared" si="126"/>
        <v/>
      </c>
      <c r="R161" s="93" t="str">
        <f>IF(AND($AM161&lt;&gt;"",$U161=1),_xlfn.CONCAT(R$3,PROPER(_xlfn.XLOOKUP($AS161,入力キー,入力コード)),IF(OR($BD161="",$BD161=$BB161),_xlfn.CONCAT(R$4,IF($AS161=_xlfn.XLOOKUP($AS161,仮想キートップ,入力キー),R$7,R$10),_xlfn.XLOOKUP($AS161,仮想キートップ,入力コード),R$13,$BB161,R$14,_xlfn.XLOOKUP($AS161,仮想キートップ,キー位置),R$15,_xlfn.XLOOKUP($AS161,仮想キートップ,キー位置),R$17,IF($AS161=_xlfn.XLOOKUP($AS161,仮想キートップ,入力キー),R$12,R$11),_xlfn.XLOOKUP($AS161,仮想キートップ,入力コード),R$13,$BB161,R$14,_xlfn.XLOOKUP($AS161,仮想キートップ,キー位置),R$16,_xlfn.XLOOKUP($AS161,仮想キートップ,キー位置),IF(COUNTA($AM161:$AM$348)&gt;1,R$17,R$18)),_xlfn.CONCAT(R$4,R$6,IF($AS161=_xlfn.XLOOKUP($AS161,仮想キートップ,入力キー),R$7,R$10),_xlfn.XLOOKUP($AS161,仮想キートップ,入力コード),R$13,$BB161,R$14,_xlfn.XLOOKUP($AS161,仮想キートップ,キー位置),R$15,_xlfn.XLOOKUP($AS161,仮想キートップ,キー位置),R$17,IF($AS161=_xlfn.XLOOKUP($AS161,仮想キートップ,入力キー),R$8,R$9),_xlfn.XLOOKUP($AS161,仮想キートップ,入力コード),R$13,$BB161,R$14,_xlfn.XLOOKUP($AS161,仮想キートップ,キー位置),R$16,_xlfn.XLOOKUP($AS161,仮想キートップ,キー位置),R$17,R$5,IF($AS161=_xlfn.XLOOKUP($AS161,仮想キートップ,入力キー),R$7,R$10),_xlfn.XLOOKUP($AS161,仮想キートップ,入力コード),R$13,$BD161,R$14,_xlfn.XLOOKUP($AS161,仮想キートップ,キー位置),R$15,_xlfn.XLOOKUP($AS161,仮想キートップ,キー位置),R$17,IF($AS161=_xlfn.XLOOKUP($AS161,仮想キートップ,入力キー),R$12,R$11),_xlfn.XLOOKUP($AS161,仮想キートップ,入力コード),R$13,$BD161,R$14,_xlfn.XLOOKUP($AS161,仮想キートップ,キー位置),R$16,_xlfn.XLOOKUP($AS161,仮想キートップ,キー位置),IF(COUNTA($AM161:$AM$348)&gt;1,R$17,R$18)))),"")</f>
        <v/>
      </c>
      <c r="S161" s="282"/>
      <c r="U161" s="24">
        <f t="shared" si="101"/>
        <v>3</v>
      </c>
      <c r="V161" s="23" t="str">
        <f t="shared" si="102"/>
        <v>A</v>
      </c>
      <c r="W161" s="23">
        <f t="shared" si="103"/>
        <v>1</v>
      </c>
      <c r="X161" s="23">
        <f t="shared" si="104"/>
        <v>0</v>
      </c>
      <c r="Y161" s="30">
        <f t="shared" si="105"/>
        <v>19241453486080</v>
      </c>
      <c r="Z161" s="178">
        <f t="shared" si="106"/>
        <v>0</v>
      </c>
      <c r="AA161" s="23"/>
      <c r="AB161" s="386">
        <f t="shared" si="107"/>
        <v>1649267441664</v>
      </c>
      <c r="AC161" s="49" t="str">
        <f t="shared" si="108"/>
        <v/>
      </c>
      <c r="AD161" s="50">
        <f t="shared" si="109"/>
        <v>0</v>
      </c>
      <c r="AE161" s="49">
        <f t="shared" si="110"/>
        <v>18141941858304</v>
      </c>
      <c r="AF161" s="49" t="str">
        <f t="shared" si="111"/>
        <v/>
      </c>
      <c r="AG161" s="48">
        <f t="shared" si="112"/>
        <v>0</v>
      </c>
      <c r="AH161" s="386">
        <f t="shared" si="113"/>
        <v>18691697672192</v>
      </c>
      <c r="AI161" s="49" t="str">
        <f t="shared" si="114"/>
        <v/>
      </c>
      <c r="AJ161" s="50">
        <f t="shared" si="115"/>
        <v>0</v>
      </c>
      <c r="AK161" s="23"/>
      <c r="AL161" s="113">
        <v>207</v>
      </c>
      <c r="AM161" s="4" t="s">
        <v>290</v>
      </c>
      <c r="AN161" s="334"/>
      <c r="AO161" s="334"/>
      <c r="AP161" s="10" t="s">
        <v>288</v>
      </c>
      <c r="AQ161" s="4" t="s">
        <v>290</v>
      </c>
      <c r="AR161" s="13"/>
      <c r="AS161" s="13" t="s">
        <v>88</v>
      </c>
      <c r="AT161" s="13" t="s">
        <v>90</v>
      </c>
      <c r="AU161" s="100" t="s">
        <v>98</v>
      </c>
      <c r="AV161" s="22"/>
      <c r="AW161" s="428" t="s">
        <v>1069</v>
      </c>
      <c r="AX161" s="5" t="s">
        <v>1070</v>
      </c>
      <c r="AY161" s="12" t="s">
        <v>1071</v>
      </c>
      <c r="AZ161" s="122" t="str">
        <f t="shared" si="99"/>
        <v>{"key_code":"n","modifiers":["shift","control"]}</v>
      </c>
      <c r="BA161" s="83"/>
      <c r="BB161" s="122" t="str">
        <f t="shared" si="100"/>
        <v>{"key_code":"n","modifiers":["shift","control"]}</v>
      </c>
      <c r="BC161" s="83"/>
      <c r="BD161" s="320"/>
    </row>
    <row r="162" spans="1:56" ht="21">
      <c r="A162" s="285"/>
      <c r="B162" s="286"/>
      <c r="C162" s="295"/>
      <c r="D162" s="296"/>
      <c r="E162" s="291"/>
      <c r="F162" s="202" t="str">
        <f t="shared" si="116"/>
        <v>{"description":"は, こ &amp; す → Redo","conditions":[{"type":"variable_if","name":"USC","value":2},{"type":"variable_unless","name":"KC_C","value":0},{"type":"variable_unless","name":"KC_V","value":0}],"from":{"key_code":"o","modifiers":{"optional":["caps_lock"]}},"to":[{"key_code":"delete_or_backspace"},{"key_code":"delete_or_backspace"},{"key_code":"z","modifiers":["shift","command"]},{"set_variable":{"name":"KC_O","value":1}},{"set_variable":{"name":"USC","value":0}}],"to_after_key_up":[{"set_variable":{"name":"KC_O","value":0}}],"type":"basic"},{"conditions":[{"type":"variable_unless","name":"USC","value":0},{"type":"variable_unless","name":"KC_C","value":0},{"type":"variable_unless","name":"KC_V","value":0}],"from":{"key_code":"o","modifiers":{"optional":["caps_lock"]}},"to":[{"key_code":"delete_or_backspace"},{"key_code":"z","modifiers":["shift","command"]},{"set_variable":{"name":"KC_O","value":1}},{"set_variable":{"name":"USC","value":0}}],"to_after_key_up":[{"set_variable":{"name":"KC_O","value":0}}],"type":"basic"},{"conditions":[{"type":"variable_unless","name":"KC_C","value":0},{"type":"variable_unless","name":"KC_V","value":0}],"from":{"key_code":"o","modifiers":{"optional":["caps_lock"]}},"to":[{"key_code":"z","modifiers":["shift","command"]},{"set_variable":{"name":"KC_O","value":1}},{"set_variable":{"name":"USC","value":0}}],"to_after_key_up":[{"set_variable":{"name":"KC_O","value":0}}],"type":"basic"},</v>
      </c>
      <c r="G162" s="86" t="str">
        <f t="shared" si="117"/>
        <v>{"conditions":[{"type":"variable_if","name":"USC","value":2},{"type":"variable_unless","name":"KC_C","value":0},{"type":"variable_unless","name":"KC_O","value":0}],"from":{"key_code":"v","modifiers":{"optional":["caps_lock"]}},"to":[{"key_code":"delete_or_backspace"},{"key_code":"delete_or_backspace"},{"key_code":"z","modifiers":["shift",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O","value":0}],"from":{"key_code":"v","modifiers":{"optional":["caps_lock"]}},"to":[{"key_code":"delete_or_backspace"},{"key_code":"z","modifiers":["shift",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O","value":0}],"from":{"key_code":"v","modifiers":{"optional":["caps_lock"]}},"to":[{"key_code":"z","modifiers":["shift","command"]},{"set_variable":{"name":"KC_V","value":1}},{"set_variable":{"name":"USC","value":0}}],"to_after_key_up":[{"set_variable":{"name":"KC_V","value":0}}],"type":"basic"},</v>
      </c>
      <c r="H162" s="86" t="str">
        <f t="shared" si="118"/>
        <v>{"conditions":[{"type":"variable_if","name":"USC","value":2},{"type":"variable_unless","name":"KC_V","value":0},{"type":"variable_unless","name":"KC_O","value":0}],"from":{"key_code":"c","modifiers":{"optional":["caps_lock"]}},"to":[{"key_code":"delete_or_backspace"},{"key_code":"delete_or_backspace"},{"key_code":"z","modifiers":["shift",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O","value":0}],"from":{"key_code":"c","modifiers":{"optional":["caps_lock"]}},"to":[{"key_code":"delete_or_backspace"},{"key_code":"z","modifiers":["shift",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O","value":0}],"from":{"key_code":"c","modifiers":{"optional":["caps_lock"]}},"to":[{"key_code":"z","modifiers":["shift","command"]},{"set_variable":{"name":"KC_C","value":1}},{"set_variable":{"name":"USC","value":0}}],"to_after_key_up":[{"set_variable":{"name":"KC_C","value":0}}],"type":"basic"},</v>
      </c>
      <c r="I162" s="86" t="str">
        <f t="shared" si="119"/>
        <v/>
      </c>
      <c r="J162" s="86" t="str">
        <f t="shared" si="120"/>
        <v/>
      </c>
      <c r="K162" s="86" t="str">
        <f t="shared" si="121"/>
        <v/>
      </c>
      <c r="L162" s="86" t="str">
        <f t="shared" si="122"/>
        <v/>
      </c>
      <c r="M162" s="86" t="str">
        <f t="shared" si="123"/>
        <v/>
      </c>
      <c r="N162" s="286"/>
      <c r="O162" s="92" t="str">
        <f t="shared" si="124"/>
        <v/>
      </c>
      <c r="P162" s="86" t="str">
        <f t="shared" si="125"/>
        <v/>
      </c>
      <c r="Q162" s="86" t="str">
        <f t="shared" si="126"/>
        <v/>
      </c>
      <c r="R162" s="93" t="str">
        <f>IF(AND($AM162&lt;&gt;"",$U162=1),_xlfn.CONCAT(R$3,PROPER(_xlfn.XLOOKUP($AS162,入力キー,入力コード)),IF(OR($BD162="",$BD162=$BB162),_xlfn.CONCAT(R$4,IF($AS162=_xlfn.XLOOKUP($AS162,仮想キートップ,入力キー),R$7,R$10),_xlfn.XLOOKUP($AS162,仮想キートップ,入力コード),R$13,$BB162,R$14,_xlfn.XLOOKUP($AS162,仮想キートップ,キー位置),R$15,_xlfn.XLOOKUP($AS162,仮想キートップ,キー位置),R$17,IF($AS162=_xlfn.XLOOKUP($AS162,仮想キートップ,入力キー),R$12,R$11),_xlfn.XLOOKUP($AS162,仮想キートップ,入力コード),R$13,$BB162,R$14,_xlfn.XLOOKUP($AS162,仮想キートップ,キー位置),R$16,_xlfn.XLOOKUP($AS162,仮想キートップ,キー位置),IF(COUNTA($AM162:$AM$348)&gt;1,R$17,R$18)),_xlfn.CONCAT(R$4,R$6,IF($AS162=_xlfn.XLOOKUP($AS162,仮想キートップ,入力キー),R$7,R$10),_xlfn.XLOOKUP($AS162,仮想キートップ,入力コード),R$13,$BB162,R$14,_xlfn.XLOOKUP($AS162,仮想キートップ,キー位置),R$15,_xlfn.XLOOKUP($AS162,仮想キートップ,キー位置),R$17,IF($AS162=_xlfn.XLOOKUP($AS162,仮想キートップ,入力キー),R$8,R$9),_xlfn.XLOOKUP($AS162,仮想キートップ,入力コード),R$13,$BB162,R$14,_xlfn.XLOOKUP($AS162,仮想キートップ,キー位置),R$16,_xlfn.XLOOKUP($AS162,仮想キートップ,キー位置),R$17,R$5,IF($AS162=_xlfn.XLOOKUP($AS162,仮想キートップ,入力キー),R$7,R$10),_xlfn.XLOOKUP($AS162,仮想キートップ,入力コード),R$13,$BD162,R$14,_xlfn.XLOOKUP($AS162,仮想キートップ,キー位置),R$15,_xlfn.XLOOKUP($AS162,仮想キートップ,キー位置),R$17,IF($AS162=_xlfn.XLOOKUP($AS162,仮想キートップ,入力キー),R$12,R$11),_xlfn.XLOOKUP($AS162,仮想キートップ,入力コード),R$13,$BD162,R$14,_xlfn.XLOOKUP($AS162,仮想キートップ,キー位置),R$16,_xlfn.XLOOKUP($AS162,仮想キートップ,キー位置),IF(COUNTA($AM162:$AM$348)&gt;1,R$17,R$18)))),"")</f>
        <v/>
      </c>
      <c r="S162" s="282"/>
      <c r="U162" s="24">
        <f t="shared" si="101"/>
        <v>3</v>
      </c>
      <c r="V162" s="23" t="str">
        <f t="shared" si="102"/>
        <v>A</v>
      </c>
      <c r="W162" s="23">
        <f t="shared" si="103"/>
        <v>1</v>
      </c>
      <c r="X162" s="23">
        <f t="shared" si="104"/>
        <v>0</v>
      </c>
      <c r="Y162" s="30">
        <f t="shared" si="105"/>
        <v>1649269538816</v>
      </c>
      <c r="Z162" s="178">
        <f t="shared" si="106"/>
        <v>0</v>
      </c>
      <c r="AA162" s="23"/>
      <c r="AB162" s="386">
        <f t="shared" si="107"/>
        <v>1649267441664</v>
      </c>
      <c r="AC162" s="49" t="str">
        <f t="shared" si="108"/>
        <v/>
      </c>
      <c r="AD162" s="50">
        <f t="shared" si="109"/>
        <v>0</v>
      </c>
      <c r="AE162" s="49">
        <f t="shared" si="110"/>
        <v>549757911040</v>
      </c>
      <c r="AF162" s="49" t="str">
        <f t="shared" si="111"/>
        <v/>
      </c>
      <c r="AG162" s="48">
        <f t="shared" si="112"/>
        <v>0</v>
      </c>
      <c r="AH162" s="386">
        <f t="shared" si="113"/>
        <v>1099513724928</v>
      </c>
      <c r="AI162" s="49" t="str">
        <f t="shared" si="114"/>
        <v/>
      </c>
      <c r="AJ162" s="50">
        <f t="shared" si="115"/>
        <v>0</v>
      </c>
      <c r="AK162" s="23"/>
      <c r="AL162" s="113">
        <v>208</v>
      </c>
      <c r="AM162" s="4" t="s">
        <v>290</v>
      </c>
      <c r="AN162" s="334"/>
      <c r="AO162" s="334"/>
      <c r="AP162" s="10"/>
      <c r="AQ162" s="4" t="s">
        <v>290</v>
      </c>
      <c r="AR162" s="13"/>
      <c r="AS162" s="13" t="s">
        <v>88</v>
      </c>
      <c r="AT162" s="13" t="s">
        <v>90</v>
      </c>
      <c r="AU162" s="100" t="s">
        <v>39</v>
      </c>
      <c r="AV162" s="22"/>
      <c r="AW162" s="428" t="s">
        <v>1029</v>
      </c>
      <c r="AX162" s="5" t="s">
        <v>1030</v>
      </c>
      <c r="AY162" s="12" t="s">
        <v>1041</v>
      </c>
      <c r="AZ162" s="122" t="str">
        <f t="shared" si="99"/>
        <v>{"key_code":"z","modifiers":["shift","command"]}</v>
      </c>
      <c r="BA162" s="83"/>
      <c r="BB162" s="122" t="str">
        <f t="shared" si="100"/>
        <v>{"key_code":"z","modifiers":["shift","command"]}</v>
      </c>
      <c r="BC162" s="83"/>
      <c r="BD162" s="320"/>
    </row>
    <row r="163" spans="1:56" ht="105">
      <c r="A163" s="285"/>
      <c r="B163" s="286"/>
      <c r="C163" s="295"/>
      <c r="D163" s="296"/>
      <c r="E163" s="291"/>
      <c r="F163" s="202" t="str">
        <f t="shared" si="116"/>
        <v>{"description":"は, こ &amp; う → +→5","conditions":[{"type":"variable_if","name":"USC","value":2},{"type":"variable_unless","name":"KC_C","value":0},{"type":"variable_unless","name":"KC_V","value":0}],"from":{"key_code":"l","modifiers":{"optional":["caps_lock"]}},"to":[{"key_code":"delete_or_backspace"},{"key_code":"delete_or_backspace"},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{"conditions":[{"type":"variable_unless","name":"USC","value":0},{"type":"variable_unless","name":"KC_C","value":0},{"type":"variable_unless","name":"KC_V","value":0}],"from":{"key_code":"l","modifiers":{"optional":["caps_lock"]}},"to":[{"key_code":"delete_or_backspace"},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{"conditions":[{"type":"variable_unless","name":"KC_C","value":0},{"type":"variable_unless","name":"KC_V","value":0}],"from":{"key_code":"l","modifiers":{"optional":["caps_lock"]}},"to":[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</v>
      </c>
      <c r="G163" s="86" t="str">
        <f t="shared" si="117"/>
        <v>{"conditions":[{"type":"variable_if","name":"USC","value":2},{"type":"variable_unless","name":"KC_C","value":0},{"type":"variable_unless","name":"KC_L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L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L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</v>
      </c>
      <c r="H163" s="86" t="str">
        <f t="shared" si="118"/>
        <v>{"conditions":[{"type":"variable_if","name":"USC","value":2},{"type":"variable_unless","name":"KC_V","value":0},{"type":"variable_unless","name":"KC_L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L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L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  <c r="I163" s="86" t="str">
        <f t="shared" si="119"/>
        <v/>
      </c>
      <c r="J163" s="86" t="str">
        <f t="shared" si="120"/>
        <v/>
      </c>
      <c r="K163" s="86" t="str">
        <f t="shared" si="121"/>
        <v/>
      </c>
      <c r="L163" s="86" t="str">
        <f t="shared" si="122"/>
        <v/>
      </c>
      <c r="M163" s="86" t="str">
        <f t="shared" si="123"/>
        <v/>
      </c>
      <c r="N163" s="286"/>
      <c r="O163" s="92" t="str">
        <f t="shared" si="124"/>
        <v/>
      </c>
      <c r="P163" s="86" t="str">
        <f t="shared" si="125"/>
        <v/>
      </c>
      <c r="Q163" s="86" t="str">
        <f t="shared" si="126"/>
        <v/>
      </c>
      <c r="R163" s="93" t="str">
        <f>IF(AND($AM163&lt;&gt;"",$U163=1),_xlfn.CONCAT(R$3,PROPER(_xlfn.XLOOKUP($AS163,入力キー,入力コード)),IF(OR($BD163="",$BD163=$BB163),_xlfn.CONCAT(R$4,IF($AS163=_xlfn.XLOOKUP($AS163,仮想キートップ,入力キー),R$7,R$10),_xlfn.XLOOKUP($AS163,仮想キートップ,入力コード),R$13,$BB163,R$14,_xlfn.XLOOKUP($AS163,仮想キートップ,キー位置),R$15,_xlfn.XLOOKUP($AS163,仮想キートップ,キー位置),R$17,IF($AS163=_xlfn.XLOOKUP($AS163,仮想キートップ,入力キー),R$12,R$11),_xlfn.XLOOKUP($AS163,仮想キートップ,入力コード),R$13,$BB163,R$14,_xlfn.XLOOKUP($AS163,仮想キートップ,キー位置),R$16,_xlfn.XLOOKUP($AS163,仮想キートップ,キー位置),IF(COUNTA($AM163:$AM$348)&gt;1,R$17,R$18)),_xlfn.CONCAT(R$4,R$6,IF($AS163=_xlfn.XLOOKUP($AS163,仮想キートップ,入力キー),R$7,R$10),_xlfn.XLOOKUP($AS163,仮想キートップ,入力コード),R$13,$BB163,R$14,_xlfn.XLOOKUP($AS163,仮想キートップ,キー位置),R$15,_xlfn.XLOOKUP($AS163,仮想キートップ,キー位置),R$17,IF($AS163=_xlfn.XLOOKUP($AS163,仮想キートップ,入力キー),R$8,R$9),_xlfn.XLOOKUP($AS163,仮想キートップ,入力コード),R$13,$BB163,R$14,_xlfn.XLOOKUP($AS163,仮想キートップ,キー位置),R$16,_xlfn.XLOOKUP($AS163,仮想キートップ,キー位置),R$17,R$5,IF($AS163=_xlfn.XLOOKUP($AS163,仮想キートップ,入力キー),R$7,R$10),_xlfn.XLOOKUP($AS163,仮想キートップ,入力コード),R$13,$BD163,R$14,_xlfn.XLOOKUP($AS163,仮想キートップ,キー位置),R$15,_xlfn.XLOOKUP($AS163,仮想キートップ,キー位置),R$17,IF($AS163=_xlfn.XLOOKUP($AS163,仮想キートップ,入力キー),R$12,R$11),_xlfn.XLOOKUP($AS163,仮想キートップ,入力コード),R$13,$BD163,R$14,_xlfn.XLOOKUP($AS163,仮想キートップ,キー位置),R$16,_xlfn.XLOOKUP($AS163,仮想キートップ,キー位置),IF(COUNTA($AM163:$AM$348)&gt;1,R$17,R$18)))),"")</f>
        <v/>
      </c>
      <c r="S163" s="282"/>
      <c r="U163" s="24">
        <f t="shared" si="101"/>
        <v>3</v>
      </c>
      <c r="V163" s="23" t="str">
        <f t="shared" si="102"/>
        <v>A</v>
      </c>
      <c r="W163" s="23">
        <f t="shared" si="103"/>
        <v>1</v>
      </c>
      <c r="X163" s="23">
        <f t="shared" si="104"/>
        <v>0</v>
      </c>
      <c r="Y163" s="30">
        <f t="shared" si="105"/>
        <v>1657857376256</v>
      </c>
      <c r="Z163" s="178">
        <f t="shared" si="106"/>
        <v>0</v>
      </c>
      <c r="AA163" s="23"/>
      <c r="AB163" s="386">
        <f t="shared" si="107"/>
        <v>1649267441664</v>
      </c>
      <c r="AC163" s="49" t="str">
        <f t="shared" si="108"/>
        <v/>
      </c>
      <c r="AD163" s="50">
        <f t="shared" si="109"/>
        <v>0</v>
      </c>
      <c r="AE163" s="49">
        <f t="shared" si="110"/>
        <v>558345748480</v>
      </c>
      <c r="AF163" s="49" t="str">
        <f t="shared" si="111"/>
        <v/>
      </c>
      <c r="AG163" s="48">
        <f t="shared" si="112"/>
        <v>0</v>
      </c>
      <c r="AH163" s="386">
        <f t="shared" si="113"/>
        <v>1108101562368</v>
      </c>
      <c r="AI163" s="49" t="str">
        <f t="shared" si="114"/>
        <v/>
      </c>
      <c r="AJ163" s="50">
        <f t="shared" si="115"/>
        <v>0</v>
      </c>
      <c r="AK163" s="23"/>
      <c r="AL163" s="113">
        <v>209</v>
      </c>
      <c r="AM163" s="4" t="s">
        <v>290</v>
      </c>
      <c r="AN163" s="334"/>
      <c r="AO163" s="334"/>
      <c r="AP163" s="10" t="s">
        <v>288</v>
      </c>
      <c r="AQ163" s="4" t="s">
        <v>290</v>
      </c>
      <c r="AR163" s="13"/>
      <c r="AS163" s="13" t="s">
        <v>88</v>
      </c>
      <c r="AT163" s="13" t="s">
        <v>90</v>
      </c>
      <c r="AU163" s="100" t="s">
        <v>71</v>
      </c>
      <c r="AV163" s="22"/>
      <c r="AW163" s="428" t="s">
        <v>1072</v>
      </c>
      <c r="AX163" s="5" t="s">
        <v>1073</v>
      </c>
      <c r="AY163" s="12" t="s">
        <v>1074</v>
      </c>
      <c r="AZ163" s="122" t="str">
        <f t="shared" si="99"/>
        <v>{"key_code":"p","modifiers":["shift","control"]},{"key_code":"p","modifiers":["shift","control"]},{"key_code":"p","modifiers":["shift","control"]},{"key_code":"p","modifiers":["shift","control"]},{"key_code":"p","modifiers":["shift","control"]}</v>
      </c>
      <c r="BA163" s="83"/>
      <c r="BB163" s="122" t="str">
        <f t="shared" si="100"/>
        <v>{"key_code":"p","modifiers":["shift","control"]},{"key_code":"p","modifiers":["shift","control"]},{"key_code":"p","modifiers":["shift","control"]},{"key_code":"p","modifiers":["shift","control"]},{"key_code":"p","modifiers":["shift","control"]}</v>
      </c>
      <c r="BC163" s="83"/>
      <c r="BD163" s="320"/>
    </row>
    <row r="164" spans="1:56" ht="105">
      <c r="A164" s="285"/>
      <c r="B164" s="286"/>
      <c r="C164" s="295"/>
      <c r="D164" s="296"/>
      <c r="E164" s="291"/>
      <c r="F164" s="202" t="str">
        <f t="shared" si="116"/>
        <v>{"description":"は, こ &amp; ら → +←5","conditions":[{"type":"variable_if","name":"USC","value":2},{"type":"variable_unless","name":"KC_C","value":0},{"type":"variable_unless","name":"KC_V","value":0}],"from":{"key_code":"period","modifiers":{"optional":["caps_lock"]}},"to":[{"key_code":"delete_or_backspace"},{"key_code":"delete_or_backspace"},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{"conditions":[{"type":"variable_unless","name":"USC","value":0},{"type":"variable_unless","name":"KC_C","value":0},{"type":"variable_unless","name":"KC_V","value":0}],"from":{"key_code":"period","modifiers":{"optional":["caps_lock"]}},"to":[{"key_code":"delete_or_backspace"},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{"conditions":[{"type":"variable_unless","name":"KC_C","value":0},{"type":"variable_unless","name":"KC_V","value":0}],"from":{"key_code":"period","modifiers":{"optional":["caps_lock"]}},"to":[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</v>
      </c>
      <c r="G164" s="86" t="str">
        <f t="shared" si="117"/>
        <v>{"conditions":[{"type":"variable_if","name":"USC","value":2},{"type":"variable_unless","name":"KC_C","value":0},{"type":"variable_unless","name":"KC_DOT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DOT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DOT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</v>
      </c>
      <c r="H164" s="86" t="str">
        <f t="shared" si="118"/>
        <v>{"conditions":[{"type":"variable_if","name":"USC","value":2},{"type":"variable_unless","name":"KC_V","value":0},{"type":"variable_unless","name":"KC_DOT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DOT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DOT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  <c r="I164" s="86" t="str">
        <f t="shared" si="119"/>
        <v/>
      </c>
      <c r="J164" s="86" t="str">
        <f t="shared" si="120"/>
        <v/>
      </c>
      <c r="K164" s="86" t="str">
        <f t="shared" si="121"/>
        <v/>
      </c>
      <c r="L164" s="86" t="str">
        <f t="shared" si="122"/>
        <v/>
      </c>
      <c r="M164" s="86" t="str">
        <f t="shared" si="123"/>
        <v/>
      </c>
      <c r="N164" s="286"/>
      <c r="O164" s="92" t="str">
        <f t="shared" si="124"/>
        <v/>
      </c>
      <c r="P164" s="86" t="str">
        <f t="shared" si="125"/>
        <v/>
      </c>
      <c r="Q164" s="86" t="str">
        <f t="shared" si="126"/>
        <v/>
      </c>
      <c r="R164" s="93" t="str">
        <f>IF(AND($AM164&lt;&gt;"",$U164=1),_xlfn.CONCAT(R$3,PROPER(_xlfn.XLOOKUP($AS164,入力キー,入力コード)),IF(OR($BD164="",$BD164=$BB164),_xlfn.CONCAT(R$4,IF($AS164=_xlfn.XLOOKUP($AS164,仮想キートップ,入力キー),R$7,R$10),_xlfn.XLOOKUP($AS164,仮想キートップ,入力コード),R$13,$BB164,R$14,_xlfn.XLOOKUP($AS164,仮想キートップ,キー位置),R$15,_xlfn.XLOOKUP($AS164,仮想キートップ,キー位置),R$17,IF($AS164=_xlfn.XLOOKUP($AS164,仮想キートップ,入力キー),R$12,R$11),_xlfn.XLOOKUP($AS164,仮想キートップ,入力コード),R$13,$BB164,R$14,_xlfn.XLOOKUP($AS164,仮想キートップ,キー位置),R$16,_xlfn.XLOOKUP($AS164,仮想キートップ,キー位置),IF(COUNTA($AM164:$AM$348)&gt;1,R$17,R$18)),_xlfn.CONCAT(R$4,R$6,IF($AS164=_xlfn.XLOOKUP($AS164,仮想キートップ,入力キー),R$7,R$10),_xlfn.XLOOKUP($AS164,仮想キートップ,入力コード),R$13,$BB164,R$14,_xlfn.XLOOKUP($AS164,仮想キートップ,キー位置),R$15,_xlfn.XLOOKUP($AS164,仮想キートップ,キー位置),R$17,IF($AS164=_xlfn.XLOOKUP($AS164,仮想キートップ,入力キー),R$8,R$9),_xlfn.XLOOKUP($AS164,仮想キートップ,入力コード),R$13,$BB164,R$14,_xlfn.XLOOKUP($AS164,仮想キートップ,キー位置),R$16,_xlfn.XLOOKUP($AS164,仮想キートップ,キー位置),R$17,R$5,IF($AS164=_xlfn.XLOOKUP($AS164,仮想キートップ,入力キー),R$7,R$10),_xlfn.XLOOKUP($AS164,仮想キートップ,入力コード),R$13,$BD164,R$14,_xlfn.XLOOKUP($AS164,仮想キートップ,キー位置),R$15,_xlfn.XLOOKUP($AS164,仮想キートップ,キー位置),R$17,IF($AS164=_xlfn.XLOOKUP($AS164,仮想キートップ,入力キー),R$12,R$11),_xlfn.XLOOKUP($AS164,仮想キートップ,入力コード),R$13,$BD164,R$14,_xlfn.XLOOKUP($AS164,仮想キートップ,キー位置),R$16,_xlfn.XLOOKUP($AS164,仮想キートップ,キー位置),IF(COUNTA($AM164:$AM$348)&gt;1,R$17,R$18)))),"")</f>
        <v/>
      </c>
      <c r="S164" s="282"/>
      <c r="U164" s="24">
        <f t="shared" si="101"/>
        <v>3</v>
      </c>
      <c r="V164" s="23" t="str">
        <f t="shared" si="102"/>
        <v>A</v>
      </c>
      <c r="W164" s="23">
        <f t="shared" si="103"/>
        <v>1</v>
      </c>
      <c r="X164" s="23">
        <f t="shared" si="104"/>
        <v>0</v>
      </c>
      <c r="Y164" s="30">
        <f t="shared" si="105"/>
        <v>36833639530496</v>
      </c>
      <c r="Z164" s="178">
        <f t="shared" si="106"/>
        <v>0</v>
      </c>
      <c r="AA164" s="23"/>
      <c r="AB164" s="386">
        <f t="shared" si="107"/>
        <v>1649267441664</v>
      </c>
      <c r="AC164" s="49" t="str">
        <f t="shared" si="108"/>
        <v/>
      </c>
      <c r="AD164" s="50">
        <f t="shared" si="109"/>
        <v>0</v>
      </c>
      <c r="AE164" s="49">
        <f t="shared" si="110"/>
        <v>35734127902720</v>
      </c>
      <c r="AF164" s="49" t="str">
        <f t="shared" si="111"/>
        <v/>
      </c>
      <c r="AG164" s="48">
        <f t="shared" si="112"/>
        <v>0</v>
      </c>
      <c r="AH164" s="386">
        <f t="shared" si="113"/>
        <v>36283883716608</v>
      </c>
      <c r="AI164" s="49" t="str">
        <f t="shared" si="114"/>
        <v/>
      </c>
      <c r="AJ164" s="50">
        <f t="shared" si="115"/>
        <v>0</v>
      </c>
      <c r="AK164" s="23"/>
      <c r="AL164" s="113">
        <v>210</v>
      </c>
      <c r="AM164" s="4" t="s">
        <v>290</v>
      </c>
      <c r="AN164" s="334"/>
      <c r="AO164" s="334"/>
      <c r="AP164" s="10" t="s">
        <v>288</v>
      </c>
      <c r="AQ164" s="4" t="s">
        <v>290</v>
      </c>
      <c r="AR164" s="13"/>
      <c r="AS164" s="13" t="s">
        <v>88</v>
      </c>
      <c r="AT164" s="13" t="s">
        <v>90</v>
      </c>
      <c r="AU164" s="100" t="s">
        <v>100</v>
      </c>
      <c r="AV164" s="22"/>
      <c r="AW164" s="428" t="s">
        <v>1075</v>
      </c>
      <c r="AX164" s="5" t="s">
        <v>1076</v>
      </c>
      <c r="AY164" s="12" t="s">
        <v>1077</v>
      </c>
      <c r="AZ164" s="122" t="str">
        <f t="shared" si="99"/>
        <v>{"key_code":"n","modifiers":["shift","control"]},{"key_code":"n","modifiers":["shift","control"]},{"key_code":"n","modifiers":["shift","control"]},{"key_code":"n","modifiers":["shift","control"]},{"key_code":"n","modifiers":["shift","control"]}</v>
      </c>
      <c r="BA164" s="83"/>
      <c r="BB164" s="122" t="str">
        <f t="shared" si="100"/>
        <v>{"key_code":"n","modifiers":["shift","control"]},{"key_code":"n","modifiers":["shift","control"]},{"key_code":"n","modifiers":["shift","control"]},{"key_code":"n","modifiers":["shift","control"]},{"key_code":"n","modifiers":["shift","control"]}</v>
      </c>
      <c r="BC164" s="83"/>
      <c r="BD164" s="320"/>
    </row>
    <row r="165" spans="1:56" ht="21">
      <c r="A165" s="285"/>
      <c r="B165" s="286"/>
      <c r="C165" s="295"/>
      <c r="D165" s="296"/>
      <c r="E165" s="291"/>
      <c r="F165" s="202" t="str">
        <f t="shared" si="116"/>
        <v>{"description":"は, こ &amp; へ → Undo","conditions":[{"type":"variable_if","name":"USC","value":2},{"type":"variable_unless","name":"KC_C","value":0},{"type":"variable_unless","name":"KC_V","value":0}],"from":{"key_code":"p","modifiers":{"optional":["caps_lock"]}},"to":[{"key_code":"delete_or_backspace"},{"key_code":"delete_or_backspace"},{"key_code":"z","modifiers":["command"]},{"set_variable":{"name":"KC_P","value":1}},{"set_variable":{"name":"USC","value":0}}],"to_after_key_up":[{"set_variable":{"name":"KC_P","value":0}}],"type":"basic"},{"conditions":[{"type":"variable_unless","name":"USC","value":0},{"type":"variable_unless","name":"KC_C","value":0},{"type":"variable_unless","name":"KC_V","value":0}],"from":{"key_code":"p","modifiers":{"optional":["caps_lock"]}},"to":[{"key_code":"delete_or_backspace"},{"key_code":"z","modifiers":["command"]},{"set_variable":{"name":"KC_P","value":1}},{"set_variable":{"name":"USC","value":0}}],"to_after_key_up":[{"set_variable":{"name":"KC_P","value":0}}],"type":"basic"},{"conditions":[{"type":"variable_unless","name":"KC_C","value":0},{"type":"variable_unless","name":"KC_V","value":0}],"from":{"key_code":"p","modifiers":{"optional":["caps_lock"]}},"to":[{"key_code":"z","modifiers":["command"]},{"set_variable":{"name":"KC_P","value":1}},{"set_variable":{"name":"USC","value":0}}],"to_after_key_up":[{"set_variable":{"name":"KC_P","value":0}}],"type":"basic"},</v>
      </c>
      <c r="G165" s="86" t="str">
        <f t="shared" si="117"/>
        <v>{"conditions":[{"type":"variable_if","name":"USC","value":2},{"type":"variable_unless","name":"KC_C","value":0},{"type":"variable_unless","name":"KC_P","value":0}],"from":{"key_code":"v","modifiers":{"optional":["caps_lock"]}},"to":[{"key_code":"delete_or_backspace"},{"key_code":"delete_or_backspace"},{"key_code":"z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P","value":0}],"from":{"key_code":"v","modifiers":{"optional":["caps_lock"]}},"to":[{"key_code":"delete_or_backspace"},{"key_code":"z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P","value":0}],"from":{"key_code":"v","modifiers":{"optional":["caps_lock"]}},"to":[{"key_code":"z","modifiers":["command"]},{"set_variable":{"name":"KC_V","value":1}},{"set_variable":{"name":"USC","value":0}}],"to_after_key_up":[{"set_variable":{"name":"KC_V","value":0}}],"type":"basic"},</v>
      </c>
      <c r="H165" s="86" t="str">
        <f t="shared" si="118"/>
        <v>{"conditions":[{"type":"variable_if","name":"USC","value":2},{"type":"variable_unless","name":"KC_V","value":0},{"type":"variable_unless","name":"KC_P","value":0}],"from":{"key_code":"c","modifiers":{"optional":["caps_lock"]}},"to":[{"key_code":"delete_or_backspace"},{"key_code":"delete_or_backspace"},{"key_code":"z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P","value":0}],"from":{"key_code":"c","modifiers":{"optional":["caps_lock"]}},"to":[{"key_code":"delete_or_backspace"},{"key_code":"z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P","value":0}],"from":{"key_code":"c","modifiers":{"optional":["caps_lock"]}},"to":[{"key_code":"z","modifiers":["command"]},{"set_variable":{"name":"KC_C","value":1}},{"set_variable":{"name":"USC","value":0}}],"to_after_key_up":[{"set_variable":{"name":"KC_C","value":0}}],"type":"basic"},</v>
      </c>
      <c r="I165" s="86" t="str">
        <f t="shared" si="119"/>
        <v/>
      </c>
      <c r="J165" s="86" t="str">
        <f t="shared" si="120"/>
        <v/>
      </c>
      <c r="K165" s="86" t="str">
        <f t="shared" si="121"/>
        <v/>
      </c>
      <c r="L165" s="86" t="str">
        <f t="shared" si="122"/>
        <v/>
      </c>
      <c r="M165" s="86" t="str">
        <f t="shared" si="123"/>
        <v/>
      </c>
      <c r="N165" s="286"/>
      <c r="O165" s="92" t="str">
        <f t="shared" si="124"/>
        <v/>
      </c>
      <c r="P165" s="86" t="str">
        <f t="shared" si="125"/>
        <v/>
      </c>
      <c r="Q165" s="86" t="str">
        <f t="shared" si="126"/>
        <v/>
      </c>
      <c r="R165" s="93" t="str">
        <f>IF(AND($AM165&lt;&gt;"",$U165=1),_xlfn.CONCAT(R$3,PROPER(_xlfn.XLOOKUP($AS165,入力キー,入力コード)),IF(OR($BD165="",$BD165=$BB165),_xlfn.CONCAT(R$4,IF($AS165=_xlfn.XLOOKUP($AS165,仮想キートップ,入力キー),R$7,R$10),_xlfn.XLOOKUP($AS165,仮想キートップ,入力コード),R$13,$BB165,R$14,_xlfn.XLOOKUP($AS165,仮想キートップ,キー位置),R$15,_xlfn.XLOOKUP($AS165,仮想キートップ,キー位置),R$17,IF($AS165=_xlfn.XLOOKUP($AS165,仮想キートップ,入力キー),R$12,R$11),_xlfn.XLOOKUP($AS165,仮想キートップ,入力コード),R$13,$BB165,R$14,_xlfn.XLOOKUP($AS165,仮想キートップ,キー位置),R$16,_xlfn.XLOOKUP($AS165,仮想キートップ,キー位置),IF(COUNTA($AM165:$AM$348)&gt;1,R$17,R$18)),_xlfn.CONCAT(R$4,R$6,IF($AS165=_xlfn.XLOOKUP($AS165,仮想キートップ,入力キー),R$7,R$10),_xlfn.XLOOKUP($AS165,仮想キートップ,入力コード),R$13,$BB165,R$14,_xlfn.XLOOKUP($AS165,仮想キートップ,キー位置),R$15,_xlfn.XLOOKUP($AS165,仮想キートップ,キー位置),R$17,IF($AS165=_xlfn.XLOOKUP($AS165,仮想キートップ,入力キー),R$8,R$9),_xlfn.XLOOKUP($AS165,仮想キートップ,入力コード),R$13,$BB165,R$14,_xlfn.XLOOKUP($AS165,仮想キートップ,キー位置),R$16,_xlfn.XLOOKUP($AS165,仮想キートップ,キー位置),R$17,R$5,IF($AS165=_xlfn.XLOOKUP($AS165,仮想キートップ,入力キー),R$7,R$10),_xlfn.XLOOKUP($AS165,仮想キートップ,入力コード),R$13,$BD165,R$14,_xlfn.XLOOKUP($AS165,仮想キートップ,キー位置),R$15,_xlfn.XLOOKUP($AS165,仮想キートップ,キー位置),R$17,IF($AS165=_xlfn.XLOOKUP($AS165,仮想キートップ,入力キー),R$12,R$11),_xlfn.XLOOKUP($AS165,仮想キートップ,入力コード),R$13,$BD165,R$14,_xlfn.XLOOKUP($AS165,仮想キートップ,キー位置),R$16,_xlfn.XLOOKUP($AS165,仮想キートップ,キー位置),IF(COUNTA($AM165:$AM$348)&gt;1,R$17,R$18)))),"")</f>
        <v/>
      </c>
      <c r="S165" s="282"/>
      <c r="U165" s="24">
        <f t="shared" si="101"/>
        <v>3</v>
      </c>
      <c r="V165" s="23" t="str">
        <f t="shared" si="102"/>
        <v>A</v>
      </c>
      <c r="W165" s="23">
        <f t="shared" si="103"/>
        <v>1</v>
      </c>
      <c r="X165" s="23">
        <f t="shared" si="104"/>
        <v>0</v>
      </c>
      <c r="Y165" s="30">
        <f t="shared" si="105"/>
        <v>1649271635968</v>
      </c>
      <c r="Z165" s="178">
        <f t="shared" si="106"/>
        <v>0</v>
      </c>
      <c r="AA165" s="23"/>
      <c r="AB165" s="386">
        <f t="shared" si="107"/>
        <v>1649267441664</v>
      </c>
      <c r="AC165" s="49" t="str">
        <f t="shared" si="108"/>
        <v/>
      </c>
      <c r="AD165" s="50">
        <f t="shared" si="109"/>
        <v>0</v>
      </c>
      <c r="AE165" s="49">
        <f t="shared" si="110"/>
        <v>549760008192</v>
      </c>
      <c r="AF165" s="49" t="str">
        <f t="shared" si="111"/>
        <v/>
      </c>
      <c r="AG165" s="48">
        <f t="shared" si="112"/>
        <v>0</v>
      </c>
      <c r="AH165" s="386">
        <f t="shared" si="113"/>
        <v>1099515822080</v>
      </c>
      <c r="AI165" s="49" t="str">
        <f t="shared" si="114"/>
        <v>ぺ</v>
      </c>
      <c r="AJ165" s="50">
        <f t="shared" si="115"/>
        <v>1</v>
      </c>
      <c r="AK165" s="23"/>
      <c r="AL165" s="113">
        <v>211</v>
      </c>
      <c r="AM165" s="4" t="s">
        <v>290</v>
      </c>
      <c r="AN165" s="334"/>
      <c r="AO165" s="334"/>
      <c r="AP165" s="10"/>
      <c r="AQ165" s="4" t="s">
        <v>290</v>
      </c>
      <c r="AR165" s="13"/>
      <c r="AS165" s="13" t="s">
        <v>88</v>
      </c>
      <c r="AT165" s="13" t="s">
        <v>90</v>
      </c>
      <c r="AU165" s="100" t="s">
        <v>41</v>
      </c>
      <c r="AV165" s="22"/>
      <c r="AW165" s="428" t="s">
        <v>1035</v>
      </c>
      <c r="AX165" s="5" t="s">
        <v>1036</v>
      </c>
      <c r="AY165" s="12" t="s">
        <v>1042</v>
      </c>
      <c r="AZ165" s="122" t="str">
        <f t="shared" si="99"/>
        <v>{"key_code":"z","modifiers":["command"]}</v>
      </c>
      <c r="BA165" s="83"/>
      <c r="BB165" s="122" t="str">
        <f t="shared" si="100"/>
        <v>{"key_code":"z","modifiers":["command"]}</v>
      </c>
      <c r="BC165" s="83"/>
      <c r="BD165" s="320"/>
    </row>
    <row r="166" spans="1:56" ht="399">
      <c r="A166" s="285"/>
      <c r="B166" s="286"/>
      <c r="C166" s="295"/>
      <c r="D166" s="296"/>
      <c r="E166" s="291"/>
      <c r="F166" s="202" t="str">
        <f t="shared" si="116"/>
        <v>{"description":"は, こ &amp; ー → +→20","conditions":[{"type":"variable_if","name":"USC","value":2},{"type":"variable_unless","name":"KC_C","value":0},{"type":"variable_unless","name":"KC_V","value":0}],"from":{"key_code":"semicolon","modifiers":{"optional":["caps_lock"]}},"to":[{"key_code":"delete_or_backspace"},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USC","value":0},{"type":"variable_unless","name":"KC_C","value":0},{"type":"variable_unless","name":"KC_V","value":0}],"from":{"key_code":"semicolon","modifiers":{"optional":["caps_lock"]}},"to":[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KC_C","value":0},{"type":"variable_unless","name":"KC_V","value":0}],"from":{"key_code":"semicolon","modifiers":{"optional":["caps_lock"]}},"to":[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</v>
      </c>
      <c r="G166" s="86" t="str">
        <f t="shared" si="117"/>
        <v>{"conditions":[{"type":"variable_if","name":"USC","value":2},{"type":"variable_unless","name":"KC_C","value":0},{"type":"variable_unless","name":"KC_SCLN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SCLN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SCLN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</v>
      </c>
      <c r="H166" s="86" t="str">
        <f t="shared" si="118"/>
        <v>{"conditions":[{"type":"variable_if","name":"USC","value":2},{"type":"variable_unless","name":"KC_V","value":0},{"type":"variable_unless","name":"KC_SCLN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SCLN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SCLN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  <c r="I166" s="86" t="str">
        <f t="shared" si="119"/>
        <v/>
      </c>
      <c r="J166" s="86" t="str">
        <f t="shared" si="120"/>
        <v/>
      </c>
      <c r="K166" s="86" t="str">
        <f t="shared" si="121"/>
        <v/>
      </c>
      <c r="L166" s="86" t="str">
        <f t="shared" si="122"/>
        <v/>
      </c>
      <c r="M166" s="86" t="str">
        <f t="shared" si="123"/>
        <v/>
      </c>
      <c r="N166" s="286"/>
      <c r="O166" s="92" t="str">
        <f t="shared" si="124"/>
        <v/>
      </c>
      <c r="P166" s="86" t="str">
        <f t="shared" si="125"/>
        <v/>
      </c>
      <c r="Q166" s="86" t="str">
        <f t="shared" si="126"/>
        <v/>
      </c>
      <c r="R166" s="93" t="str">
        <f>IF(AND($AM166&lt;&gt;"",$U166=1),_xlfn.CONCAT(R$3,PROPER(_xlfn.XLOOKUP($AS166,入力キー,入力コード)),IF(OR($BD166="",$BD166=$BB166),_xlfn.CONCAT(R$4,IF($AS166=_xlfn.XLOOKUP($AS166,仮想キートップ,入力キー),R$7,R$10),_xlfn.XLOOKUP($AS166,仮想キートップ,入力コード),R$13,$BB166,R$14,_xlfn.XLOOKUP($AS166,仮想キートップ,キー位置),R$15,_xlfn.XLOOKUP($AS166,仮想キートップ,キー位置),R$17,IF($AS166=_xlfn.XLOOKUP($AS166,仮想キートップ,入力キー),R$12,R$11),_xlfn.XLOOKUP($AS166,仮想キートップ,入力コード),R$13,$BB166,R$14,_xlfn.XLOOKUP($AS166,仮想キートップ,キー位置),R$16,_xlfn.XLOOKUP($AS166,仮想キートップ,キー位置),IF(COUNTA($AM166:$AM$348)&gt;1,R$17,R$18)),_xlfn.CONCAT(R$4,R$6,IF($AS166=_xlfn.XLOOKUP($AS166,仮想キートップ,入力キー),R$7,R$10),_xlfn.XLOOKUP($AS166,仮想キートップ,入力コード),R$13,$BB166,R$14,_xlfn.XLOOKUP($AS166,仮想キートップ,キー位置),R$15,_xlfn.XLOOKUP($AS166,仮想キートップ,キー位置),R$17,IF($AS166=_xlfn.XLOOKUP($AS166,仮想キートップ,入力キー),R$8,R$9),_xlfn.XLOOKUP($AS166,仮想キートップ,入力コード),R$13,$BB166,R$14,_xlfn.XLOOKUP($AS166,仮想キートップ,キー位置),R$16,_xlfn.XLOOKUP($AS166,仮想キートップ,キー位置),R$17,R$5,IF($AS166=_xlfn.XLOOKUP($AS166,仮想キートップ,入力キー),R$7,R$10),_xlfn.XLOOKUP($AS166,仮想キートップ,入力コード),R$13,$BD166,R$14,_xlfn.XLOOKUP($AS166,仮想キートップ,キー位置),R$15,_xlfn.XLOOKUP($AS166,仮想キートップ,キー位置),R$17,IF($AS166=_xlfn.XLOOKUP($AS166,仮想キートップ,入力キー),R$12,R$11),_xlfn.XLOOKUP($AS166,仮想キートップ,入力コード),R$13,$BD166,R$14,_xlfn.XLOOKUP($AS166,仮想キートップ,キー位置),R$16,_xlfn.XLOOKUP($AS166,仮想キートップ,キー位置),IF(COUNTA($AM166:$AM$348)&gt;1,R$17,R$18)))),"")</f>
        <v/>
      </c>
      <c r="S166" s="282"/>
      <c r="U166" s="24">
        <f t="shared" si="101"/>
        <v>3</v>
      </c>
      <c r="V166" s="23" t="str">
        <f t="shared" si="102"/>
        <v>A</v>
      </c>
      <c r="W166" s="23">
        <f t="shared" si="103"/>
        <v>1</v>
      </c>
      <c r="X166" s="23">
        <f t="shared" si="104"/>
        <v>0</v>
      </c>
      <c r="Y166" s="30">
        <f t="shared" si="105"/>
        <v>1666447310848</v>
      </c>
      <c r="Z166" s="178">
        <f t="shared" si="106"/>
        <v>0</v>
      </c>
      <c r="AA166" s="23"/>
      <c r="AB166" s="386">
        <f t="shared" si="107"/>
        <v>1649267441664</v>
      </c>
      <c r="AC166" s="49" t="str">
        <f t="shared" si="108"/>
        <v/>
      </c>
      <c r="AD166" s="50">
        <f t="shared" si="109"/>
        <v>0</v>
      </c>
      <c r="AE166" s="49">
        <f t="shared" si="110"/>
        <v>566935683072</v>
      </c>
      <c r="AF166" s="49" t="str">
        <f t="shared" si="111"/>
        <v/>
      </c>
      <c r="AG166" s="48">
        <f t="shared" si="112"/>
        <v>0</v>
      </c>
      <c r="AH166" s="386">
        <f t="shared" si="113"/>
        <v>1116691496960</v>
      </c>
      <c r="AI166" s="49" t="str">
        <f t="shared" si="114"/>
        <v>ぷ</v>
      </c>
      <c r="AJ166" s="50">
        <f t="shared" si="115"/>
        <v>1</v>
      </c>
      <c r="AK166" s="23"/>
      <c r="AL166" s="113">
        <v>212</v>
      </c>
      <c r="AM166" s="4" t="s">
        <v>290</v>
      </c>
      <c r="AN166" s="334"/>
      <c r="AO166" s="334"/>
      <c r="AP166" s="10" t="s">
        <v>288</v>
      </c>
      <c r="AQ166" s="4" t="s">
        <v>290</v>
      </c>
      <c r="AR166" s="13"/>
      <c r="AS166" s="13" t="s">
        <v>88</v>
      </c>
      <c r="AT166" s="13" t="s">
        <v>90</v>
      </c>
      <c r="AU166" s="100" t="s">
        <v>73</v>
      </c>
      <c r="AV166" s="22"/>
      <c r="AW166" s="428" t="s">
        <v>1031</v>
      </c>
      <c r="AX166" s="5" t="s">
        <v>1032</v>
      </c>
      <c r="AY166" s="12" t="s">
        <v>1039</v>
      </c>
      <c r="AZ166" s="122" t="str">
        <f t="shared" si="99"/>
        <v>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</v>
      </c>
      <c r="BA166" s="83"/>
      <c r="BB166" s="122" t="str">
        <f t="shared" si="100"/>
        <v>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</v>
      </c>
      <c r="BC166" s="83"/>
      <c r="BD166" s="320"/>
    </row>
    <row r="167" spans="1:56" ht="399">
      <c r="A167" s="285"/>
      <c r="B167" s="286"/>
      <c r="C167" s="295"/>
      <c r="D167" s="296"/>
      <c r="E167" s="291"/>
      <c r="F167" s="202" t="str">
        <f t="shared" si="116"/>
        <v>{"description":"は, こ &amp; れ → +←20","conditions":[{"type":"variable_if","name":"USC","value":2},{"type":"variable_unless","name":"KC_C","value":0},{"type":"variable_unless","name":"KC_V","value":0}],"from":{"key_code":"slash","modifiers":{"optional":["caps_lock"]}},"to":[{"key_code":"delete_or_backspace"},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USC","value":0},{"type":"variable_unless","name":"KC_C","value":0},{"type":"variable_unless","name":"KC_V","value":0}],"from":{"key_code":"slash","modifiers":{"optional":["caps_lock"]}},"to":[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KC_C","value":0},{"type":"variable_unless","name":"KC_V","value":0}],"from":{"key_code":"slash","modifiers":{"optional":["caps_lock"]}},"to":[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</v>
      </c>
      <c r="G167" s="86" t="str">
        <f t="shared" si="117"/>
        <v>{"conditions":[{"type":"variable_if","name":"USC","value":2},{"type":"variable_unless","name":"KC_C","value":0},{"type":"variable_unless","name":"KC_SLSH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SLSH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SLSH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</v>
      </c>
      <c r="H167" s="86" t="str">
        <f t="shared" si="118"/>
        <v>{"conditions":[{"type":"variable_if","name":"USC","value":2},{"type":"variable_unless","name":"KC_V","value":0},{"type":"variable_unless","name":"KC_SLSH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SLSH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SLSH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  <c r="I167" s="86" t="str">
        <f t="shared" si="119"/>
        <v/>
      </c>
      <c r="J167" s="86" t="str">
        <f t="shared" si="120"/>
        <v/>
      </c>
      <c r="K167" s="86" t="str">
        <f t="shared" si="121"/>
        <v/>
      </c>
      <c r="L167" s="86" t="str">
        <f t="shared" si="122"/>
        <v/>
      </c>
      <c r="M167" s="86" t="str">
        <f t="shared" si="123"/>
        <v/>
      </c>
      <c r="N167" s="286"/>
      <c r="O167" s="92" t="str">
        <f t="shared" si="124"/>
        <v/>
      </c>
      <c r="P167" s="86" t="str">
        <f t="shared" si="125"/>
        <v/>
      </c>
      <c r="Q167" s="86" t="str">
        <f t="shared" si="126"/>
        <v/>
      </c>
      <c r="R167" s="93" t="str">
        <f>IF(AND($AM167&lt;&gt;"",$U167=1),_xlfn.CONCAT(R$3,PROPER(_xlfn.XLOOKUP($AS167,入力キー,入力コード)),IF(OR($BD167="",$BD167=$BB167),_xlfn.CONCAT(R$4,IF($AS167=_xlfn.XLOOKUP($AS167,仮想キートップ,入力キー),R$7,R$10),_xlfn.XLOOKUP($AS167,仮想キートップ,入力コード),R$13,$BB167,R$14,_xlfn.XLOOKUP($AS167,仮想キートップ,キー位置),R$15,_xlfn.XLOOKUP($AS167,仮想キートップ,キー位置),R$17,IF($AS167=_xlfn.XLOOKUP($AS167,仮想キートップ,入力キー),R$12,R$11),_xlfn.XLOOKUP($AS167,仮想キートップ,入力コード),R$13,$BB167,R$14,_xlfn.XLOOKUP($AS167,仮想キートップ,キー位置),R$16,_xlfn.XLOOKUP($AS167,仮想キートップ,キー位置),IF(COUNTA($AM167:$AM$348)&gt;1,R$17,R$18)),_xlfn.CONCAT(R$4,R$6,IF($AS167=_xlfn.XLOOKUP($AS167,仮想キートップ,入力キー),R$7,R$10),_xlfn.XLOOKUP($AS167,仮想キートップ,入力コード),R$13,$BB167,R$14,_xlfn.XLOOKUP($AS167,仮想キートップ,キー位置),R$15,_xlfn.XLOOKUP($AS167,仮想キートップ,キー位置),R$17,IF($AS167=_xlfn.XLOOKUP($AS167,仮想キートップ,入力キー),R$8,R$9),_xlfn.XLOOKUP($AS167,仮想キートップ,入力コード),R$13,$BB167,R$14,_xlfn.XLOOKUP($AS167,仮想キートップ,キー位置),R$16,_xlfn.XLOOKUP($AS167,仮想キートップ,キー位置),R$17,R$5,IF($AS167=_xlfn.XLOOKUP($AS167,仮想キートップ,入力キー),R$7,R$10),_xlfn.XLOOKUP($AS167,仮想キートップ,入力コード),R$13,$BD167,R$14,_xlfn.XLOOKUP($AS167,仮想キートップ,キー位置),R$15,_xlfn.XLOOKUP($AS167,仮想キートップ,キー位置),R$17,IF($AS167=_xlfn.XLOOKUP($AS167,仮想キートップ,入力キー),R$12,R$11),_xlfn.XLOOKUP($AS167,仮想キートップ,入力コード),R$13,$BD167,R$14,_xlfn.XLOOKUP($AS167,仮想キートップ,キー位置),R$16,_xlfn.XLOOKUP($AS167,仮想キートップ,キー位置),IF(COUNTA($AM167:$AM$348)&gt;1,R$17,R$18)))),"")</f>
        <v/>
      </c>
      <c r="S167" s="282"/>
      <c r="U167" s="24">
        <f t="shared" si="101"/>
        <v>3</v>
      </c>
      <c r="V167" s="23" t="str">
        <f t="shared" si="102"/>
        <v>A</v>
      </c>
      <c r="W167" s="23">
        <f t="shared" si="103"/>
        <v>1</v>
      </c>
      <c r="X167" s="23">
        <f t="shared" si="104"/>
        <v>0</v>
      </c>
      <c r="Y167" s="30">
        <f t="shared" si="105"/>
        <v>72018011619328</v>
      </c>
      <c r="Z167" s="178">
        <f t="shared" si="106"/>
        <v>0</v>
      </c>
      <c r="AA167" s="23"/>
      <c r="AB167" s="386">
        <f t="shared" si="107"/>
        <v>1649267441664</v>
      </c>
      <c r="AC167" s="49" t="str">
        <f t="shared" si="108"/>
        <v/>
      </c>
      <c r="AD167" s="50">
        <f t="shared" si="109"/>
        <v>0</v>
      </c>
      <c r="AE167" s="49">
        <f t="shared" si="110"/>
        <v>70918499991552</v>
      </c>
      <c r="AF167" s="49" t="str">
        <f t="shared" si="111"/>
        <v/>
      </c>
      <c r="AG167" s="48">
        <f t="shared" si="112"/>
        <v>0</v>
      </c>
      <c r="AH167" s="386">
        <f t="shared" si="113"/>
        <v>71468255805440</v>
      </c>
      <c r="AI167" s="49" t="str">
        <f t="shared" si="114"/>
        <v/>
      </c>
      <c r="AJ167" s="50">
        <f t="shared" si="115"/>
        <v>0</v>
      </c>
      <c r="AK167" s="23"/>
      <c r="AL167" s="113">
        <v>213</v>
      </c>
      <c r="AM167" s="4" t="s">
        <v>290</v>
      </c>
      <c r="AN167" s="334"/>
      <c r="AO167" s="334"/>
      <c r="AP167" s="10" t="s">
        <v>288</v>
      </c>
      <c r="AQ167" s="4" t="s">
        <v>290</v>
      </c>
      <c r="AR167" s="13"/>
      <c r="AS167" s="13" t="s">
        <v>88</v>
      </c>
      <c r="AT167" s="13" t="s">
        <v>90</v>
      </c>
      <c r="AU167" s="100" t="s">
        <v>102</v>
      </c>
      <c r="AV167" s="22"/>
      <c r="AW167" s="428" t="s">
        <v>1033</v>
      </c>
      <c r="AX167" s="5" t="s">
        <v>1034</v>
      </c>
      <c r="AY167" s="12" t="s">
        <v>1040</v>
      </c>
      <c r="AZ167" s="122" t="str">
        <f t="shared" si="99"/>
        <v>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</v>
      </c>
      <c r="BA167" s="83"/>
      <c r="BB167" s="122" t="str">
        <f t="shared" si="100"/>
        <v>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</v>
      </c>
      <c r="BC167" s="83"/>
      <c r="BD167" s="320"/>
    </row>
    <row r="168" spans="1:56" ht="126">
      <c r="A168" s="285"/>
      <c r="B168" s="286"/>
      <c r="C168" s="295"/>
      <c r="D168" s="296"/>
      <c r="E168" s="291"/>
      <c r="F168" s="202" t="str">
        <f t="shared" si="116"/>
        <v>{"description":"な, ん &amp; 小 → 前行につける(ト書き)","conditions":[{"type":"variable_if","name":"USC","value":2},{"type":"variable_unless","name":"KC_M","value":0},{"type":"variable_unless","name":"KC_COMM","value":0}],"from":{"key_code":"q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],"from":{"key_code":"q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],"from":{"key_code":"q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</v>
      </c>
      <c r="G168" s="86" t="str">
        <f t="shared" si="117"/>
        <v>{"conditions":[{"type":"variable_if","name":"USC","value":2},{"type":"variable_unless","name":"KC_M","value":0},{"type":"variable_unless","name":"KC_Q","value":0}],"from":{"key_code":"comm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],"from":{"key_code":"comm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],"from":{"key_code":"comma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</v>
      </c>
      <c r="H168" s="86" t="str">
        <f t="shared" si="118"/>
        <v>{"conditions":[{"type":"variable_if","name":"USC","value":2},{"type":"variable_unless","name":"KC_COMM","value":0},{"type":"variable_unless","name":"KC_Q","value":0}],"from":{"key_code":"m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],"from":{"key_code":"m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],"from":{"key_code":"m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</v>
      </c>
      <c r="I168" s="86" t="str">
        <f t="shared" si="119"/>
        <v/>
      </c>
      <c r="J168" s="86" t="str">
        <f t="shared" si="120"/>
        <v/>
      </c>
      <c r="K168" s="86" t="str">
        <f t="shared" si="121"/>
        <v/>
      </c>
      <c r="L168" s="86" t="str">
        <f t="shared" si="122"/>
        <v/>
      </c>
      <c r="M168" s="86" t="str">
        <f t="shared" si="123"/>
        <v/>
      </c>
      <c r="N168" s="286"/>
      <c r="O168" s="92" t="str">
        <f t="shared" si="124"/>
        <v/>
      </c>
      <c r="P168" s="86" t="str">
        <f t="shared" si="125"/>
        <v/>
      </c>
      <c r="Q168" s="86" t="str">
        <f t="shared" si="126"/>
        <v/>
      </c>
      <c r="R168" s="93" t="str">
        <f>IF(AND($AM168&lt;&gt;"",$U168=1),_xlfn.CONCAT(R$3,PROPER(_xlfn.XLOOKUP($AS168,入力キー,入力コード)),IF(OR($BD168="",$BD168=$BB168),_xlfn.CONCAT(R$4,IF($AS168=_xlfn.XLOOKUP($AS168,仮想キートップ,入力キー),R$7,R$10),_xlfn.XLOOKUP($AS168,仮想キートップ,入力コード),R$13,$BB168,R$14,_xlfn.XLOOKUP($AS168,仮想キートップ,キー位置),R$15,_xlfn.XLOOKUP($AS168,仮想キートップ,キー位置),R$17,IF($AS168=_xlfn.XLOOKUP($AS168,仮想キートップ,入力キー),R$12,R$11),_xlfn.XLOOKUP($AS168,仮想キートップ,入力コード),R$13,$BB168,R$14,_xlfn.XLOOKUP($AS168,仮想キートップ,キー位置),R$16,_xlfn.XLOOKUP($AS168,仮想キートップ,キー位置),IF(COUNTA($AM168:$AM$348)&gt;1,R$17,R$18)),_xlfn.CONCAT(R$4,R$6,IF($AS168=_xlfn.XLOOKUP($AS168,仮想キートップ,入力キー),R$7,R$10),_xlfn.XLOOKUP($AS168,仮想キートップ,入力コード),R$13,$BB168,R$14,_xlfn.XLOOKUP($AS168,仮想キートップ,キー位置),R$15,_xlfn.XLOOKUP($AS168,仮想キートップ,キー位置),R$17,IF($AS168=_xlfn.XLOOKUP($AS168,仮想キートップ,入力キー),R$8,R$9),_xlfn.XLOOKUP($AS168,仮想キートップ,入力コード),R$13,$BB168,R$14,_xlfn.XLOOKUP($AS168,仮想キートップ,キー位置),R$16,_xlfn.XLOOKUP($AS168,仮想キートップ,キー位置),R$17,R$5,IF($AS168=_xlfn.XLOOKUP($AS168,仮想キートップ,入力キー),R$7,R$10),_xlfn.XLOOKUP($AS168,仮想キートップ,入力コード),R$13,$BD168,R$14,_xlfn.XLOOKUP($AS168,仮想キートップ,キー位置),R$15,_xlfn.XLOOKUP($AS168,仮想キートップ,キー位置),R$17,IF($AS168=_xlfn.XLOOKUP($AS168,仮想キートップ,入力キー),R$12,R$11),_xlfn.XLOOKUP($AS168,仮想キートップ,入力コード),R$13,$BD168,R$14,_xlfn.XLOOKUP($AS168,仮想キートップ,キー位置),R$16,_xlfn.XLOOKUP($AS168,仮想キートップ,キー位置),IF(COUNTA($AM168:$AM$348)&gt;1,R$17,R$18)))),"")</f>
        <v/>
      </c>
      <c r="S168" s="282"/>
      <c r="U168" s="24">
        <f t="shared" si="101"/>
        <v>3</v>
      </c>
      <c r="V168" s="23" t="str">
        <f t="shared" si="102"/>
        <v>A</v>
      </c>
      <c r="W168" s="23">
        <f t="shared" si="103"/>
        <v>1</v>
      </c>
      <c r="X168" s="23">
        <f t="shared" si="104"/>
        <v>0</v>
      </c>
      <c r="Y168" s="30">
        <f t="shared" si="105"/>
        <v>26388279074816</v>
      </c>
      <c r="Z168" s="178">
        <f t="shared" si="106"/>
        <v>0</v>
      </c>
      <c r="AA168" s="23"/>
      <c r="AB168" s="386">
        <f t="shared" si="107"/>
        <v>26388279066624</v>
      </c>
      <c r="AC168" s="49" t="str">
        <f t="shared" si="108"/>
        <v/>
      </c>
      <c r="AD168" s="50">
        <f t="shared" si="109"/>
        <v>0</v>
      </c>
      <c r="AE168" s="49">
        <f t="shared" si="110"/>
        <v>8796093030400</v>
      </c>
      <c r="AF168" s="49" t="str">
        <f t="shared" si="111"/>
        <v/>
      </c>
      <c r="AG168" s="48">
        <f t="shared" si="112"/>
        <v>0</v>
      </c>
      <c r="AH168" s="386">
        <f t="shared" si="113"/>
        <v>17592186052608</v>
      </c>
      <c r="AI168" s="49" t="str">
        <f t="shared" si="114"/>
        <v/>
      </c>
      <c r="AJ168" s="50">
        <f t="shared" si="115"/>
        <v>0</v>
      </c>
      <c r="AK168" s="23"/>
      <c r="AL168" s="113">
        <v>214</v>
      </c>
      <c r="AM168" s="4" t="s">
        <v>290</v>
      </c>
      <c r="AN168" s="334"/>
      <c r="AO168" s="334"/>
      <c r="AP168" s="10"/>
      <c r="AQ168" s="4" t="s">
        <v>290</v>
      </c>
      <c r="AR168" s="13"/>
      <c r="AS168" s="13" t="s">
        <v>96</v>
      </c>
      <c r="AT168" s="13" t="s">
        <v>98</v>
      </c>
      <c r="AU168" s="100" t="s">
        <v>23</v>
      </c>
      <c r="AV168" s="22"/>
      <c r="AW168" s="428" t="s">
        <v>1119</v>
      </c>
      <c r="AX168" s="5" t="s">
        <v>1078</v>
      </c>
      <c r="AY168" s="12" t="s">
        <v>1079</v>
      </c>
      <c r="AZ168" s="122" t="str">
        <f t="shared" si="99"/>
        <v>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</v>
      </c>
      <c r="BA168" s="83"/>
      <c r="BB168" s="122" t="str">
        <f t="shared" si="100"/>
        <v>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</v>
      </c>
      <c r="BC168" s="83"/>
      <c r="BD168" s="320"/>
    </row>
    <row r="169" spans="1:56" ht="105">
      <c r="A169" s="285"/>
      <c r="B169" s="286"/>
      <c r="C169" s="295"/>
      <c r="D169" s="296"/>
      <c r="E169" s="291"/>
      <c r="F169" s="202" t="str">
        <f t="shared" si="116"/>
        <v>{"description":"な, ん &amp; ろ → 前行につける(セリフ)","conditions":[{"type":"variable_if","name":"USC","value":2},{"type":"variable_unless","name":"KC_M","value":0},{"type":"variable_unless","name":"KC_COMM","value":0}],"from":{"key_code":"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{"conditions":[{"type":"variable_unless","name":"USC","value":0},{"type":"variable_unless","name":"KC_M","value":0},{"type":"variable_unless","name":"KC_COMM","value":0}],"from":{"key_code":"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{"conditions":[{"type":"variable_unless","name":"KC_M","value":0},{"type":"variable_unless","name":"KC_COMM","value":0}],"from":{"key_code":"a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</v>
      </c>
      <c r="G169" s="86" t="str">
        <f t="shared" si="117"/>
        <v>{"conditions":[{"type":"variable_if","name":"USC","value":2},{"type":"variable_unless","name":"KC_M","value":0},{"type":"variable_unless","name":"KC_A","value":0}],"from":{"key_code":"comm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A","value":0}],"from":{"key_code":"comm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A","value":0}],"from":{"key_code":"comma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</v>
      </c>
      <c r="H169" s="86" t="str">
        <f t="shared" si="118"/>
        <v>{"conditions":[{"type":"variable_if","name":"USC","value":2},{"type":"variable_unless","name":"KC_COMM","value":0},{"type":"variable_unless","name":"KC_A","value":0}],"from":{"key_code":"m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A","value":0}],"from":{"key_code":"m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A","value":0}],"from":{"key_code":"m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</v>
      </c>
      <c r="I169" s="86" t="str">
        <f t="shared" si="119"/>
        <v/>
      </c>
      <c r="J169" s="86" t="str">
        <f t="shared" si="120"/>
        <v/>
      </c>
      <c r="K169" s="86" t="str">
        <f t="shared" si="121"/>
        <v/>
      </c>
      <c r="L169" s="86" t="str">
        <f t="shared" si="122"/>
        <v/>
      </c>
      <c r="M169" s="86" t="str">
        <f t="shared" si="123"/>
        <v/>
      </c>
      <c r="N169" s="286"/>
      <c r="O169" s="92" t="str">
        <f t="shared" si="124"/>
        <v/>
      </c>
      <c r="P169" s="86" t="str">
        <f t="shared" si="125"/>
        <v/>
      </c>
      <c r="Q169" s="86" t="str">
        <f t="shared" si="126"/>
        <v/>
      </c>
      <c r="R169" s="93" t="str">
        <f>IF(AND($AM169&lt;&gt;"",$U169=1),_xlfn.CONCAT(R$3,PROPER(_xlfn.XLOOKUP($AS169,入力キー,入力コード)),IF(OR($BD169="",$BD169=$BB169),_xlfn.CONCAT(R$4,IF($AS169=_xlfn.XLOOKUP($AS169,仮想キートップ,入力キー),R$7,R$10),_xlfn.XLOOKUP($AS169,仮想キートップ,入力コード),R$13,$BB169,R$14,_xlfn.XLOOKUP($AS169,仮想キートップ,キー位置),R$15,_xlfn.XLOOKUP($AS169,仮想キートップ,キー位置),R$17,IF($AS169=_xlfn.XLOOKUP($AS169,仮想キートップ,入力キー),R$12,R$11),_xlfn.XLOOKUP($AS169,仮想キートップ,入力コード),R$13,$BB169,R$14,_xlfn.XLOOKUP($AS169,仮想キートップ,キー位置),R$16,_xlfn.XLOOKUP($AS169,仮想キートップ,キー位置),IF(COUNTA($AM169:$AM$348)&gt;1,R$17,R$18)),_xlfn.CONCAT(R$4,R$6,IF($AS169=_xlfn.XLOOKUP($AS169,仮想キートップ,入力キー),R$7,R$10),_xlfn.XLOOKUP($AS169,仮想キートップ,入力コード),R$13,$BB169,R$14,_xlfn.XLOOKUP($AS169,仮想キートップ,キー位置),R$15,_xlfn.XLOOKUP($AS169,仮想キートップ,キー位置),R$17,IF($AS169=_xlfn.XLOOKUP($AS169,仮想キートップ,入力キー),R$8,R$9),_xlfn.XLOOKUP($AS169,仮想キートップ,入力コード),R$13,$BB169,R$14,_xlfn.XLOOKUP($AS169,仮想キートップ,キー位置),R$16,_xlfn.XLOOKUP($AS169,仮想キートップ,キー位置),R$17,R$5,IF($AS169=_xlfn.XLOOKUP($AS169,仮想キートップ,入力キー),R$7,R$10),_xlfn.XLOOKUP($AS169,仮想キートップ,入力コード),R$13,$BD169,R$14,_xlfn.XLOOKUP($AS169,仮想キートップ,キー位置),R$15,_xlfn.XLOOKUP($AS169,仮想キートップ,キー位置),R$17,IF($AS169=_xlfn.XLOOKUP($AS169,仮想キートップ,入力キー),R$12,R$11),_xlfn.XLOOKUP($AS169,仮想キートップ,入力コード),R$13,$BD169,R$14,_xlfn.XLOOKUP($AS169,仮想キートップ,キー位置),R$16,_xlfn.XLOOKUP($AS169,仮想キートップ,キー位置),IF(COUNTA($AM169:$AM$348)&gt;1,R$17,R$18)))),"")</f>
        <v/>
      </c>
      <c r="S169" s="282"/>
      <c r="U169" s="24">
        <f t="shared" si="101"/>
        <v>3</v>
      </c>
      <c r="V169" s="23" t="str">
        <f t="shared" si="102"/>
        <v>A</v>
      </c>
      <c r="W169" s="23">
        <f t="shared" si="103"/>
        <v>1</v>
      </c>
      <c r="X169" s="23">
        <f t="shared" si="104"/>
        <v>0</v>
      </c>
      <c r="Y169" s="30">
        <f t="shared" si="105"/>
        <v>26388312621056</v>
      </c>
      <c r="Z169" s="178">
        <f t="shared" si="106"/>
        <v>0</v>
      </c>
      <c r="AA169" s="23"/>
      <c r="AB169" s="386">
        <f t="shared" si="107"/>
        <v>26388279066624</v>
      </c>
      <c r="AC169" s="49" t="str">
        <f t="shared" si="108"/>
        <v/>
      </c>
      <c r="AD169" s="50">
        <f t="shared" si="109"/>
        <v>0</v>
      </c>
      <c r="AE169" s="49">
        <f t="shared" si="110"/>
        <v>8796126576640</v>
      </c>
      <c r="AF169" s="49" t="str">
        <f t="shared" si="111"/>
        <v/>
      </c>
      <c r="AG169" s="48">
        <f t="shared" si="112"/>
        <v>0</v>
      </c>
      <c r="AH169" s="386">
        <f t="shared" si="113"/>
        <v>17592219598848</v>
      </c>
      <c r="AI169" s="49" t="str">
        <f t="shared" si="114"/>
        <v/>
      </c>
      <c r="AJ169" s="50">
        <f t="shared" si="115"/>
        <v>0</v>
      </c>
      <c r="AK169" s="23"/>
      <c r="AL169" s="113">
        <v>215</v>
      </c>
      <c r="AM169" s="4" t="s">
        <v>290</v>
      </c>
      <c r="AN169" s="334"/>
      <c r="AO169" s="334"/>
      <c r="AP169" s="10"/>
      <c r="AQ169" s="4" t="s">
        <v>290</v>
      </c>
      <c r="AR169" s="13"/>
      <c r="AS169" s="13" t="s">
        <v>96</v>
      </c>
      <c r="AT169" s="13" t="s">
        <v>98</v>
      </c>
      <c r="AU169" s="100" t="s">
        <v>56</v>
      </c>
      <c r="AV169" s="22"/>
      <c r="AW169" s="428" t="s">
        <v>1120</v>
      </c>
      <c r="AX169" s="5" t="s">
        <v>1080</v>
      </c>
      <c r="AY169" s="12" t="s">
        <v>1081</v>
      </c>
      <c r="AZ169" s="122" t="str">
        <f t="shared" si="99"/>
        <v>{"key_code":"a","modifiers":["control"]},{"key_code":"p","modifiers":["control"]},{"key_code":"e","modifiers":["control"]},{"key_code":"delete_forward"},{"key_code":"delete_forward"},{"key_code":"n","modifiers":["control"]}</v>
      </c>
      <c r="BA169" s="83"/>
      <c r="BB169" s="122" t="str">
        <f t="shared" si="100"/>
        <v>{"key_code":"a","modifiers":["control"]},{"key_code":"p","modifiers":["control"]},{"key_code":"e","modifiers":["control"]},{"key_code":"delete_forward"},{"key_code":"delete_forward"},{"key_code":"n","modifiers":["control"]}</v>
      </c>
      <c r="BC169" s="83"/>
      <c r="BD169" s="320"/>
    </row>
    <row r="170" spans="1:56" ht="315">
      <c r="A170" s="285"/>
      <c r="B170" s="286"/>
      <c r="C170" s="295"/>
      <c r="D170" s="296"/>
      <c r="E170" s="291"/>
      <c r="F170" s="202" t="str">
        <f t="shared" si="116"/>
        <v>{"description":"な, ん &amp; ほ → ×　×　×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</v>
      </c>
      <c r="G170" s="86" t="str">
        <f t="shared" si="117"/>
        <v>{"conditions":[{"type":"variable_unless","name":"USC","value":0},{"type":"variable_unless","name":"KC_M","value":0},{"type":"variable_unless","name":"KC_Z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</v>
      </c>
      <c r="H170" s="86" t="str">
        <f t="shared" si="118"/>
        <v>{"conditions":[{"type":"variable_if","name":"USC","value":2},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</v>
      </c>
      <c r="I170" s="86" t="str">
        <f t="shared" si="119"/>
        <v/>
      </c>
      <c r="J170" s="86" t="str">
        <f t="shared" si="120"/>
        <v/>
      </c>
      <c r="K170" s="86" t="str">
        <f t="shared" si="121"/>
        <v/>
      </c>
      <c r="L170" s="86" t="str">
        <f t="shared" si="122"/>
        <v/>
      </c>
      <c r="M170" s="86" t="str">
        <f t="shared" si="123"/>
        <v/>
      </c>
      <c r="N170" s="286"/>
      <c r="O170" s="92" t="str">
        <f t="shared" si="124"/>
        <v>{"description":"[英数] M, Comma &amp; Z → ×　×　×","conditions":[{"type":"variable_if","name":"USC","value":2},{"type":"variable_unless","name":"KC_M","value":0},{"type":"variable_unless","name":"KC_COMM","value":0}],"from":{"key_code":"z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],"from":{"key_code":"z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],"from":{"key_code":"z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</v>
      </c>
      <c r="P170" s="86" t="str">
        <f t="shared" si="125"/>
        <v>{"conditions":[{"type":"variable_if","name":"USC","value":2},{"type":"variable_unless","name":"KC_M","value":0},{"type":"variable_unless","name":"KC_Z","value":0}],"from":{"key_code":"comma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Z","value":0}],"from":{"key_code":"comma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],"from":{"key_code":"comma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</v>
      </c>
      <c r="Q170" s="86" t="str">
        <f t="shared" si="126"/>
        <v>{"conditions":[{"type":"variable_if","name":"USC","value":2},{"type":"variable_unless","name":"KC_COMM","value":0},{"type":"variable_unless","name":"KC_Z","value":0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],"from":{"key_code":"m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],"from":{"key_code":"m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</v>
      </c>
      <c r="R170" s="93" t="str">
        <f>IF(AND($AM170&lt;&gt;"",$U170=1),_xlfn.CONCAT(R$3,PROPER(_xlfn.XLOOKUP($AS170,入力キー,入力コード)),IF(OR($BD170="",$BD170=$BB170),_xlfn.CONCAT(R$4,IF($AS170=_xlfn.XLOOKUP($AS170,仮想キートップ,入力キー),R$7,R$10),_xlfn.XLOOKUP($AS170,仮想キートップ,入力コード),R$13,$BB170,R$14,_xlfn.XLOOKUP($AS170,仮想キートップ,キー位置),R$15,_xlfn.XLOOKUP($AS170,仮想キートップ,キー位置),R$17,IF($AS170=_xlfn.XLOOKUP($AS170,仮想キートップ,入力キー),R$12,R$11),_xlfn.XLOOKUP($AS170,仮想キートップ,入力コード),R$13,$BB170,R$14,_xlfn.XLOOKUP($AS170,仮想キートップ,キー位置),R$16,_xlfn.XLOOKUP($AS170,仮想キートップ,キー位置),IF(COUNTA($AM170:$AM$348)&gt;1,R$17,R$18)),_xlfn.CONCAT(R$4,R$6,IF($AS170=_xlfn.XLOOKUP($AS170,仮想キートップ,入力キー),R$7,R$10),_xlfn.XLOOKUP($AS170,仮想キートップ,入力コード),R$13,$BB170,R$14,_xlfn.XLOOKUP($AS170,仮想キートップ,キー位置),R$15,_xlfn.XLOOKUP($AS170,仮想キートップ,キー位置),R$17,IF($AS170=_xlfn.XLOOKUP($AS170,仮想キートップ,入力キー),R$8,R$9),_xlfn.XLOOKUP($AS170,仮想キートップ,入力コード),R$13,$BB170,R$14,_xlfn.XLOOKUP($AS170,仮想キートップ,キー位置),R$16,_xlfn.XLOOKUP($AS170,仮想キートップ,キー位置),R$17,R$5,IF($AS170=_xlfn.XLOOKUP($AS170,仮想キートップ,入力キー),R$7,R$10),_xlfn.XLOOKUP($AS170,仮想キートップ,入力コード),R$13,$BD170,R$14,_xlfn.XLOOKUP($AS170,仮想キートップ,キー位置),R$15,_xlfn.XLOOKUP($AS170,仮想キートップ,キー位置),R$17,IF($AS170=_xlfn.XLOOKUP($AS170,仮想キートップ,入力キー),R$12,R$11),_xlfn.XLOOKUP($AS170,仮想キートップ,入力コード),R$13,$BD170,R$14,_xlfn.XLOOKUP($AS170,仮想キートップ,キー位置),R$16,_xlfn.XLOOKUP($AS170,仮想キートップ,キー位置),IF(COUNTA($AM170:$AM$348)&gt;1,R$17,R$18)))),"")</f>
        <v/>
      </c>
      <c r="S170" s="282"/>
      <c r="U170" s="24">
        <f t="shared" si="101"/>
        <v>3</v>
      </c>
      <c r="V170" s="23" t="str">
        <f t="shared" si="102"/>
        <v>A</v>
      </c>
      <c r="W170" s="23">
        <f t="shared" si="103"/>
        <v>1</v>
      </c>
      <c r="X170" s="23">
        <f t="shared" si="104"/>
        <v>0</v>
      </c>
      <c r="Y170" s="30">
        <f t="shared" si="105"/>
        <v>26525718020096</v>
      </c>
      <c r="Z170" s="178">
        <f t="shared" si="106"/>
        <v>0</v>
      </c>
      <c r="AA170" s="23"/>
      <c r="AB170" s="386">
        <f t="shared" si="107"/>
        <v>26388279066624</v>
      </c>
      <c r="AC170" s="49" t="str">
        <f t="shared" si="108"/>
        <v/>
      </c>
      <c r="AD170" s="50">
        <f t="shared" si="109"/>
        <v>0</v>
      </c>
      <c r="AE170" s="49">
        <f t="shared" si="110"/>
        <v>8933531975680</v>
      </c>
      <c r="AF170" s="49" t="str">
        <f t="shared" si="111"/>
        <v>ぽ</v>
      </c>
      <c r="AG170" s="48">
        <f t="shared" si="112"/>
        <v>1</v>
      </c>
      <c r="AH170" s="386">
        <f t="shared" si="113"/>
        <v>17729624997888</v>
      </c>
      <c r="AI170" s="49" t="str">
        <f t="shared" si="114"/>
        <v/>
      </c>
      <c r="AJ170" s="50">
        <f t="shared" si="115"/>
        <v>0</v>
      </c>
      <c r="AK170" s="23"/>
      <c r="AL170" s="113">
        <v>216</v>
      </c>
      <c r="AM170" s="4" t="s">
        <v>290</v>
      </c>
      <c r="AN170" s="334"/>
      <c r="AO170" s="334"/>
      <c r="AP170" s="10"/>
      <c r="AQ170" s="4" t="s">
        <v>290</v>
      </c>
      <c r="AR170" s="13"/>
      <c r="AS170" s="13" t="s">
        <v>96</v>
      </c>
      <c r="AT170" s="13" t="s">
        <v>98</v>
      </c>
      <c r="AU170" s="100" t="s">
        <v>84</v>
      </c>
      <c r="AV170" s="22"/>
      <c r="AW170" s="428" t="s">
        <v>1121</v>
      </c>
      <c r="AX170" s="5" t="s">
        <v>333</v>
      </c>
      <c r="AY170" s="12" t="s">
        <v>1109</v>
      </c>
      <c r="AZ170" s="122" t="str">
        <f t="shared" si="99"/>
        <v>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v>
      </c>
      <c r="BA170" s="83" t="s">
        <v>1110</v>
      </c>
      <c r="BB170" s="122" t="str">
        <f t="shared" si="100"/>
        <v>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v>
      </c>
      <c r="BC170" s="83"/>
      <c r="BD170" s="320"/>
    </row>
    <row r="171" spans="1:56" ht="168">
      <c r="A171" s="285"/>
      <c r="B171" s="286"/>
      <c r="C171" s="295"/>
      <c r="D171" s="296"/>
      <c r="E171" s="291"/>
      <c r="F171" s="202" t="str">
        <f t="shared" si="116"/>
        <v>{"description":"な, ん &amp; き → +『』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</v>
      </c>
      <c r="G171" s="86" t="str">
        <f t="shared" si="117"/>
        <v>{"conditions":[{"type":"keyboard_type_if","keyboard_types":["jis"]},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71" s="86" t="str">
        <f t="shared" si="118"/>
        <v>{"conditions":[{"type":"keyboard_type_if","keyboard_types":["jis"]},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71" s="86" t="str">
        <f t="shared" si="119"/>
        <v/>
      </c>
      <c r="J171" s="86" t="str">
        <f t="shared" si="120"/>
        <v/>
      </c>
      <c r="K171" s="86" t="str">
        <f t="shared" si="121"/>
        <v/>
      </c>
      <c r="L171" s="86" t="str">
        <f t="shared" si="122"/>
        <v/>
      </c>
      <c r="M171" s="86" t="str">
        <f t="shared" si="123"/>
        <v/>
      </c>
      <c r="N171" s="286"/>
      <c r="O171" s="92" t="str">
        <f t="shared" si="124"/>
        <v>{"description":"[英数] M, Comma &amp; W → +『』","conditions":[{"type":"keyboard_type_if","keyboard_types":["jis"]},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</v>
      </c>
      <c r="P171" s="86" t="str">
        <f t="shared" ref="P171" si="127">IF(AND($AM171&lt;&gt;"",$U171=3,OR($AZ171&lt;&gt;$BB171,AND($BD171&lt;&gt;"",$BD171&lt;&gt;$BB171))),IF(OR($BD171="",$BD171=$BB171),_xlfn.CONCAT(O$5,O$7,_xlfn.XLOOKUP($AS171,仮想キートップ,キー位置),O$10,_xlfn.XLOOKUP($AU171,仮想キートップ,キー位置),O$11,_xlfn.XLOOKUP($AT171,仮想キートップ,入力コード),O$12,$BB171,O$15,_xlfn.XLOOKUP($AT171,仮想キートップ,キー位置),O$16,_xlfn.XLOOKUP($AT171,仮想キートップ,キー位置),O$17,O$5,O$8,_xlfn.XLOOKUP($AS171,仮想キートップ,キー位置),O$10,_xlfn.XLOOKUP($AU171,仮想キートップ,キー位置),O$11,_xlfn.XLOOKUP($AT171,仮想キートップ,入力コード),O$13,$BB171,O$15,_xlfn.XLOOKUP($AT171,仮想キートップ,キー位置),O$16,_xlfn.XLOOKUP($AT171,仮想キートップ,キー位置),O$17,O$5,O$9,_xlfn.XLOOKUP($AS171,仮想キートップ,キー位置),O$10,_xlfn.XLOOKUP($AU171,仮想キートップ,キー位置),O$11,_xlfn.XLOOKUP($AT171,仮想キートップ,入力コード),O$14,$BB171,O$15,_xlfn.XLOOKUP($AT171,仮想キートップ,キー位置),O$16,_xlfn.XLOOKUP($AT171,仮想キートップ,キー位置),O$17),_xlfn.CONCAT(O$5,O$6,O$7,_xlfn.XLOOKUP($AS171,仮想キートップ,キー位置),O$10,_xlfn.XLOOKUP($AU171,仮想キートップ,キー位置),O$11,_xlfn.XLOOKUP($AT171,仮想キートップ,入力コード),O$12,$BB171,O$15,_xlfn.XLOOKUP($AT171,仮想キートップ,キー位置),O$16,_xlfn.XLOOKUP($AT171,仮想キートップ,キー位置),O$17,O$5,O$6,O$8,_xlfn.XLOOKUP($AS171,仮想キートップ,キー位置),O$10,_xlfn.XLOOKUP($AU171,仮想キートップ,キー位置),O$11,_xlfn.XLOOKUP($AT171,仮想キートップ,入力コード),O$13,$BB171,O$15,_xlfn.XLOOKUP($AT171,仮想キートップ,キー位置),O$16,_xlfn.XLOOKUP($AT171,仮想キートップ,キー位置),O$17,O$5,O$6,O$9,_xlfn.XLOOKUP($AS171,仮想キートップ,キー位置),O$10,_xlfn.XLOOKUP($AU171,仮想キートップ,キー位置),O$11,_xlfn.XLOOKUP($AT171,仮想キートップ,入力コード),O$14,$BB171,O$15,_xlfn.XLOOKUP($AT171,仮想キートップ,キー位置),O$16,_xlfn.XLOOKUP($AT171,仮想キートップ,キー位置),O$17,O$5,O$7,_xlfn.XLOOKUP($AS171,仮想キートップ,キー位置),O$10,_xlfn.XLOOKUP($AU171,仮想キートップ,キー位置),O$11,_xlfn.XLOOKUP($AT171,仮想キートップ,入力コード),O$12,$BD171,O$15,_xlfn.XLOOKUP($AT171,仮想キートップ,キー位置),O$16,_xlfn.XLOOKUP($AT171,仮想キートップ,キー位置),O$17,O$5,O$8,_xlfn.XLOOKUP($AS171,仮想キートップ,キー位置),O$10,_xlfn.XLOOKUP($AU171,仮想キートップ,キー位置),O$11,_xlfn.XLOOKUP($AT171,仮想キートップ,入力コード),O$13,$BD171,O$15,_xlfn.XLOOKUP($AT171,仮想キートップ,キー位置),O$16,_xlfn.XLOOKUP($AT171,仮想キートップ,キー位置),O$17,O$5,O$9,_xlfn.XLOOKUP($AS171,仮想キートップ,キー位置),O$10,_xlfn.XLOOKUP($AU171,仮想キートップ,キー位置),O$11,_xlfn.XLOOKUP($AT171,仮想キートップ,入力コード),O$14,$BD171,O$15,_xlfn.XLOOKUP($AT171,仮想キートップ,キー位置),O$16,_xlfn.XLOOKUP($AT171,仮想キートップ,キー位置),O$17)),"")</f>
        <v>{"conditions":[{"type":"keyboard_type_if","keyboard_types":["jis"]},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Q171" s="86" t="str">
        <f t="shared" ref="Q171" si="128">IF(AND($AM171&lt;&gt;"",$U171=3,OR($AZ171&lt;&gt;$BB171,AND($BD171&lt;&gt;"",$BD171&lt;&gt;$BB171))),IF(OR($BD171="",$BD171=$BB171),_xlfn.CONCAT(O$5,O$7,_xlfn.XLOOKUP($AT171,仮想キートップ,キー位置),O$10,_xlfn.XLOOKUP($AU171,仮想キートップ,キー位置),O$11,_xlfn.XLOOKUP($AS171,仮想キートップ,入力コード),O$12,$BB171,O$15,_xlfn.XLOOKUP($AS171,仮想キートップ,キー位置),O$16,_xlfn.XLOOKUP($AS171,仮想キートップ,キー位置),O$17,O$5,O$8,_xlfn.XLOOKUP($AT171,仮想キートップ,キー位置),O$10,_xlfn.XLOOKUP($AU171,仮想キートップ,キー位置),O$11,_xlfn.XLOOKUP($AS171,仮想キートップ,入力コード),O$13,$BB171,O$15,_xlfn.XLOOKUP($AS171,仮想キートップ,キー位置),O$16,_xlfn.XLOOKUP($AS171,仮想キートップ,キー位置),O$17,O$5,O$9,_xlfn.XLOOKUP($AT171,仮想キートップ,キー位置),O$10,_xlfn.XLOOKUP($AU171,仮想キートップ,キー位置),O$11,_xlfn.XLOOKUP($AS171,仮想キートップ,入力コード),O$14,$BB171,O$15,_xlfn.XLOOKUP($AS171,仮想キートップ,キー位置),O$16,_xlfn.XLOOKUP($AS171,仮想キートップ,キー位置),O$17),_xlfn.CONCAT(O$5,O$6,O$7,_xlfn.XLOOKUP($AT171,仮想キートップ,キー位置),O$10,_xlfn.XLOOKUP($AU171,仮想キートップ,キー位置),O$11,_xlfn.XLOOKUP($AS171,仮想キートップ,入力コード),O$12,$BB171,O$15,_xlfn.XLOOKUP($AS171,仮想キートップ,キー位置),O$16,_xlfn.XLOOKUP($AS171,仮想キートップ,キー位置),O$17,O$5,O$6,O$8,_xlfn.XLOOKUP($AT171,仮想キートップ,キー位置),O$10,_xlfn.XLOOKUP($AU171,仮想キートップ,キー位置),O$11,_xlfn.XLOOKUP($AS171,仮想キートップ,入力コード),O$13,$BB171,O$15,_xlfn.XLOOKUP($AS171,仮想キートップ,キー位置),O$16,_xlfn.XLOOKUP($AS171,仮想キートップ,キー位置),O$17,O$5,O$6,O$9,_xlfn.XLOOKUP($AT171,仮想キートップ,キー位置),O$10,_xlfn.XLOOKUP($AU171,仮想キートップ,キー位置),O$11,_xlfn.XLOOKUP($AS171,仮想キートップ,入力コード),O$14,$BB171,O$15,_xlfn.XLOOKUP($AS171,仮想キートップ,キー位置),O$16,_xlfn.XLOOKUP($AS171,仮想キートップ,キー位置),O$17,O$5,O$7,_xlfn.XLOOKUP($AT171,仮想キートップ,キー位置),O$10,_xlfn.XLOOKUP($AU171,仮想キートップ,キー位置),O$11,_xlfn.XLOOKUP($AS171,仮想キートップ,入力コード),O$12,$BD171,O$15,_xlfn.XLOOKUP($AS171,仮想キートップ,キー位置),O$16,_xlfn.XLOOKUP($AS171,仮想キートップ,キー位置),O$17,O$5,O$8,_xlfn.XLOOKUP($AT171,仮想キートップ,キー位置),O$10,_xlfn.XLOOKUP($AU171,仮想キートップ,キー位置),O$11,_xlfn.XLOOKUP($AS171,仮想キートップ,入力コード),O$13,$BD171,O$15,_xlfn.XLOOKUP($AS171,仮想キートップ,キー位置),O$16,_xlfn.XLOOKUP($AS171,仮想キートップ,キー位置),O$17,O$5,O$9,_xlfn.XLOOKUP($AT171,仮想キートップ,キー位置),O$10,_xlfn.XLOOKUP($AU171,仮想キートップ,キー位置),O$11,_xlfn.XLOOKUP($AS171,仮想キートップ,入力コード),O$14,$BD171,O$15,_xlfn.XLOOKUP($AS171,仮想キートップ,キー位置),O$16,_xlfn.XLOOKUP($AS171,仮想キートップ,キー位置),O$17)),"")</f>
        <v>{"conditions":[{"type":"keyboard_type_if","keyboard_types":["jis"]},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R171" s="93" t="str">
        <f>IF(AND($AM171&lt;&gt;"",$U171=1),_xlfn.CONCAT(R$3,PROPER(_xlfn.XLOOKUP($AS171,入力キー,入力コード)),IF(OR($BD171="",$BD171=$BB171),_xlfn.CONCAT(R$4,IF($AS171=_xlfn.XLOOKUP($AS171,仮想キートップ,入力キー),R$7,R$10),_xlfn.XLOOKUP($AS171,仮想キートップ,入力コード),R$13,$BB171,R$14,_xlfn.XLOOKUP($AS171,仮想キートップ,キー位置),R$15,_xlfn.XLOOKUP($AS171,仮想キートップ,キー位置),R$17,IF($AS171=_xlfn.XLOOKUP($AS171,仮想キートップ,入力キー),R$12,R$11),_xlfn.XLOOKUP($AS171,仮想キートップ,入力コード),R$13,$BB171,R$14,_xlfn.XLOOKUP($AS171,仮想キートップ,キー位置),R$16,_xlfn.XLOOKUP($AS171,仮想キートップ,キー位置),IF(COUNTA($AM171:$AM$348)&gt;1,R$17,R$18)),_xlfn.CONCAT(R$4,R$6,IF($AS171=_xlfn.XLOOKUP($AS171,仮想キートップ,入力キー),R$7,R$10),_xlfn.XLOOKUP($AS171,仮想キートップ,入力コード),R$13,$BB171,R$14,_xlfn.XLOOKUP($AS171,仮想キートップ,キー位置),R$15,_xlfn.XLOOKUP($AS171,仮想キートップ,キー位置),R$17,IF($AS171=_xlfn.XLOOKUP($AS171,仮想キートップ,入力キー),R$8,R$9),_xlfn.XLOOKUP($AS171,仮想キートップ,入力コード),R$13,$BB171,R$14,_xlfn.XLOOKUP($AS171,仮想キートップ,キー位置),R$16,_xlfn.XLOOKUP($AS171,仮想キートップ,キー位置),R$17,R$5,IF($AS171=_xlfn.XLOOKUP($AS171,仮想キートップ,入力キー),R$7,R$10),_xlfn.XLOOKUP($AS171,仮想キートップ,入力コード),R$13,$BD171,R$14,_xlfn.XLOOKUP($AS171,仮想キートップ,キー位置),R$15,_xlfn.XLOOKUP($AS171,仮想キートップ,キー位置),R$17,IF($AS171=_xlfn.XLOOKUP($AS171,仮想キートップ,入力キー),R$12,R$11),_xlfn.XLOOKUP($AS171,仮想キートップ,入力コード),R$13,$BD171,R$14,_xlfn.XLOOKUP($AS171,仮想キートップ,キー位置),R$16,_xlfn.XLOOKUP($AS171,仮想キートップ,キー位置),IF(COUNTA($AM171:$AM$348)&gt;1,R$17,R$18)))),"")</f>
        <v/>
      </c>
      <c r="S171" s="282"/>
      <c r="U171" s="24">
        <f t="shared" ref="U171" si="129">COUNTA(AS171:AU171)</f>
        <v>3</v>
      </c>
      <c r="V171" s="23" t="str">
        <f t="shared" ref="V171" si="130">CHAR($V$18+W171+X171)</f>
        <v>A</v>
      </c>
      <c r="W171" s="23">
        <f t="shared" ref="W171" si="131">IF(AQ171="",0,1)</f>
        <v>1</v>
      </c>
      <c r="X171" s="23">
        <f t="shared" ref="X171" si="132">IF(AR171="",0,2)</f>
        <v>0</v>
      </c>
      <c r="Y171" s="30">
        <f t="shared" ref="Y171" si="133">_xlfn.BITOR(_xlfn.BITOR(_xlfn.BITLSHIFT(1,_xlfn.XLOOKUP(AS171,仮想キートップ,ビット)),_xlfn.BITLSHIFT(1,_xlfn.XLOOKUP(AT171,仮想キートップ,ビット))),_xlfn.BITLSHIFT(1,_xlfn.XLOOKUP(AU171,仮想キートップ,ビット)))</f>
        <v>26388279083008</v>
      </c>
      <c r="Z171" s="178">
        <f t="shared" ref="Z171" si="134">IF(OR(U171=3,AND(U171=2,COUNTIF(ビットパターンA,Y171)+COUNTIF(ビットパターンB,Y171)+COUNTIF(ビットパターンC,Y171)=0)),0,_xlfn.XLOOKUP(AV171,ひらがな,移動単位,0))</f>
        <v>0</v>
      </c>
      <c r="AA171" s="23"/>
      <c r="AB171" s="386">
        <f t="shared" ref="AB171" si="135">IF(AND($U171=3,$AZ171&lt;&gt;""),_xlfn.BITOR(_xlfn.BITLSHIFT(1,_xlfn.XLOOKUP(AS171,仮想キートップ,ビット)),_xlfn.BITLSHIFT(1,_xlfn.XLOOKUP(AT171,仮想キートップ,ビット))),"")</f>
        <v>26388279066624</v>
      </c>
      <c r="AC171" s="49" t="str">
        <f t="shared" ref="AC171" si="136">_xlfn.XLOOKUP(AB171,ビットパターン,出力かな,"")</f>
        <v/>
      </c>
      <c r="AD171" s="50">
        <f t="shared" ref="AD171" si="137">_xlfn.XLOOKUP(AC171,ひらがな,移動単位,0)</f>
        <v>0</v>
      </c>
      <c r="AE171" s="49">
        <f t="shared" ref="AE171" si="138">IF(AND($U171=3,$AZ171&lt;&gt;""),_xlfn.BITOR(_xlfn.BITLSHIFT(1,_xlfn.XLOOKUP(AS171,仮想キートップ,ビット)),_xlfn.BITLSHIFT(1,_xlfn.XLOOKUP(AU171,仮想キートップ,ビット))),"")</f>
        <v>8796093038592</v>
      </c>
      <c r="AF171" s="49" t="str">
        <f t="shared" ref="AF171" si="139">_xlfn.XLOOKUP(AE171,ビットパターン,出力かな,"")</f>
        <v/>
      </c>
      <c r="AG171" s="48">
        <f t="shared" ref="AG171" si="140">_xlfn.XLOOKUP(AF171,ひらがな,移動単位,0)</f>
        <v>0</v>
      </c>
      <c r="AH171" s="386">
        <f t="shared" ref="AH171" si="141">IF(AND($U171=3,$AZ171&lt;&gt;""),_xlfn.BITOR(_xlfn.BITLSHIFT(1,_xlfn.XLOOKUP(AT171,仮想キートップ,ビット)),_xlfn.BITLSHIFT(1,_xlfn.XLOOKUP(AU171,仮想キートップ,ビット))),"")</f>
        <v>17592186060800</v>
      </c>
      <c r="AI171" s="49" t="str">
        <f t="shared" ref="AI171" si="142">_xlfn.XLOOKUP(AH171,ビットパターン,出力かな,"")</f>
        <v/>
      </c>
      <c r="AJ171" s="50">
        <f t="shared" ref="AJ171" si="143">_xlfn.XLOOKUP(AI171,ひらがな,移動単位,0)</f>
        <v>0</v>
      </c>
      <c r="AK171" s="23"/>
      <c r="AL171" s="113">
        <v>217</v>
      </c>
      <c r="AM171" s="4" t="s">
        <v>290</v>
      </c>
      <c r="AN171" s="334"/>
      <c r="AO171" s="334"/>
      <c r="AP171" s="10"/>
      <c r="AQ171" s="4" t="s">
        <v>290</v>
      </c>
      <c r="AR171" s="13"/>
      <c r="AS171" s="13" t="s">
        <v>96</v>
      </c>
      <c r="AT171" s="13" t="s">
        <v>98</v>
      </c>
      <c r="AU171" s="100" t="s">
        <v>25</v>
      </c>
      <c r="AV171" s="22"/>
      <c r="AW171" s="428" t="s">
        <v>1017</v>
      </c>
      <c r="AX171" s="5" t="s">
        <v>1018</v>
      </c>
      <c r="AY171" s="12" t="s">
        <v>1101</v>
      </c>
      <c r="AZ171" s="122" t="str">
        <f t="shared" si="99"/>
        <v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</v>
      </c>
      <c r="BA171" s="83" t="s">
        <v>1102</v>
      </c>
      <c r="BB171" s="122" t="str">
        <f t="shared" si="100"/>
        <v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</v>
      </c>
      <c r="BC171" s="83" t="s">
        <v>1103</v>
      </c>
      <c r="BD171" s="320" t="s">
        <v>1104</v>
      </c>
    </row>
    <row r="172" spans="1:56" ht="168">
      <c r="A172" s="285"/>
      <c r="B172" s="286"/>
      <c r="C172" s="295"/>
      <c r="D172" s="296"/>
      <c r="E172" s="291"/>
      <c r="F172" s="202" t="str">
        <f t="shared" si="116"/>
        <v>{"description":"な, ん &amp; け → +（）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</v>
      </c>
      <c r="G172" s="86" t="str">
        <f t="shared" si="117"/>
        <v>{"conditions":[{"type":"keyboard_type_if","keyboard_types":["jis"]},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72" s="86" t="str">
        <f t="shared" si="118"/>
        <v>{"conditions":[{"type":"keyboard_type_if","keyboard_types":["jis"]},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72" s="86" t="str">
        <f t="shared" si="119"/>
        <v/>
      </c>
      <c r="J172" s="86" t="str">
        <f t="shared" si="120"/>
        <v/>
      </c>
      <c r="K172" s="86" t="str">
        <f t="shared" si="121"/>
        <v/>
      </c>
      <c r="L172" s="86" t="str">
        <f t="shared" si="122"/>
        <v/>
      </c>
      <c r="M172" s="86" t="str">
        <f t="shared" si="123"/>
        <v/>
      </c>
      <c r="N172" s="286"/>
      <c r="O172" s="92" t="str">
        <f t="shared" si="124"/>
        <v>{"description":"[英数] M, Comma &amp; S → +（）","conditions":[{"type":"keyboard_type_if","keyboard_types":["jis"]},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</v>
      </c>
      <c r="P172" s="86" t="str">
        <f t="shared" si="125"/>
        <v>{"conditions":[{"type":"keyboard_type_if","keyboard_types":["jis"]},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Q172" s="86" t="str">
        <f t="shared" si="126"/>
        <v>{"conditions":[{"type":"keyboard_type_if","keyboard_types":["jis"]},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R172" s="93" t="str">
        <f>IF(AND($AM172&lt;&gt;"",$U172=1),_xlfn.CONCAT(R$3,PROPER(_xlfn.XLOOKUP($AS172,入力キー,入力コード)),IF(OR($BD172="",$BD172=$BB172),_xlfn.CONCAT(R$4,IF($AS172=_xlfn.XLOOKUP($AS172,仮想キートップ,入力キー),R$7,R$10),_xlfn.XLOOKUP($AS172,仮想キートップ,入力コード),R$13,$BB172,R$14,_xlfn.XLOOKUP($AS172,仮想キートップ,キー位置),R$15,_xlfn.XLOOKUP($AS172,仮想キートップ,キー位置),R$17,IF($AS172=_xlfn.XLOOKUP($AS172,仮想キートップ,入力キー),R$12,R$11),_xlfn.XLOOKUP($AS172,仮想キートップ,入力コード),R$13,$BB172,R$14,_xlfn.XLOOKUP($AS172,仮想キートップ,キー位置),R$16,_xlfn.XLOOKUP($AS172,仮想キートップ,キー位置),IF(COUNTA($AM172:$AM$348)&gt;1,R$17,R$18)),_xlfn.CONCAT(R$4,R$6,IF($AS172=_xlfn.XLOOKUP($AS172,仮想キートップ,入力キー),R$7,R$10),_xlfn.XLOOKUP($AS172,仮想キートップ,入力コード),R$13,$BB172,R$14,_xlfn.XLOOKUP($AS172,仮想キートップ,キー位置),R$15,_xlfn.XLOOKUP($AS172,仮想キートップ,キー位置),R$17,IF($AS172=_xlfn.XLOOKUP($AS172,仮想キートップ,入力キー),R$8,R$9),_xlfn.XLOOKUP($AS172,仮想キートップ,入力コード),R$13,$BB172,R$14,_xlfn.XLOOKUP($AS172,仮想キートップ,キー位置),R$16,_xlfn.XLOOKUP($AS172,仮想キートップ,キー位置),R$17,R$5,IF($AS172=_xlfn.XLOOKUP($AS172,仮想キートップ,入力キー),R$7,R$10),_xlfn.XLOOKUP($AS172,仮想キートップ,入力コード),R$13,$BD172,R$14,_xlfn.XLOOKUP($AS172,仮想キートップ,キー位置),R$15,_xlfn.XLOOKUP($AS172,仮想キートップ,キー位置),R$17,IF($AS172=_xlfn.XLOOKUP($AS172,仮想キートップ,入力キー),R$12,R$11),_xlfn.XLOOKUP($AS172,仮想キートップ,入力コード),R$13,$BD172,R$14,_xlfn.XLOOKUP($AS172,仮想キートップ,キー位置),R$16,_xlfn.XLOOKUP($AS172,仮想キートップ,キー位置),IF(COUNTA($AM172:$AM$348)&gt;1,R$17,R$18)))),"")</f>
        <v/>
      </c>
      <c r="S172" s="282"/>
      <c r="U172" s="24">
        <f t="shared" si="101"/>
        <v>3</v>
      </c>
      <c r="V172" s="23" t="str">
        <f t="shared" si="102"/>
        <v>A</v>
      </c>
      <c r="W172" s="23">
        <f t="shared" si="103"/>
        <v>1</v>
      </c>
      <c r="X172" s="23">
        <f t="shared" si="104"/>
        <v>0</v>
      </c>
      <c r="Y172" s="30">
        <f t="shared" si="105"/>
        <v>26388346175488</v>
      </c>
      <c r="Z172" s="178">
        <f t="shared" si="106"/>
        <v>0</v>
      </c>
      <c r="AA172" s="23"/>
      <c r="AB172" s="386">
        <f t="shared" si="107"/>
        <v>26388279066624</v>
      </c>
      <c r="AC172" s="49" t="str">
        <f t="shared" si="108"/>
        <v/>
      </c>
      <c r="AD172" s="50">
        <f t="shared" si="109"/>
        <v>0</v>
      </c>
      <c r="AE172" s="49">
        <f t="shared" si="110"/>
        <v>8796160131072</v>
      </c>
      <c r="AF172" s="49" t="str">
        <f t="shared" si="111"/>
        <v/>
      </c>
      <c r="AG172" s="48">
        <f t="shared" si="112"/>
        <v>0</v>
      </c>
      <c r="AH172" s="386">
        <f t="shared" si="113"/>
        <v>17592253153280</v>
      </c>
      <c r="AI172" s="49" t="str">
        <f t="shared" si="114"/>
        <v/>
      </c>
      <c r="AJ172" s="50">
        <f t="shared" si="115"/>
        <v>0</v>
      </c>
      <c r="AK172" s="23"/>
      <c r="AL172" s="113">
        <v>218</v>
      </c>
      <c r="AM172" s="4" t="s">
        <v>290</v>
      </c>
      <c r="AN172" s="334"/>
      <c r="AO172" s="334"/>
      <c r="AP172" s="10"/>
      <c r="AQ172" s="4" t="s">
        <v>290</v>
      </c>
      <c r="AR172" s="13"/>
      <c r="AS172" s="13" t="s">
        <v>96</v>
      </c>
      <c r="AT172" s="13" t="s">
        <v>98</v>
      </c>
      <c r="AU172" s="100" t="s">
        <v>58</v>
      </c>
      <c r="AV172" s="22"/>
      <c r="AW172" s="428" t="s">
        <v>1128</v>
      </c>
      <c r="AX172" s="5" t="s">
        <v>1019</v>
      </c>
      <c r="AY172" s="12" t="s">
        <v>980</v>
      </c>
      <c r="AZ172" s="122" t="str">
        <f t="shared" si="99"/>
        <v>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</v>
      </c>
      <c r="BA172" s="83" t="s">
        <v>981</v>
      </c>
      <c r="BB172" s="122" t="str">
        <f t="shared" si="100"/>
        <v>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</v>
      </c>
      <c r="BC172" s="83" t="s">
        <v>982</v>
      </c>
      <c r="BD172" s="320" t="s">
        <v>983</v>
      </c>
    </row>
    <row r="173" spans="1:56" ht="168">
      <c r="A173" s="285"/>
      <c r="B173" s="286"/>
      <c r="C173" s="295"/>
      <c r="D173" s="296"/>
      <c r="E173" s="291"/>
      <c r="F173" s="202" t="str">
        <f t="shared" si="116"/>
        <v>{"description":"な, ん &amp; ひ → +【】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</v>
      </c>
      <c r="G173" s="86" t="str">
        <f t="shared" si="117"/>
        <v>{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73" s="86" t="str">
        <f t="shared" si="118"/>
        <v>{"conditions":[{"type":"variable_if","name":"USC","value":2},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73" s="86" t="str">
        <f t="shared" si="119"/>
        <v/>
      </c>
      <c r="J173" s="86" t="str">
        <f t="shared" si="120"/>
        <v/>
      </c>
      <c r="K173" s="86" t="str">
        <f t="shared" si="121"/>
        <v/>
      </c>
      <c r="L173" s="86" t="str">
        <f t="shared" si="122"/>
        <v/>
      </c>
      <c r="M173" s="86" t="str">
        <f t="shared" si="123"/>
        <v/>
      </c>
      <c r="N173" s="286"/>
      <c r="O173" s="92" t="str">
        <f t="shared" si="124"/>
        <v>{"description":"[英数] M, Comma &amp; X → +【】","conditions":[{"type":"variable_if","name":"USC","value":2},{"type":"variable_unless","name":"KC_M","value":0},{"type":"variable_unless","name":"KC_COMM","value":0}],"from":{"key_code":"x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],"from":{"key_code":"x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],"from":{"key_code":"x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</v>
      </c>
      <c r="P173" s="86" t="str">
        <f t="shared" si="125"/>
        <v>{"conditions":[{"type":"variable_if","name":"USC","value":2},{"type":"variable_unless","name":"KC_M","value":0},{"type":"variable_unless","name":"KC_X","value":0}],"from":{"key_code":"comma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X","value":0}],"from":{"key_code":"comma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],"from":{"key_code":"comma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Q173" s="86" t="str">
        <f t="shared" si="126"/>
        <v>{"conditions":[{"type":"variable_if","name":"USC","value":2},{"type":"variable_unless","name":"KC_COMM","value":0},{"type":"variable_unless","name":"KC_X","value":0}],"from":{"key_code":"m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],"from":{"key_code":"m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],"from":{"key_code":"m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R173" s="93" t="str">
        <f>IF(AND($AM173&lt;&gt;"",$U173=1),_xlfn.CONCAT(R$3,PROPER(_xlfn.XLOOKUP($AS173,入力キー,入力コード)),IF(OR($BD173="",$BD173=$BB173),_xlfn.CONCAT(R$4,IF($AS173=_xlfn.XLOOKUP($AS173,仮想キートップ,入力キー),R$7,R$10),_xlfn.XLOOKUP($AS173,仮想キートップ,入力コード),R$13,$BB173,R$14,_xlfn.XLOOKUP($AS173,仮想キートップ,キー位置),R$15,_xlfn.XLOOKUP($AS173,仮想キートップ,キー位置),R$17,IF($AS173=_xlfn.XLOOKUP($AS173,仮想キートップ,入力キー),R$12,R$11),_xlfn.XLOOKUP($AS173,仮想キートップ,入力コード),R$13,$BB173,R$14,_xlfn.XLOOKUP($AS173,仮想キートップ,キー位置),R$16,_xlfn.XLOOKUP($AS173,仮想キートップ,キー位置),IF(COUNTA($AM173:$AM$348)&gt;1,R$17,R$18)),_xlfn.CONCAT(R$4,R$6,IF($AS173=_xlfn.XLOOKUP($AS173,仮想キートップ,入力キー),R$7,R$10),_xlfn.XLOOKUP($AS173,仮想キートップ,入力コード),R$13,$BB173,R$14,_xlfn.XLOOKUP($AS173,仮想キートップ,キー位置),R$15,_xlfn.XLOOKUP($AS173,仮想キートップ,キー位置),R$17,IF($AS173=_xlfn.XLOOKUP($AS173,仮想キートップ,入力キー),R$8,R$9),_xlfn.XLOOKUP($AS173,仮想キートップ,入力コード),R$13,$BB173,R$14,_xlfn.XLOOKUP($AS173,仮想キートップ,キー位置),R$16,_xlfn.XLOOKUP($AS173,仮想キートップ,キー位置),R$17,R$5,IF($AS173=_xlfn.XLOOKUP($AS173,仮想キートップ,入力キー),R$7,R$10),_xlfn.XLOOKUP($AS173,仮想キートップ,入力コード),R$13,$BD173,R$14,_xlfn.XLOOKUP($AS173,仮想キートップ,キー位置),R$15,_xlfn.XLOOKUP($AS173,仮想キートップ,キー位置),R$17,IF($AS173=_xlfn.XLOOKUP($AS173,仮想キートップ,入力キー),R$12,R$11),_xlfn.XLOOKUP($AS173,仮想キートップ,入力コード),R$13,$BD173,R$14,_xlfn.XLOOKUP($AS173,仮想キートップ,キー位置),R$16,_xlfn.XLOOKUP($AS173,仮想キートップ,キー位置),IF(COUNTA($AM173:$AM$348)&gt;1,R$17,R$18)))),"")</f>
        <v/>
      </c>
      <c r="S173" s="282"/>
      <c r="U173" s="24">
        <f t="shared" si="101"/>
        <v>3</v>
      </c>
      <c r="V173" s="23" t="str">
        <f t="shared" si="102"/>
        <v>A</v>
      </c>
      <c r="W173" s="23">
        <f t="shared" si="103"/>
        <v>1</v>
      </c>
      <c r="X173" s="23">
        <f t="shared" si="104"/>
        <v>0</v>
      </c>
      <c r="Y173" s="30">
        <f t="shared" si="105"/>
        <v>26663156973568</v>
      </c>
      <c r="Z173" s="178">
        <f t="shared" si="106"/>
        <v>0</v>
      </c>
      <c r="AA173" s="23"/>
      <c r="AB173" s="386">
        <f t="shared" si="107"/>
        <v>26388279066624</v>
      </c>
      <c r="AC173" s="49" t="str">
        <f t="shared" si="108"/>
        <v/>
      </c>
      <c r="AD173" s="50">
        <f t="shared" si="109"/>
        <v>0</v>
      </c>
      <c r="AE173" s="49">
        <f t="shared" si="110"/>
        <v>9070970929152</v>
      </c>
      <c r="AF173" s="49" t="str">
        <f t="shared" si="111"/>
        <v>ぴ</v>
      </c>
      <c r="AG173" s="48">
        <f t="shared" si="112"/>
        <v>1</v>
      </c>
      <c r="AH173" s="386">
        <f t="shared" si="113"/>
        <v>17867063951360</v>
      </c>
      <c r="AI173" s="49" t="str">
        <f t="shared" si="114"/>
        <v/>
      </c>
      <c r="AJ173" s="50">
        <f t="shared" si="115"/>
        <v>0</v>
      </c>
      <c r="AK173" s="23"/>
      <c r="AL173" s="113">
        <v>219</v>
      </c>
      <c r="AM173" s="4" t="s">
        <v>290</v>
      </c>
      <c r="AN173" s="334"/>
      <c r="AO173" s="334"/>
      <c r="AP173" s="10"/>
      <c r="AQ173" s="4" t="s">
        <v>290</v>
      </c>
      <c r="AR173" s="13"/>
      <c r="AS173" s="13" t="s">
        <v>96</v>
      </c>
      <c r="AT173" s="13" t="s">
        <v>98</v>
      </c>
      <c r="AU173" s="100" t="s">
        <v>86</v>
      </c>
      <c r="AV173" s="22"/>
      <c r="AW173" s="428" t="s">
        <v>1020</v>
      </c>
      <c r="AX173" s="5" t="s">
        <v>1021</v>
      </c>
      <c r="AY173" s="12" t="s">
        <v>1043</v>
      </c>
      <c r="AZ173" s="122" t="str">
        <f t="shared" si="99"/>
        <v>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</v>
      </c>
      <c r="BA173" s="83" t="s">
        <v>1044</v>
      </c>
      <c r="BB173" s="122" t="str">
        <f t="shared" si="100"/>
        <v>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</v>
      </c>
      <c r="BC173" s="83"/>
      <c r="BD173" s="320"/>
    </row>
    <row r="174" spans="1:56" ht="105">
      <c r="A174" s="285"/>
      <c r="B174" s="286"/>
      <c r="C174" s="295"/>
      <c r="D174" s="296"/>
      <c r="E174" s="291"/>
      <c r="F174" s="202" t="str">
        <f t="shared" si="116"/>
        <v>{"description":"な, ん &amp; て → 行頭そろえ(ト書き)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</v>
      </c>
      <c r="G174" s="86" t="str">
        <f t="shared" si="117"/>
        <v>{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</v>
      </c>
      <c r="H174" s="86" t="str">
        <f t="shared" si="118"/>
        <v>{"conditions":[{"type":"variable_if","name":"USC","value":2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</v>
      </c>
      <c r="I174" s="86" t="str">
        <f t="shared" si="119"/>
        <v/>
      </c>
      <c r="J174" s="86" t="str">
        <f t="shared" si="120"/>
        <v/>
      </c>
      <c r="K174" s="86" t="str">
        <f t="shared" si="121"/>
        <v/>
      </c>
      <c r="L174" s="86" t="str">
        <f t="shared" si="122"/>
        <v/>
      </c>
      <c r="M174" s="86" t="str">
        <f t="shared" si="123"/>
        <v/>
      </c>
      <c r="N174" s="286"/>
      <c r="O174" s="92" t="str">
        <f t="shared" si="124"/>
        <v>{"description":"[英数] M, Comma &amp; E → 行頭そろえ(ト書き)","conditions":[{"type":"variable_if","name":"USC","value":2},{"type":"variable_unless","name":"KC_M","value":0},{"type":"variable_unless","name":"KC_COMM","value":0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],"from":{"key_code":"e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</v>
      </c>
      <c r="P174" s="86" t="str">
        <f t="shared" si="125"/>
        <v>{"conditions":[{"type":"variable_if","name":"USC","value":2},{"type":"variable_unless","name":"KC_M","value":0},{"type":"variable_unless","name":"KC_E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],"from":{"key_code":"comma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</v>
      </c>
      <c r="Q174" s="86" t="str">
        <f t="shared" si="126"/>
        <v>{"conditions":[{"type":"variable_if","name":"USC","value":2},{"type":"variable_unless","name":"KC_COMM","value":0},{"type":"variable_unless","name":"KC_E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],"from":{"key_code":"m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</v>
      </c>
      <c r="R174" s="93" t="str">
        <f>IF(AND($AM174&lt;&gt;"",$U174=1),_xlfn.CONCAT(R$3,PROPER(_xlfn.XLOOKUP($AS174,入力キー,入力コード)),IF(OR($BD174="",$BD174=$BB174),_xlfn.CONCAT(R$4,IF($AS174=_xlfn.XLOOKUP($AS174,仮想キートップ,入力キー),R$7,R$10),_xlfn.XLOOKUP($AS174,仮想キートップ,入力コード),R$13,$BB174,R$14,_xlfn.XLOOKUP($AS174,仮想キートップ,キー位置),R$15,_xlfn.XLOOKUP($AS174,仮想キートップ,キー位置),R$17,IF($AS174=_xlfn.XLOOKUP($AS174,仮想キートップ,入力キー),R$12,R$11),_xlfn.XLOOKUP($AS174,仮想キートップ,入力コード),R$13,$BB174,R$14,_xlfn.XLOOKUP($AS174,仮想キートップ,キー位置),R$16,_xlfn.XLOOKUP($AS174,仮想キートップ,キー位置),IF(COUNTA($AM174:$AM$348)&gt;1,R$17,R$18)),_xlfn.CONCAT(R$4,R$6,IF($AS174=_xlfn.XLOOKUP($AS174,仮想キートップ,入力キー),R$7,R$10),_xlfn.XLOOKUP($AS174,仮想キートップ,入力コード),R$13,$BB174,R$14,_xlfn.XLOOKUP($AS174,仮想キートップ,キー位置),R$15,_xlfn.XLOOKUP($AS174,仮想キートップ,キー位置),R$17,IF($AS174=_xlfn.XLOOKUP($AS174,仮想キートップ,入力キー),R$8,R$9),_xlfn.XLOOKUP($AS174,仮想キートップ,入力コード),R$13,$BB174,R$14,_xlfn.XLOOKUP($AS174,仮想キートップ,キー位置),R$16,_xlfn.XLOOKUP($AS174,仮想キートップ,キー位置),R$17,R$5,IF($AS174=_xlfn.XLOOKUP($AS174,仮想キートップ,入力キー),R$7,R$10),_xlfn.XLOOKUP($AS174,仮想キートップ,入力コード),R$13,$BD174,R$14,_xlfn.XLOOKUP($AS174,仮想キートップ,キー位置),R$15,_xlfn.XLOOKUP($AS174,仮想キートップ,キー位置),R$17,IF($AS174=_xlfn.XLOOKUP($AS174,仮想キートップ,入力キー),R$12,R$11),_xlfn.XLOOKUP($AS174,仮想キートップ,入力コード),R$13,$BD174,R$14,_xlfn.XLOOKUP($AS174,仮想キートップ,キー位置),R$16,_xlfn.XLOOKUP($AS174,仮想キートップ,キー位置),IF(COUNTA($AM174:$AM$348)&gt;1,R$17,R$18)))),"")</f>
        <v/>
      </c>
      <c r="S174" s="282"/>
      <c r="U174" s="24">
        <f t="shared" si="101"/>
        <v>3</v>
      </c>
      <c r="V174" s="23" t="str">
        <f t="shared" si="102"/>
        <v>A</v>
      </c>
      <c r="W174" s="23">
        <f t="shared" si="103"/>
        <v>1</v>
      </c>
      <c r="X174" s="23">
        <f t="shared" si="104"/>
        <v>0</v>
      </c>
      <c r="Y174" s="30">
        <f t="shared" si="105"/>
        <v>26388279099392</v>
      </c>
      <c r="Z174" s="178">
        <f t="shared" si="106"/>
        <v>0</v>
      </c>
      <c r="AA174" s="23"/>
      <c r="AB174" s="386">
        <f t="shared" si="107"/>
        <v>26388279066624</v>
      </c>
      <c r="AC174" s="49" t="str">
        <f t="shared" si="108"/>
        <v/>
      </c>
      <c r="AD174" s="50">
        <f t="shared" si="109"/>
        <v>0</v>
      </c>
      <c r="AE174" s="49">
        <f t="shared" si="110"/>
        <v>8796093054976</v>
      </c>
      <c r="AF174" s="49" t="str">
        <f t="shared" si="111"/>
        <v/>
      </c>
      <c r="AG174" s="48">
        <f t="shared" si="112"/>
        <v>0</v>
      </c>
      <c r="AH174" s="386">
        <f t="shared" si="113"/>
        <v>17592186077184</v>
      </c>
      <c r="AI174" s="49" t="str">
        <f t="shared" si="114"/>
        <v/>
      </c>
      <c r="AJ174" s="50">
        <f t="shared" si="115"/>
        <v>0</v>
      </c>
      <c r="AK174" s="23"/>
      <c r="AL174" s="113">
        <v>220</v>
      </c>
      <c r="AM174" s="4" t="s">
        <v>290</v>
      </c>
      <c r="AN174" s="334"/>
      <c r="AO174" s="334"/>
      <c r="AP174" s="10"/>
      <c r="AQ174" s="4" t="s">
        <v>290</v>
      </c>
      <c r="AR174" s="13"/>
      <c r="AS174" s="13" t="s">
        <v>96</v>
      </c>
      <c r="AT174" s="13" t="s">
        <v>98</v>
      </c>
      <c r="AU174" s="100" t="s">
        <v>27</v>
      </c>
      <c r="AV174" s="22"/>
      <c r="AW174" s="428" t="s">
        <v>1114</v>
      </c>
      <c r="AX174" s="5" t="s">
        <v>1082</v>
      </c>
      <c r="AY174" s="12" t="s">
        <v>1084</v>
      </c>
      <c r="AZ174" s="122" t="str">
        <f t="shared" si="99"/>
        <v>{"key_code":"a","modifiers":["control"]},{"key_code":"return_or_enter"},{"key_code":"lang1"},{"key_code":"spacebar"},{"key_code":"spacebar"},{"key_code":"spacebar"},{"key_code":"n","modifiers":["control"]}</v>
      </c>
      <c r="BA174" s="83" t="s">
        <v>1085</v>
      </c>
      <c r="BB174" s="122" t="str">
        <f t="shared" si="100"/>
        <v>{"key_code":"a","modifiers":["control"]},{"key_code":"return_or_enter"},{"key_code":"lang1"},{"key_code":"spacebar"},{"key_code":"spacebar"},{"key_code":"spacebar"},{"key_code":"lang2"},{"key_code":"n","modifiers":["control"]}</v>
      </c>
      <c r="BC174" s="83"/>
      <c r="BD174" s="320"/>
    </row>
    <row r="175" spans="1:56" ht="84">
      <c r="A175" s="285"/>
      <c r="B175" s="286"/>
      <c r="C175" s="295"/>
      <c r="D175" s="296"/>
      <c r="E175" s="291"/>
      <c r="F175" s="202" t="str">
        <f t="shared" si="116"/>
        <v>{"description":"な, ん &amp; と → 行頭そろえ(セリフ)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</v>
      </c>
      <c r="G175" s="86" t="str">
        <f t="shared" si="117"/>
        <v>{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</v>
      </c>
      <c r="H175" s="86" t="str">
        <f t="shared" si="118"/>
        <v>{"conditions":[{"type":"variable_if","name":"USC","value":2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</v>
      </c>
      <c r="I175" s="86" t="str">
        <f t="shared" si="119"/>
        <v/>
      </c>
      <c r="J175" s="86" t="str">
        <f t="shared" si="120"/>
        <v/>
      </c>
      <c r="K175" s="86" t="str">
        <f t="shared" si="121"/>
        <v/>
      </c>
      <c r="L175" s="86" t="str">
        <f t="shared" si="122"/>
        <v/>
      </c>
      <c r="M175" s="86" t="str">
        <f t="shared" si="123"/>
        <v/>
      </c>
      <c r="N175" s="286"/>
      <c r="O175" s="92" t="str">
        <f t="shared" si="124"/>
        <v>{"description":"[英数] M, Comma &amp; D → 行頭そろえ(セリフ)","conditions":[{"type":"variable_if","name":"USC","value":2},{"type":"variable_unless","name":"KC_M","value":0},{"type":"variable_unless","name":"KC_COMM","value":0}],"from":{"key_code":"d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],"from":{"key_code":"d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],"from":{"key_code":"d","modifiers":{"optional":["caps_lock"]}},"to":[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</v>
      </c>
      <c r="P175" s="86" t="str">
        <f t="shared" si="125"/>
        <v>{"conditions":[{"type":"variable_if","name":"USC","value":2},{"type":"variable_unless","name":"KC_M","value":0},{"type":"variable_unless","name":"KC_D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],"from":{"key_code":"comma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],"from":{"key_code":"comma","modifiers":{"optional":["caps_lock"]}},"to":[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</v>
      </c>
      <c r="Q175" s="86" t="str">
        <f t="shared" si="126"/>
        <v>{"conditions":[{"type":"variable_if","name":"USC","value":2},{"type":"variable_unless","name":"KC_COMM","value":0},{"type":"variable_unless","name":"KC_D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],"from":{"key_code":"m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],"from":{"key_code":"m","modifiers":{"optional":["caps_lock"]}},"to":[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</v>
      </c>
      <c r="R175" s="93" t="str">
        <f>IF(AND($AM175&lt;&gt;"",$U175=1),_xlfn.CONCAT(R$3,PROPER(_xlfn.XLOOKUP($AS175,入力キー,入力コード)),IF(OR($BD175="",$BD175=$BB175),_xlfn.CONCAT(R$4,IF($AS175=_xlfn.XLOOKUP($AS175,仮想キートップ,入力キー),R$7,R$10),_xlfn.XLOOKUP($AS175,仮想キートップ,入力コード),R$13,$BB175,R$14,_xlfn.XLOOKUP($AS175,仮想キートップ,キー位置),R$15,_xlfn.XLOOKUP($AS175,仮想キートップ,キー位置),R$17,IF($AS175=_xlfn.XLOOKUP($AS175,仮想キートップ,入力キー),R$12,R$11),_xlfn.XLOOKUP($AS175,仮想キートップ,入力コード),R$13,$BB175,R$14,_xlfn.XLOOKUP($AS175,仮想キートップ,キー位置),R$16,_xlfn.XLOOKUP($AS175,仮想キートップ,キー位置),IF(COUNTA($AM175:$AM$348)&gt;1,R$17,R$18)),_xlfn.CONCAT(R$4,R$6,IF($AS175=_xlfn.XLOOKUP($AS175,仮想キートップ,入力キー),R$7,R$10),_xlfn.XLOOKUP($AS175,仮想キートップ,入力コード),R$13,$BB175,R$14,_xlfn.XLOOKUP($AS175,仮想キートップ,キー位置),R$15,_xlfn.XLOOKUP($AS175,仮想キートップ,キー位置),R$17,IF($AS175=_xlfn.XLOOKUP($AS175,仮想キートップ,入力キー),R$8,R$9),_xlfn.XLOOKUP($AS175,仮想キートップ,入力コード),R$13,$BB175,R$14,_xlfn.XLOOKUP($AS175,仮想キートップ,キー位置),R$16,_xlfn.XLOOKUP($AS175,仮想キートップ,キー位置),R$17,R$5,IF($AS175=_xlfn.XLOOKUP($AS175,仮想キートップ,入力キー),R$7,R$10),_xlfn.XLOOKUP($AS175,仮想キートップ,入力コード),R$13,$BD175,R$14,_xlfn.XLOOKUP($AS175,仮想キートップ,キー位置),R$15,_xlfn.XLOOKUP($AS175,仮想キートップ,キー位置),R$17,IF($AS175=_xlfn.XLOOKUP($AS175,仮想キートップ,入力キー),R$12,R$11),_xlfn.XLOOKUP($AS175,仮想キートップ,入力コード),R$13,$BD175,R$14,_xlfn.XLOOKUP($AS175,仮想キートップ,キー位置),R$16,_xlfn.XLOOKUP($AS175,仮想キートップ,キー位置),IF(COUNTA($AM175:$AM$348)&gt;1,R$17,R$18)))),"")</f>
        <v/>
      </c>
      <c r="S175" s="282"/>
      <c r="U175" s="24">
        <f t="shared" si="101"/>
        <v>3</v>
      </c>
      <c r="V175" s="23" t="str">
        <f t="shared" si="102"/>
        <v>A</v>
      </c>
      <c r="W175" s="23">
        <f t="shared" si="103"/>
        <v>1</v>
      </c>
      <c r="X175" s="23">
        <f t="shared" si="104"/>
        <v>0</v>
      </c>
      <c r="Y175" s="30">
        <f t="shared" si="105"/>
        <v>26388413284352</v>
      </c>
      <c r="Z175" s="178">
        <f t="shared" si="106"/>
        <v>0</v>
      </c>
      <c r="AA175" s="23"/>
      <c r="AB175" s="386">
        <f t="shared" si="107"/>
        <v>26388279066624</v>
      </c>
      <c r="AC175" s="49" t="str">
        <f t="shared" si="108"/>
        <v/>
      </c>
      <c r="AD175" s="50">
        <f t="shared" si="109"/>
        <v>0</v>
      </c>
      <c r="AE175" s="49">
        <f t="shared" si="110"/>
        <v>8796227239936</v>
      </c>
      <c r="AF175" s="49" t="str">
        <f t="shared" si="111"/>
        <v/>
      </c>
      <c r="AG175" s="48">
        <f t="shared" si="112"/>
        <v>0</v>
      </c>
      <c r="AH175" s="386">
        <f t="shared" si="113"/>
        <v>17592320262144</v>
      </c>
      <c r="AI175" s="49" t="str">
        <f t="shared" si="114"/>
        <v/>
      </c>
      <c r="AJ175" s="50">
        <f t="shared" si="115"/>
        <v>0</v>
      </c>
      <c r="AK175" s="23"/>
      <c r="AL175" s="113">
        <v>221</v>
      </c>
      <c r="AM175" s="4" t="s">
        <v>290</v>
      </c>
      <c r="AN175" s="334"/>
      <c r="AO175" s="334"/>
      <c r="AP175" s="10"/>
      <c r="AQ175" s="4" t="s">
        <v>290</v>
      </c>
      <c r="AR175" s="13"/>
      <c r="AS175" s="13" t="s">
        <v>96</v>
      </c>
      <c r="AT175" s="13" t="s">
        <v>98</v>
      </c>
      <c r="AU175" s="100" t="s">
        <v>60</v>
      </c>
      <c r="AV175" s="22"/>
      <c r="AW175" s="428" t="s">
        <v>1115</v>
      </c>
      <c r="AX175" s="5" t="s">
        <v>1083</v>
      </c>
      <c r="AY175" s="12" t="s">
        <v>1086</v>
      </c>
      <c r="AZ175" s="122" t="str">
        <f t="shared" si="99"/>
        <v>{"key_code":"a","modifiers":["control"]},{"key_code":"return_or_enter"},{"key_code":"lang1"},{"key_code":"spacebar"},{"key_code":"n","modifiers":["control"]}</v>
      </c>
      <c r="BA175" s="83" t="s">
        <v>1087</v>
      </c>
      <c r="BB175" s="122" t="str">
        <f t="shared" si="100"/>
        <v>{"key_code":"a","modifiers":["control"]},{"key_code":"return_or_enter"},{"key_code":"lang1"},{"key_code":"spacebar"},{"key_code":"lang2"},{"key_code":"n","modifiers":["control"]}</v>
      </c>
      <c r="BC175" s="83"/>
      <c r="BD175" s="320"/>
    </row>
    <row r="176" spans="1:56" ht="63">
      <c r="A176" s="285"/>
      <c r="B176" s="286"/>
      <c r="C176" s="295"/>
      <c r="D176" s="296"/>
      <c r="E176" s="291"/>
      <c r="F176" s="202" t="str">
        <f t="shared" si="116"/>
        <v>{"description":"な, ん &amp; は → ／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</v>
      </c>
      <c r="G176" s="86" t="str">
        <f t="shared" si="117"/>
        <v>{"conditions":[{"type":"variable_unless","name":"USC","value":0},{"type":"variable_unless","name":"KC_M","value":0},{"type":"variable_unless","name":"KC_C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</v>
      </c>
      <c r="H176" s="86" t="str">
        <f t="shared" si="118"/>
        <v>{"conditions":[{"type":"variable_if","name":"USC","value":2},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</v>
      </c>
      <c r="I176" s="86" t="str">
        <f t="shared" si="119"/>
        <v/>
      </c>
      <c r="J176" s="86" t="str">
        <f t="shared" si="120"/>
        <v/>
      </c>
      <c r="K176" s="86" t="str">
        <f t="shared" si="121"/>
        <v/>
      </c>
      <c r="L176" s="86" t="str">
        <f t="shared" si="122"/>
        <v/>
      </c>
      <c r="M176" s="86" t="str">
        <f t="shared" si="123"/>
        <v/>
      </c>
      <c r="N176" s="286"/>
      <c r="O176" s="92" t="str">
        <f t="shared" si="124"/>
        <v>{"description":"[英数] M, Comma &amp; C → ／","conditions":[{"type":"variable_if","name":"USC","value":2},{"type":"variable_unless","name":"KC_M","value":0},{"type":"variable_unless","name":"KC_COMM","value":0}],"from":{"key_code":"c","modifiers":{"optional":["caps_lock"]}},"to":[{"key_code":"delete_or_backspace"},{"key_code":"delete_or_backspace"},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],"from":{"key_code":"c","modifiers":{"optional":["caps_lock"]}},"to":[{"key_code":"delete_or_backspace"},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],"from":{"key_code":"c","modifiers":{"optional":["caps_lock"]}},"to":[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</v>
      </c>
      <c r="P176" s="86" t="str">
        <f t="shared" si="125"/>
        <v>{"conditions":[{"type":"variable_if","name":"USC","value":2},{"type":"variable_unless","name":"KC_M","value":0},{"type":"variable_unless","name":"KC_C","value":0}],"from":{"key_code":"comma","modifiers":{"optional":["caps_lock"]}},"to":[{"key_code":"delete_or_backspace"},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C","value":0}],"from":{"key_code":"comma","modifiers":{"optional":["caps_lock"]}},"to":[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],"from":{"key_code":"comma","modifiers":{"optional":["caps_lock"]}},"to":[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</v>
      </c>
      <c r="Q176" s="86" t="str">
        <f t="shared" si="126"/>
        <v>{"conditions":[{"type":"variable_if","name":"USC","value":2},{"type":"variable_unless","name":"KC_COMM","value":0},{"type":"variable_unless","name":"KC_C","value":0}],"from":{"key_code":"m","modifiers":{"optional":["caps_lock"]}},"to":[{"key_code":"delete_or_backspace"},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],"from":{"key_code":"m","modifiers":{"optional":["caps_lock"]}},"to":[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],"from":{"key_code":"m","modifiers":{"optional":["caps_lock"]}},"to":[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</v>
      </c>
      <c r="R176" s="93" t="str">
        <f>IF(AND($AM176&lt;&gt;"",$U176=1),_xlfn.CONCAT(R$3,PROPER(_xlfn.XLOOKUP($AS176,入力キー,入力コード)),IF(OR($BD176="",$BD176=$BB176),_xlfn.CONCAT(R$4,IF($AS176=_xlfn.XLOOKUP($AS176,仮想キートップ,入力キー),R$7,R$10),_xlfn.XLOOKUP($AS176,仮想キートップ,入力コード),R$13,$BB176,R$14,_xlfn.XLOOKUP($AS176,仮想キートップ,キー位置),R$15,_xlfn.XLOOKUP($AS176,仮想キートップ,キー位置),R$17,IF($AS176=_xlfn.XLOOKUP($AS176,仮想キートップ,入力キー),R$12,R$11),_xlfn.XLOOKUP($AS176,仮想キートップ,入力コード),R$13,$BB176,R$14,_xlfn.XLOOKUP($AS176,仮想キートップ,キー位置),R$16,_xlfn.XLOOKUP($AS176,仮想キートップ,キー位置),IF(COUNTA($AM176:$AM$348)&gt;1,R$17,R$18)),_xlfn.CONCAT(R$4,R$6,IF($AS176=_xlfn.XLOOKUP($AS176,仮想キートップ,入力キー),R$7,R$10),_xlfn.XLOOKUP($AS176,仮想キートップ,入力コード),R$13,$BB176,R$14,_xlfn.XLOOKUP($AS176,仮想キートップ,キー位置),R$15,_xlfn.XLOOKUP($AS176,仮想キートップ,キー位置),R$17,IF($AS176=_xlfn.XLOOKUP($AS176,仮想キートップ,入力キー),R$8,R$9),_xlfn.XLOOKUP($AS176,仮想キートップ,入力コード),R$13,$BB176,R$14,_xlfn.XLOOKUP($AS176,仮想キートップ,キー位置),R$16,_xlfn.XLOOKUP($AS176,仮想キートップ,キー位置),R$17,R$5,IF($AS176=_xlfn.XLOOKUP($AS176,仮想キートップ,入力キー),R$7,R$10),_xlfn.XLOOKUP($AS176,仮想キートップ,入力コード),R$13,$BD176,R$14,_xlfn.XLOOKUP($AS176,仮想キートップ,キー位置),R$15,_xlfn.XLOOKUP($AS176,仮想キートップ,キー位置),R$17,IF($AS176=_xlfn.XLOOKUP($AS176,仮想キートップ,入力キー),R$12,R$11),_xlfn.XLOOKUP($AS176,仮想キートップ,入力コード),R$13,$BD176,R$14,_xlfn.XLOOKUP($AS176,仮想キートップ,キー位置),R$16,_xlfn.XLOOKUP($AS176,仮想キートップ,キー位置),IF(COUNTA($AM176:$AM$348)&gt;1,R$17,R$18)))),"")</f>
        <v/>
      </c>
      <c r="S176" s="282"/>
      <c r="U176" s="24">
        <f t="shared" si="101"/>
        <v>3</v>
      </c>
      <c r="V176" s="23" t="str">
        <f t="shared" si="102"/>
        <v>A</v>
      </c>
      <c r="W176" s="23">
        <f t="shared" si="103"/>
        <v>1</v>
      </c>
      <c r="X176" s="23">
        <f t="shared" si="104"/>
        <v>0</v>
      </c>
      <c r="Y176" s="30">
        <f t="shared" si="105"/>
        <v>26938034880512</v>
      </c>
      <c r="Z176" s="178">
        <f t="shared" si="106"/>
        <v>0</v>
      </c>
      <c r="AA176" s="23"/>
      <c r="AB176" s="386">
        <f t="shared" si="107"/>
        <v>26388279066624</v>
      </c>
      <c r="AC176" s="49" t="str">
        <f t="shared" si="108"/>
        <v/>
      </c>
      <c r="AD176" s="50">
        <f t="shared" si="109"/>
        <v>0</v>
      </c>
      <c r="AE176" s="49">
        <f t="shared" si="110"/>
        <v>9345848836096</v>
      </c>
      <c r="AF176" s="49" t="str">
        <f t="shared" si="111"/>
        <v>ぱ</v>
      </c>
      <c r="AG176" s="48">
        <f t="shared" si="112"/>
        <v>1</v>
      </c>
      <c r="AH176" s="386">
        <f t="shared" si="113"/>
        <v>18141941858304</v>
      </c>
      <c r="AI176" s="49" t="str">
        <f t="shared" si="114"/>
        <v/>
      </c>
      <c r="AJ176" s="50">
        <f t="shared" si="115"/>
        <v>0</v>
      </c>
      <c r="AK176" s="23"/>
      <c r="AL176" s="113">
        <v>222</v>
      </c>
      <c r="AM176" s="4" t="s">
        <v>290</v>
      </c>
      <c r="AN176" s="334"/>
      <c r="AO176" s="334"/>
      <c r="AP176" s="10"/>
      <c r="AQ176" s="4" t="s">
        <v>290</v>
      </c>
      <c r="AR176" s="13"/>
      <c r="AS176" s="13" t="s">
        <v>96</v>
      </c>
      <c r="AT176" s="13" t="s">
        <v>98</v>
      </c>
      <c r="AU176" s="100" t="s">
        <v>88</v>
      </c>
      <c r="AV176" s="22"/>
      <c r="AW176" s="428" t="s">
        <v>585</v>
      </c>
      <c r="AX176" s="5" t="s">
        <v>972</v>
      </c>
      <c r="AY176" s="12" t="s">
        <v>955</v>
      </c>
      <c r="AZ176" s="122" t="str">
        <f t="shared" si="99"/>
        <v>{"key_code":"z","modifiers":["shift","option"]},{"key_code":"slash","modifiers":["option"]},{"key_code":"return_or_enter"}</v>
      </c>
      <c r="BA176" s="83" t="s">
        <v>956</v>
      </c>
      <c r="BB176" s="122" t="str">
        <f t="shared" si="100"/>
        <v>{"key_code":"lang1"},{"key_code":"slash","modifiers":["option"]},{"key_code":"return_or_enter"},{"key_code":"lang2"}</v>
      </c>
      <c r="BC176" s="83"/>
      <c r="BD176" s="320"/>
    </row>
    <row r="177" spans="1:56" ht="63">
      <c r="A177" s="285"/>
      <c r="B177" s="286"/>
      <c r="C177" s="295"/>
      <c r="D177" s="296"/>
      <c r="E177" s="291"/>
      <c r="F177" s="202" t="str">
        <f t="shared" si="116"/>
        <v>{"description":"な, ん &amp; し → □□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</v>
      </c>
      <c r="G177" s="86" t="str">
        <f t="shared" si="117"/>
        <v>{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</v>
      </c>
      <c r="H177" s="86" t="str">
        <f t="shared" si="118"/>
        <v>{"conditions":[{"type":"variable_if","name":"USC","value":2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</v>
      </c>
      <c r="I177" s="86" t="str">
        <f t="shared" si="119"/>
        <v/>
      </c>
      <c r="J177" s="86" t="str">
        <f t="shared" si="120"/>
        <v/>
      </c>
      <c r="K177" s="86" t="str">
        <f t="shared" si="121"/>
        <v/>
      </c>
      <c r="L177" s="86" t="str">
        <f t="shared" si="122"/>
        <v/>
      </c>
      <c r="M177" s="86" t="str">
        <f t="shared" si="123"/>
        <v/>
      </c>
      <c r="N177" s="286"/>
      <c r="O177" s="92" t="str">
        <f t="shared" si="124"/>
        <v>{"description":"[英数] M, Comma &amp; R → □□□","conditions":[{"type":"variable_if","name":"USC","value":2},{"type":"variable_unless","name":"KC_M","value":0},{"type":"variable_unless","name":"KC_COMM","value":0}],"from":{"key_code":"r","modifiers":{"optional":["caps_lock"]}},"to":[{"key_code":"delete_or_backspace"},{"key_code":"delete_or_backspace"},{"key_code":"lang1"},{"key_code":"spacebar"},{"key_code":"spacebar"},{"key_code":"spacebar"},{"key_code":"lang2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],"from":{"key_code":"r","modifiers":{"optional":["caps_lock"]}},"to":[{"key_code":"delete_or_backspace"},{"key_code":"lang1"},{"key_code":"spacebar"},{"key_code":"spacebar"},{"key_code":"spacebar"},{"key_code":"lang2"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],"from":{"key_code":"r","modifiers":{"optional":["caps_lock"]}},"to":[{"key_code":"lang1"},{"key_code":"spacebar"},{"key_code":"spacebar"},{"key_code":"spacebar"},{"key_code":"lang2"},{"set_variable":{"name":"KC_R","value":1}},{"set_variable":{"name":"USC","value":0}}],"to_after_key_up":[{"set_variable":{"name":"KC_R","value":0}}],"type":"basic"},</v>
      </c>
      <c r="P177" s="86" t="str">
        <f t="shared" si="125"/>
        <v>{"conditions":[{"type":"variable_if","name":"USC","value":2},{"type":"variable_unless","name":"KC_M","value":0},{"type":"variable_unless","name":"KC_R","value":0}],"from":{"key_code":"comma","modifiers":{"optional":["caps_lock"]}},"to":[{"key_code":"delete_or_backspace"},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],"from":{"key_code":"comma","modifiers":{"optional":["caps_lock"]}},"to":[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],"from":{"key_code":"comma","modifiers":{"optional":["caps_lock"]}},"to":[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</v>
      </c>
      <c r="Q177" s="86" t="str">
        <f t="shared" si="126"/>
        <v>{"conditions":[{"type":"variable_if","name":"USC","value":2},{"type":"variable_unless","name":"KC_COMM","value":0},{"type":"variable_unless","name":"KC_R","value":0}],"from":{"key_code":"m","modifiers":{"optional":["caps_lock"]}},"to":[{"key_code":"delete_or_backspace"},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],"from":{"key_code":"m","modifiers":{"optional":["caps_lock"]}},"to":[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],"from":{"key_code":"m","modifiers":{"optional":["caps_lock"]}},"to":[{"key_code":"lang1"},{"key_code":"spacebar"},{"key_code":"spacebar"},{"key_code":"spacebar"},{"key_code":"lang2"},{"set_variable":{"name":"KC_M","value":1}},{"set_variable":{"name":"USC","value":0}}],"to_after_key_up":[{"set_variable":{"name":"KC_M","value":0}}],"type":"basic"},</v>
      </c>
      <c r="R177" s="93" t="str">
        <f>IF(AND($AM177&lt;&gt;"",$U177=1),_xlfn.CONCAT(R$3,PROPER(_xlfn.XLOOKUP($AS177,入力キー,入力コード)),IF(OR($BD177="",$BD177=$BB177),_xlfn.CONCAT(R$4,IF($AS177=_xlfn.XLOOKUP($AS177,仮想キートップ,入力キー),R$7,R$10),_xlfn.XLOOKUP($AS177,仮想キートップ,入力コード),R$13,$BB177,R$14,_xlfn.XLOOKUP($AS177,仮想キートップ,キー位置),R$15,_xlfn.XLOOKUP($AS177,仮想キートップ,キー位置),R$17,IF($AS177=_xlfn.XLOOKUP($AS177,仮想キートップ,入力キー),R$12,R$11),_xlfn.XLOOKUP($AS177,仮想キートップ,入力コード),R$13,$BB177,R$14,_xlfn.XLOOKUP($AS177,仮想キートップ,キー位置),R$16,_xlfn.XLOOKUP($AS177,仮想キートップ,キー位置),IF(COUNTA($AM177:$AM$348)&gt;1,R$17,R$18)),_xlfn.CONCAT(R$4,R$6,IF($AS177=_xlfn.XLOOKUP($AS177,仮想キートップ,入力キー),R$7,R$10),_xlfn.XLOOKUP($AS177,仮想キートップ,入力コード),R$13,$BB177,R$14,_xlfn.XLOOKUP($AS177,仮想キートップ,キー位置),R$15,_xlfn.XLOOKUP($AS177,仮想キートップ,キー位置),R$17,IF($AS177=_xlfn.XLOOKUP($AS177,仮想キートップ,入力キー),R$8,R$9),_xlfn.XLOOKUP($AS177,仮想キートップ,入力コード),R$13,$BB177,R$14,_xlfn.XLOOKUP($AS177,仮想キートップ,キー位置),R$16,_xlfn.XLOOKUP($AS177,仮想キートップ,キー位置),R$17,R$5,IF($AS177=_xlfn.XLOOKUP($AS177,仮想キートップ,入力キー),R$7,R$10),_xlfn.XLOOKUP($AS177,仮想キートップ,入力コード),R$13,$BD177,R$14,_xlfn.XLOOKUP($AS177,仮想キートップ,キー位置),R$15,_xlfn.XLOOKUP($AS177,仮想キートップ,キー位置),R$17,IF($AS177=_xlfn.XLOOKUP($AS177,仮想キートップ,入力キー),R$12,R$11),_xlfn.XLOOKUP($AS177,仮想キートップ,入力コード),R$13,$BD177,R$14,_xlfn.XLOOKUP($AS177,仮想キートップ,キー位置),R$16,_xlfn.XLOOKUP($AS177,仮想キートップ,キー位置),IF(COUNTA($AM177:$AM$348)&gt;1,R$17,R$18)))),"")</f>
        <v/>
      </c>
      <c r="S177" s="282"/>
      <c r="U177" s="24">
        <f t="shared" si="101"/>
        <v>3</v>
      </c>
      <c r="V177" s="23" t="str">
        <f t="shared" si="102"/>
        <v>A</v>
      </c>
      <c r="W177" s="23">
        <f t="shared" si="103"/>
        <v>1</v>
      </c>
      <c r="X177" s="23">
        <f t="shared" si="104"/>
        <v>0</v>
      </c>
      <c r="Y177" s="30">
        <f t="shared" si="105"/>
        <v>26388279132160</v>
      </c>
      <c r="Z177" s="178">
        <f t="shared" si="106"/>
        <v>0</v>
      </c>
      <c r="AA177" s="23"/>
      <c r="AB177" s="386">
        <f t="shared" si="107"/>
        <v>26388279066624</v>
      </c>
      <c r="AC177" s="49" t="str">
        <f t="shared" si="108"/>
        <v/>
      </c>
      <c r="AD177" s="50">
        <f t="shared" si="109"/>
        <v>0</v>
      </c>
      <c r="AE177" s="49">
        <f t="shared" si="110"/>
        <v>8796093087744</v>
      </c>
      <c r="AF177" s="49" t="str">
        <f t="shared" si="111"/>
        <v/>
      </c>
      <c r="AG177" s="48">
        <f t="shared" si="112"/>
        <v>0</v>
      </c>
      <c r="AH177" s="386">
        <f t="shared" si="113"/>
        <v>17592186109952</v>
      </c>
      <c r="AI177" s="49" t="str">
        <f t="shared" si="114"/>
        <v/>
      </c>
      <c r="AJ177" s="50">
        <f t="shared" si="115"/>
        <v>0</v>
      </c>
      <c r="AK177" s="23"/>
      <c r="AL177" s="113">
        <v>223</v>
      </c>
      <c r="AM177" s="4" t="s">
        <v>290</v>
      </c>
      <c r="AN177" s="334"/>
      <c r="AO177" s="334"/>
      <c r="AP177" s="10"/>
      <c r="AQ177" s="4" t="s">
        <v>290</v>
      </c>
      <c r="AR177" s="13"/>
      <c r="AS177" s="13" t="s">
        <v>96</v>
      </c>
      <c r="AT177" s="13" t="s">
        <v>98</v>
      </c>
      <c r="AU177" s="100" t="s">
        <v>29</v>
      </c>
      <c r="AV177" s="22"/>
      <c r="AW177" s="428" t="s">
        <v>970</v>
      </c>
      <c r="AX177" s="5" t="s">
        <v>971</v>
      </c>
      <c r="AY177" s="12" t="s">
        <v>1111</v>
      </c>
      <c r="AZ177" s="122" t="str">
        <f t="shared" si="99"/>
        <v>{"key_code":"b","modifiers":["shift","option"]},{"key_code":"lang1"},{"key_code":"spacebar"},{"key_code":"spacebar"},{"key_code":"spacebar"}</v>
      </c>
      <c r="BA177" s="83" t="s">
        <v>957</v>
      </c>
      <c r="BB177" s="122" t="str">
        <f t="shared" si="100"/>
        <v>{"key_code":"lang1"},{"key_code":"spacebar"},{"key_code":"spacebar"},{"key_code":"spacebar"},{"key_code":"lang2"}</v>
      </c>
      <c r="BC177" s="83"/>
      <c r="BD177" s="320"/>
    </row>
    <row r="178" spans="1:56" ht="168">
      <c r="A178" s="285"/>
      <c r="B178" s="286"/>
      <c r="C178" s="295"/>
      <c r="D178" s="296"/>
      <c r="E178" s="291"/>
      <c r="F178" s="202" t="str">
        <f t="shared" si="116"/>
        <v>{"description":"な, ん &amp; か → +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</v>
      </c>
      <c r="G178" s="86" t="str">
        <f t="shared" si="117"/>
        <v>{"conditions":[{"type":"keyboard_type_if","keyboard_types":["jis"]},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78" s="86" t="str">
        <f t="shared" si="118"/>
        <v>{"conditions":[{"type":"keyboard_type_if","keyboard_types":["jis"]},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78" s="86" t="str">
        <f t="shared" si="119"/>
        <v/>
      </c>
      <c r="J178" s="86" t="str">
        <f t="shared" si="120"/>
        <v/>
      </c>
      <c r="K178" s="86" t="str">
        <f t="shared" si="121"/>
        <v/>
      </c>
      <c r="L178" s="86" t="str">
        <f t="shared" si="122"/>
        <v/>
      </c>
      <c r="M178" s="86" t="str">
        <f t="shared" si="123"/>
        <v/>
      </c>
      <c r="N178" s="286"/>
      <c r="O178" s="92" t="str">
        <f t="shared" si="124"/>
        <v>{"description":"[英数] M, Comma &amp; F → +「」","conditions":[{"type":"keyboard_type_if","keyboard_types":["jis"]},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</v>
      </c>
      <c r="P178" s="86" t="str">
        <f t="shared" si="125"/>
        <v>{"conditions":[{"type":"keyboard_type_if","keyboard_types":["jis"]},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Q178" s="86" t="str">
        <f t="shared" si="126"/>
        <v>{"conditions":[{"type":"keyboard_type_if","keyboard_types":["jis"]},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R178" s="93" t="str">
        <f>IF(AND($AM178&lt;&gt;"",$U178=1),_xlfn.CONCAT(R$3,PROPER(_xlfn.XLOOKUP($AS178,入力キー,入力コード)),IF(OR($BD178="",$BD178=$BB178),_xlfn.CONCAT(R$4,IF($AS178=_xlfn.XLOOKUP($AS178,仮想キートップ,入力キー),R$7,R$10),_xlfn.XLOOKUP($AS178,仮想キートップ,入力コード),R$13,$BB178,R$14,_xlfn.XLOOKUP($AS178,仮想キートップ,キー位置),R$15,_xlfn.XLOOKUP($AS178,仮想キートップ,キー位置),R$17,IF($AS178=_xlfn.XLOOKUP($AS178,仮想キートップ,入力キー),R$12,R$11),_xlfn.XLOOKUP($AS178,仮想キートップ,入力コード),R$13,$BB178,R$14,_xlfn.XLOOKUP($AS178,仮想キートップ,キー位置),R$16,_xlfn.XLOOKUP($AS178,仮想キートップ,キー位置),IF(COUNTA($AM178:$AM$348)&gt;1,R$17,R$18)),_xlfn.CONCAT(R$4,R$6,IF($AS178=_xlfn.XLOOKUP($AS178,仮想キートップ,入力キー),R$7,R$10),_xlfn.XLOOKUP($AS178,仮想キートップ,入力コード),R$13,$BB178,R$14,_xlfn.XLOOKUP($AS178,仮想キートップ,キー位置),R$15,_xlfn.XLOOKUP($AS178,仮想キートップ,キー位置),R$17,IF($AS178=_xlfn.XLOOKUP($AS178,仮想キートップ,入力キー),R$8,R$9),_xlfn.XLOOKUP($AS178,仮想キートップ,入力コード),R$13,$BB178,R$14,_xlfn.XLOOKUP($AS178,仮想キートップ,キー位置),R$16,_xlfn.XLOOKUP($AS178,仮想キートップ,キー位置),R$17,R$5,IF($AS178=_xlfn.XLOOKUP($AS178,仮想キートップ,入力キー),R$7,R$10),_xlfn.XLOOKUP($AS178,仮想キートップ,入力コード),R$13,$BD178,R$14,_xlfn.XLOOKUP($AS178,仮想キートップ,キー位置),R$15,_xlfn.XLOOKUP($AS178,仮想キートップ,キー位置),R$17,IF($AS178=_xlfn.XLOOKUP($AS178,仮想キートップ,入力キー),R$12,R$11),_xlfn.XLOOKUP($AS178,仮想キートップ,入力コード),R$13,$BD178,R$14,_xlfn.XLOOKUP($AS178,仮想キートップ,キー位置),R$16,_xlfn.XLOOKUP($AS178,仮想キートップ,キー位置),IF(COUNTA($AM178:$AM$348)&gt;1,R$17,R$18)))),"")</f>
        <v/>
      </c>
      <c r="S178" s="282"/>
      <c r="U178" s="24">
        <f t="shared" si="101"/>
        <v>3</v>
      </c>
      <c r="V178" s="23" t="str">
        <f t="shared" si="102"/>
        <v>A</v>
      </c>
      <c r="W178" s="23">
        <f t="shared" si="103"/>
        <v>1</v>
      </c>
      <c r="X178" s="23">
        <f t="shared" si="104"/>
        <v>0</v>
      </c>
      <c r="Y178" s="30">
        <f t="shared" si="105"/>
        <v>26388547502080</v>
      </c>
      <c r="Z178" s="178">
        <f t="shared" si="106"/>
        <v>0</v>
      </c>
      <c r="AA178" s="23"/>
      <c r="AB178" s="386">
        <f t="shared" si="107"/>
        <v>26388279066624</v>
      </c>
      <c r="AC178" s="49" t="str">
        <f t="shared" si="108"/>
        <v/>
      </c>
      <c r="AD178" s="50">
        <f t="shared" si="109"/>
        <v>0</v>
      </c>
      <c r="AE178" s="49">
        <f t="shared" si="110"/>
        <v>8796361457664</v>
      </c>
      <c r="AF178" s="49" t="str">
        <f t="shared" si="111"/>
        <v/>
      </c>
      <c r="AG178" s="48">
        <f t="shared" si="112"/>
        <v>0</v>
      </c>
      <c r="AH178" s="386">
        <f t="shared" si="113"/>
        <v>17592454479872</v>
      </c>
      <c r="AI178" s="49" t="str">
        <f t="shared" si="114"/>
        <v/>
      </c>
      <c r="AJ178" s="50">
        <f t="shared" si="115"/>
        <v>0</v>
      </c>
      <c r="AK178" s="23"/>
      <c r="AL178" s="113">
        <v>224</v>
      </c>
      <c r="AM178" s="4" t="s">
        <v>290</v>
      </c>
      <c r="AN178" s="334"/>
      <c r="AO178" s="334"/>
      <c r="AP178" s="10"/>
      <c r="AQ178" s="4" t="s">
        <v>290</v>
      </c>
      <c r="AR178" s="13"/>
      <c r="AS178" s="13" t="s">
        <v>96</v>
      </c>
      <c r="AT178" s="13" t="s">
        <v>98</v>
      </c>
      <c r="AU178" s="100" t="s">
        <v>62</v>
      </c>
      <c r="AV178" s="22"/>
      <c r="AW178" s="428" t="s">
        <v>1022</v>
      </c>
      <c r="AX178" s="5" t="s">
        <v>1023</v>
      </c>
      <c r="AY178" s="12" t="s">
        <v>984</v>
      </c>
      <c r="AZ178" s="122" t="str">
        <f t="shared" si="99"/>
        <v>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</v>
      </c>
      <c r="BA178" s="83" t="s">
        <v>985</v>
      </c>
      <c r="BB178" s="122" t="str">
        <f t="shared" si="100"/>
        <v>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</v>
      </c>
      <c r="BC178" s="83" t="s">
        <v>987</v>
      </c>
      <c r="BD178" s="320" t="s">
        <v>986</v>
      </c>
    </row>
    <row r="179" spans="1:56" ht="126">
      <c r="A179" s="285"/>
      <c r="B179" s="286"/>
      <c r="C179" s="295"/>
      <c r="D179" s="296"/>
      <c r="E179" s="291"/>
      <c r="F179" s="202" t="str">
        <f t="shared" si="116"/>
        <v>{"description":"な, ん &amp; こ → 確定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</v>
      </c>
      <c r="G179" s="86" t="str">
        <f t="shared" si="117"/>
        <v>{"conditions":[{"type":"keyboard_type_if","keyboard_types":["jis"]},{"type":"variable_if","name":"USC","value":2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</v>
      </c>
      <c r="H179" s="86" t="str">
        <f t="shared" si="118"/>
        <v>{"conditions":[{"type":"keyboard_type_if","keyboard_types":["jis"]},{"type":"variable_if","name":"USC","value":2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</v>
      </c>
      <c r="I179" s="86" t="str">
        <f t="shared" si="119"/>
        <v/>
      </c>
      <c r="J179" s="86" t="str">
        <f t="shared" si="120"/>
        <v/>
      </c>
      <c r="K179" s="86" t="str">
        <f t="shared" si="121"/>
        <v/>
      </c>
      <c r="L179" s="86" t="str">
        <f t="shared" si="122"/>
        <v/>
      </c>
      <c r="M179" s="86" t="str">
        <f t="shared" si="123"/>
        <v/>
      </c>
      <c r="N179" s="286"/>
      <c r="O179" s="92" t="str">
        <f t="shared" si="124"/>
        <v>{"description":"[英数] M, Comma &amp; V → 確定「」","conditions":[{"type":"keyboard_type_if","keyboard_types":["jis"]},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USC","value":0},{"type":"variable_unless","name":"KC_M","value":0},{"type":"variable_unless","name":"KC_COMM","value":0}],"from":{"key_code":"v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KC_M","value":0},{"type":"variable_unless","name":"KC_COMM","value":0}],"from":{"key_code":"v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],"from":{"key_code":"v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],"from":{"key_code":"v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</v>
      </c>
      <c r="P179" s="86" t="str">
        <f t="shared" si="125"/>
        <v>{"conditions":[{"type":"keyboard_type_if","keyboard_types":["jis"]},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V","value":0}],"from":{"key_code":"comma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V","value":0}],"from":{"key_code":"comma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],"from":{"key_code":"comma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],"from":{"key_code":"comma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</v>
      </c>
      <c r="Q179" s="86" t="str">
        <f t="shared" si="126"/>
        <v>{"conditions":[{"type":"keyboard_type_if","keyboard_types":["jis"]},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V","value":0}],"from":{"key_code":"m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V","value":0}],"from":{"key_code":"m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],"from":{"key_code":"m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],"from":{"key_code":"m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</v>
      </c>
      <c r="R179" s="93" t="str">
        <f>IF(AND($AM179&lt;&gt;"",$U179=1),_xlfn.CONCAT(R$3,PROPER(_xlfn.XLOOKUP($AS179,入力キー,入力コード)),IF(OR($BD179="",$BD179=$BB179),_xlfn.CONCAT(R$4,IF($AS179=_xlfn.XLOOKUP($AS179,仮想キートップ,入力キー),R$7,R$10),_xlfn.XLOOKUP($AS179,仮想キートップ,入力コード),R$13,$BB179,R$14,_xlfn.XLOOKUP($AS179,仮想キートップ,キー位置),R$15,_xlfn.XLOOKUP($AS179,仮想キートップ,キー位置),R$17,IF($AS179=_xlfn.XLOOKUP($AS179,仮想キートップ,入力キー),R$12,R$11),_xlfn.XLOOKUP($AS179,仮想キートップ,入力コード),R$13,$BB179,R$14,_xlfn.XLOOKUP($AS179,仮想キートップ,キー位置),R$16,_xlfn.XLOOKUP($AS179,仮想キートップ,キー位置),IF(COUNTA($AM179:$AM$348)&gt;1,R$17,R$18)),_xlfn.CONCAT(R$4,R$6,IF($AS179=_xlfn.XLOOKUP($AS179,仮想キートップ,入力キー),R$7,R$10),_xlfn.XLOOKUP($AS179,仮想キートップ,入力コード),R$13,$BB179,R$14,_xlfn.XLOOKUP($AS179,仮想キートップ,キー位置),R$15,_xlfn.XLOOKUP($AS179,仮想キートップ,キー位置),R$17,IF($AS179=_xlfn.XLOOKUP($AS179,仮想キートップ,入力キー),R$8,R$9),_xlfn.XLOOKUP($AS179,仮想キートップ,入力コード),R$13,$BB179,R$14,_xlfn.XLOOKUP($AS179,仮想キートップ,キー位置),R$16,_xlfn.XLOOKUP($AS179,仮想キートップ,キー位置),R$17,R$5,IF($AS179=_xlfn.XLOOKUP($AS179,仮想キートップ,入力キー),R$7,R$10),_xlfn.XLOOKUP($AS179,仮想キートップ,入力コード),R$13,$BD179,R$14,_xlfn.XLOOKUP($AS179,仮想キートップ,キー位置),R$15,_xlfn.XLOOKUP($AS179,仮想キートップ,キー位置),R$17,IF($AS179=_xlfn.XLOOKUP($AS179,仮想キートップ,入力キー),R$12,R$11),_xlfn.XLOOKUP($AS179,仮想キートップ,入力コード),R$13,$BD179,R$14,_xlfn.XLOOKUP($AS179,仮想キートップ,キー位置),R$16,_xlfn.XLOOKUP($AS179,仮想キートップ,キー位置),IF(COUNTA($AM179:$AM$348)&gt;1,R$17,R$18)))),"")</f>
        <v/>
      </c>
      <c r="S179" s="282"/>
      <c r="U179" s="24">
        <f t="shared" si="101"/>
        <v>3</v>
      </c>
      <c r="V179" s="23" t="str">
        <f t="shared" si="102"/>
        <v>A</v>
      </c>
      <c r="W179" s="23">
        <f t="shared" si="103"/>
        <v>1</v>
      </c>
      <c r="X179" s="23">
        <f t="shared" si="104"/>
        <v>0</v>
      </c>
      <c r="Y179" s="30">
        <f t="shared" si="105"/>
        <v>27487790694400</v>
      </c>
      <c r="Z179" s="178">
        <f t="shared" si="106"/>
        <v>0</v>
      </c>
      <c r="AA179" s="23"/>
      <c r="AB179" s="386">
        <f t="shared" si="107"/>
        <v>26388279066624</v>
      </c>
      <c r="AC179" s="49" t="str">
        <f t="shared" si="108"/>
        <v/>
      </c>
      <c r="AD179" s="50">
        <f t="shared" si="109"/>
        <v>0</v>
      </c>
      <c r="AE179" s="49">
        <f t="shared" si="110"/>
        <v>9895604649984</v>
      </c>
      <c r="AF179" s="49">
        <f t="shared" si="111"/>
        <v>0</v>
      </c>
      <c r="AG179" s="48">
        <f t="shared" si="112"/>
        <v>0</v>
      </c>
      <c r="AH179" s="386">
        <f t="shared" si="113"/>
        <v>18691697672192</v>
      </c>
      <c r="AI179" s="49" t="str">
        <f t="shared" si="114"/>
        <v/>
      </c>
      <c r="AJ179" s="50">
        <f t="shared" si="115"/>
        <v>0</v>
      </c>
      <c r="AK179" s="23"/>
      <c r="AL179" s="113">
        <v>225</v>
      </c>
      <c r="AM179" s="4" t="s">
        <v>290</v>
      </c>
      <c r="AN179" s="334"/>
      <c r="AO179" s="334"/>
      <c r="AP179" s="10"/>
      <c r="AQ179" s="4" t="s">
        <v>290</v>
      </c>
      <c r="AR179" s="13"/>
      <c r="AS179" s="13" t="s">
        <v>96</v>
      </c>
      <c r="AT179" s="13" t="s">
        <v>98</v>
      </c>
      <c r="AU179" s="100" t="s">
        <v>90</v>
      </c>
      <c r="AV179" s="22"/>
      <c r="AW179" s="428" t="s">
        <v>1117</v>
      </c>
      <c r="AX179" s="5" t="s">
        <v>1000</v>
      </c>
      <c r="AY179" s="12" t="s">
        <v>1088</v>
      </c>
      <c r="AZ179" s="122" t="str">
        <f t="shared" si="99"/>
        <v>{"key_code":"b","modifiers":["shift","option"]},{"key_code":"e","modifiers":["control"]},{"key_code":"return_or_enter"},{"key_code":"lang1"},{"key_code":"close_bracket"},{"key_code":"non_us_pound"},{"key_code":"return_or_enter"},{"key_code":"b","modifiers":["control"]}</v>
      </c>
      <c r="BA179" s="83" t="s">
        <v>1089</v>
      </c>
      <c r="BB179" s="122" t="str">
        <f t="shared" si="100"/>
        <v>{"key_code":"e","modifiers":["control"]},{"key_code":"return_or_enter"},{"key_code":"lang1"},{"key_code":"close_bracket"},{"key_code":"non_us_pound"},{"key_code":"return_or_enter"},{"key_code":"lang2"},{"key_code":"b","modifiers":["control"]}</v>
      </c>
      <c r="BC179" s="83" t="s">
        <v>1090</v>
      </c>
      <c r="BD179" s="320" t="s">
        <v>1091</v>
      </c>
    </row>
    <row r="180" spans="1:56" ht="63">
      <c r="A180" s="285"/>
      <c r="B180" s="286"/>
      <c r="C180" s="295"/>
      <c r="D180" s="296"/>
      <c r="E180" s="291"/>
      <c r="F180" s="202" t="str">
        <f t="shared" si="116"/>
        <v>{"description":"な, ん &amp; 左 → 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</v>
      </c>
      <c r="G180" s="86" t="str">
        <f t="shared" si="117"/>
        <v>{"conditions":[{"type":"variable_if","name":"USC","value":2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</v>
      </c>
      <c r="H180" s="86" t="str">
        <f t="shared" si="118"/>
        <v>{"conditions":[{"type":"variable_if","name":"USC","value":2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</v>
      </c>
      <c r="I180" s="86" t="str">
        <f t="shared" si="119"/>
        <v/>
      </c>
      <c r="J180" s="86" t="str">
        <f t="shared" si="120"/>
        <v/>
      </c>
      <c r="K180" s="86" t="str">
        <f t="shared" si="121"/>
        <v/>
      </c>
      <c r="L180" s="86" t="str">
        <f t="shared" si="122"/>
        <v/>
      </c>
      <c r="M180" s="86" t="str">
        <f t="shared" si="123"/>
        <v/>
      </c>
      <c r="N180" s="286"/>
      <c r="O180" s="92" t="str">
        <f t="shared" si="124"/>
        <v>{"description":"[英数] M, Comma &amp; T → ○","conditions":[{"type":"variable_if","name":"USC","value":2},{"type":"variable_unless","name":"KC_M","value":0},{"type":"variable_unless","name":"KC_COMM","value":0}],"from":{"key_code":"t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],"from":{"key_code":"t","modifiers":{"optional":["caps_lock"]}},"to":[{"key_code":"delete_or_backspace"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],"from":{"key_code":"t","modifiers":{"optional":["caps_lock"]}},"to":[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</v>
      </c>
      <c r="P180" s="86" t="str">
        <f t="shared" si="125"/>
        <v>{"conditions":[{"type":"variable_if","name":"USC","value":2},{"type":"variable_unless","name":"KC_M","value":0},{"type":"variable_unless","name":"KC_T","value":0}],"from":{"key_code":"comma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],"from":{"key_code":"comma","modifiers":{"optional":["caps_lock"]}},"to":[{"key_code":"delete_or_backspace"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],"from":{"key_code":"comma","modifiers":{"optional":["caps_lock"]}},"to":[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</v>
      </c>
      <c r="Q180" s="86" t="str">
        <f t="shared" si="126"/>
        <v>{"conditions":[{"type":"variable_if","name":"USC","value":2},{"type":"variable_unless","name":"KC_COMM","value":0},{"type":"variable_unless","name":"KC_T","value":0}],"from":{"key_code":"m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],"from":{"key_code":"m","modifiers":{"optional":["caps_lock"]}},"to":[{"key_code":"delete_or_backspace"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],"from":{"key_code":"m","modifiers":{"optional":["caps_lock"]}},"to":[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</v>
      </c>
      <c r="R180" s="93" t="str">
        <f>IF(AND($AM180&lt;&gt;"",$U180=1),_xlfn.CONCAT(R$3,PROPER(_xlfn.XLOOKUP($AS180,入力キー,入力コード)),IF(OR($BD180="",$BD180=$BB180),_xlfn.CONCAT(R$4,IF($AS180=_xlfn.XLOOKUP($AS180,仮想キートップ,入力キー),R$7,R$10),_xlfn.XLOOKUP($AS180,仮想キートップ,入力コード),R$13,$BB180,R$14,_xlfn.XLOOKUP($AS180,仮想キートップ,キー位置),R$15,_xlfn.XLOOKUP($AS180,仮想キートップ,キー位置),R$17,IF($AS180=_xlfn.XLOOKUP($AS180,仮想キートップ,入力キー),R$12,R$11),_xlfn.XLOOKUP($AS180,仮想キートップ,入力コード),R$13,$BB180,R$14,_xlfn.XLOOKUP($AS180,仮想キートップ,キー位置),R$16,_xlfn.XLOOKUP($AS180,仮想キートップ,キー位置),IF(COUNTA($AM180:$AM$348)&gt;1,R$17,R$18)),_xlfn.CONCAT(R$4,R$6,IF($AS180=_xlfn.XLOOKUP($AS180,仮想キートップ,入力キー),R$7,R$10),_xlfn.XLOOKUP($AS180,仮想キートップ,入力コード),R$13,$BB180,R$14,_xlfn.XLOOKUP($AS180,仮想キートップ,キー位置),R$15,_xlfn.XLOOKUP($AS180,仮想キートップ,キー位置),R$17,IF($AS180=_xlfn.XLOOKUP($AS180,仮想キートップ,入力キー),R$8,R$9),_xlfn.XLOOKUP($AS180,仮想キートップ,入力コード),R$13,$BB180,R$14,_xlfn.XLOOKUP($AS180,仮想キートップ,キー位置),R$16,_xlfn.XLOOKUP($AS180,仮想キートップ,キー位置),R$17,R$5,IF($AS180=_xlfn.XLOOKUP($AS180,仮想キートップ,入力キー),R$7,R$10),_xlfn.XLOOKUP($AS180,仮想キートップ,入力コード),R$13,$BD180,R$14,_xlfn.XLOOKUP($AS180,仮想キートップ,キー位置),R$15,_xlfn.XLOOKUP($AS180,仮想キートップ,キー位置),R$17,IF($AS180=_xlfn.XLOOKUP($AS180,仮想キートップ,入力キー),R$12,R$11),_xlfn.XLOOKUP($AS180,仮想キートップ,入力コード),R$13,$BD180,R$14,_xlfn.XLOOKUP($AS180,仮想キートップ,キー位置),R$16,_xlfn.XLOOKUP($AS180,仮想キートップ,キー位置),IF(COUNTA($AM180:$AM$348)&gt;1,R$17,R$18)))),"")</f>
        <v/>
      </c>
      <c r="S180" s="282"/>
      <c r="U180" s="24">
        <f t="shared" si="101"/>
        <v>3</v>
      </c>
      <c r="V180" s="23" t="str">
        <f t="shared" si="102"/>
        <v>A</v>
      </c>
      <c r="W180" s="23">
        <f t="shared" si="103"/>
        <v>1</v>
      </c>
      <c r="X180" s="23">
        <f t="shared" si="104"/>
        <v>0</v>
      </c>
      <c r="Y180" s="30">
        <f t="shared" si="105"/>
        <v>26388279197696</v>
      </c>
      <c r="Z180" s="178">
        <f t="shared" si="106"/>
        <v>0</v>
      </c>
      <c r="AA180" s="23"/>
      <c r="AB180" s="386">
        <f t="shared" si="107"/>
        <v>26388279066624</v>
      </c>
      <c r="AC180" s="49" t="str">
        <f t="shared" si="108"/>
        <v/>
      </c>
      <c r="AD180" s="50">
        <f t="shared" si="109"/>
        <v>0</v>
      </c>
      <c r="AE180" s="49">
        <f t="shared" si="110"/>
        <v>8796093153280</v>
      </c>
      <c r="AF180" s="49" t="str">
        <f t="shared" si="111"/>
        <v/>
      </c>
      <c r="AG180" s="48">
        <f t="shared" si="112"/>
        <v>0</v>
      </c>
      <c r="AH180" s="386">
        <f t="shared" si="113"/>
        <v>17592186175488</v>
      </c>
      <c r="AI180" s="49" t="str">
        <f t="shared" si="114"/>
        <v/>
      </c>
      <c r="AJ180" s="50">
        <f t="shared" si="115"/>
        <v>0</v>
      </c>
      <c r="AK180" s="23"/>
      <c r="AL180" s="113">
        <v>226</v>
      </c>
      <c r="AM180" s="4" t="s">
        <v>290</v>
      </c>
      <c r="AN180" s="334"/>
      <c r="AO180" s="334"/>
      <c r="AP180" s="10"/>
      <c r="AQ180" s="4" t="s">
        <v>290</v>
      </c>
      <c r="AR180" s="13"/>
      <c r="AS180" s="13" t="s">
        <v>96</v>
      </c>
      <c r="AT180" s="13" t="s">
        <v>98</v>
      </c>
      <c r="AU180" s="100" t="s">
        <v>31</v>
      </c>
      <c r="AV180" s="22"/>
      <c r="AW180" s="428" t="s">
        <v>334</v>
      </c>
      <c r="AX180" s="5" t="s">
        <v>335</v>
      </c>
      <c r="AY180" s="12" t="s">
        <v>1125</v>
      </c>
      <c r="AZ180" s="122" t="str">
        <f t="shared" si="99"/>
        <v>{"key_code":"b","modifiers":["shift","option"]},{"key_code":"2"},{"key_code":"5"},{"key_code":"c"},{"key_code":"b"},{"key_code":"lang1"}</v>
      </c>
      <c r="BA180" s="83" t="s">
        <v>1113</v>
      </c>
      <c r="BB180" s="122" t="str">
        <f t="shared" si="100"/>
        <v>{"key_code":"b","modifiers":["shift","option"]},{"key_code":"2"},{"key_code":"5"},{"key_code":"c"},{"key_code":"b"},{"key_code":"lang2"}</v>
      </c>
      <c r="BC180" s="83"/>
      <c r="BD180" s="320"/>
    </row>
    <row r="181" spans="1:56" ht="231">
      <c r="A181" s="285"/>
      <c r="B181" s="286"/>
      <c r="C181" s="295"/>
      <c r="D181" s="296"/>
      <c r="E181" s="291"/>
      <c r="F181" s="202" t="str">
        <f t="shared" si="116"/>
        <v>{"description":"な, ん &amp; (っ) → +｜《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</v>
      </c>
      <c r="G181" s="86" t="str">
        <f t="shared" si="117"/>
        <v>{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81" s="86" t="str">
        <f t="shared" si="118"/>
        <v>{"conditions":[{"type":"variable_if","name":"USC","value":2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81" s="86" t="str">
        <f t="shared" si="119"/>
        <v/>
      </c>
      <c r="J181" s="86" t="str">
        <f t="shared" si="120"/>
        <v/>
      </c>
      <c r="K181" s="86" t="str">
        <f t="shared" si="121"/>
        <v/>
      </c>
      <c r="L181" s="86" t="str">
        <f t="shared" si="122"/>
        <v/>
      </c>
      <c r="M181" s="86" t="str">
        <f t="shared" si="123"/>
        <v/>
      </c>
      <c r="N181" s="286"/>
      <c r="O181" s="92" t="str">
        <f t="shared" si="124"/>
        <v>{"description":"[英数] M, Comma &amp; G → +｜《》","conditions":[{"type":"variable_if","name":"USC","value":2},{"type":"variable_unless","name":"KC_M","value":0},{"type":"variable_unless","name":"KC_COMM","value":0}],"from":{"key_code":"g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],"from":{"key_code":"g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],"from":{"key_code":"g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</v>
      </c>
      <c r="P181" s="86" t="str">
        <f t="shared" si="125"/>
        <v>{"conditions":[{"type":"variable_if","name":"USC","value":2},{"type":"variable_unless","name":"KC_M","value":0},{"type":"variable_unless","name":"KC_G","value":0}],"from":{"key_code":"comma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],"from":{"key_code":"comma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],"from":{"key_code":"comma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Q181" s="86" t="str">
        <f t="shared" si="126"/>
        <v>{"conditions":[{"type":"variable_if","name":"USC","value":2},{"type":"variable_unless","name":"KC_COMM","value":0},{"type":"variable_unless","name":"KC_G","value":0}],"from":{"key_code":"m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],"from":{"key_code":"m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],"from":{"key_code":"m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R181" s="93" t="str">
        <f>IF(AND($AM181&lt;&gt;"",$U181=1),_xlfn.CONCAT(R$3,PROPER(_xlfn.XLOOKUP($AS181,入力キー,入力コード)),IF(OR($BD181="",$BD181=$BB181),_xlfn.CONCAT(R$4,IF($AS181=_xlfn.XLOOKUP($AS181,仮想キートップ,入力キー),R$7,R$10),_xlfn.XLOOKUP($AS181,仮想キートップ,入力コード),R$13,$BB181,R$14,_xlfn.XLOOKUP($AS181,仮想キートップ,キー位置),R$15,_xlfn.XLOOKUP($AS181,仮想キートップ,キー位置),R$17,IF($AS181=_xlfn.XLOOKUP($AS181,仮想キートップ,入力キー),R$12,R$11),_xlfn.XLOOKUP($AS181,仮想キートップ,入力コード),R$13,$BB181,R$14,_xlfn.XLOOKUP($AS181,仮想キートップ,キー位置),R$16,_xlfn.XLOOKUP($AS181,仮想キートップ,キー位置),IF(COUNTA($AM181:$AM$348)&gt;1,R$17,R$18)),_xlfn.CONCAT(R$4,R$6,IF($AS181=_xlfn.XLOOKUP($AS181,仮想キートップ,入力キー),R$7,R$10),_xlfn.XLOOKUP($AS181,仮想キートップ,入力コード),R$13,$BB181,R$14,_xlfn.XLOOKUP($AS181,仮想キートップ,キー位置),R$15,_xlfn.XLOOKUP($AS181,仮想キートップ,キー位置),R$17,IF($AS181=_xlfn.XLOOKUP($AS181,仮想キートップ,入力キー),R$8,R$9),_xlfn.XLOOKUP($AS181,仮想キートップ,入力コード),R$13,$BB181,R$14,_xlfn.XLOOKUP($AS181,仮想キートップ,キー位置),R$16,_xlfn.XLOOKUP($AS181,仮想キートップ,キー位置),R$17,R$5,IF($AS181=_xlfn.XLOOKUP($AS181,仮想キートップ,入力キー),R$7,R$10),_xlfn.XLOOKUP($AS181,仮想キートップ,入力コード),R$13,$BD181,R$14,_xlfn.XLOOKUP($AS181,仮想キートップ,キー位置),R$15,_xlfn.XLOOKUP($AS181,仮想キートップ,キー位置),R$17,IF($AS181=_xlfn.XLOOKUP($AS181,仮想キートップ,入力キー),R$12,R$11),_xlfn.XLOOKUP($AS181,仮想キートップ,入力コード),R$13,$BD181,R$14,_xlfn.XLOOKUP($AS181,仮想キートップ,キー位置),R$16,_xlfn.XLOOKUP($AS181,仮想キートップ,キー位置),IF(COUNTA($AM181:$AM$348)&gt;1,R$17,R$18)))),"")</f>
        <v/>
      </c>
      <c r="S181" s="282"/>
      <c r="U181" s="24">
        <f t="shared" si="101"/>
        <v>3</v>
      </c>
      <c r="V181" s="23" t="str">
        <f t="shared" si="102"/>
        <v>A</v>
      </c>
      <c r="W181" s="23">
        <f t="shared" si="103"/>
        <v>1</v>
      </c>
      <c r="X181" s="23">
        <f t="shared" si="104"/>
        <v>0</v>
      </c>
      <c r="Y181" s="30">
        <f t="shared" si="105"/>
        <v>26388815937536</v>
      </c>
      <c r="Z181" s="178">
        <f t="shared" si="106"/>
        <v>0</v>
      </c>
      <c r="AA181" s="23"/>
      <c r="AB181" s="386">
        <f t="shared" si="107"/>
        <v>26388279066624</v>
      </c>
      <c r="AC181" s="49" t="str">
        <f t="shared" si="108"/>
        <v/>
      </c>
      <c r="AD181" s="50">
        <f t="shared" si="109"/>
        <v>0</v>
      </c>
      <c r="AE181" s="49">
        <f t="shared" si="110"/>
        <v>8796629893120</v>
      </c>
      <c r="AF181" s="49" t="str">
        <f t="shared" si="111"/>
        <v/>
      </c>
      <c r="AG181" s="48">
        <f t="shared" si="112"/>
        <v>0</v>
      </c>
      <c r="AH181" s="386">
        <f t="shared" si="113"/>
        <v>17592722915328</v>
      </c>
      <c r="AI181" s="49" t="str">
        <f t="shared" si="114"/>
        <v/>
      </c>
      <c r="AJ181" s="50">
        <f t="shared" si="115"/>
        <v>0</v>
      </c>
      <c r="AK181" s="23"/>
      <c r="AL181" s="113">
        <v>227</v>
      </c>
      <c r="AM181" s="4" t="s">
        <v>290</v>
      </c>
      <c r="AN181" s="334"/>
      <c r="AO181" s="334"/>
      <c r="AP181" s="10"/>
      <c r="AQ181" s="4" t="s">
        <v>290</v>
      </c>
      <c r="AR181" s="13"/>
      <c r="AS181" s="13" t="s">
        <v>96</v>
      </c>
      <c r="AT181" s="13" t="s">
        <v>98</v>
      </c>
      <c r="AU181" s="100" t="s">
        <v>616</v>
      </c>
      <c r="AV181" s="22"/>
      <c r="AW181" s="428" t="s">
        <v>1118</v>
      </c>
      <c r="AX181" s="5" t="s">
        <v>1016</v>
      </c>
      <c r="AY181" s="12" t="s">
        <v>1126</v>
      </c>
      <c r="AZ181" s="122" t="str">
        <f t="shared" si="99"/>
        <v>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</v>
      </c>
      <c r="BA181" s="83" t="s">
        <v>1127</v>
      </c>
      <c r="BB181" s="122" t="str">
        <f t="shared" si="100"/>
        <v>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</v>
      </c>
      <c r="BC181" s="83"/>
      <c r="BD181" s="320"/>
    </row>
    <row r="182" spans="1:56" ht="84">
      <c r="A182" s="285"/>
      <c r="B182" s="286"/>
      <c r="C182" s="295"/>
      <c r="D182" s="296"/>
      <c r="E182" s="291"/>
      <c r="F182" s="202" t="str">
        <f t="shared" si="116"/>
        <v>{"description":"な, ん &amp; そ → 確定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</v>
      </c>
      <c r="G182" s="86" t="str">
        <f t="shared" si="117"/>
        <v>{"conditions":[{"type":"variable_if","name":"USC","value":2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</v>
      </c>
      <c r="H182" s="86" t="str">
        <f t="shared" si="118"/>
        <v>{"conditions":[{"type":"variable_if","name":"USC","value":2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</v>
      </c>
      <c r="I182" s="86" t="str">
        <f t="shared" si="119"/>
        <v/>
      </c>
      <c r="J182" s="86" t="str">
        <f t="shared" si="120"/>
        <v/>
      </c>
      <c r="K182" s="86" t="str">
        <f t="shared" si="121"/>
        <v/>
      </c>
      <c r="L182" s="86" t="str">
        <f t="shared" si="122"/>
        <v/>
      </c>
      <c r="M182" s="86" t="str">
        <f t="shared" si="123"/>
        <v/>
      </c>
      <c r="N182" s="286"/>
      <c r="O182" s="92" t="str">
        <f t="shared" si="124"/>
        <v>{"description":"[英数] M, Comma &amp; B → 確定□","conditions":[{"type":"variable_if","name":"USC","value":2},{"type":"variable_unless","name":"KC_M","value":0},{"type":"variable_unless","name":"KC_COMM","value":0}],"from":{"key_code":"b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],"from":{"key_code":"b","modifiers":{"optional":["caps_lock"]}},"to":[{"key_code":"delete_or_backspace"},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],"from":{"key_code":"b","modifiers":{"optional":["caps_lock"]}},"to":[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</v>
      </c>
      <c r="P182" s="86" t="str">
        <f t="shared" si="125"/>
        <v>{"conditions":[{"type":"variable_if","name":"USC","value":2},{"type":"variable_unless","name":"KC_M","value":0},{"type":"variable_unless","name":"KC_B","value":0}],"from":{"key_code":"comma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],"from":{"key_code":"comma","modifiers":{"optional":["caps_lock"]}},"to":[{"key_code":"delete_or_backspace"},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],"from":{"key_code":"comma","modifiers":{"optional":["caps_lock"]}},"to":[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</v>
      </c>
      <c r="Q182" s="86" t="str">
        <f t="shared" si="126"/>
        <v>{"conditions":[{"type":"variable_if","name":"USC","value":2},{"type":"variable_unless","name":"KC_COMM","value":0},{"type":"variable_unless","name":"KC_B","value":0}],"from":{"key_code":"m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],"from":{"key_code":"m","modifiers":{"optional":["caps_lock"]}},"to":[{"key_code":"delete_or_backspace"},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],"from":{"key_code":"m","modifiers":{"optional":["caps_lock"]}},"to":[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</v>
      </c>
      <c r="R182" s="93" t="str">
        <f>IF(AND($AM182&lt;&gt;"",$U182=1),_xlfn.CONCAT(R$3,PROPER(_xlfn.XLOOKUP($AS182,入力キー,入力コード)),IF(OR($BD182="",$BD182=$BB182),_xlfn.CONCAT(R$4,IF($AS182=_xlfn.XLOOKUP($AS182,仮想キートップ,入力キー),R$7,R$10),_xlfn.XLOOKUP($AS182,仮想キートップ,入力コード),R$13,$BB182,R$14,_xlfn.XLOOKUP($AS182,仮想キートップ,キー位置),R$15,_xlfn.XLOOKUP($AS182,仮想キートップ,キー位置),R$17,IF($AS182=_xlfn.XLOOKUP($AS182,仮想キートップ,入力キー),R$12,R$11),_xlfn.XLOOKUP($AS182,仮想キートップ,入力コード),R$13,$BB182,R$14,_xlfn.XLOOKUP($AS182,仮想キートップ,キー位置),R$16,_xlfn.XLOOKUP($AS182,仮想キートップ,キー位置),IF(COUNTA($AM182:$AM$348)&gt;1,R$17,R$18)),_xlfn.CONCAT(R$4,R$6,IF($AS182=_xlfn.XLOOKUP($AS182,仮想キートップ,入力キー),R$7,R$10),_xlfn.XLOOKUP($AS182,仮想キートップ,入力コード),R$13,$BB182,R$14,_xlfn.XLOOKUP($AS182,仮想キートップ,キー位置),R$15,_xlfn.XLOOKUP($AS182,仮想キートップ,キー位置),R$17,IF($AS182=_xlfn.XLOOKUP($AS182,仮想キートップ,入力キー),R$8,R$9),_xlfn.XLOOKUP($AS182,仮想キートップ,入力コード),R$13,$BB182,R$14,_xlfn.XLOOKUP($AS182,仮想キートップ,キー位置),R$16,_xlfn.XLOOKUP($AS182,仮想キートップ,キー位置),R$17,R$5,IF($AS182=_xlfn.XLOOKUP($AS182,仮想キートップ,入力キー),R$7,R$10),_xlfn.XLOOKUP($AS182,仮想キートップ,入力コード),R$13,$BD182,R$14,_xlfn.XLOOKUP($AS182,仮想キートップ,キー位置),R$15,_xlfn.XLOOKUP($AS182,仮想キートップ,キー位置),R$17,IF($AS182=_xlfn.XLOOKUP($AS182,仮想キートップ,入力キー),R$12,R$11),_xlfn.XLOOKUP($AS182,仮想キートップ,入力コード),R$13,$BD182,R$14,_xlfn.XLOOKUP($AS182,仮想キートップ,キー位置),R$16,_xlfn.XLOOKUP($AS182,仮想キートップ,キー位置),IF(COUNTA($AM182:$AM$348)&gt;1,R$17,R$18)))),"")</f>
        <v/>
      </c>
      <c r="S182" s="282"/>
      <c r="U182" s="24">
        <f t="shared" si="101"/>
        <v>3</v>
      </c>
      <c r="V182" s="23" t="str">
        <f t="shared" si="102"/>
        <v>A</v>
      </c>
      <c r="W182" s="23">
        <f t="shared" si="103"/>
        <v>1</v>
      </c>
      <c r="X182" s="23">
        <f t="shared" si="104"/>
        <v>0</v>
      </c>
      <c r="Y182" s="30">
        <f t="shared" si="105"/>
        <v>28587302322176</v>
      </c>
      <c r="Z182" s="178">
        <f t="shared" si="106"/>
        <v>0</v>
      </c>
      <c r="AA182" s="23"/>
      <c r="AB182" s="386">
        <f t="shared" si="107"/>
        <v>26388279066624</v>
      </c>
      <c r="AC182" s="49" t="str">
        <f t="shared" si="108"/>
        <v/>
      </c>
      <c r="AD182" s="50">
        <f t="shared" si="109"/>
        <v>0</v>
      </c>
      <c r="AE182" s="49">
        <f t="shared" si="110"/>
        <v>10995116277760</v>
      </c>
      <c r="AF182" s="49" t="str">
        <f t="shared" si="111"/>
        <v/>
      </c>
      <c r="AG182" s="48">
        <f t="shared" si="112"/>
        <v>0</v>
      </c>
      <c r="AH182" s="386">
        <f t="shared" si="113"/>
        <v>19791209299968</v>
      </c>
      <c r="AI182" s="49" t="str">
        <f t="shared" si="114"/>
        <v/>
      </c>
      <c r="AJ182" s="50">
        <f t="shared" si="115"/>
        <v>0</v>
      </c>
      <c r="AK182" s="23"/>
      <c r="AL182" s="113">
        <v>228</v>
      </c>
      <c r="AM182" s="4" t="s">
        <v>290</v>
      </c>
      <c r="AN182" s="334"/>
      <c r="AO182" s="334"/>
      <c r="AP182" s="10"/>
      <c r="AQ182" s="4" t="s">
        <v>290</v>
      </c>
      <c r="AR182" s="13"/>
      <c r="AS182" s="13" t="s">
        <v>96</v>
      </c>
      <c r="AT182" s="13" t="s">
        <v>98</v>
      </c>
      <c r="AU182" s="100" t="s">
        <v>92</v>
      </c>
      <c r="AV182" s="22"/>
      <c r="AW182" s="428" t="s">
        <v>1116</v>
      </c>
      <c r="AX182" s="5" t="s">
        <v>1001</v>
      </c>
      <c r="AY182" s="12" t="s">
        <v>1092</v>
      </c>
      <c r="AZ182" s="122" t="str">
        <f t="shared" si="99"/>
        <v>{"key_code":"b","modifiers":["shift","option"]},{"key_code":"e","modifiers":["control"]},{"key_code":"return_or_enter"},{"key_code":"lang1"},{"key_code":"spacebar"}</v>
      </c>
      <c r="BA182" s="83" t="s">
        <v>1112</v>
      </c>
      <c r="BB182" s="122" t="str">
        <f t="shared" si="100"/>
        <v>{"key_code":"e","modifiers":["control"]},{"key_code":"return_or_enter"},{"key_code":"lang1"},{"key_code":"spacebar"},{"key_code":"lang2"}</v>
      </c>
      <c r="BC182" s="83"/>
      <c r="BD182" s="320"/>
    </row>
    <row r="183" spans="1:56" ht="21">
      <c r="A183" s="285"/>
      <c r="B183" s="286"/>
      <c r="C183" s="295"/>
      <c r="D183" s="296"/>
      <c r="E183" s="291"/>
      <c r="F183" s="202" t="str">
        <f t="shared" si="116"/>
        <v/>
      </c>
      <c r="G183" s="86" t="str">
        <f t="shared" si="117"/>
        <v/>
      </c>
      <c r="H183" s="86" t="str">
        <f t="shared" si="118"/>
        <v/>
      </c>
      <c r="I183" s="86" t="str">
        <f t="shared" si="119"/>
        <v>{"description":"左濁 &amp; さ → ざ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u","modifiers":{"optional":["caps_lock"]}},"to":[{"key_code":"delete_or_backspace"},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u","modifiers":{"optional":["caps_lock"]}},"to":[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</v>
      </c>
      <c r="J183" s="86" t="str">
        <f t="shared" si="120"/>
        <v>{"conditions":[{"type":"variable_unless","name":"LKS","value":2},{"type":"variable_unless","name":"USC","value":0},{"type":"variable_unless","name":"KC_U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U","value":0},{"input_sources":[{"language":"ja"}],"type":"input_source_if"},{"input_sources":[{"input_mode_id":"Roman$"}],"type":"input_source_unless"}],"from":{"key_code":"f","modifiers":{"optional":["caps_lock"]}},"to":[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3" s="86" t="str">
        <f t="shared" si="121"/>
        <v/>
      </c>
      <c r="L183" s="86" t="str">
        <f t="shared" si="122"/>
        <v/>
      </c>
      <c r="M183" s="86" t="str">
        <f t="shared" si="123"/>
        <v/>
      </c>
      <c r="N183" s="286"/>
      <c r="O183" s="92" t="str">
        <f t="shared" si="124"/>
        <v/>
      </c>
      <c r="P183" s="86" t="str">
        <f t="shared" si="125"/>
        <v/>
      </c>
      <c r="Q183" s="86" t="str">
        <f t="shared" si="126"/>
        <v/>
      </c>
      <c r="R183" s="93" t="str">
        <f>IF(AND($AM183&lt;&gt;"",$U183=1),_xlfn.CONCAT(R$3,PROPER(_xlfn.XLOOKUP($AS183,入力キー,入力コード)),IF(OR($BD183="",$BD183=$BB183),_xlfn.CONCAT(R$4,IF($AS183=_xlfn.XLOOKUP($AS183,仮想キートップ,入力キー),R$7,R$10),_xlfn.XLOOKUP($AS183,仮想キートップ,入力コード),R$13,$BB183,R$14,_xlfn.XLOOKUP($AS183,仮想キートップ,キー位置),R$15,_xlfn.XLOOKUP($AS183,仮想キートップ,キー位置),R$17,IF($AS183=_xlfn.XLOOKUP($AS183,仮想キートップ,入力キー),R$12,R$11),_xlfn.XLOOKUP($AS183,仮想キートップ,入力コード),R$13,$BB183,R$14,_xlfn.XLOOKUP($AS183,仮想キートップ,キー位置),R$16,_xlfn.XLOOKUP($AS183,仮想キートップ,キー位置),IF(COUNTA($AM183:$AM$348)&gt;1,R$17,R$18)),_xlfn.CONCAT(R$4,R$6,IF($AS183=_xlfn.XLOOKUP($AS183,仮想キートップ,入力キー),R$7,R$10),_xlfn.XLOOKUP($AS183,仮想キートップ,入力コード),R$13,$BB183,R$14,_xlfn.XLOOKUP($AS183,仮想キートップ,キー位置),R$15,_xlfn.XLOOKUP($AS183,仮想キートップ,キー位置),R$17,IF($AS183=_xlfn.XLOOKUP($AS183,仮想キートップ,入力キー),R$8,R$9),_xlfn.XLOOKUP($AS183,仮想キートップ,入力コード),R$13,$BB183,R$14,_xlfn.XLOOKUP($AS183,仮想キートップ,キー位置),R$16,_xlfn.XLOOKUP($AS183,仮想キートップ,キー位置),R$17,R$5,IF($AS183=_xlfn.XLOOKUP($AS183,仮想キートップ,入力キー),R$7,R$10),_xlfn.XLOOKUP($AS183,仮想キートップ,入力コード),R$13,$BD183,R$14,_xlfn.XLOOKUP($AS183,仮想キートップ,キー位置),R$15,_xlfn.XLOOKUP($AS183,仮想キートップ,キー位置),R$17,IF($AS183=_xlfn.XLOOKUP($AS183,仮想キートップ,入力キー),R$12,R$11),_xlfn.XLOOKUP($AS183,仮想キートップ,入力コード),R$13,$BD183,R$14,_xlfn.XLOOKUP($AS183,仮想キートップ,キー位置),R$16,_xlfn.XLOOKUP($AS183,仮想キートップ,キー位置),IF(COUNTA($AM183:$AM$348)&gt;1,R$17,R$18)))),"")</f>
        <v/>
      </c>
      <c r="S183" s="282"/>
      <c r="U183" s="24">
        <f t="shared" si="101"/>
        <v>2</v>
      </c>
      <c r="V183" s="23" t="str">
        <f t="shared" si="102"/>
        <v>A</v>
      </c>
      <c r="W183" s="23">
        <f t="shared" si="103"/>
        <v>1</v>
      </c>
      <c r="X183" s="23">
        <f t="shared" si="104"/>
        <v>0</v>
      </c>
      <c r="Y183" s="30">
        <f t="shared" si="105"/>
        <v>268959744</v>
      </c>
      <c r="Z183" s="178">
        <f t="shared" si="106"/>
        <v>1</v>
      </c>
      <c r="AA183" s="23"/>
      <c r="AB183" s="386" t="str">
        <f t="shared" si="107"/>
        <v/>
      </c>
      <c r="AC183" s="49" t="str">
        <f t="shared" si="108"/>
        <v/>
      </c>
      <c r="AD183" s="50">
        <f t="shared" si="109"/>
        <v>0</v>
      </c>
      <c r="AE183" s="49" t="str">
        <f t="shared" si="110"/>
        <v/>
      </c>
      <c r="AF183" s="49" t="str">
        <f t="shared" si="111"/>
        <v/>
      </c>
      <c r="AG183" s="48">
        <f t="shared" si="112"/>
        <v>0</v>
      </c>
      <c r="AH183" s="386" t="str">
        <f t="shared" si="113"/>
        <v/>
      </c>
      <c r="AI183" s="49" t="str">
        <f t="shared" si="114"/>
        <v/>
      </c>
      <c r="AJ183" s="50">
        <f t="shared" si="115"/>
        <v>0</v>
      </c>
      <c r="AK183" s="23"/>
      <c r="AL183" s="113">
        <v>62</v>
      </c>
      <c r="AM183" s="2"/>
      <c r="AN183" s="334"/>
      <c r="AO183" s="334"/>
      <c r="AP183" s="10"/>
      <c r="AQ183" s="4" t="s">
        <v>290</v>
      </c>
      <c r="AR183" s="13"/>
      <c r="AS183" s="13" t="s">
        <v>47</v>
      </c>
      <c r="AT183" s="13" t="s">
        <v>18</v>
      </c>
      <c r="AU183" s="100"/>
      <c r="AV183" s="22" t="s">
        <v>401</v>
      </c>
      <c r="AW183" s="428"/>
      <c r="AX183" s="5"/>
      <c r="AY183" s="12"/>
      <c r="AZ183" s="122" t="str">
        <f t="shared" si="99"/>
        <v>{"key_code":"z"},{"key_code":"a"}</v>
      </c>
      <c r="BA183" s="83"/>
      <c r="BB183" s="122" t="str">
        <f t="shared" si="100"/>
        <v>{"key_code":"z"},{"key_code":"a"}</v>
      </c>
      <c r="BC183" s="83"/>
      <c r="BD183" s="320"/>
    </row>
    <row r="184" spans="1:56" ht="21">
      <c r="A184" s="285"/>
      <c r="B184" s="286"/>
      <c r="C184" s="295"/>
      <c r="D184" s="296"/>
      <c r="E184" s="291"/>
      <c r="F184" s="202" t="str">
        <f t="shared" si="116"/>
        <v/>
      </c>
      <c r="G184" s="86" t="str">
        <f t="shared" si="117"/>
        <v/>
      </c>
      <c r="H184" s="86" t="str">
        <f t="shared" si="118"/>
        <v/>
      </c>
      <c r="I184" s="86" t="str">
        <f t="shared" si="119"/>
        <v>{"description":"左濁 &amp; す → ず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o","modifiers":{"optional":["caps_lock"]}},"to":[{"key_code":"delete_or_backspace"},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o","modifiers":{"optional":["caps_lock"]}},"to":[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</v>
      </c>
      <c r="J184" s="86" t="str">
        <f t="shared" si="120"/>
        <v>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f","modifiers":{"optional":["caps_lock"]}},"to":[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4" s="86" t="str">
        <f t="shared" si="121"/>
        <v/>
      </c>
      <c r="L184" s="86" t="str">
        <f t="shared" si="122"/>
        <v/>
      </c>
      <c r="M184" s="86" t="str">
        <f t="shared" si="123"/>
        <v/>
      </c>
      <c r="N184" s="286"/>
      <c r="O184" s="92" t="str">
        <f t="shared" si="124"/>
        <v/>
      </c>
      <c r="P184" s="86" t="str">
        <f t="shared" si="125"/>
        <v/>
      </c>
      <c r="Q184" s="86" t="str">
        <f t="shared" si="126"/>
        <v/>
      </c>
      <c r="R184" s="93" t="str">
        <f>IF(AND($AM184&lt;&gt;"",$U184=1),_xlfn.CONCAT(R$3,PROPER(_xlfn.XLOOKUP($AS184,入力キー,入力コード)),IF(OR($BD184="",$BD184=$BB184),_xlfn.CONCAT(R$4,IF($AS184=_xlfn.XLOOKUP($AS184,仮想キートップ,入力キー),R$7,R$10),_xlfn.XLOOKUP($AS184,仮想キートップ,入力コード),R$13,$BB184,R$14,_xlfn.XLOOKUP($AS184,仮想キートップ,キー位置),R$15,_xlfn.XLOOKUP($AS184,仮想キートップ,キー位置),R$17,IF($AS184=_xlfn.XLOOKUP($AS184,仮想キートップ,入力キー),R$12,R$11),_xlfn.XLOOKUP($AS184,仮想キートップ,入力コード),R$13,$BB184,R$14,_xlfn.XLOOKUP($AS184,仮想キートップ,キー位置),R$16,_xlfn.XLOOKUP($AS184,仮想キートップ,キー位置),IF(COUNTA($AM184:$AM$348)&gt;1,R$17,R$18)),_xlfn.CONCAT(R$4,R$6,IF($AS184=_xlfn.XLOOKUP($AS184,仮想キートップ,入力キー),R$7,R$10),_xlfn.XLOOKUP($AS184,仮想キートップ,入力コード),R$13,$BB184,R$14,_xlfn.XLOOKUP($AS184,仮想キートップ,キー位置),R$15,_xlfn.XLOOKUP($AS184,仮想キートップ,キー位置),R$17,IF($AS184=_xlfn.XLOOKUP($AS184,仮想キートップ,入力キー),R$8,R$9),_xlfn.XLOOKUP($AS184,仮想キートップ,入力コード),R$13,$BB184,R$14,_xlfn.XLOOKUP($AS184,仮想キートップ,キー位置),R$16,_xlfn.XLOOKUP($AS184,仮想キートップ,キー位置),R$17,R$5,IF($AS184=_xlfn.XLOOKUP($AS184,仮想キートップ,入力キー),R$7,R$10),_xlfn.XLOOKUP($AS184,仮想キートップ,入力コード),R$13,$BD184,R$14,_xlfn.XLOOKUP($AS184,仮想キートップ,キー位置),R$15,_xlfn.XLOOKUP($AS184,仮想キートップ,キー位置),R$17,IF($AS184=_xlfn.XLOOKUP($AS184,仮想キートップ,入力キー),R$12,R$11),_xlfn.XLOOKUP($AS184,仮想キートップ,入力コード),R$13,$BD184,R$14,_xlfn.XLOOKUP($AS184,仮想キートップ,キー位置),R$16,_xlfn.XLOOKUP($AS184,仮想キートップ,キー位置),IF(COUNTA($AM184:$AM$348)&gt;1,R$17,R$18)))),"")</f>
        <v/>
      </c>
      <c r="S184" s="282"/>
      <c r="U184" s="24">
        <f t="shared" si="101"/>
        <v>2</v>
      </c>
      <c r="V184" s="23" t="str">
        <f t="shared" si="102"/>
        <v>A</v>
      </c>
      <c r="W184" s="23">
        <f t="shared" si="103"/>
        <v>1</v>
      </c>
      <c r="X184" s="23">
        <f t="shared" si="104"/>
        <v>0</v>
      </c>
      <c r="Y184" s="30">
        <f t="shared" si="105"/>
        <v>270532608</v>
      </c>
      <c r="Z184" s="178">
        <f t="shared" si="106"/>
        <v>1</v>
      </c>
      <c r="AA184" s="23"/>
      <c r="AB184" s="386" t="str">
        <f t="shared" si="107"/>
        <v/>
      </c>
      <c r="AC184" s="49" t="str">
        <f t="shared" si="108"/>
        <v/>
      </c>
      <c r="AD184" s="50">
        <f t="shared" si="109"/>
        <v>0</v>
      </c>
      <c r="AE184" s="49" t="str">
        <f t="shared" si="110"/>
        <v/>
      </c>
      <c r="AF184" s="49" t="str">
        <f t="shared" si="111"/>
        <v/>
      </c>
      <c r="AG184" s="48">
        <f t="shared" si="112"/>
        <v>0</v>
      </c>
      <c r="AH184" s="386" t="str">
        <f t="shared" si="113"/>
        <v/>
      </c>
      <c r="AI184" s="49" t="str">
        <f t="shared" si="114"/>
        <v/>
      </c>
      <c r="AJ184" s="50">
        <f t="shared" si="115"/>
        <v>0</v>
      </c>
      <c r="AK184" s="23"/>
      <c r="AL184" s="113">
        <v>63</v>
      </c>
      <c r="AM184" s="2"/>
      <c r="AN184" s="334"/>
      <c r="AO184" s="334"/>
      <c r="AP184" s="10"/>
      <c r="AQ184" s="4" t="s">
        <v>290</v>
      </c>
      <c r="AR184" s="13"/>
      <c r="AS184" s="13" t="s">
        <v>47</v>
      </c>
      <c r="AT184" s="13" t="s">
        <v>39</v>
      </c>
      <c r="AU184" s="100"/>
      <c r="AV184" s="22" t="s">
        <v>402</v>
      </c>
      <c r="AW184" s="428"/>
      <c r="AX184" s="5"/>
      <c r="AY184" s="12"/>
      <c r="AZ184" s="122" t="str">
        <f t="shared" si="99"/>
        <v>{"key_code":"z"},{"key_code":"u"}</v>
      </c>
      <c r="BA184" s="83"/>
      <c r="BB184" s="122" t="str">
        <f t="shared" si="100"/>
        <v>{"key_code":"z"},{"key_code":"u"}</v>
      </c>
      <c r="BC184" s="83"/>
      <c r="BD184" s="320"/>
    </row>
    <row r="185" spans="1:56" ht="21">
      <c r="A185" s="285"/>
      <c r="B185" s="286"/>
      <c r="C185" s="295"/>
      <c r="D185" s="296"/>
      <c r="E185" s="291"/>
      <c r="F185" s="202" t="str">
        <f t="shared" si="116"/>
        <v/>
      </c>
      <c r="G185" s="86" t="str">
        <f t="shared" si="117"/>
        <v/>
      </c>
      <c r="H185" s="86" t="str">
        <f t="shared" si="118"/>
        <v/>
      </c>
      <c r="I185" s="86" t="str">
        <f t="shared" si="119"/>
        <v>{"description":"左濁 &amp; へ → べ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","modifiers":{"optional":["caps_lock"]}},"to":[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185" s="86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f","modifiers":{"optional":["caps_lock"]}},"to":[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5" s="86" t="str">
        <f t="shared" si="121"/>
        <v/>
      </c>
      <c r="L185" s="86" t="str">
        <f t="shared" si="122"/>
        <v/>
      </c>
      <c r="M185" s="86" t="str">
        <f t="shared" si="123"/>
        <v/>
      </c>
      <c r="N185" s="286"/>
      <c r="O185" s="92" t="str">
        <f t="shared" si="124"/>
        <v/>
      </c>
      <c r="P185" s="86" t="str">
        <f t="shared" si="125"/>
        <v/>
      </c>
      <c r="Q185" s="86" t="str">
        <f t="shared" si="126"/>
        <v/>
      </c>
      <c r="R185" s="93" t="str">
        <f>IF(AND($AM185&lt;&gt;"",$U185=1),_xlfn.CONCAT(R$3,PROPER(_xlfn.XLOOKUP($AS185,入力キー,入力コード)),IF(OR($BD185="",$BD185=$BB185),_xlfn.CONCAT(R$4,IF($AS185=_xlfn.XLOOKUP($AS185,仮想キートップ,入力キー),R$7,R$10),_xlfn.XLOOKUP($AS185,仮想キートップ,入力コード),R$13,$BB185,R$14,_xlfn.XLOOKUP($AS185,仮想キートップ,キー位置),R$15,_xlfn.XLOOKUP($AS185,仮想キートップ,キー位置),R$17,IF($AS185=_xlfn.XLOOKUP($AS185,仮想キートップ,入力キー),R$12,R$11),_xlfn.XLOOKUP($AS185,仮想キートップ,入力コード),R$13,$BB185,R$14,_xlfn.XLOOKUP($AS185,仮想キートップ,キー位置),R$16,_xlfn.XLOOKUP($AS185,仮想キートップ,キー位置),IF(COUNTA($AM185:$AM$348)&gt;1,R$17,R$18)),_xlfn.CONCAT(R$4,R$6,IF($AS185=_xlfn.XLOOKUP($AS185,仮想キートップ,入力キー),R$7,R$10),_xlfn.XLOOKUP($AS185,仮想キートップ,入力コード),R$13,$BB185,R$14,_xlfn.XLOOKUP($AS185,仮想キートップ,キー位置),R$15,_xlfn.XLOOKUP($AS185,仮想キートップ,キー位置),R$17,IF($AS185=_xlfn.XLOOKUP($AS185,仮想キートップ,入力キー),R$8,R$9),_xlfn.XLOOKUP($AS185,仮想キートップ,入力コード),R$13,$BB185,R$14,_xlfn.XLOOKUP($AS185,仮想キートップ,キー位置),R$16,_xlfn.XLOOKUP($AS185,仮想キートップ,キー位置),R$17,R$5,IF($AS185=_xlfn.XLOOKUP($AS185,仮想キートップ,入力キー),R$7,R$10),_xlfn.XLOOKUP($AS185,仮想キートップ,入力コード),R$13,$BD185,R$14,_xlfn.XLOOKUP($AS185,仮想キートップ,キー位置),R$15,_xlfn.XLOOKUP($AS185,仮想キートップ,キー位置),R$17,IF($AS185=_xlfn.XLOOKUP($AS185,仮想キートップ,入力キー),R$12,R$11),_xlfn.XLOOKUP($AS185,仮想キートップ,入力コード),R$13,$BD185,R$14,_xlfn.XLOOKUP($AS185,仮想キートップ,キー位置),R$16,_xlfn.XLOOKUP($AS185,仮想キートップ,キー位置),IF(COUNTA($AM185:$AM$348)&gt;1,R$17,R$18)))),"")</f>
        <v/>
      </c>
      <c r="S185" s="282"/>
      <c r="U185" s="24">
        <f t="shared" si="101"/>
        <v>2</v>
      </c>
      <c r="V185" s="23" t="str">
        <f t="shared" si="102"/>
        <v>A</v>
      </c>
      <c r="W185" s="23">
        <f t="shared" si="103"/>
        <v>1</v>
      </c>
      <c r="X185" s="23">
        <f t="shared" si="104"/>
        <v>0</v>
      </c>
      <c r="Y185" s="30">
        <f t="shared" si="105"/>
        <v>272629760</v>
      </c>
      <c r="Z185" s="178">
        <f t="shared" si="106"/>
        <v>1</v>
      </c>
      <c r="AA185" s="23"/>
      <c r="AB185" s="386" t="str">
        <f t="shared" si="107"/>
        <v/>
      </c>
      <c r="AC185" s="49" t="str">
        <f t="shared" si="108"/>
        <v/>
      </c>
      <c r="AD185" s="50">
        <f t="shared" si="109"/>
        <v>0</v>
      </c>
      <c r="AE185" s="49" t="str">
        <f t="shared" si="110"/>
        <v/>
      </c>
      <c r="AF185" s="49" t="str">
        <f t="shared" si="111"/>
        <v/>
      </c>
      <c r="AG185" s="48">
        <f t="shared" si="112"/>
        <v>0</v>
      </c>
      <c r="AH185" s="386" t="str">
        <f t="shared" si="113"/>
        <v/>
      </c>
      <c r="AI185" s="49" t="str">
        <f t="shared" si="114"/>
        <v/>
      </c>
      <c r="AJ185" s="50">
        <f t="shared" si="115"/>
        <v>0</v>
      </c>
      <c r="AK185" s="23"/>
      <c r="AL185" s="113">
        <v>64</v>
      </c>
      <c r="AM185" s="2"/>
      <c r="AN185" s="334"/>
      <c r="AO185" s="334"/>
      <c r="AP185" s="10"/>
      <c r="AQ185" s="4" t="s">
        <v>290</v>
      </c>
      <c r="AR185" s="13"/>
      <c r="AS185" s="13" t="s">
        <v>47</v>
      </c>
      <c r="AT185" s="13" t="s">
        <v>41</v>
      </c>
      <c r="AU185" s="100"/>
      <c r="AV185" s="22" t="s">
        <v>409</v>
      </c>
      <c r="AW185" s="428"/>
      <c r="AX185" s="5"/>
      <c r="AY185" s="12"/>
      <c r="AZ185" s="122" t="str">
        <f t="shared" si="99"/>
        <v>{"key_code":"b"},{"key_code":"e"}</v>
      </c>
      <c r="BA185" s="83"/>
      <c r="BB185" s="122" t="str">
        <f t="shared" si="100"/>
        <v>{"key_code":"b"},{"key_code":"e"}</v>
      </c>
      <c r="BC185" s="83"/>
      <c r="BD185" s="320"/>
    </row>
    <row r="186" spans="1:56" ht="21">
      <c r="A186" s="285"/>
      <c r="B186" s="286"/>
      <c r="C186" s="295"/>
      <c r="D186" s="296"/>
      <c r="E186" s="291"/>
      <c r="F186" s="202" t="str">
        <f t="shared" si="116"/>
        <v/>
      </c>
      <c r="G186" s="86" t="str">
        <f t="shared" si="117"/>
        <v/>
      </c>
      <c r="H186" s="86" t="str">
        <f t="shared" si="118"/>
        <v/>
      </c>
      <c r="I186" s="86" t="str">
        <f t="shared" si="119"/>
        <v>{"description":"左濁 &amp; く → ぐ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h","modifiers":{"optional":["caps_lock"]}},"to":[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186" s="86" t="str">
        <f t="shared" si="120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f","modifiers":{"optional":["caps_lock"]}},"to":[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6" s="86" t="str">
        <f t="shared" si="121"/>
        <v/>
      </c>
      <c r="L186" s="86" t="str">
        <f t="shared" si="122"/>
        <v/>
      </c>
      <c r="M186" s="86" t="str">
        <f t="shared" si="123"/>
        <v/>
      </c>
      <c r="N186" s="286"/>
      <c r="O186" s="92" t="str">
        <f t="shared" si="124"/>
        <v/>
      </c>
      <c r="P186" s="86" t="str">
        <f t="shared" si="125"/>
        <v/>
      </c>
      <c r="Q186" s="86" t="str">
        <f t="shared" si="126"/>
        <v/>
      </c>
      <c r="R186" s="93" t="str">
        <f>IF(AND($AM186&lt;&gt;"",$U186=1),_xlfn.CONCAT(R$3,PROPER(_xlfn.XLOOKUP($AS186,入力キー,入力コード)),IF(OR($BD186="",$BD186=$BB186),_xlfn.CONCAT(R$4,IF($AS186=_xlfn.XLOOKUP($AS186,仮想キートップ,入力キー),R$7,R$10),_xlfn.XLOOKUP($AS186,仮想キートップ,入力コード),R$13,$BB186,R$14,_xlfn.XLOOKUP($AS186,仮想キートップ,キー位置),R$15,_xlfn.XLOOKUP($AS186,仮想キートップ,キー位置),R$17,IF($AS186=_xlfn.XLOOKUP($AS186,仮想キートップ,入力キー),R$12,R$11),_xlfn.XLOOKUP($AS186,仮想キートップ,入力コード),R$13,$BB186,R$14,_xlfn.XLOOKUP($AS186,仮想キートップ,キー位置),R$16,_xlfn.XLOOKUP($AS186,仮想キートップ,キー位置),IF(COUNTA($AM186:$AM$348)&gt;1,R$17,R$18)),_xlfn.CONCAT(R$4,R$6,IF($AS186=_xlfn.XLOOKUP($AS186,仮想キートップ,入力キー),R$7,R$10),_xlfn.XLOOKUP($AS186,仮想キートップ,入力コード),R$13,$BB186,R$14,_xlfn.XLOOKUP($AS186,仮想キートップ,キー位置),R$15,_xlfn.XLOOKUP($AS186,仮想キートップ,キー位置),R$17,IF($AS186=_xlfn.XLOOKUP($AS186,仮想キートップ,入力キー),R$8,R$9),_xlfn.XLOOKUP($AS186,仮想キートップ,入力コード),R$13,$BB186,R$14,_xlfn.XLOOKUP($AS186,仮想キートップ,キー位置),R$16,_xlfn.XLOOKUP($AS186,仮想キートップ,キー位置),R$17,R$5,IF($AS186=_xlfn.XLOOKUP($AS186,仮想キートップ,入力キー),R$7,R$10),_xlfn.XLOOKUP($AS186,仮想キートップ,入力コード),R$13,$BD186,R$14,_xlfn.XLOOKUP($AS186,仮想キートップ,キー位置),R$15,_xlfn.XLOOKUP($AS186,仮想キートップ,キー位置),R$17,IF($AS186=_xlfn.XLOOKUP($AS186,仮想キートップ,入力キー),R$12,R$11),_xlfn.XLOOKUP($AS186,仮想キートップ,入力コード),R$13,$BD186,R$14,_xlfn.XLOOKUP($AS186,仮想キートップ,キー位置),R$16,_xlfn.XLOOKUP($AS186,仮想キートップ,キー位置),IF(COUNTA($AM186:$AM$348)&gt;1,R$17,R$18)))),"")</f>
        <v/>
      </c>
      <c r="S186" s="282"/>
      <c r="U186" s="24">
        <f t="shared" si="101"/>
        <v>2</v>
      </c>
      <c r="V186" s="23" t="str">
        <f t="shared" si="102"/>
        <v>A</v>
      </c>
      <c r="W186" s="23">
        <f t="shared" si="103"/>
        <v>1</v>
      </c>
      <c r="X186" s="23">
        <f t="shared" si="104"/>
        <v>0</v>
      </c>
      <c r="Y186" s="30">
        <f t="shared" si="105"/>
        <v>1342177280</v>
      </c>
      <c r="Z186" s="178">
        <f t="shared" si="106"/>
        <v>1</v>
      </c>
      <c r="AA186" s="23"/>
      <c r="AB186" s="386" t="str">
        <f t="shared" si="107"/>
        <v/>
      </c>
      <c r="AC186" s="49" t="str">
        <f t="shared" si="108"/>
        <v/>
      </c>
      <c r="AD186" s="50">
        <f t="shared" si="109"/>
        <v>0</v>
      </c>
      <c r="AE186" s="49" t="str">
        <f t="shared" si="110"/>
        <v/>
      </c>
      <c r="AF186" s="49" t="str">
        <f t="shared" si="111"/>
        <v/>
      </c>
      <c r="AG186" s="48">
        <f t="shared" si="112"/>
        <v>0</v>
      </c>
      <c r="AH186" s="386" t="str">
        <f t="shared" si="113"/>
        <v/>
      </c>
      <c r="AI186" s="49" t="str">
        <f t="shared" si="114"/>
        <v/>
      </c>
      <c r="AJ186" s="50">
        <f t="shared" si="115"/>
        <v>0</v>
      </c>
      <c r="AK186" s="23"/>
      <c r="AL186" s="113">
        <v>65</v>
      </c>
      <c r="AM186" s="2"/>
      <c r="AN186" s="334"/>
      <c r="AO186" s="334"/>
      <c r="AP186" s="10"/>
      <c r="AQ186" s="4" t="s">
        <v>290</v>
      </c>
      <c r="AR186" s="13"/>
      <c r="AS186" s="13" t="s">
        <v>47</v>
      </c>
      <c r="AT186" s="13" t="s">
        <v>65</v>
      </c>
      <c r="AU186" s="100"/>
      <c r="AV186" s="22" t="s">
        <v>403</v>
      </c>
      <c r="AW186" s="428"/>
      <c r="AX186" s="5"/>
      <c r="AY186" s="12"/>
      <c r="AZ186" s="122" t="str">
        <f t="shared" si="99"/>
        <v>{"key_code":"g"},{"key_code":"u"}</v>
      </c>
      <c r="BA186" s="83"/>
      <c r="BB186" s="122" t="str">
        <f t="shared" si="100"/>
        <v>{"key_code":"g"},{"key_code":"u"}</v>
      </c>
      <c r="BC186" s="83"/>
      <c r="BD186" s="320"/>
    </row>
    <row r="187" spans="1:56" ht="21">
      <c r="A187" s="285"/>
      <c r="B187" s="286"/>
      <c r="C187" s="295"/>
      <c r="D187" s="296"/>
      <c r="E187" s="291"/>
      <c r="F187" s="202" t="str">
        <f t="shared" si="116"/>
        <v/>
      </c>
      <c r="G187" s="86" t="str">
        <f t="shared" si="117"/>
        <v/>
      </c>
      <c r="H187" s="86" t="str">
        <f t="shared" si="118"/>
        <v/>
      </c>
      <c r="I187" s="86" t="str">
        <f t="shared" si="119"/>
        <v>{"description":"左濁 &amp; つ → づ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l","modifiers":{"optional":["caps_lock"]}},"to":[{"key_code":"d"},{"key_code":"u"},{"set_variable":{"name":"KC_L","value":1}},{"set_variable":{"name":"USC","value":1}},{"set_variable":{"name":"LKS","value":2}}],"to_after_key_up":[{"set_variable":{"name":"KC_L","value":0}},{"set_variable":{"name":"USC","value":0}}],"type":"basic"},</v>
      </c>
      <c r="J187" s="86" t="str">
        <f t="shared" si="120"/>
        <v>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f","modifiers":{"optional":["caps_lock"]}},"to":[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7" s="86" t="str">
        <f t="shared" si="121"/>
        <v/>
      </c>
      <c r="L187" s="86" t="str">
        <f t="shared" si="122"/>
        <v/>
      </c>
      <c r="M187" s="86" t="str">
        <f t="shared" si="123"/>
        <v/>
      </c>
      <c r="N187" s="286"/>
      <c r="O187" s="92" t="str">
        <f t="shared" si="124"/>
        <v/>
      </c>
      <c r="P187" s="86" t="str">
        <f t="shared" si="125"/>
        <v/>
      </c>
      <c r="Q187" s="86" t="str">
        <f t="shared" si="126"/>
        <v/>
      </c>
      <c r="R187" s="93" t="str">
        <f>IF(AND($AM187&lt;&gt;"",$U187=1),_xlfn.CONCAT(R$3,PROPER(_xlfn.XLOOKUP($AS187,入力キー,入力コード)),IF(OR($BD187="",$BD187=$BB187),_xlfn.CONCAT(R$4,IF($AS187=_xlfn.XLOOKUP($AS187,仮想キートップ,入力キー),R$7,R$10),_xlfn.XLOOKUP($AS187,仮想キートップ,入力コード),R$13,$BB187,R$14,_xlfn.XLOOKUP($AS187,仮想キートップ,キー位置),R$15,_xlfn.XLOOKUP($AS187,仮想キートップ,キー位置),R$17,IF($AS187=_xlfn.XLOOKUP($AS187,仮想キートップ,入力キー),R$12,R$11),_xlfn.XLOOKUP($AS187,仮想キートップ,入力コード),R$13,$BB187,R$14,_xlfn.XLOOKUP($AS187,仮想キートップ,キー位置),R$16,_xlfn.XLOOKUP($AS187,仮想キートップ,キー位置),IF(COUNTA($AM187:$AM$348)&gt;1,R$17,R$18)),_xlfn.CONCAT(R$4,R$6,IF($AS187=_xlfn.XLOOKUP($AS187,仮想キートップ,入力キー),R$7,R$10),_xlfn.XLOOKUP($AS187,仮想キートップ,入力コード),R$13,$BB187,R$14,_xlfn.XLOOKUP($AS187,仮想キートップ,キー位置),R$15,_xlfn.XLOOKUP($AS187,仮想キートップ,キー位置),R$17,IF($AS187=_xlfn.XLOOKUP($AS187,仮想キートップ,入力キー),R$8,R$9),_xlfn.XLOOKUP($AS187,仮想キートップ,入力コード),R$13,$BB187,R$14,_xlfn.XLOOKUP($AS187,仮想キートップ,キー位置),R$16,_xlfn.XLOOKUP($AS187,仮想キートップ,キー位置),R$17,R$5,IF($AS187=_xlfn.XLOOKUP($AS187,仮想キートップ,入力キー),R$7,R$10),_xlfn.XLOOKUP($AS187,仮想キートップ,入力コード),R$13,$BD187,R$14,_xlfn.XLOOKUP($AS187,仮想キートップ,キー位置),R$15,_xlfn.XLOOKUP($AS187,仮想キートップ,キー位置),R$17,IF($AS187=_xlfn.XLOOKUP($AS187,仮想キートップ,入力キー),R$12,R$11),_xlfn.XLOOKUP($AS187,仮想キートップ,入力コード),R$13,$BD187,R$14,_xlfn.XLOOKUP($AS187,仮想キートップ,キー位置),R$16,_xlfn.XLOOKUP($AS187,仮想キートップ,キー位置),IF(COUNTA($AM187:$AM$348)&gt;1,R$17,R$18)))),"")</f>
        <v/>
      </c>
      <c r="S187" s="282"/>
      <c r="U187" s="24">
        <f t="shared" si="101"/>
        <v>2</v>
      </c>
      <c r="V187" s="23" t="str">
        <f t="shared" si="102"/>
        <v>A</v>
      </c>
      <c r="W187" s="23">
        <f t="shared" si="103"/>
        <v>1</v>
      </c>
      <c r="X187" s="23">
        <f t="shared" si="104"/>
        <v>0</v>
      </c>
      <c r="Y187" s="30">
        <f t="shared" si="105"/>
        <v>8858370048</v>
      </c>
      <c r="Z187" s="178">
        <f t="shared" si="106"/>
        <v>1</v>
      </c>
      <c r="AA187" s="23"/>
      <c r="AB187" s="386" t="str">
        <f t="shared" si="107"/>
        <v/>
      </c>
      <c r="AC187" s="49" t="str">
        <f t="shared" si="108"/>
        <v/>
      </c>
      <c r="AD187" s="50">
        <f t="shared" si="109"/>
        <v>0</v>
      </c>
      <c r="AE187" s="49" t="str">
        <f t="shared" si="110"/>
        <v/>
      </c>
      <c r="AF187" s="49" t="str">
        <f t="shared" si="111"/>
        <v/>
      </c>
      <c r="AG187" s="48">
        <f t="shared" si="112"/>
        <v>0</v>
      </c>
      <c r="AH187" s="386" t="str">
        <f t="shared" si="113"/>
        <v/>
      </c>
      <c r="AI187" s="49" t="str">
        <f t="shared" si="114"/>
        <v/>
      </c>
      <c r="AJ187" s="50">
        <f t="shared" si="115"/>
        <v>0</v>
      </c>
      <c r="AK187" s="23"/>
      <c r="AL187" s="113">
        <v>66</v>
      </c>
      <c r="AM187" s="2"/>
      <c r="AN187" s="334"/>
      <c r="AO187" s="334"/>
      <c r="AP187" s="10"/>
      <c r="AQ187" s="4" t="s">
        <v>290</v>
      </c>
      <c r="AR187" s="13"/>
      <c r="AS187" s="13" t="s">
        <v>47</v>
      </c>
      <c r="AT187" s="13" t="s">
        <v>453</v>
      </c>
      <c r="AU187" s="100"/>
      <c r="AV187" s="22" t="s">
        <v>405</v>
      </c>
      <c r="AW187" s="428"/>
      <c r="AX187" s="5"/>
      <c r="AY187" s="12"/>
      <c r="AZ187" s="122" t="str">
        <f t="shared" si="99"/>
        <v>{"key_code":"d"},{"key_code":"u"}</v>
      </c>
      <c r="BA187" s="83"/>
      <c r="BB187" s="122" t="str">
        <f t="shared" si="100"/>
        <v>{"key_code":"d"},{"key_code":"u"}</v>
      </c>
      <c r="BC187" s="83"/>
      <c r="BD187" s="320"/>
    </row>
    <row r="188" spans="1:56" ht="21">
      <c r="A188" s="285"/>
      <c r="B188" s="286"/>
      <c r="C188" s="295"/>
      <c r="D188" s="296"/>
      <c r="E188" s="291"/>
      <c r="F188" s="202" t="str">
        <f t="shared" si="116"/>
        <v/>
      </c>
      <c r="G188" s="86" t="str">
        <f t="shared" si="117"/>
        <v/>
      </c>
      <c r="H188" s="86" t="str">
        <f t="shared" si="118"/>
        <v/>
      </c>
      <c r="I188" s="86" t="str">
        <f t="shared" si="119"/>
        <v>{"description":"左濁 &amp; ふ → ぶ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elete_or_backspace"},{"key_code":"b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b"},{"key_code":"u"},{"set_variable":{"name":"KC_SCLN","value":1}},{"set_variable":{"name":"USC","value":1}},{"set_variable":{"name":"LKS","value":2}}],"to_after_key_up":[{"set_variable":{"name":"KC_SCLN","value":0}},{"set_variable":{"name":"USC","value":0}}],"type":"basic"},</v>
      </c>
      <c r="J188" s="86" t="str">
        <f t="shared" si="120"/>
        <v>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f","modifiers":{"optional":["caps_lock"]}},"to":[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8" s="86" t="str">
        <f t="shared" si="121"/>
        <v/>
      </c>
      <c r="L188" s="86" t="str">
        <f t="shared" si="122"/>
        <v/>
      </c>
      <c r="M188" s="86" t="str">
        <f t="shared" si="123"/>
        <v/>
      </c>
      <c r="N188" s="286"/>
      <c r="O188" s="92" t="str">
        <f t="shared" si="124"/>
        <v/>
      </c>
      <c r="P188" s="86" t="str">
        <f t="shared" si="125"/>
        <v/>
      </c>
      <c r="Q188" s="86" t="str">
        <f t="shared" si="126"/>
        <v/>
      </c>
      <c r="R188" s="93" t="str">
        <f>IF(AND($AM188&lt;&gt;"",$U188=1),_xlfn.CONCAT(R$3,PROPER(_xlfn.XLOOKUP($AS188,入力キー,入力コード)),IF(OR($BD188="",$BD188=$BB188),_xlfn.CONCAT(R$4,IF($AS188=_xlfn.XLOOKUP($AS188,仮想キートップ,入力キー),R$7,R$10),_xlfn.XLOOKUP($AS188,仮想キートップ,入力コード),R$13,$BB188,R$14,_xlfn.XLOOKUP($AS188,仮想キートップ,キー位置),R$15,_xlfn.XLOOKUP($AS188,仮想キートップ,キー位置),R$17,IF($AS188=_xlfn.XLOOKUP($AS188,仮想キートップ,入力キー),R$12,R$11),_xlfn.XLOOKUP($AS188,仮想キートップ,入力コード),R$13,$BB188,R$14,_xlfn.XLOOKUP($AS188,仮想キートップ,キー位置),R$16,_xlfn.XLOOKUP($AS188,仮想キートップ,キー位置),IF(COUNTA($AM188:$AM$348)&gt;1,R$17,R$18)),_xlfn.CONCAT(R$4,R$6,IF($AS188=_xlfn.XLOOKUP($AS188,仮想キートップ,入力キー),R$7,R$10),_xlfn.XLOOKUP($AS188,仮想キートップ,入力コード),R$13,$BB188,R$14,_xlfn.XLOOKUP($AS188,仮想キートップ,キー位置),R$15,_xlfn.XLOOKUP($AS188,仮想キートップ,キー位置),R$17,IF($AS188=_xlfn.XLOOKUP($AS188,仮想キートップ,入力キー),R$8,R$9),_xlfn.XLOOKUP($AS188,仮想キートップ,入力コード),R$13,$BB188,R$14,_xlfn.XLOOKUP($AS188,仮想キートップ,キー位置),R$16,_xlfn.XLOOKUP($AS188,仮想キートップ,キー位置),R$17,R$5,IF($AS188=_xlfn.XLOOKUP($AS188,仮想キートップ,入力キー),R$7,R$10),_xlfn.XLOOKUP($AS188,仮想キートップ,入力コード),R$13,$BD188,R$14,_xlfn.XLOOKUP($AS188,仮想キートップ,キー位置),R$15,_xlfn.XLOOKUP($AS188,仮想キートップ,キー位置),R$17,IF($AS188=_xlfn.XLOOKUP($AS188,仮想キートップ,入力キー),R$12,R$11),_xlfn.XLOOKUP($AS188,仮想キートップ,入力コード),R$13,$BD188,R$14,_xlfn.XLOOKUP($AS188,仮想キートップ,キー位置),R$16,_xlfn.XLOOKUP($AS188,仮想キートップ,キー位置),IF(COUNTA($AM188:$AM$348)&gt;1,R$17,R$18)))),"")</f>
        <v/>
      </c>
      <c r="S188" s="282"/>
      <c r="U188" s="24">
        <f t="shared" si="101"/>
        <v>2</v>
      </c>
      <c r="V188" s="23" t="str">
        <f t="shared" si="102"/>
        <v>A</v>
      </c>
      <c r="W188" s="23">
        <f t="shared" si="103"/>
        <v>1</v>
      </c>
      <c r="X188" s="23">
        <f t="shared" si="104"/>
        <v>0</v>
      </c>
      <c r="Y188" s="30">
        <f t="shared" si="105"/>
        <v>17448304640</v>
      </c>
      <c r="Z188" s="178">
        <f t="shared" si="106"/>
        <v>1</v>
      </c>
      <c r="AA188" s="23"/>
      <c r="AB188" s="386" t="str">
        <f t="shared" si="107"/>
        <v/>
      </c>
      <c r="AC188" s="49" t="str">
        <f t="shared" si="108"/>
        <v/>
      </c>
      <c r="AD188" s="50">
        <f t="shared" si="109"/>
        <v>0</v>
      </c>
      <c r="AE188" s="49" t="str">
        <f t="shared" si="110"/>
        <v/>
      </c>
      <c r="AF188" s="49" t="str">
        <f t="shared" si="111"/>
        <v/>
      </c>
      <c r="AG188" s="48">
        <f t="shared" si="112"/>
        <v>0</v>
      </c>
      <c r="AH188" s="386" t="str">
        <f t="shared" si="113"/>
        <v/>
      </c>
      <c r="AI188" s="49" t="str">
        <f t="shared" si="114"/>
        <v/>
      </c>
      <c r="AJ188" s="50">
        <f t="shared" si="115"/>
        <v>0</v>
      </c>
      <c r="AK188" s="23"/>
      <c r="AL188" s="113">
        <v>67</v>
      </c>
      <c r="AM188" s="2"/>
      <c r="AN188" s="334"/>
      <c r="AO188" s="334"/>
      <c r="AP188" s="10"/>
      <c r="AQ188" s="4" t="s">
        <v>290</v>
      </c>
      <c r="AR188" s="13"/>
      <c r="AS188" s="13" t="s">
        <v>47</v>
      </c>
      <c r="AT188" s="13" t="s">
        <v>82</v>
      </c>
      <c r="AU188" s="100"/>
      <c r="AV188" s="22" t="s">
        <v>407</v>
      </c>
      <c r="AW188" s="428"/>
      <c r="AX188" s="5"/>
      <c r="AY188" s="12"/>
      <c r="AZ188" s="122" t="str">
        <f t="shared" si="99"/>
        <v>{"key_code":"b"},{"key_code":"u"}</v>
      </c>
      <c r="BA188" s="83"/>
      <c r="BB188" s="122" t="str">
        <f t="shared" si="100"/>
        <v>{"key_code":"b"},{"key_code":"u"}</v>
      </c>
      <c r="BC188" s="83"/>
      <c r="BD188" s="320"/>
    </row>
    <row r="189" spans="1:56" ht="21">
      <c r="A189" s="285"/>
      <c r="B189" s="286"/>
      <c r="C189" s="295"/>
      <c r="D189" s="296"/>
      <c r="E189" s="291"/>
      <c r="F189" s="202" t="str">
        <f t="shared" si="116"/>
        <v/>
      </c>
      <c r="G189" s="86" t="str">
        <f t="shared" si="117"/>
        <v/>
      </c>
      <c r="H189" s="86" t="str">
        <f t="shared" si="118"/>
        <v/>
      </c>
      <c r="I189" s="86" t="str">
        <f t="shared" si="119"/>
        <v>{"description":"左濁 &amp; た → だ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n","modifiers":{"optional":["caps_lock"]}},"to":[{"key_code":"delete_or_backspace"},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n","modifiers":{"optional":["caps_lock"]}},"to":[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</v>
      </c>
      <c r="J189" s="86" t="str">
        <f t="shared" si="120"/>
        <v>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f","modifiers":{"optional":["caps_lock"]}},"to":[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K189" s="86" t="str">
        <f t="shared" si="121"/>
        <v/>
      </c>
      <c r="L189" s="86" t="str">
        <f t="shared" si="122"/>
        <v/>
      </c>
      <c r="M189" s="86" t="str">
        <f t="shared" si="123"/>
        <v/>
      </c>
      <c r="N189" s="286"/>
      <c r="O189" s="92" t="str">
        <f t="shared" si="124"/>
        <v/>
      </c>
      <c r="P189" s="86" t="str">
        <f t="shared" si="125"/>
        <v/>
      </c>
      <c r="Q189" s="86" t="str">
        <f t="shared" si="126"/>
        <v/>
      </c>
      <c r="R189" s="93" t="str">
        <f>IF(AND($AM189&lt;&gt;"",$U189=1),_xlfn.CONCAT(R$3,PROPER(_xlfn.XLOOKUP($AS189,入力キー,入力コード)),IF(OR($BD189="",$BD189=$BB189),_xlfn.CONCAT(R$4,IF($AS189=_xlfn.XLOOKUP($AS189,仮想キートップ,入力キー),R$7,R$10),_xlfn.XLOOKUP($AS189,仮想キートップ,入力コード),R$13,$BB189,R$14,_xlfn.XLOOKUP($AS189,仮想キートップ,キー位置),R$15,_xlfn.XLOOKUP($AS189,仮想キートップ,キー位置),R$17,IF($AS189=_xlfn.XLOOKUP($AS189,仮想キートップ,入力キー),R$12,R$11),_xlfn.XLOOKUP($AS189,仮想キートップ,入力コード),R$13,$BB189,R$14,_xlfn.XLOOKUP($AS189,仮想キートップ,キー位置),R$16,_xlfn.XLOOKUP($AS189,仮想キートップ,キー位置),IF(COUNTA($AM189:$AM$348)&gt;1,R$17,R$18)),_xlfn.CONCAT(R$4,R$6,IF($AS189=_xlfn.XLOOKUP($AS189,仮想キートップ,入力キー),R$7,R$10),_xlfn.XLOOKUP($AS189,仮想キートップ,入力コード),R$13,$BB189,R$14,_xlfn.XLOOKUP($AS189,仮想キートップ,キー位置),R$15,_xlfn.XLOOKUP($AS189,仮想キートップ,キー位置),R$17,IF($AS189=_xlfn.XLOOKUP($AS189,仮想キートップ,入力キー),R$8,R$9),_xlfn.XLOOKUP($AS189,仮想キートップ,入力コード),R$13,$BB189,R$14,_xlfn.XLOOKUP($AS189,仮想キートップ,キー位置),R$16,_xlfn.XLOOKUP($AS189,仮想キートップ,キー位置),R$17,R$5,IF($AS189=_xlfn.XLOOKUP($AS189,仮想キートップ,入力キー),R$7,R$10),_xlfn.XLOOKUP($AS189,仮想キートップ,入力コード),R$13,$BD189,R$14,_xlfn.XLOOKUP($AS189,仮想キートップ,キー位置),R$15,_xlfn.XLOOKUP($AS189,仮想キートップ,キー位置),R$17,IF($AS189=_xlfn.XLOOKUP($AS189,仮想キートップ,入力キー),R$12,R$11),_xlfn.XLOOKUP($AS189,仮想キートップ,入力コード),R$13,$BD189,R$14,_xlfn.XLOOKUP($AS189,仮想キートップ,キー位置),R$16,_xlfn.XLOOKUP($AS189,仮想キートップ,キー位置),IF(COUNTA($AM189:$AM$348)&gt;1,R$17,R$18)))),"")</f>
        <v/>
      </c>
      <c r="S189" s="282"/>
      <c r="U189" s="24">
        <f t="shared" si="101"/>
        <v>2</v>
      </c>
      <c r="V189" s="23" t="str">
        <f t="shared" si="102"/>
        <v>A</v>
      </c>
      <c r="W189" s="23">
        <f t="shared" si="103"/>
        <v>1</v>
      </c>
      <c r="X189" s="23">
        <f t="shared" si="104"/>
        <v>0</v>
      </c>
      <c r="Y189" s="30">
        <f t="shared" si="105"/>
        <v>4398314946560</v>
      </c>
      <c r="Z189" s="178">
        <f t="shared" si="106"/>
        <v>1</v>
      </c>
      <c r="AA189" s="23"/>
      <c r="AB189" s="386" t="str">
        <f t="shared" si="107"/>
        <v/>
      </c>
      <c r="AC189" s="49" t="str">
        <f t="shared" si="108"/>
        <v/>
      </c>
      <c r="AD189" s="50">
        <f t="shared" si="109"/>
        <v>0</v>
      </c>
      <c r="AE189" s="49" t="str">
        <f t="shared" si="110"/>
        <v/>
      </c>
      <c r="AF189" s="49" t="str">
        <f t="shared" si="111"/>
        <v/>
      </c>
      <c r="AG189" s="48">
        <f t="shared" si="112"/>
        <v>0</v>
      </c>
      <c r="AH189" s="386" t="str">
        <f t="shared" si="113"/>
        <v/>
      </c>
      <c r="AI189" s="49" t="str">
        <f t="shared" si="114"/>
        <v/>
      </c>
      <c r="AJ189" s="50">
        <f t="shared" si="115"/>
        <v>0</v>
      </c>
      <c r="AK189" s="23"/>
      <c r="AL189" s="113">
        <v>68</v>
      </c>
      <c r="AM189" s="2"/>
      <c r="AN189" s="334"/>
      <c r="AO189" s="334"/>
      <c r="AP189" s="10"/>
      <c r="AQ189" s="4" t="s">
        <v>290</v>
      </c>
      <c r="AR189" s="13"/>
      <c r="AS189" s="13" t="s">
        <v>47</v>
      </c>
      <c r="AT189" s="13" t="s">
        <v>94</v>
      </c>
      <c r="AU189" s="100"/>
      <c r="AV189" s="22" t="s">
        <v>406</v>
      </c>
      <c r="AW189" s="428"/>
      <c r="AX189" s="5"/>
      <c r="AY189" s="12"/>
      <c r="AZ189" s="122" t="str">
        <f t="shared" si="99"/>
        <v>{"key_code":"d"},{"key_code":"a"}</v>
      </c>
      <c r="BA189" s="83"/>
      <c r="BB189" s="122" t="str">
        <f t="shared" si="100"/>
        <v>{"key_code":"d"},{"key_code":"a"}</v>
      </c>
      <c r="BC189" s="83"/>
      <c r="BD189" s="320"/>
    </row>
    <row r="190" spans="1:56" ht="21">
      <c r="A190" s="285"/>
      <c r="B190" s="286"/>
      <c r="C190" s="295"/>
      <c r="D190" s="296"/>
      <c r="E190" s="291"/>
      <c r="F190" s="202" t="str">
        <f t="shared" si="116"/>
        <v/>
      </c>
      <c r="G190" s="86" t="str">
        <f t="shared" si="117"/>
        <v/>
      </c>
      <c r="H190" s="86" t="str">
        <f t="shared" si="118"/>
        <v/>
      </c>
      <c r="I190" s="86" t="str">
        <f t="shared" si="119"/>
        <v>{"description":"右濁 &amp; き → ぎ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w","modifiers":{"optional":["caps_lock"]}},"to":[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J190" s="86" t="str">
        <f t="shared" si="120"/>
        <v>{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j","modifiers":{"optional":["caps_lock"]}},"to":[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0" s="86" t="str">
        <f t="shared" si="121"/>
        <v/>
      </c>
      <c r="L190" s="86" t="str">
        <f t="shared" si="122"/>
        <v/>
      </c>
      <c r="M190" s="86" t="str">
        <f t="shared" si="123"/>
        <v/>
      </c>
      <c r="N190" s="286"/>
      <c r="O190" s="92" t="str">
        <f t="shared" si="124"/>
        <v/>
      </c>
      <c r="P190" s="86" t="str">
        <f t="shared" si="125"/>
        <v/>
      </c>
      <c r="Q190" s="86" t="str">
        <f t="shared" si="126"/>
        <v/>
      </c>
      <c r="R190" s="93" t="str">
        <f>IF(AND($AM190&lt;&gt;"",$U190=1),_xlfn.CONCAT(R$3,PROPER(_xlfn.XLOOKUP($AS190,入力キー,入力コード)),IF(OR($BD190="",$BD190=$BB190),_xlfn.CONCAT(R$4,IF($AS190=_xlfn.XLOOKUP($AS190,仮想キートップ,入力キー),R$7,R$10),_xlfn.XLOOKUP($AS190,仮想キートップ,入力コード),R$13,$BB190,R$14,_xlfn.XLOOKUP($AS190,仮想キートップ,キー位置),R$15,_xlfn.XLOOKUP($AS190,仮想キートップ,キー位置),R$17,IF($AS190=_xlfn.XLOOKUP($AS190,仮想キートップ,入力キー),R$12,R$11),_xlfn.XLOOKUP($AS190,仮想キートップ,入力コード),R$13,$BB190,R$14,_xlfn.XLOOKUP($AS190,仮想キートップ,キー位置),R$16,_xlfn.XLOOKUP($AS190,仮想キートップ,キー位置),IF(COUNTA($AM190:$AM$348)&gt;1,R$17,R$18)),_xlfn.CONCAT(R$4,R$6,IF($AS190=_xlfn.XLOOKUP($AS190,仮想キートップ,入力キー),R$7,R$10),_xlfn.XLOOKUP($AS190,仮想キートップ,入力コード),R$13,$BB190,R$14,_xlfn.XLOOKUP($AS190,仮想キートップ,キー位置),R$15,_xlfn.XLOOKUP($AS190,仮想キートップ,キー位置),R$17,IF($AS190=_xlfn.XLOOKUP($AS190,仮想キートップ,入力キー),R$8,R$9),_xlfn.XLOOKUP($AS190,仮想キートップ,入力コード),R$13,$BB190,R$14,_xlfn.XLOOKUP($AS190,仮想キートップ,キー位置),R$16,_xlfn.XLOOKUP($AS190,仮想キートップ,キー位置),R$17,R$5,IF($AS190=_xlfn.XLOOKUP($AS190,仮想キートップ,入力キー),R$7,R$10),_xlfn.XLOOKUP($AS190,仮想キートップ,入力コード),R$13,$BD190,R$14,_xlfn.XLOOKUP($AS190,仮想キートップ,キー位置),R$15,_xlfn.XLOOKUP($AS190,仮想キートップ,キー位置),R$17,IF($AS190=_xlfn.XLOOKUP($AS190,仮想キートップ,入力キー),R$12,R$11),_xlfn.XLOOKUP($AS190,仮想キートップ,入力コード),R$13,$BD190,R$14,_xlfn.XLOOKUP($AS190,仮想キートップ,キー位置),R$16,_xlfn.XLOOKUP($AS190,仮想キートップ,キー位置),IF(COUNTA($AM190:$AM$348)&gt;1,R$17,R$18)))),"")</f>
        <v/>
      </c>
      <c r="S190" s="282"/>
      <c r="U190" s="24">
        <f t="shared" si="101"/>
        <v>2</v>
      </c>
      <c r="V190" s="23" t="str">
        <f t="shared" si="102"/>
        <v>A</v>
      </c>
      <c r="W190" s="23">
        <f t="shared" si="103"/>
        <v>1</v>
      </c>
      <c r="X190" s="23">
        <f t="shared" si="104"/>
        <v>0</v>
      </c>
      <c r="Y190" s="30">
        <f t="shared" si="105"/>
        <v>2147500032</v>
      </c>
      <c r="Z190" s="178">
        <f t="shared" si="106"/>
        <v>1</v>
      </c>
      <c r="AA190" s="23"/>
      <c r="AB190" s="386" t="str">
        <f t="shared" si="107"/>
        <v/>
      </c>
      <c r="AC190" s="49" t="str">
        <f t="shared" si="108"/>
        <v/>
      </c>
      <c r="AD190" s="50">
        <f t="shared" si="109"/>
        <v>0</v>
      </c>
      <c r="AE190" s="49" t="str">
        <f t="shared" si="110"/>
        <v/>
      </c>
      <c r="AF190" s="49" t="str">
        <f t="shared" si="111"/>
        <v/>
      </c>
      <c r="AG190" s="48">
        <f t="shared" si="112"/>
        <v>0</v>
      </c>
      <c r="AH190" s="386" t="str">
        <f t="shared" si="113"/>
        <v/>
      </c>
      <c r="AI190" s="49" t="str">
        <f t="shared" si="114"/>
        <v/>
      </c>
      <c r="AJ190" s="50">
        <f t="shared" si="115"/>
        <v>0</v>
      </c>
      <c r="AK190" s="23"/>
      <c r="AL190" s="113">
        <v>69</v>
      </c>
      <c r="AM190" s="2"/>
      <c r="AN190" s="334"/>
      <c r="AO190" s="334"/>
      <c r="AP190" s="10"/>
      <c r="AQ190" s="4" t="s">
        <v>290</v>
      </c>
      <c r="AR190" s="13"/>
      <c r="AS190" s="13" t="s">
        <v>51</v>
      </c>
      <c r="AT190" s="13" t="s">
        <v>25</v>
      </c>
      <c r="AU190" s="100"/>
      <c r="AV190" s="22" t="s">
        <v>414</v>
      </c>
      <c r="AW190" s="428"/>
      <c r="AX190" s="5"/>
      <c r="AY190" s="12"/>
      <c r="AZ190" s="122" t="str">
        <f t="shared" si="99"/>
        <v>{"key_code":"g"},{"key_code":"i"}</v>
      </c>
      <c r="BA190" s="83"/>
      <c r="BB190" s="122" t="str">
        <f t="shared" si="100"/>
        <v>{"key_code":"g"},{"key_code":"i"}</v>
      </c>
      <c r="BC190" s="83"/>
      <c r="BD190" s="320"/>
    </row>
    <row r="191" spans="1:56" ht="21">
      <c r="A191" s="285"/>
      <c r="B191" s="286"/>
      <c r="C191" s="295"/>
      <c r="D191" s="296"/>
      <c r="E191" s="291"/>
      <c r="F191" s="202" t="str">
        <f t="shared" si="116"/>
        <v/>
      </c>
      <c r="G191" s="86" t="str">
        <f t="shared" si="117"/>
        <v/>
      </c>
      <c r="H191" s="86" t="str">
        <f t="shared" si="118"/>
        <v/>
      </c>
      <c r="I191" s="86" t="str">
        <f t="shared" si="119"/>
        <v>{"description":"右濁 &amp; て → で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e","modifiers":{"optional":["caps_lock"]}},"to":[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</v>
      </c>
      <c r="J191" s="86" t="str">
        <f t="shared" si="120"/>
        <v>{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j","modifiers":{"optional":["caps_lock"]}},"to":[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1" s="86" t="str">
        <f t="shared" si="121"/>
        <v/>
      </c>
      <c r="L191" s="86" t="str">
        <f t="shared" si="122"/>
        <v/>
      </c>
      <c r="M191" s="86" t="str">
        <f t="shared" si="123"/>
        <v/>
      </c>
      <c r="N191" s="286"/>
      <c r="O191" s="92" t="str">
        <f t="shared" si="124"/>
        <v/>
      </c>
      <c r="P191" s="86" t="str">
        <f t="shared" si="125"/>
        <v/>
      </c>
      <c r="Q191" s="86" t="str">
        <f t="shared" si="126"/>
        <v/>
      </c>
      <c r="R191" s="93" t="str">
        <f>IF(AND($AM191&lt;&gt;"",$U191=1),_xlfn.CONCAT(R$3,PROPER(_xlfn.XLOOKUP($AS191,入力キー,入力コード)),IF(OR($BD191="",$BD191=$BB191),_xlfn.CONCAT(R$4,IF($AS191=_xlfn.XLOOKUP($AS191,仮想キートップ,入力キー),R$7,R$10),_xlfn.XLOOKUP($AS191,仮想キートップ,入力コード),R$13,$BB191,R$14,_xlfn.XLOOKUP($AS191,仮想キートップ,キー位置),R$15,_xlfn.XLOOKUP($AS191,仮想キートップ,キー位置),R$17,IF($AS191=_xlfn.XLOOKUP($AS191,仮想キートップ,入力キー),R$12,R$11),_xlfn.XLOOKUP($AS191,仮想キートップ,入力コード),R$13,$BB191,R$14,_xlfn.XLOOKUP($AS191,仮想キートップ,キー位置),R$16,_xlfn.XLOOKUP($AS191,仮想キートップ,キー位置),IF(COUNTA($AM191:$AM$348)&gt;1,R$17,R$18)),_xlfn.CONCAT(R$4,R$6,IF($AS191=_xlfn.XLOOKUP($AS191,仮想キートップ,入力キー),R$7,R$10),_xlfn.XLOOKUP($AS191,仮想キートップ,入力コード),R$13,$BB191,R$14,_xlfn.XLOOKUP($AS191,仮想キートップ,キー位置),R$15,_xlfn.XLOOKUP($AS191,仮想キートップ,キー位置),R$17,IF($AS191=_xlfn.XLOOKUP($AS191,仮想キートップ,入力キー),R$8,R$9),_xlfn.XLOOKUP($AS191,仮想キートップ,入力コード),R$13,$BB191,R$14,_xlfn.XLOOKUP($AS191,仮想キートップ,キー位置),R$16,_xlfn.XLOOKUP($AS191,仮想キートップ,キー位置),R$17,R$5,IF($AS191=_xlfn.XLOOKUP($AS191,仮想キートップ,入力キー),R$7,R$10),_xlfn.XLOOKUP($AS191,仮想キートップ,入力コード),R$13,$BD191,R$14,_xlfn.XLOOKUP($AS191,仮想キートップ,キー位置),R$15,_xlfn.XLOOKUP($AS191,仮想キートップ,キー位置),R$17,IF($AS191=_xlfn.XLOOKUP($AS191,仮想キートップ,入力キー),R$12,R$11),_xlfn.XLOOKUP($AS191,仮想キートップ,入力コード),R$13,$BD191,R$14,_xlfn.XLOOKUP($AS191,仮想キートップ,キー位置),R$16,_xlfn.XLOOKUP($AS191,仮想キートップ,キー位置),IF(COUNTA($AM191:$AM$348)&gt;1,R$17,R$18)))),"")</f>
        <v/>
      </c>
      <c r="S191" s="282"/>
      <c r="U191" s="24">
        <f t="shared" si="101"/>
        <v>2</v>
      </c>
      <c r="V191" s="23" t="str">
        <f t="shared" si="102"/>
        <v>A</v>
      </c>
      <c r="W191" s="23">
        <f t="shared" si="103"/>
        <v>1</v>
      </c>
      <c r="X191" s="23">
        <f t="shared" si="104"/>
        <v>0</v>
      </c>
      <c r="Y191" s="30">
        <f t="shared" si="105"/>
        <v>2147516416</v>
      </c>
      <c r="Z191" s="178">
        <f t="shared" si="106"/>
        <v>1</v>
      </c>
      <c r="AA191" s="23"/>
      <c r="AB191" s="386" t="str">
        <f t="shared" si="107"/>
        <v/>
      </c>
      <c r="AC191" s="49" t="str">
        <f t="shared" si="108"/>
        <v/>
      </c>
      <c r="AD191" s="50">
        <f t="shared" si="109"/>
        <v>0</v>
      </c>
      <c r="AE191" s="49" t="str">
        <f t="shared" si="110"/>
        <v/>
      </c>
      <c r="AF191" s="49" t="str">
        <f t="shared" si="111"/>
        <v/>
      </c>
      <c r="AG191" s="48">
        <f t="shared" si="112"/>
        <v>0</v>
      </c>
      <c r="AH191" s="386" t="str">
        <f t="shared" si="113"/>
        <v/>
      </c>
      <c r="AI191" s="49" t="str">
        <f t="shared" si="114"/>
        <v/>
      </c>
      <c r="AJ191" s="50">
        <f t="shared" si="115"/>
        <v>0</v>
      </c>
      <c r="AK191" s="23"/>
      <c r="AL191" s="113">
        <v>70</v>
      </c>
      <c r="AM191" s="2"/>
      <c r="AN191" s="334"/>
      <c r="AO191" s="334"/>
      <c r="AP191" s="10"/>
      <c r="AQ191" s="4" t="s">
        <v>290</v>
      </c>
      <c r="AR191" s="13"/>
      <c r="AS191" s="13" t="s">
        <v>51</v>
      </c>
      <c r="AT191" s="13" t="s">
        <v>27</v>
      </c>
      <c r="AU191" s="100"/>
      <c r="AV191" s="22" t="s">
        <v>411</v>
      </c>
      <c r="AW191" s="428"/>
      <c r="AX191" s="5"/>
      <c r="AY191" s="12"/>
      <c r="AZ191" s="122" t="str">
        <f t="shared" si="99"/>
        <v>{"key_code":"d"},{"key_code":"e"}</v>
      </c>
      <c r="BA191" s="83"/>
      <c r="BB191" s="122" t="str">
        <f t="shared" si="100"/>
        <v>{"key_code":"d"},{"key_code":"e"}</v>
      </c>
      <c r="BC191" s="83"/>
      <c r="BD191" s="320"/>
    </row>
    <row r="192" spans="1:56" ht="21">
      <c r="A192" s="285"/>
      <c r="B192" s="286"/>
      <c r="C192" s="295"/>
      <c r="D192" s="296"/>
      <c r="E192" s="291"/>
      <c r="F192" s="202" t="str">
        <f t="shared" si="116"/>
        <v/>
      </c>
      <c r="G192" s="86" t="str">
        <f t="shared" si="117"/>
        <v/>
      </c>
      <c r="H192" s="86" t="str">
        <f t="shared" si="118"/>
        <v/>
      </c>
      <c r="I192" s="86" t="str">
        <f t="shared" si="119"/>
        <v>{"description":"右濁 &amp; し → じ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r","modifiers":{"optional":["caps_lock"]}},"to":[{"key_code":"delete_or_backspace"},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r","modifiers":{"optional":["caps_lock"]}},"to":[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J192" s="86" t="str">
        <f t="shared" si="120"/>
        <v>{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j","modifiers":{"optional":["caps_lock"]}},"to":[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2" s="86" t="str">
        <f t="shared" si="121"/>
        <v/>
      </c>
      <c r="L192" s="86" t="str">
        <f t="shared" si="122"/>
        <v/>
      </c>
      <c r="M192" s="86" t="str">
        <f t="shared" si="123"/>
        <v/>
      </c>
      <c r="N192" s="286"/>
      <c r="O192" s="92" t="str">
        <f t="shared" si="124"/>
        <v/>
      </c>
      <c r="P192" s="86" t="str">
        <f t="shared" si="125"/>
        <v/>
      </c>
      <c r="Q192" s="86" t="str">
        <f t="shared" si="126"/>
        <v/>
      </c>
      <c r="R192" s="93" t="str">
        <f>IF(AND($AM192&lt;&gt;"",$U192=1),_xlfn.CONCAT(R$3,PROPER(_xlfn.XLOOKUP($AS192,入力キー,入力コード)),IF(OR($BD192="",$BD192=$BB192),_xlfn.CONCAT(R$4,IF($AS192=_xlfn.XLOOKUP($AS192,仮想キートップ,入力キー),R$7,R$10),_xlfn.XLOOKUP($AS192,仮想キートップ,入力コード),R$13,$BB192,R$14,_xlfn.XLOOKUP($AS192,仮想キートップ,キー位置),R$15,_xlfn.XLOOKUP($AS192,仮想キートップ,キー位置),R$17,IF($AS192=_xlfn.XLOOKUP($AS192,仮想キートップ,入力キー),R$12,R$11),_xlfn.XLOOKUP($AS192,仮想キートップ,入力コード),R$13,$BB192,R$14,_xlfn.XLOOKUP($AS192,仮想キートップ,キー位置),R$16,_xlfn.XLOOKUP($AS192,仮想キートップ,キー位置),IF(COUNTA($AM192:$AM$348)&gt;1,R$17,R$18)),_xlfn.CONCAT(R$4,R$6,IF($AS192=_xlfn.XLOOKUP($AS192,仮想キートップ,入力キー),R$7,R$10),_xlfn.XLOOKUP($AS192,仮想キートップ,入力コード),R$13,$BB192,R$14,_xlfn.XLOOKUP($AS192,仮想キートップ,キー位置),R$15,_xlfn.XLOOKUP($AS192,仮想キートップ,キー位置),R$17,IF($AS192=_xlfn.XLOOKUP($AS192,仮想キートップ,入力キー),R$8,R$9),_xlfn.XLOOKUP($AS192,仮想キートップ,入力コード),R$13,$BB192,R$14,_xlfn.XLOOKUP($AS192,仮想キートップ,キー位置),R$16,_xlfn.XLOOKUP($AS192,仮想キートップ,キー位置),R$17,R$5,IF($AS192=_xlfn.XLOOKUP($AS192,仮想キートップ,入力キー),R$7,R$10),_xlfn.XLOOKUP($AS192,仮想キートップ,入力コード),R$13,$BD192,R$14,_xlfn.XLOOKUP($AS192,仮想キートップ,キー位置),R$15,_xlfn.XLOOKUP($AS192,仮想キートップ,キー位置),R$17,IF($AS192=_xlfn.XLOOKUP($AS192,仮想キートップ,入力キー),R$12,R$11),_xlfn.XLOOKUP($AS192,仮想キートップ,入力コード),R$13,$BD192,R$14,_xlfn.XLOOKUP($AS192,仮想キートップ,キー位置),R$16,_xlfn.XLOOKUP($AS192,仮想キートップ,キー位置),IF(COUNTA($AM192:$AM$348)&gt;1,R$17,R$18)))),"")</f>
        <v/>
      </c>
      <c r="S192" s="282"/>
      <c r="U192" s="24">
        <f t="shared" si="101"/>
        <v>2</v>
      </c>
      <c r="V192" s="23" t="str">
        <f t="shared" si="102"/>
        <v>A</v>
      </c>
      <c r="W192" s="23">
        <f t="shared" si="103"/>
        <v>1</v>
      </c>
      <c r="X192" s="23">
        <f t="shared" si="104"/>
        <v>0</v>
      </c>
      <c r="Y192" s="30">
        <f t="shared" si="105"/>
        <v>2147549184</v>
      </c>
      <c r="Z192" s="178">
        <f t="shared" si="106"/>
        <v>1</v>
      </c>
      <c r="AA192" s="23"/>
      <c r="AB192" s="386" t="str">
        <f t="shared" si="107"/>
        <v/>
      </c>
      <c r="AC192" s="49" t="str">
        <f t="shared" si="108"/>
        <v/>
      </c>
      <c r="AD192" s="50">
        <f t="shared" si="109"/>
        <v>0</v>
      </c>
      <c r="AE192" s="49" t="str">
        <f t="shared" si="110"/>
        <v/>
      </c>
      <c r="AF192" s="49" t="str">
        <f t="shared" si="111"/>
        <v/>
      </c>
      <c r="AG192" s="48">
        <f t="shared" si="112"/>
        <v>0</v>
      </c>
      <c r="AH192" s="386" t="str">
        <f t="shared" si="113"/>
        <v/>
      </c>
      <c r="AI192" s="49" t="str">
        <f t="shared" si="114"/>
        <v/>
      </c>
      <c r="AJ192" s="50">
        <f t="shared" si="115"/>
        <v>0</v>
      </c>
      <c r="AK192" s="23"/>
      <c r="AL192" s="113">
        <v>71</v>
      </c>
      <c r="AM192" s="2"/>
      <c r="AN192" s="334"/>
      <c r="AO192" s="334"/>
      <c r="AP192" s="10"/>
      <c r="AQ192" s="4" t="s">
        <v>290</v>
      </c>
      <c r="AR192" s="13"/>
      <c r="AS192" s="13" t="s">
        <v>51</v>
      </c>
      <c r="AT192" s="13" t="s">
        <v>29</v>
      </c>
      <c r="AU192" s="100"/>
      <c r="AV192" s="22" t="s">
        <v>412</v>
      </c>
      <c r="AW192" s="428"/>
      <c r="AX192" s="5"/>
      <c r="AY192" s="12"/>
      <c r="AZ192" s="122" t="str">
        <f t="shared" si="99"/>
        <v>{"key_code":"z"},{"key_code":"i"}</v>
      </c>
      <c r="BA192" s="83"/>
      <c r="BB192" s="122" t="str">
        <f t="shared" si="100"/>
        <v>{"key_code":"z"},{"key_code":"i"}</v>
      </c>
      <c r="BC192" s="83"/>
      <c r="BD192" s="320"/>
    </row>
    <row r="193" spans="1:56" ht="21">
      <c r="A193" s="285"/>
      <c r="B193" s="286"/>
      <c r="C193" s="297"/>
      <c r="D193" s="298"/>
      <c r="E193" s="291"/>
      <c r="F193" s="202" t="str">
        <f t="shared" si="116"/>
        <v/>
      </c>
      <c r="G193" s="86" t="str">
        <f t="shared" si="117"/>
        <v/>
      </c>
      <c r="H193" s="86" t="str">
        <f t="shared" si="118"/>
        <v/>
      </c>
      <c r="I193" s="86" t="str">
        <f t="shared" si="119"/>
        <v>{"description":"右濁 &amp; せ → ぜ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a","modifiers":{"optional":["caps_lock"]}},"to":[{"key_code":"delete_or_backspace"},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a","modifiers":{"optional":["caps_lock"]}},"to":[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</v>
      </c>
      <c r="J193" s="86" t="str">
        <f t="shared" si="120"/>
        <v>{"conditions":[{"type":"variable_unless","name":"LKS","value":2},{"type":"variable_unless","name":"USC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A","value":0},{"input_sources":[{"language":"ja"}],"type":"input_source_if"},{"input_sources":[{"input_mode_id":"Roman$"}],"type":"input_source_unless"}],"from":{"key_code":"j","modifiers":{"optional":["caps_lock"]}},"to":[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3" s="86" t="str">
        <f t="shared" si="121"/>
        <v/>
      </c>
      <c r="L193" s="86" t="str">
        <f t="shared" si="122"/>
        <v/>
      </c>
      <c r="M193" s="86" t="str">
        <f t="shared" si="123"/>
        <v/>
      </c>
      <c r="N193" s="286"/>
      <c r="O193" s="92" t="str">
        <f t="shared" si="124"/>
        <v/>
      </c>
      <c r="P193" s="86" t="str">
        <f t="shared" si="125"/>
        <v/>
      </c>
      <c r="Q193" s="86" t="str">
        <f t="shared" si="126"/>
        <v/>
      </c>
      <c r="R193" s="93" t="str">
        <f>IF(AND($AM193&lt;&gt;"",$U193=1),_xlfn.CONCAT(R$3,PROPER(_xlfn.XLOOKUP($AS193,入力キー,入力コード)),IF(OR($BD193="",$BD193=$BB193),_xlfn.CONCAT(R$4,IF($AS193=_xlfn.XLOOKUP($AS193,仮想キートップ,入力キー),R$7,R$10),_xlfn.XLOOKUP($AS193,仮想キートップ,入力コード),R$13,$BB193,R$14,_xlfn.XLOOKUP($AS193,仮想キートップ,キー位置),R$15,_xlfn.XLOOKUP($AS193,仮想キートップ,キー位置),R$17,IF($AS193=_xlfn.XLOOKUP($AS193,仮想キートップ,入力キー),R$12,R$11),_xlfn.XLOOKUP($AS193,仮想キートップ,入力コード),R$13,$BB193,R$14,_xlfn.XLOOKUP($AS193,仮想キートップ,キー位置),R$16,_xlfn.XLOOKUP($AS193,仮想キートップ,キー位置),IF(COUNTA($AM193:$AM$348)&gt;1,R$17,R$18)),_xlfn.CONCAT(R$4,R$6,IF($AS193=_xlfn.XLOOKUP($AS193,仮想キートップ,入力キー),R$7,R$10),_xlfn.XLOOKUP($AS193,仮想キートップ,入力コード),R$13,$BB193,R$14,_xlfn.XLOOKUP($AS193,仮想キートップ,キー位置),R$15,_xlfn.XLOOKUP($AS193,仮想キートップ,キー位置),R$17,IF($AS193=_xlfn.XLOOKUP($AS193,仮想キートップ,入力キー),R$8,R$9),_xlfn.XLOOKUP($AS193,仮想キートップ,入力コード),R$13,$BB193,R$14,_xlfn.XLOOKUP($AS193,仮想キートップ,キー位置),R$16,_xlfn.XLOOKUP($AS193,仮想キートップ,キー位置),R$17,R$5,IF($AS193=_xlfn.XLOOKUP($AS193,仮想キートップ,入力キー),R$7,R$10),_xlfn.XLOOKUP($AS193,仮想キートップ,入力コード),R$13,$BD193,R$14,_xlfn.XLOOKUP($AS193,仮想キートップ,キー位置),R$15,_xlfn.XLOOKUP($AS193,仮想キートップ,キー位置),R$17,IF($AS193=_xlfn.XLOOKUP($AS193,仮想キートップ,入力キー),R$12,R$11),_xlfn.XLOOKUP($AS193,仮想キートップ,入力コード),R$13,$BD193,R$14,_xlfn.XLOOKUP($AS193,仮想キートップ,キー位置),R$16,_xlfn.XLOOKUP($AS193,仮想キートップ,キー位置),IF(COUNTA($AM193:$AM$348)&gt;1,R$17,R$18)))),"")</f>
        <v/>
      </c>
      <c r="S193" s="282"/>
      <c r="U193" s="24">
        <f t="shared" si="101"/>
        <v>2</v>
      </c>
      <c r="V193" s="23" t="str">
        <f t="shared" si="102"/>
        <v>A</v>
      </c>
      <c r="W193" s="23">
        <f t="shared" si="103"/>
        <v>1</v>
      </c>
      <c r="X193" s="23">
        <f t="shared" si="104"/>
        <v>0</v>
      </c>
      <c r="Y193" s="30">
        <f t="shared" si="105"/>
        <v>2181038080</v>
      </c>
      <c r="Z193" s="178">
        <f t="shared" si="106"/>
        <v>1</v>
      </c>
      <c r="AA193" s="23"/>
      <c r="AB193" s="386" t="str">
        <f t="shared" si="107"/>
        <v/>
      </c>
      <c r="AC193" s="49" t="str">
        <f t="shared" si="108"/>
        <v/>
      </c>
      <c r="AD193" s="50">
        <f t="shared" si="109"/>
        <v>0</v>
      </c>
      <c r="AE193" s="49" t="str">
        <f t="shared" si="110"/>
        <v/>
      </c>
      <c r="AF193" s="49" t="str">
        <f t="shared" si="111"/>
        <v/>
      </c>
      <c r="AG193" s="48">
        <f t="shared" si="112"/>
        <v>0</v>
      </c>
      <c r="AH193" s="386" t="str">
        <f t="shared" si="113"/>
        <v/>
      </c>
      <c r="AI193" s="49" t="str">
        <f t="shared" si="114"/>
        <v/>
      </c>
      <c r="AJ193" s="50">
        <f t="shared" si="115"/>
        <v>0</v>
      </c>
      <c r="AK193" s="23"/>
      <c r="AL193" s="113">
        <v>72</v>
      </c>
      <c r="AM193" s="2"/>
      <c r="AN193" s="334"/>
      <c r="AO193" s="334"/>
      <c r="AP193" s="10"/>
      <c r="AQ193" s="4" t="s">
        <v>290</v>
      </c>
      <c r="AR193" s="13"/>
      <c r="AS193" s="13" t="s">
        <v>51</v>
      </c>
      <c r="AT193" s="13" t="s">
        <v>44</v>
      </c>
      <c r="AU193" s="100"/>
      <c r="AV193" s="22" t="s">
        <v>413</v>
      </c>
      <c r="AW193" s="428"/>
      <c r="AX193" s="5"/>
      <c r="AY193" s="12"/>
      <c r="AZ193" s="122" t="str">
        <f t="shared" si="99"/>
        <v>{"key_code":"z"},{"key_code":"e"}</v>
      </c>
      <c r="BA193" s="83"/>
      <c r="BB193" s="122" t="str">
        <f t="shared" si="100"/>
        <v>{"key_code":"z"},{"key_code":"e"}</v>
      </c>
      <c r="BC193" s="83"/>
      <c r="BD193" s="320"/>
    </row>
    <row r="194" spans="1:56" ht="21">
      <c r="A194" s="285"/>
      <c r="B194" s="286"/>
      <c r="C194" s="295"/>
      <c r="D194" s="296"/>
      <c r="E194" s="291"/>
      <c r="F194" s="202" t="str">
        <f t="shared" si="116"/>
        <v/>
      </c>
      <c r="G194" s="86" t="str">
        <f t="shared" si="117"/>
        <v/>
      </c>
      <c r="H194" s="86" t="str">
        <f t="shared" si="118"/>
        <v/>
      </c>
      <c r="I194" s="86" t="str">
        <f t="shared" si="119"/>
        <v>{"description":"右濁 &amp; け → げ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s","modifiers":{"optional":["caps_lock"]}},"to":[{"key_code":"delete_or_backspace"},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s","modifiers":{"optional":["caps_lock"]}},"to":[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</v>
      </c>
      <c r="J194" s="86" t="str">
        <f t="shared" si="120"/>
        <v>{"conditions":[{"type":"variable_unless","name":"LKS","value":2},{"type":"variable_unless","name":"USC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S","value":0},{"input_sources":[{"language":"ja"}],"type":"input_source_if"},{"input_sources":[{"input_mode_id":"Roman$"}],"type":"input_source_unless"}],"from":{"key_code":"j","modifiers":{"optional":["caps_lock"]}},"to":[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4" s="86" t="str">
        <f t="shared" si="121"/>
        <v/>
      </c>
      <c r="L194" s="86" t="str">
        <f t="shared" si="122"/>
        <v/>
      </c>
      <c r="M194" s="86" t="str">
        <f t="shared" si="123"/>
        <v/>
      </c>
      <c r="N194" s="286"/>
      <c r="O194" s="92" t="str">
        <f t="shared" si="124"/>
        <v/>
      </c>
      <c r="P194" s="86" t="str">
        <f t="shared" si="125"/>
        <v/>
      </c>
      <c r="Q194" s="86" t="str">
        <f t="shared" si="126"/>
        <v/>
      </c>
      <c r="R194" s="93" t="str">
        <f>IF(AND($AM194&lt;&gt;"",$U194=1),_xlfn.CONCAT(R$3,PROPER(_xlfn.XLOOKUP($AS194,入力キー,入力コード)),IF(OR($BD194="",$BD194=$BB194),_xlfn.CONCAT(R$4,IF($AS194=_xlfn.XLOOKUP($AS194,仮想キートップ,入力キー),R$7,R$10),_xlfn.XLOOKUP($AS194,仮想キートップ,入力コード),R$13,$BB194,R$14,_xlfn.XLOOKUP($AS194,仮想キートップ,キー位置),R$15,_xlfn.XLOOKUP($AS194,仮想キートップ,キー位置),R$17,IF($AS194=_xlfn.XLOOKUP($AS194,仮想キートップ,入力キー),R$12,R$11),_xlfn.XLOOKUP($AS194,仮想キートップ,入力コード),R$13,$BB194,R$14,_xlfn.XLOOKUP($AS194,仮想キートップ,キー位置),R$16,_xlfn.XLOOKUP($AS194,仮想キートップ,キー位置),IF(COUNTA($AM194:$AM$348)&gt;1,R$17,R$18)),_xlfn.CONCAT(R$4,R$6,IF($AS194=_xlfn.XLOOKUP($AS194,仮想キートップ,入力キー),R$7,R$10),_xlfn.XLOOKUP($AS194,仮想キートップ,入力コード),R$13,$BB194,R$14,_xlfn.XLOOKUP($AS194,仮想キートップ,キー位置),R$15,_xlfn.XLOOKUP($AS194,仮想キートップ,キー位置),R$17,IF($AS194=_xlfn.XLOOKUP($AS194,仮想キートップ,入力キー),R$8,R$9),_xlfn.XLOOKUP($AS194,仮想キートップ,入力コード),R$13,$BB194,R$14,_xlfn.XLOOKUP($AS194,仮想キートップ,キー位置),R$16,_xlfn.XLOOKUP($AS194,仮想キートップ,キー位置),R$17,R$5,IF($AS194=_xlfn.XLOOKUP($AS194,仮想キートップ,入力キー),R$7,R$10),_xlfn.XLOOKUP($AS194,仮想キートップ,入力コード),R$13,$BD194,R$14,_xlfn.XLOOKUP($AS194,仮想キートップ,キー位置),R$15,_xlfn.XLOOKUP($AS194,仮想キートップ,キー位置),R$17,IF($AS194=_xlfn.XLOOKUP($AS194,仮想キートップ,入力キー),R$12,R$11),_xlfn.XLOOKUP($AS194,仮想キートップ,入力コード),R$13,$BD194,R$14,_xlfn.XLOOKUP($AS194,仮想キートップ,キー位置),R$16,_xlfn.XLOOKUP($AS194,仮想キートップ,キー位置),IF(COUNTA($AM194:$AM$348)&gt;1,R$17,R$18)))),"")</f>
        <v/>
      </c>
      <c r="S194" s="282"/>
      <c r="U194" s="24">
        <f t="shared" si="101"/>
        <v>2</v>
      </c>
      <c r="V194" s="23" t="str">
        <f t="shared" si="102"/>
        <v>A</v>
      </c>
      <c r="W194" s="23">
        <f t="shared" si="103"/>
        <v>1</v>
      </c>
      <c r="X194" s="23">
        <f t="shared" si="104"/>
        <v>0</v>
      </c>
      <c r="Y194" s="30">
        <f t="shared" si="105"/>
        <v>2214592512</v>
      </c>
      <c r="Z194" s="178">
        <f t="shared" si="106"/>
        <v>1</v>
      </c>
      <c r="AA194" s="23"/>
      <c r="AB194" s="386" t="str">
        <f t="shared" si="107"/>
        <v/>
      </c>
      <c r="AC194" s="49" t="str">
        <f t="shared" si="108"/>
        <v/>
      </c>
      <c r="AD194" s="50">
        <f t="shared" si="109"/>
        <v>0</v>
      </c>
      <c r="AE194" s="49" t="str">
        <f t="shared" si="110"/>
        <v/>
      </c>
      <c r="AF194" s="49" t="str">
        <f t="shared" si="111"/>
        <v/>
      </c>
      <c r="AG194" s="48">
        <f t="shared" si="112"/>
        <v>0</v>
      </c>
      <c r="AH194" s="386" t="str">
        <f t="shared" si="113"/>
        <v/>
      </c>
      <c r="AI194" s="49" t="str">
        <f t="shared" si="114"/>
        <v/>
      </c>
      <c r="AJ194" s="50">
        <f t="shared" si="115"/>
        <v>0</v>
      </c>
      <c r="AK194" s="23"/>
      <c r="AL194" s="113">
        <v>73</v>
      </c>
      <c r="AM194" s="2"/>
      <c r="AN194" s="334"/>
      <c r="AO194" s="334"/>
      <c r="AP194" s="10"/>
      <c r="AQ194" s="4" t="s">
        <v>290</v>
      </c>
      <c r="AR194" s="13"/>
      <c r="AS194" s="13" t="s">
        <v>51</v>
      </c>
      <c r="AT194" s="13" t="s">
        <v>58</v>
      </c>
      <c r="AU194" s="100"/>
      <c r="AV194" s="22" t="s">
        <v>410</v>
      </c>
      <c r="AW194" s="428"/>
      <c r="AX194" s="5"/>
      <c r="AY194" s="12"/>
      <c r="AZ194" s="122" t="str">
        <f t="shared" si="99"/>
        <v>{"key_code":"g"},{"key_code":"e"}</v>
      </c>
      <c r="BA194" s="83"/>
      <c r="BB194" s="122" t="str">
        <f t="shared" si="100"/>
        <v>{"key_code":"g"},{"key_code":"e"}</v>
      </c>
      <c r="BC194" s="83"/>
      <c r="BD194" s="320"/>
    </row>
    <row r="195" spans="1:56" ht="21">
      <c r="A195" s="285"/>
      <c r="B195" s="286"/>
      <c r="C195" s="295"/>
      <c r="D195" s="296"/>
      <c r="E195" s="291"/>
      <c r="F195" s="202" t="str">
        <f t="shared" si="116"/>
        <v/>
      </c>
      <c r="G195" s="86" t="str">
        <f t="shared" si="117"/>
        <v/>
      </c>
      <c r="H195" s="86" t="str">
        <f t="shared" si="118"/>
        <v/>
      </c>
      <c r="I195" s="86" t="str">
        <f t="shared" si="119"/>
        <v>{"description":"右濁 &amp; と → ど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d","modifiers":{"optional":["caps_lock"]}},"to":[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J195" s="86" t="str">
        <f t="shared" si="120"/>
        <v>{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j","modifiers":{"optional":["caps_lock"]}},"to":[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5" s="86" t="str">
        <f t="shared" si="121"/>
        <v/>
      </c>
      <c r="L195" s="86" t="str">
        <f t="shared" si="122"/>
        <v/>
      </c>
      <c r="M195" s="86" t="str">
        <f t="shared" si="123"/>
        <v/>
      </c>
      <c r="N195" s="286"/>
      <c r="O195" s="92" t="str">
        <f t="shared" si="124"/>
        <v/>
      </c>
      <c r="P195" s="86" t="str">
        <f t="shared" si="125"/>
        <v/>
      </c>
      <c r="Q195" s="86" t="str">
        <f t="shared" si="126"/>
        <v/>
      </c>
      <c r="R195" s="93" t="str">
        <f>IF(AND($AM195&lt;&gt;"",$U195=1),_xlfn.CONCAT(R$3,PROPER(_xlfn.XLOOKUP($AS195,入力キー,入力コード)),IF(OR($BD195="",$BD195=$BB195),_xlfn.CONCAT(R$4,IF($AS195=_xlfn.XLOOKUP($AS195,仮想キートップ,入力キー),R$7,R$10),_xlfn.XLOOKUP($AS195,仮想キートップ,入力コード),R$13,$BB195,R$14,_xlfn.XLOOKUP($AS195,仮想キートップ,キー位置),R$15,_xlfn.XLOOKUP($AS195,仮想キートップ,キー位置),R$17,IF($AS195=_xlfn.XLOOKUP($AS195,仮想キートップ,入力キー),R$12,R$11),_xlfn.XLOOKUP($AS195,仮想キートップ,入力コード),R$13,$BB195,R$14,_xlfn.XLOOKUP($AS195,仮想キートップ,キー位置),R$16,_xlfn.XLOOKUP($AS195,仮想キートップ,キー位置),IF(COUNTA($AM195:$AM$348)&gt;1,R$17,R$18)),_xlfn.CONCAT(R$4,R$6,IF($AS195=_xlfn.XLOOKUP($AS195,仮想キートップ,入力キー),R$7,R$10),_xlfn.XLOOKUP($AS195,仮想キートップ,入力コード),R$13,$BB195,R$14,_xlfn.XLOOKUP($AS195,仮想キートップ,キー位置),R$15,_xlfn.XLOOKUP($AS195,仮想キートップ,キー位置),R$17,IF($AS195=_xlfn.XLOOKUP($AS195,仮想キートップ,入力キー),R$8,R$9),_xlfn.XLOOKUP($AS195,仮想キートップ,入力コード),R$13,$BB195,R$14,_xlfn.XLOOKUP($AS195,仮想キートップ,キー位置),R$16,_xlfn.XLOOKUP($AS195,仮想キートップ,キー位置),R$17,R$5,IF($AS195=_xlfn.XLOOKUP($AS195,仮想キートップ,入力キー),R$7,R$10),_xlfn.XLOOKUP($AS195,仮想キートップ,入力コード),R$13,$BD195,R$14,_xlfn.XLOOKUP($AS195,仮想キートップ,キー位置),R$15,_xlfn.XLOOKUP($AS195,仮想キートップ,キー位置),R$17,IF($AS195=_xlfn.XLOOKUP($AS195,仮想キートップ,入力キー),R$12,R$11),_xlfn.XLOOKUP($AS195,仮想キートップ,入力コード),R$13,$BD195,R$14,_xlfn.XLOOKUP($AS195,仮想キートップ,キー位置),R$16,_xlfn.XLOOKUP($AS195,仮想キートップ,キー位置),IF(COUNTA($AM195:$AM$348)&gt;1,R$17,R$18)))),"")</f>
        <v/>
      </c>
      <c r="S195" s="282"/>
      <c r="U195" s="24">
        <f t="shared" si="101"/>
        <v>2</v>
      </c>
      <c r="V195" s="23" t="str">
        <f t="shared" si="102"/>
        <v>A</v>
      </c>
      <c r="W195" s="23">
        <f t="shared" si="103"/>
        <v>1</v>
      </c>
      <c r="X195" s="23">
        <f t="shared" si="104"/>
        <v>0</v>
      </c>
      <c r="Y195" s="30">
        <f t="shared" si="105"/>
        <v>2281701376</v>
      </c>
      <c r="Z195" s="178">
        <f t="shared" si="106"/>
        <v>1</v>
      </c>
      <c r="AA195" s="23"/>
      <c r="AB195" s="386" t="str">
        <f t="shared" si="107"/>
        <v/>
      </c>
      <c r="AC195" s="49" t="str">
        <f t="shared" si="108"/>
        <v/>
      </c>
      <c r="AD195" s="50">
        <f t="shared" si="109"/>
        <v>0</v>
      </c>
      <c r="AE195" s="49" t="str">
        <f t="shared" si="110"/>
        <v/>
      </c>
      <c r="AF195" s="49" t="str">
        <f t="shared" si="111"/>
        <v/>
      </c>
      <c r="AG195" s="48">
        <f t="shared" si="112"/>
        <v>0</v>
      </c>
      <c r="AH195" s="386" t="str">
        <f t="shared" si="113"/>
        <v/>
      </c>
      <c r="AI195" s="49" t="str">
        <f t="shared" si="114"/>
        <v/>
      </c>
      <c r="AJ195" s="50">
        <f t="shared" si="115"/>
        <v>0</v>
      </c>
      <c r="AK195" s="23"/>
      <c r="AL195" s="113">
        <v>74</v>
      </c>
      <c r="AM195" s="2"/>
      <c r="AN195" s="334"/>
      <c r="AO195" s="334"/>
      <c r="AP195" s="10"/>
      <c r="AQ195" s="4" t="s">
        <v>290</v>
      </c>
      <c r="AR195" s="13"/>
      <c r="AS195" s="13" t="s">
        <v>51</v>
      </c>
      <c r="AT195" s="13" t="s">
        <v>60</v>
      </c>
      <c r="AU195" s="100"/>
      <c r="AV195" s="22" t="s">
        <v>415</v>
      </c>
      <c r="AW195" s="428"/>
      <c r="AX195" s="5"/>
      <c r="AY195" s="12"/>
      <c r="AZ195" s="122" t="str">
        <f t="shared" si="99"/>
        <v>{"key_code":"d"},{"key_code":"o"}</v>
      </c>
      <c r="BA195" s="83"/>
      <c r="BB195" s="122" t="str">
        <f t="shared" si="100"/>
        <v>{"key_code":"d"},{"key_code":"o"}</v>
      </c>
      <c r="BC195" s="83"/>
      <c r="BD195" s="320"/>
    </row>
    <row r="196" spans="1:56" ht="21">
      <c r="A196" s="285"/>
      <c r="B196" s="286"/>
      <c r="C196" s="295"/>
      <c r="D196" s="296"/>
      <c r="E196" s="291"/>
      <c r="F196" s="202" t="str">
        <f t="shared" si="116"/>
        <v/>
      </c>
      <c r="G196" s="86" t="str">
        <f t="shared" si="117"/>
        <v/>
      </c>
      <c r="H196" s="86" t="str">
        <f t="shared" si="118"/>
        <v/>
      </c>
      <c r="I196" s="86" t="str">
        <f t="shared" si="119"/>
        <v>{"description":"右濁 &amp; か → が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J196" s="86" t="str">
        <f t="shared" si="120"/>
        <v>{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j","modifiers":{"optional":["caps_lock"]}},"to":[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6" s="86" t="str">
        <f t="shared" si="121"/>
        <v/>
      </c>
      <c r="L196" s="86" t="str">
        <f t="shared" si="122"/>
        <v/>
      </c>
      <c r="M196" s="86" t="str">
        <f t="shared" si="123"/>
        <v/>
      </c>
      <c r="N196" s="286"/>
      <c r="O196" s="92" t="str">
        <f t="shared" si="124"/>
        <v/>
      </c>
      <c r="P196" s="86" t="str">
        <f t="shared" si="125"/>
        <v/>
      </c>
      <c r="Q196" s="86" t="str">
        <f t="shared" si="126"/>
        <v/>
      </c>
      <c r="R196" s="93" t="str">
        <f>IF(AND($AM196&lt;&gt;"",$U196=1),_xlfn.CONCAT(R$3,PROPER(_xlfn.XLOOKUP($AS196,入力キー,入力コード)),IF(OR($BD196="",$BD196=$BB196),_xlfn.CONCAT(R$4,IF($AS196=_xlfn.XLOOKUP($AS196,仮想キートップ,入力キー),R$7,R$10),_xlfn.XLOOKUP($AS196,仮想キートップ,入力コード),R$13,$BB196,R$14,_xlfn.XLOOKUP($AS196,仮想キートップ,キー位置),R$15,_xlfn.XLOOKUP($AS196,仮想キートップ,キー位置),R$17,IF($AS196=_xlfn.XLOOKUP($AS196,仮想キートップ,入力キー),R$12,R$11),_xlfn.XLOOKUP($AS196,仮想キートップ,入力コード),R$13,$BB196,R$14,_xlfn.XLOOKUP($AS196,仮想キートップ,キー位置),R$16,_xlfn.XLOOKUP($AS196,仮想キートップ,キー位置),IF(COUNTA($AM196:$AM$348)&gt;1,R$17,R$18)),_xlfn.CONCAT(R$4,R$6,IF($AS196=_xlfn.XLOOKUP($AS196,仮想キートップ,入力キー),R$7,R$10),_xlfn.XLOOKUP($AS196,仮想キートップ,入力コード),R$13,$BB196,R$14,_xlfn.XLOOKUP($AS196,仮想キートップ,キー位置),R$15,_xlfn.XLOOKUP($AS196,仮想キートップ,キー位置),R$17,IF($AS196=_xlfn.XLOOKUP($AS196,仮想キートップ,入力キー),R$8,R$9),_xlfn.XLOOKUP($AS196,仮想キートップ,入力コード),R$13,$BB196,R$14,_xlfn.XLOOKUP($AS196,仮想キートップ,キー位置),R$16,_xlfn.XLOOKUP($AS196,仮想キートップ,キー位置),R$17,R$5,IF($AS196=_xlfn.XLOOKUP($AS196,仮想キートップ,入力キー),R$7,R$10),_xlfn.XLOOKUP($AS196,仮想キートップ,入力コード),R$13,$BD196,R$14,_xlfn.XLOOKUP($AS196,仮想キートップ,キー位置),R$15,_xlfn.XLOOKUP($AS196,仮想キートップ,キー位置),R$17,IF($AS196=_xlfn.XLOOKUP($AS196,仮想キートップ,入力キー),R$12,R$11),_xlfn.XLOOKUP($AS196,仮想キートップ,入力コード),R$13,$BD196,R$14,_xlfn.XLOOKUP($AS196,仮想キートップ,キー位置),R$16,_xlfn.XLOOKUP($AS196,仮想キートップ,キー位置),IF(COUNTA($AM196:$AM$348)&gt;1,R$17,R$18)))),"")</f>
        <v/>
      </c>
      <c r="S196" s="282"/>
      <c r="U196" s="24">
        <f t="shared" si="101"/>
        <v>2</v>
      </c>
      <c r="V196" s="23" t="str">
        <f t="shared" si="102"/>
        <v>A</v>
      </c>
      <c r="W196" s="23">
        <f t="shared" si="103"/>
        <v>1</v>
      </c>
      <c r="X196" s="23">
        <f t="shared" si="104"/>
        <v>0</v>
      </c>
      <c r="Y196" s="30">
        <f t="shared" si="105"/>
        <v>2415919104</v>
      </c>
      <c r="Z196" s="178">
        <f t="shared" si="106"/>
        <v>1</v>
      </c>
      <c r="AA196" s="23"/>
      <c r="AB196" s="386" t="str">
        <f t="shared" si="107"/>
        <v/>
      </c>
      <c r="AC196" s="49" t="str">
        <f t="shared" si="108"/>
        <v/>
      </c>
      <c r="AD196" s="50">
        <f t="shared" si="109"/>
        <v>0</v>
      </c>
      <c r="AE196" s="49" t="str">
        <f t="shared" si="110"/>
        <v/>
      </c>
      <c r="AF196" s="49" t="str">
        <f t="shared" si="111"/>
        <v/>
      </c>
      <c r="AG196" s="48">
        <f t="shared" si="112"/>
        <v>0</v>
      </c>
      <c r="AH196" s="386" t="str">
        <f t="shared" si="113"/>
        <v/>
      </c>
      <c r="AI196" s="49" t="str">
        <f t="shared" si="114"/>
        <v/>
      </c>
      <c r="AJ196" s="50">
        <f t="shared" si="115"/>
        <v>0</v>
      </c>
      <c r="AK196" s="23"/>
      <c r="AL196" s="113">
        <v>75</v>
      </c>
      <c r="AM196" s="2"/>
      <c r="AN196" s="334"/>
      <c r="AO196" s="334"/>
      <c r="AP196" s="10"/>
      <c r="AQ196" s="4" t="s">
        <v>290</v>
      </c>
      <c r="AR196" s="13"/>
      <c r="AS196" s="13" t="s">
        <v>51</v>
      </c>
      <c r="AT196" s="13" t="s">
        <v>62</v>
      </c>
      <c r="AU196" s="100"/>
      <c r="AV196" s="22" t="s">
        <v>416</v>
      </c>
      <c r="AW196" s="428"/>
      <c r="AX196" s="5"/>
      <c r="AY196" s="12"/>
      <c r="AZ196" s="122" t="str">
        <f t="shared" si="99"/>
        <v>{"key_code":"g"},{"key_code":"a"}</v>
      </c>
      <c r="BA196" s="83"/>
      <c r="BB196" s="122" t="str">
        <f t="shared" si="100"/>
        <v>{"key_code":"g"},{"key_code":"a"}</v>
      </c>
      <c r="BC196" s="83"/>
      <c r="BD196" s="320"/>
    </row>
    <row r="197" spans="1:56" ht="21">
      <c r="A197" s="285"/>
      <c r="B197" s="286"/>
      <c r="C197" s="295"/>
      <c r="D197" s="296"/>
      <c r="E197" s="291"/>
      <c r="F197" s="202" t="str">
        <f t="shared" si="116"/>
        <v/>
      </c>
      <c r="G197" s="86" t="str">
        <f t="shared" si="117"/>
        <v/>
      </c>
      <c r="H197" s="86" t="str">
        <f t="shared" si="118"/>
        <v/>
      </c>
      <c r="I197" s="86" t="str">
        <f t="shared" si="119"/>
        <v>{"description":"右濁 &amp; ち → ぢ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g","modifiers":{"optional":["caps_lock"]}},"to":[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J197" s="86" t="str">
        <f t="shared" si="120"/>
        <v>{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j","modifiers":{"optional":["caps_lock"]}},"to":[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7" s="86" t="str">
        <f t="shared" si="121"/>
        <v/>
      </c>
      <c r="L197" s="86" t="str">
        <f t="shared" si="122"/>
        <v/>
      </c>
      <c r="M197" s="86" t="str">
        <f t="shared" si="123"/>
        <v/>
      </c>
      <c r="N197" s="286"/>
      <c r="O197" s="92" t="str">
        <f t="shared" si="124"/>
        <v/>
      </c>
      <c r="P197" s="86" t="str">
        <f t="shared" si="125"/>
        <v/>
      </c>
      <c r="Q197" s="86" t="str">
        <f t="shared" si="126"/>
        <v/>
      </c>
      <c r="R197" s="93" t="str">
        <f>IF(AND($AM197&lt;&gt;"",$U197=1),_xlfn.CONCAT(R$3,PROPER(_xlfn.XLOOKUP($AS197,入力キー,入力コード)),IF(OR($BD197="",$BD197=$BB197),_xlfn.CONCAT(R$4,IF($AS197=_xlfn.XLOOKUP($AS197,仮想キートップ,入力キー),R$7,R$10),_xlfn.XLOOKUP($AS197,仮想キートップ,入力コード),R$13,$BB197,R$14,_xlfn.XLOOKUP($AS197,仮想キートップ,キー位置),R$15,_xlfn.XLOOKUP($AS197,仮想キートップ,キー位置),R$17,IF($AS197=_xlfn.XLOOKUP($AS197,仮想キートップ,入力キー),R$12,R$11),_xlfn.XLOOKUP($AS197,仮想キートップ,入力コード),R$13,$BB197,R$14,_xlfn.XLOOKUP($AS197,仮想キートップ,キー位置),R$16,_xlfn.XLOOKUP($AS197,仮想キートップ,キー位置),IF(COUNTA($AM197:$AM$348)&gt;1,R$17,R$18)),_xlfn.CONCAT(R$4,R$6,IF($AS197=_xlfn.XLOOKUP($AS197,仮想キートップ,入力キー),R$7,R$10),_xlfn.XLOOKUP($AS197,仮想キートップ,入力コード),R$13,$BB197,R$14,_xlfn.XLOOKUP($AS197,仮想キートップ,キー位置),R$15,_xlfn.XLOOKUP($AS197,仮想キートップ,キー位置),R$17,IF($AS197=_xlfn.XLOOKUP($AS197,仮想キートップ,入力キー),R$8,R$9),_xlfn.XLOOKUP($AS197,仮想キートップ,入力コード),R$13,$BB197,R$14,_xlfn.XLOOKUP($AS197,仮想キートップ,キー位置),R$16,_xlfn.XLOOKUP($AS197,仮想キートップ,キー位置),R$17,R$5,IF($AS197=_xlfn.XLOOKUP($AS197,仮想キートップ,入力キー),R$7,R$10),_xlfn.XLOOKUP($AS197,仮想キートップ,入力コード),R$13,$BD197,R$14,_xlfn.XLOOKUP($AS197,仮想キートップ,キー位置),R$15,_xlfn.XLOOKUP($AS197,仮想キートップ,キー位置),R$17,IF($AS197=_xlfn.XLOOKUP($AS197,仮想キートップ,入力キー),R$12,R$11),_xlfn.XLOOKUP($AS197,仮想キートップ,入力コード),R$13,$BD197,R$14,_xlfn.XLOOKUP($AS197,仮想キートップ,キー位置),R$16,_xlfn.XLOOKUP($AS197,仮想キートップ,キー位置),IF(COUNTA($AM197:$AM$348)&gt;1,R$17,R$18)))),"")</f>
        <v/>
      </c>
      <c r="S197" s="282"/>
      <c r="U197" s="24">
        <f t="shared" si="101"/>
        <v>2</v>
      </c>
      <c r="V197" s="23" t="str">
        <f t="shared" si="102"/>
        <v>A</v>
      </c>
      <c r="W197" s="23">
        <f t="shared" si="103"/>
        <v>1</v>
      </c>
      <c r="X197" s="23">
        <f t="shared" si="104"/>
        <v>0</v>
      </c>
      <c r="Y197" s="30">
        <f t="shared" si="105"/>
        <v>2684354560</v>
      </c>
      <c r="Z197" s="178">
        <f t="shared" si="106"/>
        <v>1</v>
      </c>
      <c r="AA197" s="23"/>
      <c r="AB197" s="386" t="str">
        <f t="shared" si="107"/>
        <v/>
      </c>
      <c r="AC197" s="49" t="str">
        <f t="shared" si="108"/>
        <v/>
      </c>
      <c r="AD197" s="50">
        <f t="shared" si="109"/>
        <v>0</v>
      </c>
      <c r="AE197" s="49" t="str">
        <f t="shared" si="110"/>
        <v/>
      </c>
      <c r="AF197" s="49" t="str">
        <f t="shared" si="111"/>
        <v/>
      </c>
      <c r="AG197" s="48">
        <f t="shared" si="112"/>
        <v>0</v>
      </c>
      <c r="AH197" s="386" t="str">
        <f t="shared" si="113"/>
        <v/>
      </c>
      <c r="AI197" s="49" t="str">
        <f t="shared" si="114"/>
        <v/>
      </c>
      <c r="AJ197" s="50">
        <f t="shared" si="115"/>
        <v>0</v>
      </c>
      <c r="AK197" s="23"/>
      <c r="AL197" s="113">
        <v>76</v>
      </c>
      <c r="AM197" s="2"/>
      <c r="AN197" s="334"/>
      <c r="AO197" s="334"/>
      <c r="AP197" s="10"/>
      <c r="AQ197" s="4" t="s">
        <v>290</v>
      </c>
      <c r="AR197" s="13"/>
      <c r="AS197" s="13" t="s">
        <v>51</v>
      </c>
      <c r="AT197" s="13" t="s">
        <v>49</v>
      </c>
      <c r="AU197" s="100"/>
      <c r="AV197" s="22" t="s">
        <v>417</v>
      </c>
      <c r="AW197" s="428"/>
      <c r="AX197" s="5"/>
      <c r="AY197" s="12"/>
      <c r="AZ197" s="122" t="str">
        <f t="shared" si="99"/>
        <v>{"key_code":"d"},{"key_code":"i"}</v>
      </c>
      <c r="BA197" s="83"/>
      <c r="BB197" s="122" t="str">
        <f t="shared" si="100"/>
        <v>{"key_code":"d"},{"key_code":"i"}</v>
      </c>
      <c r="BC197" s="83"/>
      <c r="BD197" s="320"/>
    </row>
    <row r="198" spans="1:56" ht="21">
      <c r="A198" s="285"/>
      <c r="B198" s="286"/>
      <c r="C198" s="295"/>
      <c r="D198" s="296"/>
      <c r="E198" s="291"/>
      <c r="F198" s="202" t="str">
        <f t="shared" si="116"/>
        <v/>
      </c>
      <c r="G198" s="86" t="str">
        <f t="shared" si="117"/>
        <v/>
      </c>
      <c r="H198" s="86" t="str">
        <f t="shared" si="118"/>
        <v/>
      </c>
      <c r="I198" s="86" t="str">
        <f t="shared" si="119"/>
        <v>{"description":"右濁 &amp; ほ → ぼ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z","modifiers":{"optional":["caps_lock"]}},"to":[{"key_code":"delete_or_backspace"},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z","modifiers":{"optional":["caps_lock"]}},"to":[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</v>
      </c>
      <c r="J198" s="86" t="str">
        <f t="shared" si="120"/>
        <v>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j","modifiers":{"optional":["caps_lock"]}},"to":[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8" s="86" t="str">
        <f t="shared" si="121"/>
        <v/>
      </c>
      <c r="L198" s="86" t="str">
        <f t="shared" si="122"/>
        <v/>
      </c>
      <c r="M198" s="86" t="str">
        <f t="shared" si="123"/>
        <v/>
      </c>
      <c r="N198" s="286"/>
      <c r="O198" s="92" t="str">
        <f t="shared" si="124"/>
        <v/>
      </c>
      <c r="P198" s="86" t="str">
        <f t="shared" si="125"/>
        <v/>
      </c>
      <c r="Q198" s="86" t="str">
        <f t="shared" si="126"/>
        <v/>
      </c>
      <c r="R198" s="93" t="str">
        <f>IF(AND($AM198&lt;&gt;"",$U198=1),_xlfn.CONCAT(R$3,PROPER(_xlfn.XLOOKUP($AS198,入力キー,入力コード)),IF(OR($BD198="",$BD198=$BB198),_xlfn.CONCAT(R$4,IF($AS198=_xlfn.XLOOKUP($AS198,仮想キートップ,入力キー),R$7,R$10),_xlfn.XLOOKUP($AS198,仮想キートップ,入力コード),R$13,$BB198,R$14,_xlfn.XLOOKUP($AS198,仮想キートップ,キー位置),R$15,_xlfn.XLOOKUP($AS198,仮想キートップ,キー位置),R$17,IF($AS198=_xlfn.XLOOKUP($AS198,仮想キートップ,入力キー),R$12,R$11),_xlfn.XLOOKUP($AS198,仮想キートップ,入力コード),R$13,$BB198,R$14,_xlfn.XLOOKUP($AS198,仮想キートップ,キー位置),R$16,_xlfn.XLOOKUP($AS198,仮想キートップ,キー位置),IF(COUNTA($AM198:$AM$348)&gt;1,R$17,R$18)),_xlfn.CONCAT(R$4,R$6,IF($AS198=_xlfn.XLOOKUP($AS198,仮想キートップ,入力キー),R$7,R$10),_xlfn.XLOOKUP($AS198,仮想キートップ,入力コード),R$13,$BB198,R$14,_xlfn.XLOOKUP($AS198,仮想キートップ,キー位置),R$15,_xlfn.XLOOKUP($AS198,仮想キートップ,キー位置),R$17,IF($AS198=_xlfn.XLOOKUP($AS198,仮想キートップ,入力キー),R$8,R$9),_xlfn.XLOOKUP($AS198,仮想キートップ,入力コード),R$13,$BB198,R$14,_xlfn.XLOOKUP($AS198,仮想キートップ,キー位置),R$16,_xlfn.XLOOKUP($AS198,仮想キートップ,キー位置),R$17,R$5,IF($AS198=_xlfn.XLOOKUP($AS198,仮想キートップ,入力キー),R$7,R$10),_xlfn.XLOOKUP($AS198,仮想キートップ,入力コード),R$13,$BD198,R$14,_xlfn.XLOOKUP($AS198,仮想キートップ,キー位置),R$15,_xlfn.XLOOKUP($AS198,仮想キートップ,キー位置),R$17,IF($AS198=_xlfn.XLOOKUP($AS198,仮想キートップ,入力キー),R$12,R$11),_xlfn.XLOOKUP($AS198,仮想キートップ,入力コード),R$13,$BD198,R$14,_xlfn.XLOOKUP($AS198,仮想キートップ,キー位置),R$16,_xlfn.XLOOKUP($AS198,仮想キートップ,キー位置),IF(COUNTA($AM198:$AM$348)&gt;1,R$17,R$18)))),"")</f>
        <v/>
      </c>
      <c r="S198" s="282"/>
      <c r="U198" s="24">
        <f t="shared" si="101"/>
        <v>2</v>
      </c>
      <c r="V198" s="23" t="str">
        <f t="shared" si="102"/>
        <v>A</v>
      </c>
      <c r="W198" s="23">
        <f t="shared" si="103"/>
        <v>1</v>
      </c>
      <c r="X198" s="23">
        <f t="shared" si="104"/>
        <v>0</v>
      </c>
      <c r="Y198" s="30">
        <f t="shared" si="105"/>
        <v>139586437120</v>
      </c>
      <c r="Z198" s="178">
        <f t="shared" si="106"/>
        <v>1</v>
      </c>
      <c r="AA198" s="23"/>
      <c r="AB198" s="386" t="str">
        <f t="shared" si="107"/>
        <v/>
      </c>
      <c r="AC198" s="49" t="str">
        <f t="shared" si="108"/>
        <v/>
      </c>
      <c r="AD198" s="50">
        <f t="shared" si="109"/>
        <v>0</v>
      </c>
      <c r="AE198" s="49" t="str">
        <f t="shared" si="110"/>
        <v/>
      </c>
      <c r="AF198" s="49" t="str">
        <f t="shared" si="111"/>
        <v/>
      </c>
      <c r="AG198" s="48">
        <f t="shared" si="112"/>
        <v>0</v>
      </c>
      <c r="AH198" s="386" t="str">
        <f t="shared" si="113"/>
        <v/>
      </c>
      <c r="AI198" s="49" t="str">
        <f t="shared" si="114"/>
        <v/>
      </c>
      <c r="AJ198" s="50">
        <f t="shared" si="115"/>
        <v>0</v>
      </c>
      <c r="AK198" s="23"/>
      <c r="AL198" s="113">
        <v>77</v>
      </c>
      <c r="AM198" s="2"/>
      <c r="AN198" s="334"/>
      <c r="AO198" s="334"/>
      <c r="AP198" s="10"/>
      <c r="AQ198" s="4" t="s">
        <v>290</v>
      </c>
      <c r="AR198" s="13"/>
      <c r="AS198" s="13" t="s">
        <v>51</v>
      </c>
      <c r="AT198" s="13" t="s">
        <v>84</v>
      </c>
      <c r="AU198" s="100"/>
      <c r="AV198" s="22" t="s">
        <v>418</v>
      </c>
      <c r="AW198" s="428"/>
      <c r="AX198" s="5"/>
      <c r="AY198" s="12"/>
      <c r="AZ198" s="122" t="str">
        <f t="shared" si="99"/>
        <v>{"key_code":"b"},{"key_code":"o"}</v>
      </c>
      <c r="BA198" s="83"/>
      <c r="BB198" s="122" t="str">
        <f t="shared" si="100"/>
        <v>{"key_code":"b"},{"key_code":"o"}</v>
      </c>
      <c r="BC198" s="83"/>
      <c r="BD198" s="320"/>
    </row>
    <row r="199" spans="1:56" ht="21">
      <c r="A199" s="285"/>
      <c r="B199" s="286"/>
      <c r="C199" s="295"/>
      <c r="D199" s="296"/>
      <c r="E199" s="291"/>
      <c r="F199" s="202" t="str">
        <f t="shared" si="116"/>
        <v/>
      </c>
      <c r="G199" s="86" t="str">
        <f t="shared" si="117"/>
        <v/>
      </c>
      <c r="H199" s="86" t="str">
        <f t="shared" si="118"/>
        <v/>
      </c>
      <c r="I199" s="86" t="str">
        <f t="shared" si="119"/>
        <v>{"description":"右濁 &amp; ひ → び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x","modifiers":{"optional":["caps_lock"]}},"to":[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J199" s="86" t="str">
        <f t="shared" si="120"/>
        <v>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j","modifiers":{"optional":["caps_lock"]}},"to":[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199" s="86" t="str">
        <f t="shared" si="121"/>
        <v/>
      </c>
      <c r="L199" s="86" t="str">
        <f t="shared" si="122"/>
        <v/>
      </c>
      <c r="M199" s="86" t="str">
        <f t="shared" si="123"/>
        <v/>
      </c>
      <c r="N199" s="286"/>
      <c r="O199" s="92" t="str">
        <f t="shared" si="124"/>
        <v/>
      </c>
      <c r="P199" s="86" t="str">
        <f t="shared" si="125"/>
        <v/>
      </c>
      <c r="Q199" s="86" t="str">
        <f t="shared" si="126"/>
        <v/>
      </c>
      <c r="R199" s="93" t="str">
        <f>IF(AND($AM199&lt;&gt;"",$U199=1),_xlfn.CONCAT(R$3,PROPER(_xlfn.XLOOKUP($AS199,入力キー,入力コード)),IF(OR($BD199="",$BD199=$BB199),_xlfn.CONCAT(R$4,IF($AS199=_xlfn.XLOOKUP($AS199,仮想キートップ,入力キー),R$7,R$10),_xlfn.XLOOKUP($AS199,仮想キートップ,入力コード),R$13,$BB199,R$14,_xlfn.XLOOKUP($AS199,仮想キートップ,キー位置),R$15,_xlfn.XLOOKUP($AS199,仮想キートップ,キー位置),R$17,IF($AS199=_xlfn.XLOOKUP($AS199,仮想キートップ,入力キー),R$12,R$11),_xlfn.XLOOKUP($AS199,仮想キートップ,入力コード),R$13,$BB199,R$14,_xlfn.XLOOKUP($AS199,仮想キートップ,キー位置),R$16,_xlfn.XLOOKUP($AS199,仮想キートップ,キー位置),IF(COUNTA($AM199:$AM$348)&gt;1,R$17,R$18)),_xlfn.CONCAT(R$4,R$6,IF($AS199=_xlfn.XLOOKUP($AS199,仮想キートップ,入力キー),R$7,R$10),_xlfn.XLOOKUP($AS199,仮想キートップ,入力コード),R$13,$BB199,R$14,_xlfn.XLOOKUP($AS199,仮想キートップ,キー位置),R$15,_xlfn.XLOOKUP($AS199,仮想キートップ,キー位置),R$17,IF($AS199=_xlfn.XLOOKUP($AS199,仮想キートップ,入力キー),R$8,R$9),_xlfn.XLOOKUP($AS199,仮想キートップ,入力コード),R$13,$BB199,R$14,_xlfn.XLOOKUP($AS199,仮想キートップ,キー位置),R$16,_xlfn.XLOOKUP($AS199,仮想キートップ,キー位置),R$17,R$5,IF($AS199=_xlfn.XLOOKUP($AS199,仮想キートップ,入力キー),R$7,R$10),_xlfn.XLOOKUP($AS199,仮想キートップ,入力コード),R$13,$BD199,R$14,_xlfn.XLOOKUP($AS199,仮想キートップ,キー位置),R$15,_xlfn.XLOOKUP($AS199,仮想キートップ,キー位置),R$17,IF($AS199=_xlfn.XLOOKUP($AS199,仮想キートップ,入力キー),R$12,R$11),_xlfn.XLOOKUP($AS199,仮想キートップ,入力コード),R$13,$BD199,R$14,_xlfn.XLOOKUP($AS199,仮想キートップ,キー位置),R$16,_xlfn.XLOOKUP($AS199,仮想キートップ,キー位置),IF(COUNTA($AM199:$AM$348)&gt;1,R$17,R$18)))),"")</f>
        <v/>
      </c>
      <c r="S199" s="282"/>
      <c r="U199" s="24">
        <f t="shared" si="101"/>
        <v>2</v>
      </c>
      <c r="V199" s="23" t="str">
        <f t="shared" si="102"/>
        <v>A</v>
      </c>
      <c r="W199" s="23">
        <f t="shared" si="103"/>
        <v>1</v>
      </c>
      <c r="X199" s="23">
        <f t="shared" si="104"/>
        <v>0</v>
      </c>
      <c r="Y199" s="30">
        <f t="shared" si="105"/>
        <v>277025390592</v>
      </c>
      <c r="Z199" s="178">
        <f t="shared" si="106"/>
        <v>1</v>
      </c>
      <c r="AA199" s="23"/>
      <c r="AB199" s="386" t="str">
        <f t="shared" si="107"/>
        <v/>
      </c>
      <c r="AC199" s="49" t="str">
        <f t="shared" si="108"/>
        <v/>
      </c>
      <c r="AD199" s="50">
        <f t="shared" si="109"/>
        <v>0</v>
      </c>
      <c r="AE199" s="49" t="str">
        <f t="shared" si="110"/>
        <v/>
      </c>
      <c r="AF199" s="49" t="str">
        <f t="shared" si="111"/>
        <v/>
      </c>
      <c r="AG199" s="48">
        <f t="shared" si="112"/>
        <v>0</v>
      </c>
      <c r="AH199" s="386" t="str">
        <f t="shared" si="113"/>
        <v/>
      </c>
      <c r="AI199" s="49" t="str">
        <f t="shared" si="114"/>
        <v/>
      </c>
      <c r="AJ199" s="50">
        <f t="shared" si="115"/>
        <v>0</v>
      </c>
      <c r="AK199" s="23"/>
      <c r="AL199" s="113">
        <v>78</v>
      </c>
      <c r="AM199" s="2"/>
      <c r="AN199" s="334"/>
      <c r="AO199" s="334"/>
      <c r="AP199" s="10"/>
      <c r="AQ199" s="4" t="s">
        <v>290</v>
      </c>
      <c r="AR199" s="13"/>
      <c r="AS199" s="13" t="s">
        <v>51</v>
      </c>
      <c r="AT199" s="13" t="s">
        <v>86</v>
      </c>
      <c r="AU199" s="100"/>
      <c r="AV199" s="22" t="s">
        <v>419</v>
      </c>
      <c r="AW199" s="428"/>
      <c r="AX199" s="5"/>
      <c r="AY199" s="12"/>
      <c r="AZ199" s="122" t="str">
        <f t="shared" si="99"/>
        <v>{"key_code":"b"},{"key_code":"i"}</v>
      </c>
      <c r="BA199" s="83"/>
      <c r="BB199" s="122" t="str">
        <f t="shared" si="100"/>
        <v>{"key_code":"b"},{"key_code":"i"}</v>
      </c>
      <c r="BC199" s="83"/>
      <c r="BD199" s="320"/>
    </row>
    <row r="200" spans="1:56" ht="21">
      <c r="A200" s="285"/>
      <c r="B200" s="286"/>
      <c r="C200" s="295"/>
      <c r="D200" s="296"/>
      <c r="E200" s="291"/>
      <c r="F200" s="202" t="str">
        <f t="shared" si="116"/>
        <v/>
      </c>
      <c r="G200" s="86" t="str">
        <f t="shared" si="117"/>
        <v/>
      </c>
      <c r="H200" s="86" t="str">
        <f t="shared" si="118"/>
        <v/>
      </c>
      <c r="I200" s="86" t="str">
        <f t="shared" si="119"/>
        <v>{"description":"右濁 &amp; は → ば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c","modifiers":{"optional":["caps_lock"]}},"to":[{"key_code":"delete_or_backspace"},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c","modifiers":{"optional":["caps_lock"]}},"to":[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</v>
      </c>
      <c r="J200" s="86" t="str">
        <f t="shared" si="120"/>
        <v>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j","modifiers":{"optional":["caps_lock"]}},"to":[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200" s="86" t="str">
        <f t="shared" si="121"/>
        <v/>
      </c>
      <c r="L200" s="86" t="str">
        <f t="shared" si="122"/>
        <v/>
      </c>
      <c r="M200" s="86" t="str">
        <f t="shared" si="123"/>
        <v/>
      </c>
      <c r="N200" s="286"/>
      <c r="O200" s="92" t="str">
        <f t="shared" si="124"/>
        <v/>
      </c>
      <c r="P200" s="86" t="str">
        <f t="shared" si="125"/>
        <v/>
      </c>
      <c r="Q200" s="86" t="str">
        <f t="shared" si="126"/>
        <v/>
      </c>
      <c r="R200" s="93" t="str">
        <f>IF(AND($AM200&lt;&gt;"",$U200=1),_xlfn.CONCAT(R$3,PROPER(_xlfn.XLOOKUP($AS200,入力キー,入力コード)),IF(OR($BD200="",$BD200=$BB200),_xlfn.CONCAT(R$4,IF($AS200=_xlfn.XLOOKUP($AS200,仮想キートップ,入力キー),R$7,R$10),_xlfn.XLOOKUP($AS200,仮想キートップ,入力コード),R$13,$BB200,R$14,_xlfn.XLOOKUP($AS200,仮想キートップ,キー位置),R$15,_xlfn.XLOOKUP($AS200,仮想キートップ,キー位置),R$17,IF($AS200=_xlfn.XLOOKUP($AS200,仮想キートップ,入力キー),R$12,R$11),_xlfn.XLOOKUP($AS200,仮想キートップ,入力コード),R$13,$BB200,R$14,_xlfn.XLOOKUP($AS200,仮想キートップ,キー位置),R$16,_xlfn.XLOOKUP($AS200,仮想キートップ,キー位置),IF(COUNTA($AM200:$AM$348)&gt;1,R$17,R$18)),_xlfn.CONCAT(R$4,R$6,IF($AS200=_xlfn.XLOOKUP($AS200,仮想キートップ,入力キー),R$7,R$10),_xlfn.XLOOKUP($AS200,仮想キートップ,入力コード),R$13,$BB200,R$14,_xlfn.XLOOKUP($AS200,仮想キートップ,キー位置),R$15,_xlfn.XLOOKUP($AS200,仮想キートップ,キー位置),R$17,IF($AS200=_xlfn.XLOOKUP($AS200,仮想キートップ,入力キー),R$8,R$9),_xlfn.XLOOKUP($AS200,仮想キートップ,入力コード),R$13,$BB200,R$14,_xlfn.XLOOKUP($AS200,仮想キートップ,キー位置),R$16,_xlfn.XLOOKUP($AS200,仮想キートップ,キー位置),R$17,R$5,IF($AS200=_xlfn.XLOOKUP($AS200,仮想キートップ,入力キー),R$7,R$10),_xlfn.XLOOKUP($AS200,仮想キートップ,入力コード),R$13,$BD200,R$14,_xlfn.XLOOKUP($AS200,仮想キートップ,キー位置),R$15,_xlfn.XLOOKUP($AS200,仮想キートップ,キー位置),R$17,IF($AS200=_xlfn.XLOOKUP($AS200,仮想キートップ,入力キー),R$12,R$11),_xlfn.XLOOKUP($AS200,仮想キートップ,入力コード),R$13,$BD200,R$14,_xlfn.XLOOKUP($AS200,仮想キートップ,キー位置),R$16,_xlfn.XLOOKUP($AS200,仮想キートップ,キー位置),IF(COUNTA($AM200:$AM$348)&gt;1,R$17,R$18)))),"")</f>
        <v/>
      </c>
      <c r="S200" s="282"/>
      <c r="U200" s="24">
        <f t="shared" si="101"/>
        <v>2</v>
      </c>
      <c r="V200" s="23" t="str">
        <f t="shared" si="102"/>
        <v>A</v>
      </c>
      <c r="W200" s="23">
        <f t="shared" si="103"/>
        <v>1</v>
      </c>
      <c r="X200" s="23">
        <f t="shared" si="104"/>
        <v>0</v>
      </c>
      <c r="Y200" s="30">
        <f t="shared" si="105"/>
        <v>551903297536</v>
      </c>
      <c r="Z200" s="178">
        <f t="shared" si="106"/>
        <v>1</v>
      </c>
      <c r="AA200" s="23"/>
      <c r="AB200" s="386" t="str">
        <f t="shared" si="107"/>
        <v/>
      </c>
      <c r="AC200" s="49" t="str">
        <f t="shared" si="108"/>
        <v/>
      </c>
      <c r="AD200" s="50">
        <f t="shared" si="109"/>
        <v>0</v>
      </c>
      <c r="AE200" s="49" t="str">
        <f t="shared" si="110"/>
        <v/>
      </c>
      <c r="AF200" s="49" t="str">
        <f t="shared" si="111"/>
        <v/>
      </c>
      <c r="AG200" s="48">
        <f t="shared" si="112"/>
        <v>0</v>
      </c>
      <c r="AH200" s="386" t="str">
        <f t="shared" si="113"/>
        <v/>
      </c>
      <c r="AI200" s="49" t="str">
        <f t="shared" si="114"/>
        <v/>
      </c>
      <c r="AJ200" s="50">
        <f t="shared" si="115"/>
        <v>0</v>
      </c>
      <c r="AK200" s="23"/>
      <c r="AL200" s="113">
        <v>79</v>
      </c>
      <c r="AM200" s="2"/>
      <c r="AN200" s="334"/>
      <c r="AO200" s="334"/>
      <c r="AP200" s="10"/>
      <c r="AQ200" s="4" t="s">
        <v>290</v>
      </c>
      <c r="AR200" s="13"/>
      <c r="AS200" s="13" t="s">
        <v>51</v>
      </c>
      <c r="AT200" s="13" t="s">
        <v>88</v>
      </c>
      <c r="AU200" s="100"/>
      <c r="AV200" s="22" t="s">
        <v>420</v>
      </c>
      <c r="AW200" s="428"/>
      <c r="AX200" s="5"/>
      <c r="AY200" s="12"/>
      <c r="AZ200" s="122" t="str">
        <f t="shared" si="99"/>
        <v>{"key_code":"b"},{"key_code":"a"}</v>
      </c>
      <c r="BA200" s="83"/>
      <c r="BB200" s="122" t="str">
        <f t="shared" si="100"/>
        <v>{"key_code":"b"},{"key_code":"a"}</v>
      </c>
      <c r="BC200" s="83"/>
      <c r="BD200" s="320"/>
    </row>
    <row r="201" spans="1:56" ht="21">
      <c r="A201" s="285"/>
      <c r="B201" s="286"/>
      <c r="C201" s="295"/>
      <c r="D201" s="296"/>
      <c r="E201" s="291"/>
      <c r="F201" s="202" t="str">
        <f t="shared" si="116"/>
        <v/>
      </c>
      <c r="G201" s="86" t="str">
        <f t="shared" si="117"/>
        <v/>
      </c>
      <c r="H201" s="86" t="str">
        <f t="shared" si="118"/>
        <v/>
      </c>
      <c r="I201" s="86" t="str">
        <f t="shared" si="119"/>
        <v>{"description":"右濁 &amp; こ → ご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v","modifiers":{"optional":["caps_lock"]}},"to":[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J201" s="86" t="str">
        <f t="shared" si="120"/>
        <v>{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j","modifiers":{"optional":["caps_lock"]}},"to":[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201" s="86" t="str">
        <f t="shared" si="121"/>
        <v/>
      </c>
      <c r="L201" s="86" t="str">
        <f t="shared" si="122"/>
        <v/>
      </c>
      <c r="M201" s="86" t="str">
        <f t="shared" si="123"/>
        <v/>
      </c>
      <c r="N201" s="286"/>
      <c r="O201" s="92" t="str">
        <f t="shared" si="124"/>
        <v/>
      </c>
      <c r="P201" s="86" t="str">
        <f t="shared" si="125"/>
        <v/>
      </c>
      <c r="Q201" s="86" t="str">
        <f t="shared" si="126"/>
        <v/>
      </c>
      <c r="R201" s="93" t="str">
        <f>IF(AND($AM201&lt;&gt;"",$U201=1),_xlfn.CONCAT(R$3,PROPER(_xlfn.XLOOKUP($AS201,入力キー,入力コード)),IF(OR($BD201="",$BD201=$BB201),_xlfn.CONCAT(R$4,IF($AS201=_xlfn.XLOOKUP($AS201,仮想キートップ,入力キー),R$7,R$10),_xlfn.XLOOKUP($AS201,仮想キートップ,入力コード),R$13,$BB201,R$14,_xlfn.XLOOKUP($AS201,仮想キートップ,キー位置),R$15,_xlfn.XLOOKUP($AS201,仮想キートップ,キー位置),R$17,IF($AS201=_xlfn.XLOOKUP($AS201,仮想キートップ,入力キー),R$12,R$11),_xlfn.XLOOKUP($AS201,仮想キートップ,入力コード),R$13,$BB201,R$14,_xlfn.XLOOKUP($AS201,仮想キートップ,キー位置),R$16,_xlfn.XLOOKUP($AS201,仮想キートップ,キー位置),IF(COUNTA($AM201:$AM$348)&gt;1,R$17,R$18)),_xlfn.CONCAT(R$4,R$6,IF($AS201=_xlfn.XLOOKUP($AS201,仮想キートップ,入力キー),R$7,R$10),_xlfn.XLOOKUP($AS201,仮想キートップ,入力コード),R$13,$BB201,R$14,_xlfn.XLOOKUP($AS201,仮想キートップ,キー位置),R$15,_xlfn.XLOOKUP($AS201,仮想キートップ,キー位置),R$17,IF($AS201=_xlfn.XLOOKUP($AS201,仮想キートップ,入力キー),R$8,R$9),_xlfn.XLOOKUP($AS201,仮想キートップ,入力コード),R$13,$BB201,R$14,_xlfn.XLOOKUP($AS201,仮想キートップ,キー位置),R$16,_xlfn.XLOOKUP($AS201,仮想キートップ,キー位置),R$17,R$5,IF($AS201=_xlfn.XLOOKUP($AS201,仮想キートップ,入力キー),R$7,R$10),_xlfn.XLOOKUP($AS201,仮想キートップ,入力コード),R$13,$BD201,R$14,_xlfn.XLOOKUP($AS201,仮想キートップ,キー位置),R$15,_xlfn.XLOOKUP($AS201,仮想キートップ,キー位置),R$17,IF($AS201=_xlfn.XLOOKUP($AS201,仮想キートップ,入力キー),R$12,R$11),_xlfn.XLOOKUP($AS201,仮想キートップ,入力コード),R$13,$BD201,R$14,_xlfn.XLOOKUP($AS201,仮想キートップ,キー位置),R$16,_xlfn.XLOOKUP($AS201,仮想キートップ,キー位置),IF(COUNTA($AM201:$AM$348)&gt;1,R$17,R$18)))),"")</f>
        <v/>
      </c>
      <c r="S201" s="282"/>
      <c r="U201" s="24">
        <f t="shared" si="101"/>
        <v>2</v>
      </c>
      <c r="V201" s="23" t="str">
        <f t="shared" si="102"/>
        <v>A</v>
      </c>
      <c r="W201" s="23">
        <f t="shared" si="103"/>
        <v>1</v>
      </c>
      <c r="X201" s="23">
        <f t="shared" si="104"/>
        <v>0</v>
      </c>
      <c r="Y201" s="30">
        <f t="shared" si="105"/>
        <v>1101659111424</v>
      </c>
      <c r="Z201" s="178">
        <f t="shared" si="106"/>
        <v>1</v>
      </c>
      <c r="AA201" s="23"/>
      <c r="AB201" s="386" t="str">
        <f t="shared" si="107"/>
        <v/>
      </c>
      <c r="AC201" s="49" t="str">
        <f t="shared" si="108"/>
        <v/>
      </c>
      <c r="AD201" s="50">
        <f t="shared" si="109"/>
        <v>0</v>
      </c>
      <c r="AE201" s="49" t="str">
        <f t="shared" si="110"/>
        <v/>
      </c>
      <c r="AF201" s="49" t="str">
        <f t="shared" si="111"/>
        <v/>
      </c>
      <c r="AG201" s="48">
        <f t="shared" si="112"/>
        <v>0</v>
      </c>
      <c r="AH201" s="386" t="str">
        <f t="shared" si="113"/>
        <v/>
      </c>
      <c r="AI201" s="49" t="str">
        <f t="shared" si="114"/>
        <v/>
      </c>
      <c r="AJ201" s="50">
        <f t="shared" si="115"/>
        <v>0</v>
      </c>
      <c r="AK201" s="23"/>
      <c r="AL201" s="113">
        <v>80</v>
      </c>
      <c r="AM201" s="2"/>
      <c r="AN201" s="334"/>
      <c r="AO201" s="334"/>
      <c r="AP201" s="10"/>
      <c r="AQ201" s="4" t="s">
        <v>290</v>
      </c>
      <c r="AR201" s="13"/>
      <c r="AS201" s="13" t="s">
        <v>51</v>
      </c>
      <c r="AT201" s="13" t="s">
        <v>90</v>
      </c>
      <c r="AU201" s="100"/>
      <c r="AV201" s="22" t="s">
        <v>421</v>
      </c>
      <c r="AW201" s="428"/>
      <c r="AX201" s="5"/>
      <c r="AY201" s="12"/>
      <c r="AZ201" s="122" t="str">
        <f t="shared" si="99"/>
        <v>{"key_code":"g"},{"key_code":"o"}</v>
      </c>
      <c r="BA201" s="83"/>
      <c r="BB201" s="122" t="str">
        <f t="shared" si="100"/>
        <v>{"key_code":"g"},{"key_code":"o"}</v>
      </c>
      <c r="BC201" s="83"/>
      <c r="BD201" s="320"/>
    </row>
    <row r="202" spans="1:56" ht="21">
      <c r="A202" s="285"/>
      <c r="B202" s="286"/>
      <c r="C202" s="295"/>
      <c r="D202" s="296"/>
      <c r="E202" s="291"/>
      <c r="F202" s="202" t="str">
        <f t="shared" si="116"/>
        <v/>
      </c>
      <c r="G202" s="86" t="str">
        <f t="shared" si="117"/>
        <v/>
      </c>
      <c r="H202" s="86" t="str">
        <f t="shared" si="118"/>
        <v/>
      </c>
      <c r="I202" s="86" t="str">
        <f t="shared" si="119"/>
        <v>{"description":"右濁 &amp; そ → ぞ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b","modifiers":{"optional":["caps_lock"]}},"to":[{"key_code":"delete_or_backspace"},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b","modifiers":{"optional":["caps_lock"]}},"to":[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</v>
      </c>
      <c r="J202" s="86" t="str">
        <f t="shared" si="120"/>
        <v>{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j","modifiers":{"optional":["caps_lock"]}},"to":[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K202" s="86" t="str">
        <f t="shared" si="121"/>
        <v/>
      </c>
      <c r="L202" s="86" t="str">
        <f t="shared" si="122"/>
        <v/>
      </c>
      <c r="M202" s="86" t="str">
        <f t="shared" si="123"/>
        <v/>
      </c>
      <c r="N202" s="286"/>
      <c r="O202" s="92" t="str">
        <f t="shared" si="124"/>
        <v/>
      </c>
      <c r="P202" s="86" t="str">
        <f t="shared" si="125"/>
        <v/>
      </c>
      <c r="Q202" s="86" t="str">
        <f t="shared" si="126"/>
        <v/>
      </c>
      <c r="R202" s="93" t="str">
        <f>IF(AND($AM202&lt;&gt;"",$U202=1),_xlfn.CONCAT(R$3,PROPER(_xlfn.XLOOKUP($AS202,入力キー,入力コード)),IF(OR($BD202="",$BD202=$BB202),_xlfn.CONCAT(R$4,IF($AS202=_xlfn.XLOOKUP($AS202,仮想キートップ,入力キー),R$7,R$10),_xlfn.XLOOKUP($AS202,仮想キートップ,入力コード),R$13,$BB202,R$14,_xlfn.XLOOKUP($AS202,仮想キートップ,キー位置),R$15,_xlfn.XLOOKUP($AS202,仮想キートップ,キー位置),R$17,IF($AS202=_xlfn.XLOOKUP($AS202,仮想キートップ,入力キー),R$12,R$11),_xlfn.XLOOKUP($AS202,仮想キートップ,入力コード),R$13,$BB202,R$14,_xlfn.XLOOKUP($AS202,仮想キートップ,キー位置),R$16,_xlfn.XLOOKUP($AS202,仮想キートップ,キー位置),IF(COUNTA($AM202:$AM$348)&gt;1,R$17,R$18)),_xlfn.CONCAT(R$4,R$6,IF($AS202=_xlfn.XLOOKUP($AS202,仮想キートップ,入力キー),R$7,R$10),_xlfn.XLOOKUP($AS202,仮想キートップ,入力コード),R$13,$BB202,R$14,_xlfn.XLOOKUP($AS202,仮想キートップ,キー位置),R$15,_xlfn.XLOOKUP($AS202,仮想キートップ,キー位置),R$17,IF($AS202=_xlfn.XLOOKUP($AS202,仮想キートップ,入力キー),R$8,R$9),_xlfn.XLOOKUP($AS202,仮想キートップ,入力コード),R$13,$BB202,R$14,_xlfn.XLOOKUP($AS202,仮想キートップ,キー位置),R$16,_xlfn.XLOOKUP($AS202,仮想キートップ,キー位置),R$17,R$5,IF($AS202=_xlfn.XLOOKUP($AS202,仮想キートップ,入力キー),R$7,R$10),_xlfn.XLOOKUP($AS202,仮想キートップ,入力コード),R$13,$BD202,R$14,_xlfn.XLOOKUP($AS202,仮想キートップ,キー位置),R$15,_xlfn.XLOOKUP($AS202,仮想キートップ,キー位置),R$17,IF($AS202=_xlfn.XLOOKUP($AS202,仮想キートップ,入力キー),R$12,R$11),_xlfn.XLOOKUP($AS202,仮想キートップ,入力コード),R$13,$BD202,R$14,_xlfn.XLOOKUP($AS202,仮想キートップ,キー位置),R$16,_xlfn.XLOOKUP($AS202,仮想キートップ,キー位置),IF(COUNTA($AM202:$AM$348)&gt;1,R$17,R$18)))),"")</f>
        <v/>
      </c>
      <c r="S202" s="282"/>
      <c r="U202" s="24">
        <f t="shared" si="101"/>
        <v>2</v>
      </c>
      <c r="V202" s="23" t="str">
        <f t="shared" si="102"/>
        <v>A</v>
      </c>
      <c r="W202" s="23">
        <f t="shared" si="103"/>
        <v>1</v>
      </c>
      <c r="X202" s="23">
        <f t="shared" si="104"/>
        <v>0</v>
      </c>
      <c r="Y202" s="30">
        <f t="shared" si="105"/>
        <v>2201170739200</v>
      </c>
      <c r="Z202" s="178">
        <f t="shared" si="106"/>
        <v>1</v>
      </c>
      <c r="AA202" s="23"/>
      <c r="AB202" s="386" t="str">
        <f t="shared" si="107"/>
        <v/>
      </c>
      <c r="AC202" s="49" t="str">
        <f t="shared" si="108"/>
        <v/>
      </c>
      <c r="AD202" s="50">
        <f t="shared" si="109"/>
        <v>0</v>
      </c>
      <c r="AE202" s="49" t="str">
        <f t="shared" si="110"/>
        <v/>
      </c>
      <c r="AF202" s="49" t="str">
        <f t="shared" si="111"/>
        <v/>
      </c>
      <c r="AG202" s="48">
        <f t="shared" si="112"/>
        <v>0</v>
      </c>
      <c r="AH202" s="386" t="str">
        <f t="shared" si="113"/>
        <v/>
      </c>
      <c r="AI202" s="49" t="str">
        <f t="shared" si="114"/>
        <v/>
      </c>
      <c r="AJ202" s="50">
        <f t="shared" si="115"/>
        <v>0</v>
      </c>
      <c r="AK202" s="23"/>
      <c r="AL202" s="113">
        <v>81</v>
      </c>
      <c r="AM202" s="2"/>
      <c r="AN202" s="334"/>
      <c r="AO202" s="334"/>
      <c r="AP202" s="10"/>
      <c r="AQ202" s="4" t="s">
        <v>290</v>
      </c>
      <c r="AR202" s="13"/>
      <c r="AS202" s="13" t="s">
        <v>51</v>
      </c>
      <c r="AT202" s="13" t="s">
        <v>92</v>
      </c>
      <c r="AU202" s="100"/>
      <c r="AV202" s="22" t="s">
        <v>422</v>
      </c>
      <c r="AW202" s="428"/>
      <c r="AX202" s="5"/>
      <c r="AY202" s="12"/>
      <c r="AZ202" s="122" t="str">
        <f t="shared" ref="AZ202:AZ265" si="144">IF(AY202="",_xlfn.XLOOKUP(AV202,ひらがな,ローマ字コード,""),AY202)</f>
        <v>{"key_code":"z"},{"key_code":"o"}</v>
      </c>
      <c r="BA202" s="83"/>
      <c r="BB202" s="122" t="str">
        <f t="shared" ref="BB202:BB265" si="145">IF(BA202&lt;&gt;"",BA202,IF(OR(U202&gt;1,COUNTIF(入力キー,AS202)=0),AZ202,_xlfn.CONCAT(BB$16,_xlfn.XLOOKUP(AS202,入力キー,入力コード),BB$18)))</f>
        <v>{"key_code":"z"},{"key_code":"o"}</v>
      </c>
      <c r="BC202" s="83"/>
      <c r="BD202" s="320"/>
    </row>
    <row r="203" spans="1:56" ht="21">
      <c r="A203" s="285"/>
      <c r="B203" s="286"/>
      <c r="C203" s="295"/>
      <c r="D203" s="296"/>
      <c r="E203" s="291"/>
      <c r="F203" s="202" t="str">
        <f t="shared" si="116"/>
        <v/>
      </c>
      <c r="G203" s="86" t="str">
        <f t="shared" si="117"/>
        <v/>
      </c>
      <c r="H203" s="86" t="str">
        <f t="shared" si="118"/>
        <v/>
      </c>
      <c r="I203" s="86" t="str">
        <f t="shared" si="119"/>
        <v>{"description":"左半 &amp; へ → ぺ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","modifiers":{"optional":["caps_lock"]}},"to":[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03" s="86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v","modifiers":{"optional":["caps_lock"]}},"to":[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K203" s="86" t="str">
        <f t="shared" si="121"/>
        <v/>
      </c>
      <c r="L203" s="86" t="str">
        <f t="shared" si="122"/>
        <v/>
      </c>
      <c r="M203" s="86" t="str">
        <f t="shared" si="123"/>
        <v/>
      </c>
      <c r="N203" s="286"/>
      <c r="O203" s="92" t="str">
        <f t="shared" si="124"/>
        <v/>
      </c>
      <c r="P203" s="86" t="str">
        <f t="shared" si="125"/>
        <v/>
      </c>
      <c r="Q203" s="86" t="str">
        <f t="shared" si="126"/>
        <v/>
      </c>
      <c r="R203" s="93" t="str">
        <f>IF(AND($AM203&lt;&gt;"",$U203=1),_xlfn.CONCAT(R$3,PROPER(_xlfn.XLOOKUP($AS203,入力キー,入力コード)),IF(OR($BD203="",$BD203=$BB203),_xlfn.CONCAT(R$4,IF($AS203=_xlfn.XLOOKUP($AS203,仮想キートップ,入力キー),R$7,R$10),_xlfn.XLOOKUP($AS203,仮想キートップ,入力コード),R$13,$BB203,R$14,_xlfn.XLOOKUP($AS203,仮想キートップ,キー位置),R$15,_xlfn.XLOOKUP($AS203,仮想キートップ,キー位置),R$17,IF($AS203=_xlfn.XLOOKUP($AS203,仮想キートップ,入力キー),R$12,R$11),_xlfn.XLOOKUP($AS203,仮想キートップ,入力コード),R$13,$BB203,R$14,_xlfn.XLOOKUP($AS203,仮想キートップ,キー位置),R$16,_xlfn.XLOOKUP($AS203,仮想キートップ,キー位置),IF(COUNTA($AM203:$AM$348)&gt;1,R$17,R$18)),_xlfn.CONCAT(R$4,R$6,IF($AS203=_xlfn.XLOOKUP($AS203,仮想キートップ,入力キー),R$7,R$10),_xlfn.XLOOKUP($AS203,仮想キートップ,入力コード),R$13,$BB203,R$14,_xlfn.XLOOKUP($AS203,仮想キートップ,キー位置),R$15,_xlfn.XLOOKUP($AS203,仮想キートップ,キー位置),R$17,IF($AS203=_xlfn.XLOOKUP($AS203,仮想キートップ,入力キー),R$8,R$9),_xlfn.XLOOKUP($AS203,仮想キートップ,入力コード),R$13,$BB203,R$14,_xlfn.XLOOKUP($AS203,仮想キートップ,キー位置),R$16,_xlfn.XLOOKUP($AS203,仮想キートップ,キー位置),R$17,R$5,IF($AS203=_xlfn.XLOOKUP($AS203,仮想キートップ,入力キー),R$7,R$10),_xlfn.XLOOKUP($AS203,仮想キートップ,入力コード),R$13,$BD203,R$14,_xlfn.XLOOKUP($AS203,仮想キートップ,キー位置),R$15,_xlfn.XLOOKUP($AS203,仮想キートップ,キー位置),R$17,IF($AS203=_xlfn.XLOOKUP($AS203,仮想キートップ,入力キー),R$12,R$11),_xlfn.XLOOKUP($AS203,仮想キートップ,入力コード),R$13,$BD203,R$14,_xlfn.XLOOKUP($AS203,仮想キートップ,キー位置),R$16,_xlfn.XLOOKUP($AS203,仮想キートップ,キー位置),IF(COUNTA($AM203:$AM$348)&gt;1,R$17,R$18)))),"")</f>
        <v/>
      </c>
      <c r="S203" s="282"/>
      <c r="U203" s="24">
        <f t="shared" ref="U203:U266" si="146">COUNTA(AS203:AU203)</f>
        <v>2</v>
      </c>
      <c r="V203" s="23" t="str">
        <f t="shared" ref="V203:V266" si="147">CHAR($V$18+W203+X203)</f>
        <v>A</v>
      </c>
      <c r="W203" s="23">
        <f t="shared" ref="W203:W266" si="148">IF(AQ203="",0,1)</f>
        <v>1</v>
      </c>
      <c r="X203" s="23">
        <f t="shared" ref="X203:X266" si="149">IF(AR203="",0,2)</f>
        <v>0</v>
      </c>
      <c r="Y203" s="30">
        <f t="shared" ref="Y203:Y266" si="150">_xlfn.BITOR(_xlfn.BITOR(_xlfn.BITLSHIFT(1,_xlfn.XLOOKUP(AS203,仮想キートップ,ビット)),_xlfn.BITLSHIFT(1,_xlfn.XLOOKUP(AT203,仮想キートップ,ビット))),_xlfn.BITLSHIFT(1,_xlfn.XLOOKUP(AU203,仮想キートップ,ビット)))</f>
        <v>1099515822080</v>
      </c>
      <c r="Z203" s="178">
        <f t="shared" ref="Z203:Z266" si="151">IF(OR(U203=3,AND(U203=2,COUNTIF(ビットパターンA,Y203)+COUNTIF(ビットパターンB,Y203)+COUNTIF(ビットパターンC,Y203)=0)),0,_xlfn.XLOOKUP(AV203,ひらがな,移動単位,0))</f>
        <v>1</v>
      </c>
      <c r="AA203" s="23"/>
      <c r="AB203" s="386" t="str">
        <f t="shared" ref="AB203:AB266" si="152">IF(AND($U203=3,$AZ203&lt;&gt;""),_xlfn.BITOR(_xlfn.BITLSHIFT(1,_xlfn.XLOOKUP(AS203,仮想キートップ,ビット)),_xlfn.BITLSHIFT(1,_xlfn.XLOOKUP(AT203,仮想キートップ,ビット))),"")</f>
        <v/>
      </c>
      <c r="AC203" s="49" t="str">
        <f t="shared" ref="AC203:AC266" si="153">_xlfn.XLOOKUP(AB203,ビットパターン,出力かな,"")</f>
        <v/>
      </c>
      <c r="AD203" s="50">
        <f t="shared" ref="AD203:AD266" si="154">_xlfn.XLOOKUP(AC203,ひらがな,移動単位,0)</f>
        <v>0</v>
      </c>
      <c r="AE203" s="49" t="str">
        <f t="shared" ref="AE203:AE266" si="155">IF(AND($U203=3,$AZ203&lt;&gt;""),_xlfn.BITOR(_xlfn.BITLSHIFT(1,_xlfn.XLOOKUP(AS203,仮想キートップ,ビット)),_xlfn.BITLSHIFT(1,_xlfn.XLOOKUP(AU203,仮想キートップ,ビット))),"")</f>
        <v/>
      </c>
      <c r="AF203" s="49" t="str">
        <f t="shared" ref="AF203:AF266" si="156">_xlfn.XLOOKUP(AE203,ビットパターン,出力かな,"")</f>
        <v/>
      </c>
      <c r="AG203" s="48">
        <f t="shared" ref="AG203:AG266" si="157">_xlfn.XLOOKUP(AF203,ひらがな,移動単位,0)</f>
        <v>0</v>
      </c>
      <c r="AH203" s="386" t="str">
        <f t="shared" ref="AH203:AH266" si="158">IF(AND($U203=3,$AZ203&lt;&gt;""),_xlfn.BITOR(_xlfn.BITLSHIFT(1,_xlfn.XLOOKUP(AT203,仮想キートップ,ビット)),_xlfn.BITLSHIFT(1,_xlfn.XLOOKUP(AU203,仮想キートップ,ビット))),"")</f>
        <v/>
      </c>
      <c r="AI203" s="49" t="str">
        <f t="shared" ref="AI203:AI266" si="159">_xlfn.XLOOKUP(AH203,ビットパターン,出力かな,"")</f>
        <v/>
      </c>
      <c r="AJ203" s="50">
        <f t="shared" ref="AJ203:AJ266" si="160">_xlfn.XLOOKUP(AI203,ひらがな,移動単位,0)</f>
        <v>0</v>
      </c>
      <c r="AK203" s="23"/>
      <c r="AL203" s="113">
        <v>82</v>
      </c>
      <c r="AM203" s="2"/>
      <c r="AN203" s="334"/>
      <c r="AO203" s="334"/>
      <c r="AP203" s="10"/>
      <c r="AQ203" s="4" t="s">
        <v>290</v>
      </c>
      <c r="AR203" s="13"/>
      <c r="AS203" s="13" t="s">
        <v>77</v>
      </c>
      <c r="AT203" s="13" t="s">
        <v>41</v>
      </c>
      <c r="AU203" s="100"/>
      <c r="AV203" s="22" t="s">
        <v>424</v>
      </c>
      <c r="AW203" s="428"/>
      <c r="AX203" s="5"/>
      <c r="AY203" s="12"/>
      <c r="AZ203" s="122" t="str">
        <f t="shared" si="144"/>
        <v>{"key_code":"p"},{"key_code":"e"}</v>
      </c>
      <c r="BA203" s="83"/>
      <c r="BB203" s="122" t="str">
        <f t="shared" si="145"/>
        <v>{"key_code":"p"},{"key_code":"e"}</v>
      </c>
      <c r="BC203" s="83"/>
      <c r="BD203" s="320"/>
    </row>
    <row r="204" spans="1:56" ht="21">
      <c r="A204" s="285"/>
      <c r="B204" s="286"/>
      <c r="C204" s="295"/>
      <c r="D204" s="296"/>
      <c r="E204" s="291"/>
      <c r="F204" s="202" t="str">
        <f t="shared" si="116"/>
        <v/>
      </c>
      <c r="G204" s="86" t="str">
        <f t="shared" si="117"/>
        <v/>
      </c>
      <c r="H204" s="86" t="str">
        <f t="shared" si="118"/>
        <v/>
      </c>
      <c r="I204" s="86" t="str">
        <f t="shared" si="119"/>
        <v>{"description":"左半 &amp; ふ → ぷ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semicolon","modifiers":{"optional":["caps_lock"]}},"to":[{"key_code":"delete_or_backspace"},{"key_code":"p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semicolon","modifiers":{"optional":["caps_lock"]}},"to":[{"key_code":"p"},{"key_code":"u"},{"set_variable":{"name":"KC_SCLN","value":1}},{"set_variable":{"name":"USC","value":1}},{"set_variable":{"name":"LKS","value":2}}],"to_after_key_up":[{"set_variable":{"name":"KC_SCLN","value":0}},{"set_variable":{"name":"USC","value":0}}],"type":"basic"},</v>
      </c>
      <c r="J204" s="86" t="str">
        <f t="shared" si="120"/>
        <v>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v","modifiers":{"optional":["caps_lock"]}},"to":[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K204" s="86" t="str">
        <f t="shared" si="121"/>
        <v/>
      </c>
      <c r="L204" s="86" t="str">
        <f t="shared" si="122"/>
        <v/>
      </c>
      <c r="M204" s="86" t="str">
        <f t="shared" si="123"/>
        <v/>
      </c>
      <c r="N204" s="286"/>
      <c r="O204" s="92" t="str">
        <f t="shared" si="124"/>
        <v/>
      </c>
      <c r="P204" s="86" t="str">
        <f t="shared" si="125"/>
        <v/>
      </c>
      <c r="Q204" s="86" t="str">
        <f t="shared" si="126"/>
        <v/>
      </c>
      <c r="R204" s="93" t="str">
        <f>IF(AND($AM204&lt;&gt;"",$U204=1),_xlfn.CONCAT(R$3,PROPER(_xlfn.XLOOKUP($AS204,入力キー,入力コード)),IF(OR($BD204="",$BD204=$BB204),_xlfn.CONCAT(R$4,IF($AS204=_xlfn.XLOOKUP($AS204,仮想キートップ,入力キー),R$7,R$10),_xlfn.XLOOKUP($AS204,仮想キートップ,入力コード),R$13,$BB204,R$14,_xlfn.XLOOKUP($AS204,仮想キートップ,キー位置),R$15,_xlfn.XLOOKUP($AS204,仮想キートップ,キー位置),R$17,IF($AS204=_xlfn.XLOOKUP($AS204,仮想キートップ,入力キー),R$12,R$11),_xlfn.XLOOKUP($AS204,仮想キートップ,入力コード),R$13,$BB204,R$14,_xlfn.XLOOKUP($AS204,仮想キートップ,キー位置),R$16,_xlfn.XLOOKUP($AS204,仮想キートップ,キー位置),IF(COUNTA($AM204:$AM$348)&gt;1,R$17,R$18)),_xlfn.CONCAT(R$4,R$6,IF($AS204=_xlfn.XLOOKUP($AS204,仮想キートップ,入力キー),R$7,R$10),_xlfn.XLOOKUP($AS204,仮想キートップ,入力コード),R$13,$BB204,R$14,_xlfn.XLOOKUP($AS204,仮想キートップ,キー位置),R$15,_xlfn.XLOOKUP($AS204,仮想キートップ,キー位置),R$17,IF($AS204=_xlfn.XLOOKUP($AS204,仮想キートップ,入力キー),R$8,R$9),_xlfn.XLOOKUP($AS204,仮想キートップ,入力コード),R$13,$BB204,R$14,_xlfn.XLOOKUP($AS204,仮想キートップ,キー位置),R$16,_xlfn.XLOOKUP($AS204,仮想キートップ,キー位置),R$17,R$5,IF($AS204=_xlfn.XLOOKUP($AS204,仮想キートップ,入力キー),R$7,R$10),_xlfn.XLOOKUP($AS204,仮想キートップ,入力コード),R$13,$BD204,R$14,_xlfn.XLOOKUP($AS204,仮想キートップ,キー位置),R$15,_xlfn.XLOOKUP($AS204,仮想キートップ,キー位置),R$17,IF($AS204=_xlfn.XLOOKUP($AS204,仮想キートップ,入力キー),R$12,R$11),_xlfn.XLOOKUP($AS204,仮想キートップ,入力コード),R$13,$BD204,R$14,_xlfn.XLOOKUP($AS204,仮想キートップ,キー位置),R$16,_xlfn.XLOOKUP($AS204,仮想キートップ,キー位置),IF(COUNTA($AM204:$AM$348)&gt;1,R$17,R$18)))),"")</f>
        <v/>
      </c>
      <c r="S204" s="282"/>
      <c r="U204" s="24">
        <f t="shared" si="146"/>
        <v>2</v>
      </c>
      <c r="V204" s="23" t="str">
        <f t="shared" si="147"/>
        <v>A</v>
      </c>
      <c r="W204" s="23">
        <f t="shared" si="148"/>
        <v>1</v>
      </c>
      <c r="X204" s="23">
        <f t="shared" si="149"/>
        <v>0</v>
      </c>
      <c r="Y204" s="30">
        <f t="shared" si="150"/>
        <v>1116691496960</v>
      </c>
      <c r="Z204" s="178">
        <f t="shared" si="151"/>
        <v>1</v>
      </c>
      <c r="AA204" s="23"/>
      <c r="AB204" s="386" t="str">
        <f t="shared" si="152"/>
        <v/>
      </c>
      <c r="AC204" s="49" t="str">
        <f t="shared" si="153"/>
        <v/>
      </c>
      <c r="AD204" s="50">
        <f t="shared" si="154"/>
        <v>0</v>
      </c>
      <c r="AE204" s="49" t="str">
        <f t="shared" si="155"/>
        <v/>
      </c>
      <c r="AF204" s="49" t="str">
        <f t="shared" si="156"/>
        <v/>
      </c>
      <c r="AG204" s="48">
        <f t="shared" si="157"/>
        <v>0</v>
      </c>
      <c r="AH204" s="386" t="str">
        <f t="shared" si="158"/>
        <v/>
      </c>
      <c r="AI204" s="49" t="str">
        <f t="shared" si="159"/>
        <v/>
      </c>
      <c r="AJ204" s="50">
        <f t="shared" si="160"/>
        <v>0</v>
      </c>
      <c r="AK204" s="23"/>
      <c r="AL204" s="113">
        <v>83</v>
      </c>
      <c r="AM204" s="2"/>
      <c r="AN204" s="334"/>
      <c r="AO204" s="334"/>
      <c r="AP204" s="10"/>
      <c r="AQ204" s="4" t="s">
        <v>290</v>
      </c>
      <c r="AR204" s="13"/>
      <c r="AS204" s="13" t="s">
        <v>77</v>
      </c>
      <c r="AT204" s="13" t="s">
        <v>82</v>
      </c>
      <c r="AU204" s="100"/>
      <c r="AV204" s="22" t="s">
        <v>423</v>
      </c>
      <c r="AW204" s="428"/>
      <c r="AX204" s="5"/>
      <c r="AY204" s="12"/>
      <c r="AZ204" s="122" t="str">
        <f t="shared" si="144"/>
        <v>{"key_code":"p"},{"key_code":"u"}</v>
      </c>
      <c r="BA204" s="83"/>
      <c r="BB204" s="122" t="str">
        <f t="shared" si="145"/>
        <v>{"key_code":"p"},{"key_code":"u"}</v>
      </c>
      <c r="BC204" s="83"/>
      <c r="BD204" s="320"/>
    </row>
    <row r="205" spans="1:56" ht="21">
      <c r="A205" s="285"/>
      <c r="B205" s="286"/>
      <c r="C205" s="295"/>
      <c r="D205" s="296"/>
      <c r="E205" s="291"/>
      <c r="F205" s="202" t="str">
        <f t="shared" si="116"/>
        <v/>
      </c>
      <c r="G205" s="86" t="str">
        <f t="shared" si="117"/>
        <v/>
      </c>
      <c r="H205" s="86" t="str">
        <f t="shared" si="118"/>
        <v/>
      </c>
      <c r="I205" s="86" t="str">
        <f t="shared" si="119"/>
        <v>{"description":"右半 &amp; ほ → ぽ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z","modifiers":{"optional":["caps_lock"]}},"to":[{"key_code":"delete_or_backspace"},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z","modifiers":{"optional":["caps_lock"]}},"to":[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</v>
      </c>
      <c r="J205" s="86" t="str">
        <f t="shared" si="120"/>
        <v>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m","modifiers":{"optional":["caps_lock"]}},"to":[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K205" s="86" t="str">
        <f t="shared" si="121"/>
        <v/>
      </c>
      <c r="L205" s="86" t="str">
        <f t="shared" si="122"/>
        <v/>
      </c>
      <c r="M205" s="86" t="str">
        <f t="shared" si="123"/>
        <v/>
      </c>
      <c r="N205" s="286"/>
      <c r="O205" s="92" t="str">
        <f t="shared" si="124"/>
        <v/>
      </c>
      <c r="P205" s="86" t="str">
        <f t="shared" si="125"/>
        <v/>
      </c>
      <c r="Q205" s="86" t="str">
        <f t="shared" si="126"/>
        <v/>
      </c>
      <c r="R205" s="93" t="str">
        <f>IF(AND($AM205&lt;&gt;"",$U205=1),_xlfn.CONCAT(R$3,PROPER(_xlfn.XLOOKUP($AS205,入力キー,入力コード)),IF(OR($BD205="",$BD205=$BB205),_xlfn.CONCAT(R$4,IF($AS205=_xlfn.XLOOKUP($AS205,仮想キートップ,入力キー),R$7,R$10),_xlfn.XLOOKUP($AS205,仮想キートップ,入力コード),R$13,$BB205,R$14,_xlfn.XLOOKUP($AS205,仮想キートップ,キー位置),R$15,_xlfn.XLOOKUP($AS205,仮想キートップ,キー位置),R$17,IF($AS205=_xlfn.XLOOKUP($AS205,仮想キートップ,入力キー),R$12,R$11),_xlfn.XLOOKUP($AS205,仮想キートップ,入力コード),R$13,$BB205,R$14,_xlfn.XLOOKUP($AS205,仮想キートップ,キー位置),R$16,_xlfn.XLOOKUP($AS205,仮想キートップ,キー位置),IF(COUNTA($AM205:$AM$348)&gt;1,R$17,R$18)),_xlfn.CONCAT(R$4,R$6,IF($AS205=_xlfn.XLOOKUP($AS205,仮想キートップ,入力キー),R$7,R$10),_xlfn.XLOOKUP($AS205,仮想キートップ,入力コード),R$13,$BB205,R$14,_xlfn.XLOOKUP($AS205,仮想キートップ,キー位置),R$15,_xlfn.XLOOKUP($AS205,仮想キートップ,キー位置),R$17,IF($AS205=_xlfn.XLOOKUP($AS205,仮想キートップ,入力キー),R$8,R$9),_xlfn.XLOOKUP($AS205,仮想キートップ,入力コード),R$13,$BB205,R$14,_xlfn.XLOOKUP($AS205,仮想キートップ,キー位置),R$16,_xlfn.XLOOKUP($AS205,仮想キートップ,キー位置),R$17,R$5,IF($AS205=_xlfn.XLOOKUP($AS205,仮想キートップ,入力キー),R$7,R$10),_xlfn.XLOOKUP($AS205,仮想キートップ,入力コード),R$13,$BD205,R$14,_xlfn.XLOOKUP($AS205,仮想キートップ,キー位置),R$15,_xlfn.XLOOKUP($AS205,仮想キートップ,キー位置),R$17,IF($AS205=_xlfn.XLOOKUP($AS205,仮想キートップ,入力キー),R$12,R$11),_xlfn.XLOOKUP($AS205,仮想キートップ,入力コード),R$13,$BD205,R$14,_xlfn.XLOOKUP($AS205,仮想キートップ,キー位置),R$16,_xlfn.XLOOKUP($AS205,仮想キートップ,キー位置),IF(COUNTA($AM205:$AM$348)&gt;1,R$17,R$18)))),"")</f>
        <v/>
      </c>
      <c r="S205" s="282"/>
      <c r="U205" s="24">
        <f t="shared" si="146"/>
        <v>2</v>
      </c>
      <c r="V205" s="23" t="str">
        <f t="shared" si="147"/>
        <v>A</v>
      </c>
      <c r="W205" s="23">
        <f t="shared" si="148"/>
        <v>1</v>
      </c>
      <c r="X205" s="23">
        <f t="shared" si="149"/>
        <v>0</v>
      </c>
      <c r="Y205" s="30">
        <f t="shared" si="150"/>
        <v>8933531975680</v>
      </c>
      <c r="Z205" s="178">
        <f t="shared" si="151"/>
        <v>1</v>
      </c>
      <c r="AA205" s="23"/>
      <c r="AB205" s="386" t="str">
        <f t="shared" si="152"/>
        <v/>
      </c>
      <c r="AC205" s="49" t="str">
        <f t="shared" si="153"/>
        <v/>
      </c>
      <c r="AD205" s="50">
        <f t="shared" si="154"/>
        <v>0</v>
      </c>
      <c r="AE205" s="49" t="str">
        <f t="shared" si="155"/>
        <v/>
      </c>
      <c r="AF205" s="49" t="str">
        <f t="shared" si="156"/>
        <v/>
      </c>
      <c r="AG205" s="48">
        <f t="shared" si="157"/>
        <v>0</v>
      </c>
      <c r="AH205" s="386" t="str">
        <f t="shared" si="158"/>
        <v/>
      </c>
      <c r="AI205" s="49" t="str">
        <f t="shared" si="159"/>
        <v/>
      </c>
      <c r="AJ205" s="50">
        <f t="shared" si="160"/>
        <v>0</v>
      </c>
      <c r="AK205" s="23"/>
      <c r="AL205" s="113">
        <v>84</v>
      </c>
      <c r="AM205" s="2"/>
      <c r="AN205" s="334"/>
      <c r="AO205" s="334"/>
      <c r="AP205" s="10"/>
      <c r="AQ205" s="4" t="s">
        <v>290</v>
      </c>
      <c r="AR205" s="13"/>
      <c r="AS205" s="13" t="s">
        <v>80</v>
      </c>
      <c r="AT205" s="13" t="s">
        <v>84</v>
      </c>
      <c r="AU205" s="100"/>
      <c r="AV205" s="22" t="s">
        <v>425</v>
      </c>
      <c r="AW205" s="428"/>
      <c r="AX205" s="5"/>
      <c r="AY205" s="12"/>
      <c r="AZ205" s="122" t="str">
        <f t="shared" si="144"/>
        <v>{"key_code":"p"},{"key_code":"o"}</v>
      </c>
      <c r="BA205" s="83"/>
      <c r="BB205" s="122" t="str">
        <f t="shared" si="145"/>
        <v>{"key_code":"p"},{"key_code":"o"}</v>
      </c>
      <c r="BC205" s="83"/>
      <c r="BD205" s="320"/>
    </row>
    <row r="206" spans="1:56" ht="21">
      <c r="A206" s="285"/>
      <c r="B206" s="286"/>
      <c r="C206" s="295"/>
      <c r="D206" s="296"/>
      <c r="E206" s="291"/>
      <c r="F206" s="202" t="str">
        <f t="shared" si="116"/>
        <v/>
      </c>
      <c r="G206" s="86" t="str">
        <f t="shared" si="117"/>
        <v/>
      </c>
      <c r="H206" s="86" t="str">
        <f t="shared" si="118"/>
        <v/>
      </c>
      <c r="I206" s="86" t="str">
        <f t="shared" si="119"/>
        <v>{"description":"右半 &amp; ひ → ぴ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x","modifiers":{"optional":["caps_lock"]}},"to":[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J206" s="86" t="str">
        <f t="shared" si="120"/>
        <v>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m","modifiers":{"optional":["caps_lock"]}},"to":[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K206" s="86" t="str">
        <f t="shared" si="121"/>
        <v/>
      </c>
      <c r="L206" s="86" t="str">
        <f t="shared" si="122"/>
        <v/>
      </c>
      <c r="M206" s="86" t="str">
        <f t="shared" si="123"/>
        <v/>
      </c>
      <c r="N206" s="286"/>
      <c r="O206" s="92" t="str">
        <f t="shared" si="124"/>
        <v/>
      </c>
      <c r="P206" s="86" t="str">
        <f t="shared" si="125"/>
        <v/>
      </c>
      <c r="Q206" s="86" t="str">
        <f t="shared" si="126"/>
        <v/>
      </c>
      <c r="R206" s="93" t="str">
        <f>IF(AND($AM206&lt;&gt;"",$U206=1),_xlfn.CONCAT(R$3,PROPER(_xlfn.XLOOKUP($AS206,入力キー,入力コード)),IF(OR($BD206="",$BD206=$BB206),_xlfn.CONCAT(R$4,IF($AS206=_xlfn.XLOOKUP($AS206,仮想キートップ,入力キー),R$7,R$10),_xlfn.XLOOKUP($AS206,仮想キートップ,入力コード),R$13,$BB206,R$14,_xlfn.XLOOKUP($AS206,仮想キートップ,キー位置),R$15,_xlfn.XLOOKUP($AS206,仮想キートップ,キー位置),R$17,IF($AS206=_xlfn.XLOOKUP($AS206,仮想キートップ,入力キー),R$12,R$11),_xlfn.XLOOKUP($AS206,仮想キートップ,入力コード),R$13,$BB206,R$14,_xlfn.XLOOKUP($AS206,仮想キートップ,キー位置),R$16,_xlfn.XLOOKUP($AS206,仮想キートップ,キー位置),IF(COUNTA($AM206:$AM$348)&gt;1,R$17,R$18)),_xlfn.CONCAT(R$4,R$6,IF($AS206=_xlfn.XLOOKUP($AS206,仮想キートップ,入力キー),R$7,R$10),_xlfn.XLOOKUP($AS206,仮想キートップ,入力コード),R$13,$BB206,R$14,_xlfn.XLOOKUP($AS206,仮想キートップ,キー位置),R$15,_xlfn.XLOOKUP($AS206,仮想キートップ,キー位置),R$17,IF($AS206=_xlfn.XLOOKUP($AS206,仮想キートップ,入力キー),R$8,R$9),_xlfn.XLOOKUP($AS206,仮想キートップ,入力コード),R$13,$BB206,R$14,_xlfn.XLOOKUP($AS206,仮想キートップ,キー位置),R$16,_xlfn.XLOOKUP($AS206,仮想キートップ,キー位置),R$17,R$5,IF($AS206=_xlfn.XLOOKUP($AS206,仮想キートップ,入力キー),R$7,R$10),_xlfn.XLOOKUP($AS206,仮想キートップ,入力コード),R$13,$BD206,R$14,_xlfn.XLOOKUP($AS206,仮想キートップ,キー位置),R$15,_xlfn.XLOOKUP($AS206,仮想キートップ,キー位置),R$17,IF($AS206=_xlfn.XLOOKUP($AS206,仮想キートップ,入力キー),R$12,R$11),_xlfn.XLOOKUP($AS206,仮想キートップ,入力コード),R$13,$BD206,R$14,_xlfn.XLOOKUP($AS206,仮想キートップ,キー位置),R$16,_xlfn.XLOOKUP($AS206,仮想キートップ,キー位置),IF(COUNTA($AM206:$AM$348)&gt;1,R$17,R$18)))),"")</f>
        <v/>
      </c>
      <c r="S206" s="282"/>
      <c r="U206" s="24">
        <f t="shared" si="146"/>
        <v>2</v>
      </c>
      <c r="V206" s="23" t="str">
        <f t="shared" si="147"/>
        <v>A</v>
      </c>
      <c r="W206" s="23">
        <f t="shared" si="148"/>
        <v>1</v>
      </c>
      <c r="X206" s="23">
        <f t="shared" si="149"/>
        <v>0</v>
      </c>
      <c r="Y206" s="30">
        <f t="shared" si="150"/>
        <v>9070970929152</v>
      </c>
      <c r="Z206" s="178">
        <f t="shared" si="151"/>
        <v>1</v>
      </c>
      <c r="AA206" s="23"/>
      <c r="AB206" s="386" t="str">
        <f t="shared" si="152"/>
        <v/>
      </c>
      <c r="AC206" s="49" t="str">
        <f t="shared" si="153"/>
        <v/>
      </c>
      <c r="AD206" s="50">
        <f t="shared" si="154"/>
        <v>0</v>
      </c>
      <c r="AE206" s="49" t="str">
        <f t="shared" si="155"/>
        <v/>
      </c>
      <c r="AF206" s="49" t="str">
        <f t="shared" si="156"/>
        <v/>
      </c>
      <c r="AG206" s="48">
        <f t="shared" si="157"/>
        <v>0</v>
      </c>
      <c r="AH206" s="386" t="str">
        <f t="shared" si="158"/>
        <v/>
      </c>
      <c r="AI206" s="49" t="str">
        <f t="shared" si="159"/>
        <v/>
      </c>
      <c r="AJ206" s="50">
        <f t="shared" si="160"/>
        <v>0</v>
      </c>
      <c r="AK206" s="23"/>
      <c r="AL206" s="113">
        <v>85</v>
      </c>
      <c r="AM206" s="2"/>
      <c r="AN206" s="334"/>
      <c r="AO206" s="334"/>
      <c r="AP206" s="10"/>
      <c r="AQ206" s="4" t="s">
        <v>290</v>
      </c>
      <c r="AR206" s="13"/>
      <c r="AS206" s="13" t="s">
        <v>80</v>
      </c>
      <c r="AT206" s="13" t="s">
        <v>86</v>
      </c>
      <c r="AU206" s="100"/>
      <c r="AV206" s="22" t="s">
        <v>426</v>
      </c>
      <c r="AW206" s="428"/>
      <c r="AX206" s="5"/>
      <c r="AY206" s="12"/>
      <c r="AZ206" s="122" t="str">
        <f t="shared" si="144"/>
        <v>{"key_code":"p"},{"key_code":"i"}</v>
      </c>
      <c r="BA206" s="83"/>
      <c r="BB206" s="122" t="str">
        <f t="shared" si="145"/>
        <v>{"key_code":"p"},{"key_code":"i"}</v>
      </c>
      <c r="BC206" s="83"/>
      <c r="BD206" s="320"/>
    </row>
    <row r="207" spans="1:56" ht="21">
      <c r="A207" s="285"/>
      <c r="B207" s="286"/>
      <c r="C207" s="295"/>
      <c r="D207" s="296"/>
      <c r="E207" s="291"/>
      <c r="F207" s="202" t="str">
        <f t="shared" si="116"/>
        <v/>
      </c>
      <c r="G207" s="86" t="str">
        <f t="shared" si="117"/>
        <v/>
      </c>
      <c r="H207" s="86" t="str">
        <f t="shared" si="118"/>
        <v/>
      </c>
      <c r="I207" s="86" t="str">
        <f t="shared" si="119"/>
        <v>{"description":"右半 &amp; は → ぱ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c","modifiers":{"optional":["caps_lock"]}},"to":[{"key_code":"delete_or_backspace"},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c","modifiers":{"optional":["caps_lock"]}},"to":[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</v>
      </c>
      <c r="J207" s="86" t="str">
        <f t="shared" si="120"/>
        <v>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m","modifiers":{"optional":["caps_lock"]}},"to":[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K207" s="86" t="str">
        <f t="shared" si="121"/>
        <v/>
      </c>
      <c r="L207" s="86" t="str">
        <f t="shared" si="122"/>
        <v/>
      </c>
      <c r="M207" s="86" t="str">
        <f t="shared" si="123"/>
        <v/>
      </c>
      <c r="N207" s="286"/>
      <c r="O207" s="92" t="str">
        <f t="shared" si="124"/>
        <v/>
      </c>
      <c r="P207" s="86" t="str">
        <f t="shared" si="125"/>
        <v/>
      </c>
      <c r="Q207" s="86" t="str">
        <f t="shared" si="126"/>
        <v/>
      </c>
      <c r="R207" s="93" t="str">
        <f>IF(AND($AM207&lt;&gt;"",$U207=1),_xlfn.CONCAT(R$3,PROPER(_xlfn.XLOOKUP($AS207,入力キー,入力コード)),IF(OR($BD207="",$BD207=$BB207),_xlfn.CONCAT(R$4,IF($AS207=_xlfn.XLOOKUP($AS207,仮想キートップ,入力キー),R$7,R$10),_xlfn.XLOOKUP($AS207,仮想キートップ,入力コード),R$13,$BB207,R$14,_xlfn.XLOOKUP($AS207,仮想キートップ,キー位置),R$15,_xlfn.XLOOKUP($AS207,仮想キートップ,キー位置),R$17,IF($AS207=_xlfn.XLOOKUP($AS207,仮想キートップ,入力キー),R$12,R$11),_xlfn.XLOOKUP($AS207,仮想キートップ,入力コード),R$13,$BB207,R$14,_xlfn.XLOOKUP($AS207,仮想キートップ,キー位置),R$16,_xlfn.XLOOKUP($AS207,仮想キートップ,キー位置),IF(COUNTA($AM207:$AM$348)&gt;1,R$17,R$18)),_xlfn.CONCAT(R$4,R$6,IF($AS207=_xlfn.XLOOKUP($AS207,仮想キートップ,入力キー),R$7,R$10),_xlfn.XLOOKUP($AS207,仮想キートップ,入力コード),R$13,$BB207,R$14,_xlfn.XLOOKUP($AS207,仮想キートップ,キー位置),R$15,_xlfn.XLOOKUP($AS207,仮想キートップ,キー位置),R$17,IF($AS207=_xlfn.XLOOKUP($AS207,仮想キートップ,入力キー),R$8,R$9),_xlfn.XLOOKUP($AS207,仮想キートップ,入力コード),R$13,$BB207,R$14,_xlfn.XLOOKUP($AS207,仮想キートップ,キー位置),R$16,_xlfn.XLOOKUP($AS207,仮想キートップ,キー位置),R$17,R$5,IF($AS207=_xlfn.XLOOKUP($AS207,仮想キートップ,入力キー),R$7,R$10),_xlfn.XLOOKUP($AS207,仮想キートップ,入力コード),R$13,$BD207,R$14,_xlfn.XLOOKUP($AS207,仮想キートップ,キー位置),R$15,_xlfn.XLOOKUP($AS207,仮想キートップ,キー位置),R$17,IF($AS207=_xlfn.XLOOKUP($AS207,仮想キートップ,入力キー),R$12,R$11),_xlfn.XLOOKUP($AS207,仮想キートップ,入力コード),R$13,$BD207,R$14,_xlfn.XLOOKUP($AS207,仮想キートップ,キー位置),R$16,_xlfn.XLOOKUP($AS207,仮想キートップ,キー位置),IF(COUNTA($AM207:$AM$348)&gt;1,R$17,R$18)))),"")</f>
        <v/>
      </c>
      <c r="S207" s="282"/>
      <c r="U207" s="24">
        <f t="shared" si="146"/>
        <v>2</v>
      </c>
      <c r="V207" s="23" t="str">
        <f t="shared" si="147"/>
        <v>A</v>
      </c>
      <c r="W207" s="23">
        <f t="shared" si="148"/>
        <v>1</v>
      </c>
      <c r="X207" s="23">
        <f t="shared" si="149"/>
        <v>0</v>
      </c>
      <c r="Y207" s="30">
        <f t="shared" si="150"/>
        <v>9345848836096</v>
      </c>
      <c r="Z207" s="178">
        <f t="shared" si="151"/>
        <v>1</v>
      </c>
      <c r="AA207" s="23"/>
      <c r="AB207" s="386" t="str">
        <f t="shared" si="152"/>
        <v/>
      </c>
      <c r="AC207" s="49" t="str">
        <f t="shared" si="153"/>
        <v/>
      </c>
      <c r="AD207" s="50">
        <f t="shared" si="154"/>
        <v>0</v>
      </c>
      <c r="AE207" s="49" t="str">
        <f t="shared" si="155"/>
        <v/>
      </c>
      <c r="AF207" s="49" t="str">
        <f t="shared" si="156"/>
        <v/>
      </c>
      <c r="AG207" s="48">
        <f t="shared" si="157"/>
        <v>0</v>
      </c>
      <c r="AH207" s="386" t="str">
        <f t="shared" si="158"/>
        <v/>
      </c>
      <c r="AI207" s="49" t="str">
        <f t="shared" si="159"/>
        <v/>
      </c>
      <c r="AJ207" s="50">
        <f t="shared" si="160"/>
        <v>0</v>
      </c>
      <c r="AK207" s="23"/>
      <c r="AL207" s="113">
        <v>86</v>
      </c>
      <c r="AM207" s="2"/>
      <c r="AN207" s="334"/>
      <c r="AO207" s="334"/>
      <c r="AP207" s="10"/>
      <c r="AQ207" s="4" t="s">
        <v>290</v>
      </c>
      <c r="AR207" s="13"/>
      <c r="AS207" s="13" t="s">
        <v>80</v>
      </c>
      <c r="AT207" s="13" t="s">
        <v>88</v>
      </c>
      <c r="AU207" s="100"/>
      <c r="AV207" s="22" t="s">
        <v>427</v>
      </c>
      <c r="AW207" s="428"/>
      <c r="AX207" s="5"/>
      <c r="AY207" s="12"/>
      <c r="AZ207" s="122" t="str">
        <f t="shared" si="144"/>
        <v>{"key_code":"p"},{"key_code":"a"}</v>
      </c>
      <c r="BA207" s="83"/>
      <c r="BB207" s="122" t="str">
        <f t="shared" si="145"/>
        <v>{"key_code":"p"},{"key_code":"a"}</v>
      </c>
      <c r="BC207" s="83"/>
      <c r="BD207" s="320"/>
    </row>
    <row r="208" spans="1:56" ht="21">
      <c r="A208" s="285"/>
      <c r="B208" s="286"/>
      <c r="C208" s="295"/>
      <c r="D208" s="296"/>
      <c r="E208" s="291"/>
      <c r="F208" s="202" t="str">
        <f t="shared" si="116"/>
        <v/>
      </c>
      <c r="G208" s="86" t="str">
        <f t="shared" si="117"/>
        <v/>
      </c>
      <c r="H208" s="86" t="str">
        <f t="shared" si="118"/>
        <v/>
      </c>
      <c r="I208" s="86" t="str">
        <f t="shared" si="119"/>
        <v>{"description":"小 &amp; よ → (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i","modifiers":{"optional":["caps_lock"]}},"to":[{"key_code":"delete_or_backspace"},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i","modifiers":{"optional":["caps_lock"]}},"to":[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J208" s="86" t="str">
        <f t="shared" si="120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q","modifiers":{"optional":["caps_lock"]}},"to":[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K208" s="86" t="str">
        <f t="shared" si="121"/>
        <v/>
      </c>
      <c r="L208" s="86" t="str">
        <f t="shared" si="122"/>
        <v/>
      </c>
      <c r="M208" s="86" t="str">
        <f t="shared" si="123"/>
        <v/>
      </c>
      <c r="N208" s="286"/>
      <c r="O208" s="92" t="str">
        <f t="shared" si="124"/>
        <v/>
      </c>
      <c r="P208" s="86" t="str">
        <f t="shared" si="125"/>
        <v/>
      </c>
      <c r="Q208" s="86" t="str">
        <f t="shared" si="126"/>
        <v/>
      </c>
      <c r="R208" s="93" t="str">
        <f>IF(AND($AM208&lt;&gt;"",$U208=1),_xlfn.CONCAT(R$3,PROPER(_xlfn.XLOOKUP($AS208,入力キー,入力コード)),IF(OR($BD208="",$BD208=$BB208),_xlfn.CONCAT(R$4,IF($AS208=_xlfn.XLOOKUP($AS208,仮想キートップ,入力キー),R$7,R$10),_xlfn.XLOOKUP($AS208,仮想キートップ,入力コード),R$13,$BB208,R$14,_xlfn.XLOOKUP($AS208,仮想キートップ,キー位置),R$15,_xlfn.XLOOKUP($AS208,仮想キートップ,キー位置),R$17,IF($AS208=_xlfn.XLOOKUP($AS208,仮想キートップ,入力キー),R$12,R$11),_xlfn.XLOOKUP($AS208,仮想キートップ,入力コード),R$13,$BB208,R$14,_xlfn.XLOOKUP($AS208,仮想キートップ,キー位置),R$16,_xlfn.XLOOKUP($AS208,仮想キートップ,キー位置),IF(COUNTA($AM208:$AM$348)&gt;1,R$17,R$18)),_xlfn.CONCAT(R$4,R$6,IF($AS208=_xlfn.XLOOKUP($AS208,仮想キートップ,入力キー),R$7,R$10),_xlfn.XLOOKUP($AS208,仮想キートップ,入力コード),R$13,$BB208,R$14,_xlfn.XLOOKUP($AS208,仮想キートップ,キー位置),R$15,_xlfn.XLOOKUP($AS208,仮想キートップ,キー位置),R$17,IF($AS208=_xlfn.XLOOKUP($AS208,仮想キートップ,入力キー),R$8,R$9),_xlfn.XLOOKUP($AS208,仮想キートップ,入力コード),R$13,$BB208,R$14,_xlfn.XLOOKUP($AS208,仮想キートップ,キー位置),R$16,_xlfn.XLOOKUP($AS208,仮想キートップ,キー位置),R$17,R$5,IF($AS208=_xlfn.XLOOKUP($AS208,仮想キートップ,入力キー),R$7,R$10),_xlfn.XLOOKUP($AS208,仮想キートップ,入力コード),R$13,$BD208,R$14,_xlfn.XLOOKUP($AS208,仮想キートップ,キー位置),R$15,_xlfn.XLOOKUP($AS208,仮想キートップ,キー位置),R$17,IF($AS208=_xlfn.XLOOKUP($AS208,仮想キートップ,入力キー),R$12,R$11),_xlfn.XLOOKUP($AS208,仮想キートップ,入力コード),R$13,$BD208,R$14,_xlfn.XLOOKUP($AS208,仮想キートップ,キー位置),R$16,_xlfn.XLOOKUP($AS208,仮想キートップ,キー位置),IF(COUNTA($AM208:$AM$348)&gt;1,R$17,R$18)))),"")</f>
        <v/>
      </c>
      <c r="S208" s="282"/>
      <c r="U208" s="24">
        <f t="shared" si="146"/>
        <v>2</v>
      </c>
      <c r="V208" s="23" t="str">
        <f t="shared" si="147"/>
        <v>A</v>
      </c>
      <c r="W208" s="23">
        <f t="shared" si="148"/>
        <v>1</v>
      </c>
      <c r="X208" s="23">
        <f t="shared" si="149"/>
        <v>0</v>
      </c>
      <c r="Y208" s="30">
        <f t="shared" si="150"/>
        <v>1056768</v>
      </c>
      <c r="Z208" s="178">
        <f t="shared" si="151"/>
        <v>0</v>
      </c>
      <c r="AA208" s="23"/>
      <c r="AB208" s="386" t="str">
        <f t="shared" si="152"/>
        <v/>
      </c>
      <c r="AC208" s="49" t="str">
        <f t="shared" si="153"/>
        <v/>
      </c>
      <c r="AD208" s="50">
        <f t="shared" si="154"/>
        <v>0</v>
      </c>
      <c r="AE208" s="49" t="str">
        <f t="shared" si="155"/>
        <v/>
      </c>
      <c r="AF208" s="49" t="str">
        <f t="shared" si="156"/>
        <v/>
      </c>
      <c r="AG208" s="48">
        <f t="shared" si="157"/>
        <v>0</v>
      </c>
      <c r="AH208" s="386" t="str">
        <f t="shared" si="158"/>
        <v/>
      </c>
      <c r="AI208" s="49" t="str">
        <f t="shared" si="159"/>
        <v/>
      </c>
      <c r="AJ208" s="50">
        <f t="shared" si="160"/>
        <v>0</v>
      </c>
      <c r="AK208" s="23"/>
      <c r="AL208" s="113">
        <v>87</v>
      </c>
      <c r="AM208" s="2"/>
      <c r="AN208" s="334"/>
      <c r="AO208" s="334"/>
      <c r="AP208" s="10"/>
      <c r="AQ208" s="4" t="s">
        <v>290</v>
      </c>
      <c r="AR208" s="13"/>
      <c r="AS208" s="13" t="s">
        <v>23</v>
      </c>
      <c r="AT208" s="13" t="s">
        <v>19</v>
      </c>
      <c r="AU208" s="100"/>
      <c r="AV208" s="22" t="s">
        <v>624</v>
      </c>
      <c r="AW208" s="428"/>
      <c r="AX208" s="5"/>
      <c r="AY208" s="12"/>
      <c r="AZ208" s="122" t="str">
        <f t="shared" si="144"/>
        <v>{"key_code":"x"},{"key_code":"y"},{"key_code":"o"}</v>
      </c>
      <c r="BA208" s="83"/>
      <c r="BB208" s="122" t="str">
        <f t="shared" si="145"/>
        <v>{"key_code":"x"},{"key_code":"y"},{"key_code":"o"}</v>
      </c>
      <c r="BC208" s="83"/>
      <c r="BD208" s="320"/>
    </row>
    <row r="209" spans="1:56" ht="21">
      <c r="A209" s="285"/>
      <c r="B209" s="286"/>
      <c r="C209" s="295"/>
      <c r="D209" s="296"/>
      <c r="E209" s="291"/>
      <c r="F209" s="202" t="str">
        <f t="shared" si="116"/>
        <v/>
      </c>
      <c r="G209" s="86" t="str">
        <f t="shared" si="117"/>
        <v/>
      </c>
      <c r="H209" s="86" t="str">
        <f t="shared" si="118"/>
        <v/>
      </c>
      <c r="I209" s="86" t="str">
        <f t="shared" si="119"/>
        <v>{"description":"小 &amp; え → (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x"},{"key_code":"e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o","modifiers":{"optional":["caps_lock"]}},"to":[{"key_code":"x"},{"key_code":"e"},{"set_variable":{"name":"KC_O","value":1}},{"set_variable":{"name":"USC","value":1}},{"set_variable":{"name":"LKS","value":2}}],"to_after_key_up":[{"set_variable":{"name":"KC_O","value":0}},{"set_variable":{"name":"USC","value":0}}],"type":"basic"},</v>
      </c>
      <c r="J209" s="86" t="str">
        <f t="shared" si="120"/>
        <v>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e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q","modifiers":{"optional":["caps_lock"]}},"to":[{"key_code":"x"},{"key_code":"e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K209" s="86" t="str">
        <f t="shared" si="121"/>
        <v/>
      </c>
      <c r="L209" s="86" t="str">
        <f t="shared" si="122"/>
        <v/>
      </c>
      <c r="M209" s="86" t="str">
        <f t="shared" si="123"/>
        <v/>
      </c>
      <c r="N209" s="286"/>
      <c r="O209" s="92" t="str">
        <f t="shared" si="124"/>
        <v/>
      </c>
      <c r="P209" s="86" t="str">
        <f t="shared" si="125"/>
        <v/>
      </c>
      <c r="Q209" s="86" t="str">
        <f t="shared" si="126"/>
        <v/>
      </c>
      <c r="R209" s="93" t="str">
        <f>IF(AND($AM209&lt;&gt;"",$U209=1),_xlfn.CONCAT(R$3,PROPER(_xlfn.XLOOKUP($AS209,入力キー,入力コード)),IF(OR($BD209="",$BD209=$BB209),_xlfn.CONCAT(R$4,IF($AS209=_xlfn.XLOOKUP($AS209,仮想キートップ,入力キー),R$7,R$10),_xlfn.XLOOKUP($AS209,仮想キートップ,入力コード),R$13,$BB209,R$14,_xlfn.XLOOKUP($AS209,仮想キートップ,キー位置),R$15,_xlfn.XLOOKUP($AS209,仮想キートップ,キー位置),R$17,IF($AS209=_xlfn.XLOOKUP($AS209,仮想キートップ,入力キー),R$12,R$11),_xlfn.XLOOKUP($AS209,仮想キートップ,入力コード),R$13,$BB209,R$14,_xlfn.XLOOKUP($AS209,仮想キートップ,キー位置),R$16,_xlfn.XLOOKUP($AS209,仮想キートップ,キー位置),IF(COUNTA($AM209:$AM$348)&gt;1,R$17,R$18)),_xlfn.CONCAT(R$4,R$6,IF($AS209=_xlfn.XLOOKUP($AS209,仮想キートップ,入力キー),R$7,R$10),_xlfn.XLOOKUP($AS209,仮想キートップ,入力コード),R$13,$BB209,R$14,_xlfn.XLOOKUP($AS209,仮想キートップ,キー位置),R$15,_xlfn.XLOOKUP($AS209,仮想キートップ,キー位置),R$17,IF($AS209=_xlfn.XLOOKUP($AS209,仮想キートップ,入力キー),R$8,R$9),_xlfn.XLOOKUP($AS209,仮想キートップ,入力コード),R$13,$BB209,R$14,_xlfn.XLOOKUP($AS209,仮想キートップ,キー位置),R$16,_xlfn.XLOOKUP($AS209,仮想キートップ,キー位置),R$17,R$5,IF($AS209=_xlfn.XLOOKUP($AS209,仮想キートップ,入力キー),R$7,R$10),_xlfn.XLOOKUP($AS209,仮想キートップ,入力コード),R$13,$BD209,R$14,_xlfn.XLOOKUP($AS209,仮想キートップ,キー位置),R$15,_xlfn.XLOOKUP($AS209,仮想キートップ,キー位置),R$17,IF($AS209=_xlfn.XLOOKUP($AS209,仮想キートップ,入力キー),R$12,R$11),_xlfn.XLOOKUP($AS209,仮想キートップ,入力コード),R$13,$BD209,R$14,_xlfn.XLOOKUP($AS209,仮想キートップ,キー位置),R$16,_xlfn.XLOOKUP($AS209,仮想キートップ,キー位置),IF(COUNTA($AM209:$AM$348)&gt;1,R$17,R$18)))),"")</f>
        <v/>
      </c>
      <c r="S209" s="282"/>
      <c r="U209" s="24">
        <f t="shared" si="146"/>
        <v>2</v>
      </c>
      <c r="V209" s="23" t="str">
        <f t="shared" si="147"/>
        <v>A</v>
      </c>
      <c r="W209" s="23">
        <f t="shared" si="148"/>
        <v>1</v>
      </c>
      <c r="X209" s="23">
        <f t="shared" si="149"/>
        <v>0</v>
      </c>
      <c r="Y209" s="30">
        <f t="shared" si="150"/>
        <v>2105344</v>
      </c>
      <c r="Z209" s="178">
        <f t="shared" si="151"/>
        <v>1</v>
      </c>
      <c r="AA209" s="23"/>
      <c r="AB209" s="386" t="str">
        <f t="shared" si="152"/>
        <v/>
      </c>
      <c r="AC209" s="49" t="str">
        <f t="shared" si="153"/>
        <v/>
      </c>
      <c r="AD209" s="50">
        <f t="shared" si="154"/>
        <v>0</v>
      </c>
      <c r="AE209" s="49" t="str">
        <f t="shared" si="155"/>
        <v/>
      </c>
      <c r="AF209" s="49" t="str">
        <f t="shared" si="156"/>
        <v/>
      </c>
      <c r="AG209" s="48">
        <f t="shared" si="157"/>
        <v>0</v>
      </c>
      <c r="AH209" s="386" t="str">
        <f t="shared" si="158"/>
        <v/>
      </c>
      <c r="AI209" s="49" t="str">
        <f t="shared" si="159"/>
        <v/>
      </c>
      <c r="AJ209" s="50">
        <f t="shared" si="160"/>
        <v>0</v>
      </c>
      <c r="AK209" s="23"/>
      <c r="AL209" s="113">
        <v>88</v>
      </c>
      <c r="AM209" s="2"/>
      <c r="AN209" s="334"/>
      <c r="AO209" s="334"/>
      <c r="AP209" s="10"/>
      <c r="AQ209" s="4" t="s">
        <v>290</v>
      </c>
      <c r="AR209" s="13"/>
      <c r="AS209" s="13" t="s">
        <v>23</v>
      </c>
      <c r="AT209" s="13" t="s">
        <v>20</v>
      </c>
      <c r="AU209" s="100"/>
      <c r="AV209" s="22" t="s">
        <v>618</v>
      </c>
      <c r="AW209" s="428"/>
      <c r="AX209" s="5"/>
      <c r="AY209" s="12"/>
      <c r="AZ209" s="122" t="str">
        <f t="shared" si="144"/>
        <v>{"key_code":"x"},{"key_code":"e"}</v>
      </c>
      <c r="BA209" s="83"/>
      <c r="BB209" s="122" t="str">
        <f t="shared" si="145"/>
        <v>{"key_code":"x"},{"key_code":"e"}</v>
      </c>
      <c r="BC209" s="83"/>
      <c r="BD209" s="320"/>
    </row>
    <row r="210" spans="1:56" ht="21">
      <c r="A210" s="285"/>
      <c r="B210" s="286"/>
      <c r="C210" s="295"/>
      <c r="D210" s="296"/>
      <c r="E210" s="291"/>
      <c r="F210" s="202" t="str">
        <f t="shared" si="116"/>
        <v/>
      </c>
      <c r="G210" s="86" t="str">
        <f t="shared" si="117"/>
        <v/>
      </c>
      <c r="H210" s="86" t="str">
        <f t="shared" si="118"/>
        <v/>
      </c>
      <c r="I210" s="86" t="str">
        <f t="shared" si="119"/>
        <v>{"description":"小 &amp; ゆ → (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x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","modifiers":{"optional":["caps_lock"]}},"to":[{"key_code":"x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10" s="86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u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q","modifiers":{"optional":["caps_lock"]}},"to":[{"key_code":"x"},{"key_code":"y"},{"key_code":"u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K210" s="86" t="str">
        <f t="shared" si="121"/>
        <v/>
      </c>
      <c r="L210" s="86" t="str">
        <f t="shared" si="122"/>
        <v/>
      </c>
      <c r="M210" s="86" t="str">
        <f t="shared" si="123"/>
        <v/>
      </c>
      <c r="N210" s="286"/>
      <c r="O210" s="92" t="str">
        <f t="shared" si="124"/>
        <v/>
      </c>
      <c r="P210" s="86" t="str">
        <f t="shared" si="125"/>
        <v/>
      </c>
      <c r="Q210" s="86" t="str">
        <f t="shared" si="126"/>
        <v/>
      </c>
      <c r="R210" s="93" t="str">
        <f>IF(AND($AM210&lt;&gt;"",$U210=1),_xlfn.CONCAT(R$3,PROPER(_xlfn.XLOOKUP($AS210,入力キー,入力コード)),IF(OR($BD210="",$BD210=$BB210),_xlfn.CONCAT(R$4,IF($AS210=_xlfn.XLOOKUP($AS210,仮想キートップ,入力キー),R$7,R$10),_xlfn.XLOOKUP($AS210,仮想キートップ,入力コード),R$13,$BB210,R$14,_xlfn.XLOOKUP($AS210,仮想キートップ,キー位置),R$15,_xlfn.XLOOKUP($AS210,仮想キートップ,キー位置),R$17,IF($AS210=_xlfn.XLOOKUP($AS210,仮想キートップ,入力キー),R$12,R$11),_xlfn.XLOOKUP($AS210,仮想キートップ,入力コード),R$13,$BB210,R$14,_xlfn.XLOOKUP($AS210,仮想キートップ,キー位置),R$16,_xlfn.XLOOKUP($AS210,仮想キートップ,キー位置),IF(COUNTA($AM210:$AM$348)&gt;1,R$17,R$18)),_xlfn.CONCAT(R$4,R$6,IF($AS210=_xlfn.XLOOKUP($AS210,仮想キートップ,入力キー),R$7,R$10),_xlfn.XLOOKUP($AS210,仮想キートップ,入力コード),R$13,$BB210,R$14,_xlfn.XLOOKUP($AS210,仮想キートップ,キー位置),R$15,_xlfn.XLOOKUP($AS210,仮想キートップ,キー位置),R$17,IF($AS210=_xlfn.XLOOKUP($AS210,仮想キートップ,入力キー),R$8,R$9),_xlfn.XLOOKUP($AS210,仮想キートップ,入力コード),R$13,$BB210,R$14,_xlfn.XLOOKUP($AS210,仮想キートップ,キー位置),R$16,_xlfn.XLOOKUP($AS210,仮想キートップ,キー位置),R$17,R$5,IF($AS210=_xlfn.XLOOKUP($AS210,仮想キートップ,入力キー),R$7,R$10),_xlfn.XLOOKUP($AS210,仮想キートップ,入力コード),R$13,$BD210,R$14,_xlfn.XLOOKUP($AS210,仮想キートップ,キー位置),R$15,_xlfn.XLOOKUP($AS210,仮想キートップ,キー位置),R$17,IF($AS210=_xlfn.XLOOKUP($AS210,仮想キートップ,入力キー),R$12,R$11),_xlfn.XLOOKUP($AS210,仮想キートップ,入力コード),R$13,$BD210,R$14,_xlfn.XLOOKUP($AS210,仮想キートップ,キー位置),R$16,_xlfn.XLOOKUP($AS210,仮想キートップ,キー位置),IF(COUNTA($AM210:$AM$348)&gt;1,R$17,R$18)))),"")</f>
        <v/>
      </c>
      <c r="S210" s="282"/>
      <c r="U210" s="24">
        <f t="shared" si="146"/>
        <v>2</v>
      </c>
      <c r="V210" s="23" t="str">
        <f t="shared" si="147"/>
        <v>A</v>
      </c>
      <c r="W210" s="23">
        <f t="shared" si="148"/>
        <v>1</v>
      </c>
      <c r="X210" s="23">
        <f t="shared" si="149"/>
        <v>0</v>
      </c>
      <c r="Y210" s="30">
        <f t="shared" si="150"/>
        <v>4202496</v>
      </c>
      <c r="Z210" s="178">
        <f t="shared" si="151"/>
        <v>1</v>
      </c>
      <c r="AA210" s="23"/>
      <c r="AB210" s="386" t="str">
        <f t="shared" si="152"/>
        <v/>
      </c>
      <c r="AC210" s="49" t="str">
        <f t="shared" si="153"/>
        <v/>
      </c>
      <c r="AD210" s="50">
        <f t="shared" si="154"/>
        <v>0</v>
      </c>
      <c r="AE210" s="49" t="str">
        <f t="shared" si="155"/>
        <v/>
      </c>
      <c r="AF210" s="49" t="str">
        <f t="shared" si="156"/>
        <v/>
      </c>
      <c r="AG210" s="48">
        <f t="shared" si="157"/>
        <v>0</v>
      </c>
      <c r="AH210" s="386" t="str">
        <f t="shared" si="158"/>
        <v/>
      </c>
      <c r="AI210" s="49" t="str">
        <f t="shared" si="159"/>
        <v/>
      </c>
      <c r="AJ210" s="50">
        <f t="shared" si="160"/>
        <v>0</v>
      </c>
      <c r="AK210" s="23"/>
      <c r="AL210" s="113">
        <v>89</v>
      </c>
      <c r="AM210" s="2"/>
      <c r="AN210" s="334"/>
      <c r="AO210" s="334"/>
      <c r="AP210" s="10"/>
      <c r="AQ210" s="4" t="s">
        <v>290</v>
      </c>
      <c r="AR210" s="13"/>
      <c r="AS210" s="13" t="s">
        <v>23</v>
      </c>
      <c r="AT210" s="13" t="s">
        <v>21</v>
      </c>
      <c r="AU210" s="100"/>
      <c r="AV210" s="22" t="s">
        <v>625</v>
      </c>
      <c r="AW210" s="428"/>
      <c r="AX210" s="5"/>
      <c r="AY210" s="12"/>
      <c r="AZ210" s="122" t="str">
        <f t="shared" si="144"/>
        <v>{"key_code":"x"},{"key_code":"y"},{"key_code":"u"}</v>
      </c>
      <c r="BA210" s="83"/>
      <c r="BB210" s="122" t="str">
        <f t="shared" si="145"/>
        <v>{"key_code":"x"},{"key_code":"y"},{"key_code":"u"}</v>
      </c>
      <c r="BC210" s="83"/>
      <c r="BD210" s="320"/>
    </row>
    <row r="211" spans="1:56" ht="21">
      <c r="A211" s="285"/>
      <c r="B211" s="286"/>
      <c r="C211" s="295"/>
      <c r="D211" s="296"/>
      <c r="E211" s="291"/>
      <c r="F211" s="202" t="str">
        <f t="shared" si="116"/>
        <v/>
      </c>
      <c r="G211" s="86" t="str">
        <f t="shared" si="117"/>
        <v/>
      </c>
      <c r="H211" s="86" t="str">
        <f t="shared" si="118"/>
        <v/>
      </c>
      <c r="I211" s="86" t="str">
        <f t="shared" si="119"/>
        <v>{"description":"小 &amp; や → (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h","modifiers":{"optional":["caps_lock"]}},"to":[{"key_code":"delete_or_backspace"},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h","modifiers":{"optional":["caps_lock"]}},"to":[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J211" s="86" t="str">
        <f t="shared" si="120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q","modifiers":{"optional":["caps_lock"]}},"to":[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K211" s="86" t="str">
        <f t="shared" si="121"/>
        <v/>
      </c>
      <c r="L211" s="86" t="str">
        <f t="shared" si="122"/>
        <v/>
      </c>
      <c r="M211" s="86" t="str">
        <f t="shared" si="123"/>
        <v/>
      </c>
      <c r="N211" s="286"/>
      <c r="O211" s="92" t="str">
        <f t="shared" si="124"/>
        <v/>
      </c>
      <c r="P211" s="86" t="str">
        <f t="shared" si="125"/>
        <v/>
      </c>
      <c r="Q211" s="86" t="str">
        <f t="shared" si="126"/>
        <v/>
      </c>
      <c r="R211" s="93" t="str">
        <f>IF(AND($AM211&lt;&gt;"",$U211=1),_xlfn.CONCAT(R$3,PROPER(_xlfn.XLOOKUP($AS211,入力キー,入力コード)),IF(OR($BD211="",$BD211=$BB211),_xlfn.CONCAT(R$4,IF($AS211=_xlfn.XLOOKUP($AS211,仮想キートップ,入力キー),R$7,R$10),_xlfn.XLOOKUP($AS211,仮想キートップ,入力コード),R$13,$BB211,R$14,_xlfn.XLOOKUP($AS211,仮想キートップ,キー位置),R$15,_xlfn.XLOOKUP($AS211,仮想キートップ,キー位置),R$17,IF($AS211=_xlfn.XLOOKUP($AS211,仮想キートップ,入力キー),R$12,R$11),_xlfn.XLOOKUP($AS211,仮想キートップ,入力コード),R$13,$BB211,R$14,_xlfn.XLOOKUP($AS211,仮想キートップ,キー位置),R$16,_xlfn.XLOOKUP($AS211,仮想キートップ,キー位置),IF(COUNTA($AM211:$AM$348)&gt;1,R$17,R$18)),_xlfn.CONCAT(R$4,R$6,IF($AS211=_xlfn.XLOOKUP($AS211,仮想キートップ,入力キー),R$7,R$10),_xlfn.XLOOKUP($AS211,仮想キートップ,入力コード),R$13,$BB211,R$14,_xlfn.XLOOKUP($AS211,仮想キートップ,キー位置),R$15,_xlfn.XLOOKUP($AS211,仮想キートップ,キー位置),R$17,IF($AS211=_xlfn.XLOOKUP($AS211,仮想キートップ,入力キー),R$8,R$9),_xlfn.XLOOKUP($AS211,仮想キートップ,入力コード),R$13,$BB211,R$14,_xlfn.XLOOKUP($AS211,仮想キートップ,キー位置),R$16,_xlfn.XLOOKUP($AS211,仮想キートップ,キー位置),R$17,R$5,IF($AS211=_xlfn.XLOOKUP($AS211,仮想キートップ,入力キー),R$7,R$10),_xlfn.XLOOKUP($AS211,仮想キートップ,入力コード),R$13,$BD211,R$14,_xlfn.XLOOKUP($AS211,仮想キートップ,キー位置),R$15,_xlfn.XLOOKUP($AS211,仮想キートップ,キー位置),R$17,IF($AS211=_xlfn.XLOOKUP($AS211,仮想キートップ,入力キー),R$12,R$11),_xlfn.XLOOKUP($AS211,仮想キートップ,入力コード),R$13,$BD211,R$14,_xlfn.XLOOKUP($AS211,仮想キートップ,キー位置),R$16,_xlfn.XLOOKUP($AS211,仮想キートップ,キー位置),IF(COUNTA($AM211:$AM$348)&gt;1,R$17,R$18)))),"")</f>
        <v/>
      </c>
      <c r="S211" s="282"/>
      <c r="U211" s="24">
        <f t="shared" si="146"/>
        <v>2</v>
      </c>
      <c r="V211" s="23" t="str">
        <f t="shared" si="147"/>
        <v>A</v>
      </c>
      <c r="W211" s="23">
        <f t="shared" si="148"/>
        <v>1</v>
      </c>
      <c r="X211" s="23">
        <f t="shared" si="149"/>
        <v>0</v>
      </c>
      <c r="Y211" s="30">
        <f t="shared" si="150"/>
        <v>1073750016</v>
      </c>
      <c r="Z211" s="178">
        <f t="shared" si="151"/>
        <v>0</v>
      </c>
      <c r="AA211" s="23"/>
      <c r="AB211" s="386" t="str">
        <f t="shared" si="152"/>
        <v/>
      </c>
      <c r="AC211" s="49" t="str">
        <f t="shared" si="153"/>
        <v/>
      </c>
      <c r="AD211" s="50">
        <f t="shared" si="154"/>
        <v>0</v>
      </c>
      <c r="AE211" s="49" t="str">
        <f t="shared" si="155"/>
        <v/>
      </c>
      <c r="AF211" s="49" t="str">
        <f t="shared" si="156"/>
        <v/>
      </c>
      <c r="AG211" s="48">
        <f t="shared" si="157"/>
        <v>0</v>
      </c>
      <c r="AH211" s="386" t="str">
        <f t="shared" si="158"/>
        <v/>
      </c>
      <c r="AI211" s="49" t="str">
        <f t="shared" si="159"/>
        <v/>
      </c>
      <c r="AJ211" s="50">
        <f t="shared" si="160"/>
        <v>0</v>
      </c>
      <c r="AK211" s="23"/>
      <c r="AL211" s="113">
        <v>90</v>
      </c>
      <c r="AM211" s="2"/>
      <c r="AN211" s="334"/>
      <c r="AO211" s="334"/>
      <c r="AP211" s="10"/>
      <c r="AQ211" s="4" t="s">
        <v>290</v>
      </c>
      <c r="AR211" s="13"/>
      <c r="AS211" s="13" t="s">
        <v>23</v>
      </c>
      <c r="AT211" s="13" t="s">
        <v>50</v>
      </c>
      <c r="AU211" s="100"/>
      <c r="AV211" s="22" t="s">
        <v>623</v>
      </c>
      <c r="AW211" s="428"/>
      <c r="AX211" s="5"/>
      <c r="AY211" s="12"/>
      <c r="AZ211" s="122" t="str">
        <f t="shared" si="144"/>
        <v>{"key_code":"x"},{"key_code":"y"},{"key_code":"a"}</v>
      </c>
      <c r="BA211" s="83"/>
      <c r="BB211" s="122" t="str">
        <f t="shared" si="145"/>
        <v>{"key_code":"x"},{"key_code":"y"},{"key_code":"a"}</v>
      </c>
      <c r="BC211" s="83"/>
      <c r="BD211" s="320"/>
    </row>
    <row r="212" spans="1:56" ht="21">
      <c r="A212" s="285"/>
      <c r="B212" s="286"/>
      <c r="C212" s="295"/>
      <c r="D212" s="296"/>
      <c r="E212" s="291"/>
      <c r="F212" s="202" t="str">
        <f t="shared" si="116"/>
        <v/>
      </c>
      <c r="G212" s="86" t="str">
        <f t="shared" si="117"/>
        <v/>
      </c>
      <c r="H212" s="86" t="str">
        <f t="shared" si="118"/>
        <v/>
      </c>
      <c r="I212" s="86" t="str">
        <f t="shared" si="119"/>
        <v>{"description":"小 &amp; あ → (ぁ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j","modifiers":{"optional":["caps_lock"]}},"to":[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J212" s="86" t="str">
        <f t="shared" si="120"/>
        <v>{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q","modifiers":{"optional":["caps_lock"]}},"to":[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K212" s="86" t="str">
        <f t="shared" si="121"/>
        <v/>
      </c>
      <c r="L212" s="86" t="str">
        <f t="shared" si="122"/>
        <v/>
      </c>
      <c r="M212" s="86" t="str">
        <f t="shared" si="123"/>
        <v/>
      </c>
      <c r="N212" s="286"/>
      <c r="O212" s="92" t="str">
        <f t="shared" si="124"/>
        <v/>
      </c>
      <c r="P212" s="86" t="str">
        <f t="shared" si="125"/>
        <v/>
      </c>
      <c r="Q212" s="86" t="str">
        <f t="shared" si="126"/>
        <v/>
      </c>
      <c r="R212" s="93" t="str">
        <f>IF(AND($AM212&lt;&gt;"",$U212=1),_xlfn.CONCAT(R$3,PROPER(_xlfn.XLOOKUP($AS212,入力キー,入力コード)),IF(OR($BD212="",$BD212=$BB212),_xlfn.CONCAT(R$4,IF($AS212=_xlfn.XLOOKUP($AS212,仮想キートップ,入力キー),R$7,R$10),_xlfn.XLOOKUP($AS212,仮想キートップ,入力コード),R$13,$BB212,R$14,_xlfn.XLOOKUP($AS212,仮想キートップ,キー位置),R$15,_xlfn.XLOOKUP($AS212,仮想キートップ,キー位置),R$17,IF($AS212=_xlfn.XLOOKUP($AS212,仮想キートップ,入力キー),R$12,R$11),_xlfn.XLOOKUP($AS212,仮想キートップ,入力コード),R$13,$BB212,R$14,_xlfn.XLOOKUP($AS212,仮想キートップ,キー位置),R$16,_xlfn.XLOOKUP($AS212,仮想キートップ,キー位置),IF(COUNTA($AM212:$AM$348)&gt;1,R$17,R$18)),_xlfn.CONCAT(R$4,R$6,IF($AS212=_xlfn.XLOOKUP($AS212,仮想キートップ,入力キー),R$7,R$10),_xlfn.XLOOKUP($AS212,仮想キートップ,入力コード),R$13,$BB212,R$14,_xlfn.XLOOKUP($AS212,仮想キートップ,キー位置),R$15,_xlfn.XLOOKUP($AS212,仮想キートップ,キー位置),R$17,IF($AS212=_xlfn.XLOOKUP($AS212,仮想キートップ,入力キー),R$8,R$9),_xlfn.XLOOKUP($AS212,仮想キートップ,入力コード),R$13,$BB212,R$14,_xlfn.XLOOKUP($AS212,仮想キートップ,キー位置),R$16,_xlfn.XLOOKUP($AS212,仮想キートップ,キー位置),R$17,R$5,IF($AS212=_xlfn.XLOOKUP($AS212,仮想キートップ,入力キー),R$7,R$10),_xlfn.XLOOKUP($AS212,仮想キートップ,入力コード),R$13,$BD212,R$14,_xlfn.XLOOKUP($AS212,仮想キートップ,キー位置),R$15,_xlfn.XLOOKUP($AS212,仮想キートップ,キー位置),R$17,IF($AS212=_xlfn.XLOOKUP($AS212,仮想キートップ,入力キー),R$12,R$11),_xlfn.XLOOKUP($AS212,仮想キートップ,入力コード),R$13,$BD212,R$14,_xlfn.XLOOKUP($AS212,仮想キートップ,キー位置),R$16,_xlfn.XLOOKUP($AS212,仮想キートップ,キー位置),IF(COUNTA($AM212:$AM$348)&gt;1,R$17,R$18)))),"")</f>
        <v/>
      </c>
      <c r="S212" s="282"/>
      <c r="U212" s="24">
        <f t="shared" si="146"/>
        <v>2</v>
      </c>
      <c r="V212" s="23" t="str">
        <f t="shared" si="147"/>
        <v>A</v>
      </c>
      <c r="W212" s="23">
        <f t="shared" si="148"/>
        <v>1</v>
      </c>
      <c r="X212" s="23">
        <f t="shared" si="149"/>
        <v>0</v>
      </c>
      <c r="Y212" s="30">
        <f t="shared" si="150"/>
        <v>2147491840</v>
      </c>
      <c r="Z212" s="178">
        <f t="shared" si="151"/>
        <v>1</v>
      </c>
      <c r="AA212" s="23"/>
      <c r="AB212" s="386" t="str">
        <f t="shared" si="152"/>
        <v/>
      </c>
      <c r="AC212" s="49" t="str">
        <f t="shared" si="153"/>
        <v/>
      </c>
      <c r="AD212" s="50">
        <f t="shared" si="154"/>
        <v>0</v>
      </c>
      <c r="AE212" s="49" t="str">
        <f t="shared" si="155"/>
        <v/>
      </c>
      <c r="AF212" s="49" t="str">
        <f t="shared" si="156"/>
        <v/>
      </c>
      <c r="AG212" s="48">
        <f t="shared" si="157"/>
        <v>0</v>
      </c>
      <c r="AH212" s="386" t="str">
        <f t="shared" si="158"/>
        <v/>
      </c>
      <c r="AI212" s="49" t="str">
        <f t="shared" si="159"/>
        <v/>
      </c>
      <c r="AJ212" s="50">
        <f t="shared" si="160"/>
        <v>0</v>
      </c>
      <c r="AK212" s="23"/>
      <c r="AL212" s="113">
        <v>91</v>
      </c>
      <c r="AM212" s="2"/>
      <c r="AN212" s="334"/>
      <c r="AO212" s="334"/>
      <c r="AP212" s="10"/>
      <c r="AQ212" s="4" t="s">
        <v>290</v>
      </c>
      <c r="AR212" s="13"/>
      <c r="AS212" s="13" t="s">
        <v>23</v>
      </c>
      <c r="AT212" s="13" t="s">
        <v>67</v>
      </c>
      <c r="AU212" s="100"/>
      <c r="AV212" s="22" t="s">
        <v>617</v>
      </c>
      <c r="AW212" s="428"/>
      <c r="AX212" s="5"/>
      <c r="AY212" s="12"/>
      <c r="AZ212" s="122" t="str">
        <f t="shared" si="144"/>
        <v>{"key_code":"x"},{"key_code":"a"}</v>
      </c>
      <c r="BA212" s="83"/>
      <c r="BB212" s="122" t="str">
        <f t="shared" si="145"/>
        <v>{"key_code":"x"},{"key_code":"a"}</v>
      </c>
      <c r="BC212" s="83"/>
      <c r="BD212" s="320"/>
    </row>
    <row r="213" spans="1:56" ht="21">
      <c r="A213" s="285"/>
      <c r="B213" s="286"/>
      <c r="C213" s="295"/>
      <c r="D213" s="296"/>
      <c r="E213" s="291"/>
      <c r="F213" s="202" t="str">
        <f t="shared" si="116"/>
        <v/>
      </c>
      <c r="G213" s="86" t="str">
        <f t="shared" si="117"/>
        <v/>
      </c>
      <c r="H213" s="86" t="str">
        <f t="shared" si="118"/>
        <v/>
      </c>
      <c r="I213" s="86" t="str">
        <f t="shared" si="119"/>
        <v>{"description":"小 &amp; い → (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k","modifiers":{"optional":["caps_lock"]}},"to":[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</v>
      </c>
      <c r="J213" s="86" t="str">
        <f t="shared" si="120"/>
        <v>{"conditions":[{"type":"variable_unless","name":"LKS","value":2},{"type":"variable_unless","name":"USC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K","value":0},{"input_sources":[{"language":"ja"}],"type":"input_source_if"},{"input_sources":[{"input_mode_id":"Roman$"}],"type":"input_source_unless"}],"from":{"key_code":"q","modifiers":{"optional":["caps_lock"]}},"to":[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K213" s="86" t="str">
        <f t="shared" si="121"/>
        <v/>
      </c>
      <c r="L213" s="86" t="str">
        <f t="shared" si="122"/>
        <v/>
      </c>
      <c r="M213" s="86" t="str">
        <f t="shared" si="123"/>
        <v/>
      </c>
      <c r="N213" s="286"/>
      <c r="O213" s="92" t="str">
        <f t="shared" si="124"/>
        <v/>
      </c>
      <c r="P213" s="86" t="str">
        <f t="shared" si="125"/>
        <v/>
      </c>
      <c r="Q213" s="86" t="str">
        <f t="shared" si="126"/>
        <v/>
      </c>
      <c r="R213" s="93" t="str">
        <f>IF(AND($AM213&lt;&gt;"",$U213=1),_xlfn.CONCAT(R$3,PROPER(_xlfn.XLOOKUP($AS213,入力キー,入力コード)),IF(OR($BD213="",$BD213=$BB213),_xlfn.CONCAT(R$4,IF($AS213=_xlfn.XLOOKUP($AS213,仮想キートップ,入力キー),R$7,R$10),_xlfn.XLOOKUP($AS213,仮想キートップ,入力コード),R$13,$BB213,R$14,_xlfn.XLOOKUP($AS213,仮想キートップ,キー位置),R$15,_xlfn.XLOOKUP($AS213,仮想キートップ,キー位置),R$17,IF($AS213=_xlfn.XLOOKUP($AS213,仮想キートップ,入力キー),R$12,R$11),_xlfn.XLOOKUP($AS213,仮想キートップ,入力コード),R$13,$BB213,R$14,_xlfn.XLOOKUP($AS213,仮想キートップ,キー位置),R$16,_xlfn.XLOOKUP($AS213,仮想キートップ,キー位置),IF(COUNTA($AM213:$AM$348)&gt;1,R$17,R$18)),_xlfn.CONCAT(R$4,R$6,IF($AS213=_xlfn.XLOOKUP($AS213,仮想キートップ,入力キー),R$7,R$10),_xlfn.XLOOKUP($AS213,仮想キートップ,入力コード),R$13,$BB213,R$14,_xlfn.XLOOKUP($AS213,仮想キートップ,キー位置),R$15,_xlfn.XLOOKUP($AS213,仮想キートップ,キー位置),R$17,IF($AS213=_xlfn.XLOOKUP($AS213,仮想キートップ,入力キー),R$8,R$9),_xlfn.XLOOKUP($AS213,仮想キートップ,入力コード),R$13,$BB213,R$14,_xlfn.XLOOKUP($AS213,仮想キートップ,キー位置),R$16,_xlfn.XLOOKUP($AS213,仮想キートップ,キー位置),R$17,R$5,IF($AS213=_xlfn.XLOOKUP($AS213,仮想キートップ,入力キー),R$7,R$10),_xlfn.XLOOKUP($AS213,仮想キートップ,入力コード),R$13,$BD213,R$14,_xlfn.XLOOKUP($AS213,仮想キートップ,キー位置),R$15,_xlfn.XLOOKUP($AS213,仮想キートップ,キー位置),R$17,IF($AS213=_xlfn.XLOOKUP($AS213,仮想キートップ,入力キー),R$12,R$11),_xlfn.XLOOKUP($AS213,仮想キートップ,入力コード),R$13,$BD213,R$14,_xlfn.XLOOKUP($AS213,仮想キートップ,キー位置),R$16,_xlfn.XLOOKUP($AS213,仮想キートップ,キー位置),IF(COUNTA($AM213:$AM$348)&gt;1,R$17,R$18)))),"")</f>
        <v/>
      </c>
      <c r="S213" s="282"/>
      <c r="U213" s="24">
        <f t="shared" si="146"/>
        <v>2</v>
      </c>
      <c r="V213" s="23" t="str">
        <f t="shared" si="147"/>
        <v>A</v>
      </c>
      <c r="W213" s="23">
        <f t="shared" si="148"/>
        <v>1</v>
      </c>
      <c r="X213" s="23">
        <f t="shared" si="149"/>
        <v>0</v>
      </c>
      <c r="Y213" s="30">
        <f t="shared" si="150"/>
        <v>4294975488</v>
      </c>
      <c r="Z213" s="178">
        <f t="shared" si="151"/>
        <v>1</v>
      </c>
      <c r="AA213" s="23"/>
      <c r="AB213" s="386" t="str">
        <f t="shared" si="152"/>
        <v/>
      </c>
      <c r="AC213" s="49" t="str">
        <f t="shared" si="153"/>
        <v/>
      </c>
      <c r="AD213" s="50">
        <f t="shared" si="154"/>
        <v>0</v>
      </c>
      <c r="AE213" s="49" t="str">
        <f t="shared" si="155"/>
        <v/>
      </c>
      <c r="AF213" s="49" t="str">
        <f t="shared" si="156"/>
        <v/>
      </c>
      <c r="AG213" s="48">
        <f t="shared" si="157"/>
        <v>0</v>
      </c>
      <c r="AH213" s="386" t="str">
        <f t="shared" si="158"/>
        <v/>
      </c>
      <c r="AI213" s="49" t="str">
        <f t="shared" si="159"/>
        <v/>
      </c>
      <c r="AJ213" s="50">
        <f t="shared" si="160"/>
        <v>0</v>
      </c>
      <c r="AK213" s="23"/>
      <c r="AL213" s="113">
        <v>92</v>
      </c>
      <c r="AM213" s="2"/>
      <c r="AN213" s="334"/>
      <c r="AO213" s="334"/>
      <c r="AP213" s="10"/>
      <c r="AQ213" s="4" t="s">
        <v>290</v>
      </c>
      <c r="AR213" s="13"/>
      <c r="AS213" s="13" t="s">
        <v>23</v>
      </c>
      <c r="AT213" s="13" t="s">
        <v>69</v>
      </c>
      <c r="AU213" s="100"/>
      <c r="AV213" s="22" t="s">
        <v>619</v>
      </c>
      <c r="AW213" s="428"/>
      <c r="AX213" s="5"/>
      <c r="AY213" s="12"/>
      <c r="AZ213" s="122" t="str">
        <f t="shared" si="144"/>
        <v>{"key_code":"x"},{"key_code":"i"}</v>
      </c>
      <c r="BA213" s="83"/>
      <c r="BB213" s="122" t="str">
        <f t="shared" si="145"/>
        <v>{"key_code":"x"},{"key_code":"i"}</v>
      </c>
      <c r="BC213" s="83"/>
      <c r="BD213" s="320"/>
    </row>
    <row r="214" spans="1:56" ht="21">
      <c r="A214" s="285"/>
      <c r="B214" s="286"/>
      <c r="C214" s="295"/>
      <c r="D214" s="296"/>
      <c r="E214" s="291"/>
      <c r="F214" s="202" t="str">
        <f t="shared" si="116"/>
        <v/>
      </c>
      <c r="G214" s="86" t="str">
        <f t="shared" si="117"/>
        <v/>
      </c>
      <c r="H214" s="86" t="str">
        <f t="shared" si="118"/>
        <v/>
      </c>
      <c r="I214" s="86" t="str">
        <f t="shared" si="119"/>
        <v>{"description":"小 &amp; う → (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optional":["caps_lock"]}},"to":[{"key_code":"delete_or_backspace"},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optional":["caps_lock"]}},"to":[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</v>
      </c>
      <c r="J214" s="86" t="str">
        <f t="shared" si="120"/>
        <v>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optional":["caps_lock"]}},"to":[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K214" s="86" t="str">
        <f t="shared" si="121"/>
        <v/>
      </c>
      <c r="L214" s="86" t="str">
        <f t="shared" si="122"/>
        <v/>
      </c>
      <c r="M214" s="86" t="str">
        <f t="shared" si="123"/>
        <v/>
      </c>
      <c r="N214" s="286"/>
      <c r="O214" s="92" t="str">
        <f t="shared" si="124"/>
        <v/>
      </c>
      <c r="P214" s="86" t="str">
        <f t="shared" si="125"/>
        <v/>
      </c>
      <c r="Q214" s="86" t="str">
        <f t="shared" si="126"/>
        <v/>
      </c>
      <c r="R214" s="93" t="str">
        <f>IF(AND($AM214&lt;&gt;"",$U214=1),_xlfn.CONCAT(R$3,PROPER(_xlfn.XLOOKUP($AS214,入力キー,入力コード)),IF(OR($BD214="",$BD214=$BB214),_xlfn.CONCAT(R$4,IF($AS214=_xlfn.XLOOKUP($AS214,仮想キートップ,入力キー),R$7,R$10),_xlfn.XLOOKUP($AS214,仮想キートップ,入力コード),R$13,$BB214,R$14,_xlfn.XLOOKUP($AS214,仮想キートップ,キー位置),R$15,_xlfn.XLOOKUP($AS214,仮想キートップ,キー位置),R$17,IF($AS214=_xlfn.XLOOKUP($AS214,仮想キートップ,入力キー),R$12,R$11),_xlfn.XLOOKUP($AS214,仮想キートップ,入力コード),R$13,$BB214,R$14,_xlfn.XLOOKUP($AS214,仮想キートップ,キー位置),R$16,_xlfn.XLOOKUP($AS214,仮想キートップ,キー位置),IF(COUNTA($AM214:$AM$348)&gt;1,R$17,R$18)),_xlfn.CONCAT(R$4,R$6,IF($AS214=_xlfn.XLOOKUP($AS214,仮想キートップ,入力キー),R$7,R$10),_xlfn.XLOOKUP($AS214,仮想キートップ,入力コード),R$13,$BB214,R$14,_xlfn.XLOOKUP($AS214,仮想キートップ,キー位置),R$15,_xlfn.XLOOKUP($AS214,仮想キートップ,キー位置),R$17,IF($AS214=_xlfn.XLOOKUP($AS214,仮想キートップ,入力キー),R$8,R$9),_xlfn.XLOOKUP($AS214,仮想キートップ,入力コード),R$13,$BB214,R$14,_xlfn.XLOOKUP($AS214,仮想キートップ,キー位置),R$16,_xlfn.XLOOKUP($AS214,仮想キートップ,キー位置),R$17,R$5,IF($AS214=_xlfn.XLOOKUP($AS214,仮想キートップ,入力キー),R$7,R$10),_xlfn.XLOOKUP($AS214,仮想キートップ,入力コード),R$13,$BD214,R$14,_xlfn.XLOOKUP($AS214,仮想キートップ,キー位置),R$15,_xlfn.XLOOKUP($AS214,仮想キートップ,キー位置),R$17,IF($AS214=_xlfn.XLOOKUP($AS214,仮想キートップ,入力キー),R$12,R$11),_xlfn.XLOOKUP($AS214,仮想キートップ,入力コード),R$13,$BD214,R$14,_xlfn.XLOOKUP($AS214,仮想キートップ,キー位置),R$16,_xlfn.XLOOKUP($AS214,仮想キートップ,キー位置),IF(COUNTA($AM214:$AM$348)&gt;1,R$17,R$18)))),"")</f>
        <v/>
      </c>
      <c r="S214" s="282"/>
      <c r="U214" s="24">
        <f t="shared" si="146"/>
        <v>2</v>
      </c>
      <c r="V214" s="23" t="str">
        <f t="shared" si="147"/>
        <v>A</v>
      </c>
      <c r="W214" s="23">
        <f t="shared" si="148"/>
        <v>1</v>
      </c>
      <c r="X214" s="23">
        <f t="shared" si="149"/>
        <v>0</v>
      </c>
      <c r="Y214" s="30">
        <f t="shared" si="150"/>
        <v>8589942784</v>
      </c>
      <c r="Z214" s="178">
        <f t="shared" si="151"/>
        <v>0</v>
      </c>
      <c r="AA214" s="23"/>
      <c r="AB214" s="386" t="str">
        <f t="shared" si="152"/>
        <v/>
      </c>
      <c r="AC214" s="49" t="str">
        <f t="shared" si="153"/>
        <v/>
      </c>
      <c r="AD214" s="50">
        <f t="shared" si="154"/>
        <v>0</v>
      </c>
      <c r="AE214" s="49" t="str">
        <f t="shared" si="155"/>
        <v/>
      </c>
      <c r="AF214" s="49" t="str">
        <f t="shared" si="156"/>
        <v/>
      </c>
      <c r="AG214" s="48">
        <f t="shared" si="157"/>
        <v>0</v>
      </c>
      <c r="AH214" s="386" t="str">
        <f t="shared" si="158"/>
        <v/>
      </c>
      <c r="AI214" s="49" t="str">
        <f t="shared" si="159"/>
        <v/>
      </c>
      <c r="AJ214" s="50">
        <f t="shared" si="160"/>
        <v>0</v>
      </c>
      <c r="AK214" s="23"/>
      <c r="AL214" s="113">
        <v>93</v>
      </c>
      <c r="AM214" s="2"/>
      <c r="AN214" s="334"/>
      <c r="AO214" s="334"/>
      <c r="AP214" s="10"/>
      <c r="AQ214" s="4" t="s">
        <v>290</v>
      </c>
      <c r="AR214" s="13"/>
      <c r="AS214" s="13" t="s">
        <v>23</v>
      </c>
      <c r="AT214" s="13" t="s">
        <v>71</v>
      </c>
      <c r="AU214" s="100"/>
      <c r="AV214" s="22" t="s">
        <v>621</v>
      </c>
      <c r="AW214" s="428"/>
      <c r="AX214" s="5"/>
      <c r="AY214" s="12"/>
      <c r="AZ214" s="122" t="str">
        <f t="shared" si="144"/>
        <v>{"key_code":"x"},{"key_code":"u"}</v>
      </c>
      <c r="BA214" s="83"/>
      <c r="BB214" s="122" t="str">
        <f t="shared" si="145"/>
        <v>{"key_code":"x"},{"key_code":"u"}</v>
      </c>
      <c r="BC214" s="83"/>
      <c r="BD214" s="320"/>
    </row>
    <row r="215" spans="1:56" ht="21">
      <c r="A215" s="285"/>
      <c r="B215" s="286"/>
      <c r="C215" s="295"/>
      <c r="D215" s="296"/>
      <c r="E215" s="291"/>
      <c r="F215" s="202" t="str">
        <f t="shared" si="116"/>
        <v/>
      </c>
      <c r="G215" s="86" t="str">
        <f t="shared" si="117"/>
        <v/>
      </c>
      <c r="H215" s="86" t="str">
        <f t="shared" si="118"/>
        <v/>
      </c>
      <c r="I215" s="86" t="str">
        <f t="shared" si="119"/>
        <v>{"description":"小 &amp; お → (ぉ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x"},{"key_code":"o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n","modifiers":{"optional":["caps_lock"]}},"to":[{"key_code":"x"},{"key_code":"o"},{"set_variable":{"name":"KC_N","value":1}},{"set_variable":{"name":"USC","value":1}},{"set_variable":{"name":"LKS","value":2}}],"to_after_key_up":[{"set_variable":{"name":"KC_N","value":0}},{"set_variable":{"name":"USC","value":0}}],"type":"basic"},</v>
      </c>
      <c r="J215" s="86" t="str">
        <f t="shared" si="120"/>
        <v>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o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q","modifiers":{"optional":["caps_lock"]}},"to":[{"key_code":"x"},{"key_code":"o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K215" s="86" t="str">
        <f t="shared" si="121"/>
        <v/>
      </c>
      <c r="L215" s="86" t="str">
        <f t="shared" si="122"/>
        <v/>
      </c>
      <c r="M215" s="86" t="str">
        <f t="shared" si="123"/>
        <v/>
      </c>
      <c r="N215" s="286"/>
      <c r="O215" s="92" t="str">
        <f t="shared" si="124"/>
        <v/>
      </c>
      <c r="P215" s="86" t="str">
        <f t="shared" si="125"/>
        <v/>
      </c>
      <c r="Q215" s="86" t="str">
        <f t="shared" si="126"/>
        <v/>
      </c>
      <c r="R215" s="93" t="str">
        <f>IF(AND($AM215&lt;&gt;"",$U215=1),_xlfn.CONCAT(R$3,PROPER(_xlfn.XLOOKUP($AS215,入力キー,入力コード)),IF(OR($BD215="",$BD215=$BB215),_xlfn.CONCAT(R$4,IF($AS215=_xlfn.XLOOKUP($AS215,仮想キートップ,入力キー),R$7,R$10),_xlfn.XLOOKUP($AS215,仮想キートップ,入力コード),R$13,$BB215,R$14,_xlfn.XLOOKUP($AS215,仮想キートップ,キー位置),R$15,_xlfn.XLOOKUP($AS215,仮想キートップ,キー位置),R$17,IF($AS215=_xlfn.XLOOKUP($AS215,仮想キートップ,入力キー),R$12,R$11),_xlfn.XLOOKUP($AS215,仮想キートップ,入力コード),R$13,$BB215,R$14,_xlfn.XLOOKUP($AS215,仮想キートップ,キー位置),R$16,_xlfn.XLOOKUP($AS215,仮想キートップ,キー位置),IF(COUNTA($AM215:$AM$348)&gt;1,R$17,R$18)),_xlfn.CONCAT(R$4,R$6,IF($AS215=_xlfn.XLOOKUP($AS215,仮想キートップ,入力キー),R$7,R$10),_xlfn.XLOOKUP($AS215,仮想キートップ,入力コード),R$13,$BB215,R$14,_xlfn.XLOOKUP($AS215,仮想キートップ,キー位置),R$15,_xlfn.XLOOKUP($AS215,仮想キートップ,キー位置),R$17,IF($AS215=_xlfn.XLOOKUP($AS215,仮想キートップ,入力キー),R$8,R$9),_xlfn.XLOOKUP($AS215,仮想キートップ,入力コード),R$13,$BB215,R$14,_xlfn.XLOOKUP($AS215,仮想キートップ,キー位置),R$16,_xlfn.XLOOKUP($AS215,仮想キートップ,キー位置),R$17,R$5,IF($AS215=_xlfn.XLOOKUP($AS215,仮想キートップ,入力キー),R$7,R$10),_xlfn.XLOOKUP($AS215,仮想キートップ,入力コード),R$13,$BD215,R$14,_xlfn.XLOOKUP($AS215,仮想キートップ,キー位置),R$15,_xlfn.XLOOKUP($AS215,仮想キートップ,キー位置),R$17,IF($AS215=_xlfn.XLOOKUP($AS215,仮想キートップ,入力キー),R$12,R$11),_xlfn.XLOOKUP($AS215,仮想キートップ,入力コード),R$13,$BD215,R$14,_xlfn.XLOOKUP($AS215,仮想キートップ,キー位置),R$16,_xlfn.XLOOKUP($AS215,仮想キートップ,キー位置),IF(COUNTA($AM215:$AM$348)&gt;1,R$17,R$18)))),"")</f>
        <v/>
      </c>
      <c r="S215" s="282"/>
      <c r="U215" s="24">
        <f t="shared" si="146"/>
        <v>2</v>
      </c>
      <c r="V215" s="23" t="str">
        <f t="shared" si="147"/>
        <v>A</v>
      </c>
      <c r="W215" s="23">
        <f t="shared" si="148"/>
        <v>1</v>
      </c>
      <c r="X215" s="23">
        <f t="shared" si="149"/>
        <v>0</v>
      </c>
      <c r="Y215" s="30">
        <f t="shared" si="150"/>
        <v>4398046519296</v>
      </c>
      <c r="Z215" s="178">
        <f t="shared" si="151"/>
        <v>1</v>
      </c>
      <c r="AA215" s="23"/>
      <c r="AB215" s="386" t="str">
        <f t="shared" si="152"/>
        <v/>
      </c>
      <c r="AC215" s="49" t="str">
        <f t="shared" si="153"/>
        <v/>
      </c>
      <c r="AD215" s="50">
        <f t="shared" si="154"/>
        <v>0</v>
      </c>
      <c r="AE215" s="49" t="str">
        <f t="shared" si="155"/>
        <v/>
      </c>
      <c r="AF215" s="49" t="str">
        <f t="shared" si="156"/>
        <v/>
      </c>
      <c r="AG215" s="48">
        <f t="shared" si="157"/>
        <v>0</v>
      </c>
      <c r="AH215" s="386" t="str">
        <f t="shared" si="158"/>
        <v/>
      </c>
      <c r="AI215" s="49" t="str">
        <f t="shared" si="159"/>
        <v/>
      </c>
      <c r="AJ215" s="50">
        <f t="shared" si="160"/>
        <v>0</v>
      </c>
      <c r="AK215" s="23"/>
      <c r="AL215" s="113">
        <v>94</v>
      </c>
      <c r="AM215" s="2"/>
      <c r="AN215" s="334"/>
      <c r="AO215" s="334"/>
      <c r="AP215" s="10"/>
      <c r="AQ215" s="4" t="s">
        <v>290</v>
      </c>
      <c r="AR215" s="13"/>
      <c r="AS215" s="13" t="s">
        <v>23</v>
      </c>
      <c r="AT215" s="13" t="s">
        <v>79</v>
      </c>
      <c r="AU215" s="100"/>
      <c r="AV215" s="22" t="s">
        <v>620</v>
      </c>
      <c r="AW215" s="428"/>
      <c r="AX215" s="5"/>
      <c r="AY215" s="12"/>
      <c r="AZ215" s="122" t="str">
        <f t="shared" si="144"/>
        <v>{"key_code":"x"},{"key_code":"o"}</v>
      </c>
      <c r="BA215" s="83"/>
      <c r="BB215" s="122" t="str">
        <f t="shared" si="145"/>
        <v>{"key_code":"x"},{"key_code":"o"}</v>
      </c>
      <c r="BC215" s="83"/>
      <c r="BD215" s="320"/>
    </row>
    <row r="216" spans="1:56" ht="21">
      <c r="A216" s="285"/>
      <c r="B216" s="286"/>
      <c r="C216" s="295"/>
      <c r="D216" s="296"/>
      <c r="E216" s="291"/>
      <c r="F216" s="202" t="str">
        <f t="shared" si="116"/>
        <v/>
      </c>
      <c r="G216" s="86" t="str">
        <f t="shared" si="117"/>
        <v/>
      </c>
      <c r="H216" s="86" t="str">
        <f t="shared" si="118"/>
        <v/>
      </c>
      <c r="I216" s="86" t="str">
        <f t="shared" si="119"/>
        <v>{"description":"小 &amp; わ → (ゎ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eriod","modifiers":{"optional":["caps_lock"]}},"to":[{"key_code":"delete_or_backspace"},{"key_code":"x"},{"key_code":"w"},{"key_code":"a"},{"set_variable":{"name":"KC_DOT","value":1}},{"set_variable":{"name":"USC","value":0}},{"set_variable":{"name":"LKS","value":2}}],"to_after_key_up":[{"set_variable":{"name":"KC_DOT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eriod","modifiers":{"optional":["caps_lock"]}},"to":[{"key_code":"x"},{"key_code":"w"},{"key_code":"a"},{"set_variable":{"name":"KC_DOT","value":1}},{"set_variable":{"name":"USC","value":0}},{"set_variable":{"name":"LKS","value":2}}],"to_after_key_up":[{"set_variable":{"name":"KC_DOT","value":0}},{"set_variable":{"name":"USC","value":0}}],"type":"basic"},</v>
      </c>
      <c r="J216" s="86" t="str">
        <f t="shared" si="120"/>
        <v>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q","modifiers":{"optional":["caps_lock"]}},"to":[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K216" s="86" t="str">
        <f t="shared" si="121"/>
        <v/>
      </c>
      <c r="L216" s="86" t="str">
        <f t="shared" si="122"/>
        <v/>
      </c>
      <c r="M216" s="86" t="str">
        <f t="shared" si="123"/>
        <v/>
      </c>
      <c r="N216" s="286"/>
      <c r="O216" s="92" t="str">
        <f t="shared" si="124"/>
        <v/>
      </c>
      <c r="P216" s="86" t="str">
        <f t="shared" si="125"/>
        <v/>
      </c>
      <c r="Q216" s="86" t="str">
        <f t="shared" si="126"/>
        <v/>
      </c>
      <c r="R216" s="93" t="str">
        <f>IF(AND($AM216&lt;&gt;"",$U216=1),_xlfn.CONCAT(R$3,PROPER(_xlfn.XLOOKUP($AS216,入力キー,入力コード)),IF(OR($BD216="",$BD216=$BB216),_xlfn.CONCAT(R$4,IF($AS216=_xlfn.XLOOKUP($AS216,仮想キートップ,入力キー),R$7,R$10),_xlfn.XLOOKUP($AS216,仮想キートップ,入力コード),R$13,$BB216,R$14,_xlfn.XLOOKUP($AS216,仮想キートップ,キー位置),R$15,_xlfn.XLOOKUP($AS216,仮想キートップ,キー位置),R$17,IF($AS216=_xlfn.XLOOKUP($AS216,仮想キートップ,入力キー),R$12,R$11),_xlfn.XLOOKUP($AS216,仮想キートップ,入力コード),R$13,$BB216,R$14,_xlfn.XLOOKUP($AS216,仮想キートップ,キー位置),R$16,_xlfn.XLOOKUP($AS216,仮想キートップ,キー位置),IF(COUNTA($AM216:$AM$348)&gt;1,R$17,R$18)),_xlfn.CONCAT(R$4,R$6,IF($AS216=_xlfn.XLOOKUP($AS216,仮想キートップ,入力キー),R$7,R$10),_xlfn.XLOOKUP($AS216,仮想キートップ,入力コード),R$13,$BB216,R$14,_xlfn.XLOOKUP($AS216,仮想キートップ,キー位置),R$15,_xlfn.XLOOKUP($AS216,仮想キートップ,キー位置),R$17,IF($AS216=_xlfn.XLOOKUP($AS216,仮想キートップ,入力キー),R$8,R$9),_xlfn.XLOOKUP($AS216,仮想キートップ,入力コード),R$13,$BB216,R$14,_xlfn.XLOOKUP($AS216,仮想キートップ,キー位置),R$16,_xlfn.XLOOKUP($AS216,仮想キートップ,キー位置),R$17,R$5,IF($AS216=_xlfn.XLOOKUP($AS216,仮想キートップ,入力キー),R$7,R$10),_xlfn.XLOOKUP($AS216,仮想キートップ,入力コード),R$13,$BD216,R$14,_xlfn.XLOOKUP($AS216,仮想キートップ,キー位置),R$15,_xlfn.XLOOKUP($AS216,仮想キートップ,キー位置),R$17,IF($AS216=_xlfn.XLOOKUP($AS216,仮想キートップ,入力キー),R$12,R$11),_xlfn.XLOOKUP($AS216,仮想キートップ,入力コード),R$13,$BD216,R$14,_xlfn.XLOOKUP($AS216,仮想キートップ,キー位置),R$16,_xlfn.XLOOKUP($AS216,仮想キートップ,キー位置),IF(COUNTA($AM216:$AM$348)&gt;1,R$17,R$18)))),"")</f>
        <v/>
      </c>
      <c r="S216" s="282"/>
      <c r="U216" s="24">
        <f t="shared" si="146"/>
        <v>2</v>
      </c>
      <c r="V216" s="23" t="str">
        <f t="shared" si="147"/>
        <v>A</v>
      </c>
      <c r="W216" s="23">
        <f t="shared" si="148"/>
        <v>1</v>
      </c>
      <c r="X216" s="23">
        <f t="shared" si="149"/>
        <v>0</v>
      </c>
      <c r="Y216" s="30">
        <f t="shared" si="150"/>
        <v>35184372097024</v>
      </c>
      <c r="Z216" s="178">
        <f t="shared" si="151"/>
        <v>0</v>
      </c>
      <c r="AA216" s="23"/>
      <c r="AB216" s="386" t="str">
        <f t="shared" si="152"/>
        <v/>
      </c>
      <c r="AC216" s="49" t="str">
        <f t="shared" si="153"/>
        <v/>
      </c>
      <c r="AD216" s="50">
        <f t="shared" si="154"/>
        <v>0</v>
      </c>
      <c r="AE216" s="49" t="str">
        <f t="shared" si="155"/>
        <v/>
      </c>
      <c r="AF216" s="49" t="str">
        <f t="shared" si="156"/>
        <v/>
      </c>
      <c r="AG216" s="48">
        <f t="shared" si="157"/>
        <v>0</v>
      </c>
      <c r="AH216" s="386" t="str">
        <f t="shared" si="158"/>
        <v/>
      </c>
      <c r="AI216" s="49" t="str">
        <f t="shared" si="159"/>
        <v/>
      </c>
      <c r="AJ216" s="50">
        <f t="shared" si="160"/>
        <v>0</v>
      </c>
      <c r="AK216" s="23"/>
      <c r="AL216" s="113">
        <v>95</v>
      </c>
      <c r="AM216" s="2"/>
      <c r="AN216" s="334"/>
      <c r="AO216" s="334"/>
      <c r="AP216" s="10"/>
      <c r="AQ216" s="4" t="s">
        <v>290</v>
      </c>
      <c r="AR216" s="13"/>
      <c r="AS216" s="13" t="s">
        <v>23</v>
      </c>
      <c r="AT216" s="13" t="s">
        <v>567</v>
      </c>
      <c r="AU216" s="100"/>
      <c r="AV216" s="22" t="s">
        <v>622</v>
      </c>
      <c r="AW216" s="428"/>
      <c r="AX216" s="5"/>
      <c r="AY216" s="12"/>
      <c r="AZ216" s="122" t="str">
        <f t="shared" si="144"/>
        <v>{"key_code":"x"},{"key_code":"w"},{"key_code":"a"}</v>
      </c>
      <c r="BA216" s="83"/>
      <c r="BB216" s="122" t="str">
        <f t="shared" si="145"/>
        <v>{"key_code":"x"},{"key_code":"w"},{"key_code":"a"}</v>
      </c>
      <c r="BC216" s="83"/>
      <c r="BD216" s="320"/>
    </row>
    <row r="217" spans="1:56" ht="21">
      <c r="A217" s="285"/>
      <c r="B217" s="286"/>
      <c r="C217" s="295"/>
      <c r="D217" s="296"/>
      <c r="E217" s="291"/>
      <c r="F217" s="202" t="str">
        <f t="shared" ref="F217:F280" si="161">IF(AND($U217=3,$V217="A",$AZ217&lt;&gt;""),_xlfn.CONCAT(F$3,$AS217,", ",$AT217," &amp; ",$AU217," → ",$AV217,CLEAN($AW217),F$4,IF(AND($AD217=1,OR($AM217="",$AZ217&lt;&gt;$BB217)),"",_xlfn.CONCAT(IF(OR($BC217="",$BC217=$AZ217),"",F$6),F$7,_xlfn.XLOOKUP($AS217,仮想キートップ,キー位置),F$10,_xlfn.XLOOKUP($AT217,仮想キートップ,キー位置),IF(AND($AM217&lt;&gt;"",$AZ217=$BB217),F$12,F$11),_xlfn.XLOOKUP($AU217,仮想キートップ,入力コード),F$13,IF($AP217="",_xlfn.CONCAT($AZ217,",",F$16,_xlfn.XLOOKUP($AU217,仮想キートップ,キー位置),F$17),_xlfn.CONCAT(F$16,_xlfn.XLOOKUP($AU217,仮想キートップ,キー位置),F$17,",",$AZ217)),F$18,_xlfn.XLOOKUP($AU217,仮想キートップ,キー位置),F$19,F$5)),IF(OR($BC217="",$BC217=$AZ217),"",F$6),F$8,_xlfn.XLOOKUP($AS217,仮想キートップ,キー位置),F$10,_xlfn.XLOOKUP($AT217,仮想キートップ,キー位置),IF(AND($AM217&lt;&gt;"",$AZ217=$BB217),F$12,F$11),_xlfn.XLOOKUP($AU217,仮想キートップ,入力コード),F$14,IF($AP217="",_xlfn.CONCAT($AZ217,",",F$16,_xlfn.XLOOKUP($AU217,仮想キートップ,キー位置),F$17),_xlfn.CONCAT(F$16,_xlfn.XLOOKUP($AU217,仮想キートップ,キー位置),F$17,",",$AZ217)),F$18,_xlfn.XLOOKUP($AU217,仮想キートップ,キー位置),F$19,F$5,IF(OR($BC217="",$BC217=$AZ217),"",F$6),F$9,_xlfn.XLOOKUP($AS217,仮想キートップ,キー位置),F$10,_xlfn.XLOOKUP($AT217,仮想キートップ,キー位置),IF(AND($AM217&lt;&gt;"",$AZ217=$BB217),F$12,F$11),_xlfn.XLOOKUP($AU217,仮想キートップ,入力コード),F$15,IF($AP217="",_xlfn.CONCAT($AZ217,",",F$16,_xlfn.XLOOKUP($AU217,仮想キートップ,キー位置),F$17),_xlfn.CONCAT(F$16,_xlfn.XLOOKUP($AU217,仮想キートップ,キー位置),F$17,",",$AZ217)),F$18,_xlfn.XLOOKUP($AU217,仮想キートップ,キー位置),F$19,IF(OR($BC217="",$BC217=$AZ217),"",_xlfn.CONCAT(IF(AND($AD217=1,OR($AM217="",$AZ217&lt;&gt;$BB217)),"",_xlfn.CONCAT(F$5,F$7,_xlfn.XLOOKUP($AS217,仮想キートップ,キー位置),F$10,_xlfn.XLOOKUP($AT217,仮想キートップ,キー位置),IF(AND($AM217&lt;&gt;"",$BD217=$BC217),F$12,F$11),_xlfn.XLOOKUP($AU217,仮想キートップ,入力コード),F$13,IF($AP217="",_xlfn.CONCAT($BC217,",",F$16,_xlfn.XLOOKUP($AU217,仮想キートップ,キー位置),F$17),_xlfn.CONCAT(F$16,_xlfn.XLOOKUP($AU217,仮想キートップ,キー位置),F$17,",",$BC217)),F$18,_xlfn.XLOOKUP($AU217,仮想キートップ,キー位置),F$19)),F$5,F$8,_xlfn.XLOOKUP($AS217,仮想キートップ,キー位置),F$10,_xlfn.XLOOKUP($AT217,仮想キートップ,キー位置),IF(AND($AM217&lt;&gt;"",$BD217=$BC217),F$12,F$11),_xlfn.XLOOKUP($AU217,仮想キートップ,入力コード),F$14,IF($AP217="",_xlfn.CONCAT($BC217,",",F$16,_xlfn.XLOOKUP($AU217,仮想キートップ,キー位置),F$17),_xlfn.CONCAT(F$16,_xlfn.XLOOKUP($AU217,仮想キートップ,キー位置),F$17,",",$BC217)),F$18,_xlfn.XLOOKUP($AU217,仮想キートップ,キー位置),F$19,F$5,F$9,_xlfn.XLOOKUP($AS217,仮想キートップ,キー位置),F$10,_xlfn.XLOOKUP($AT217,仮想キートップ,キー位置),IF(AND($AM217&lt;&gt;"",$BD217=$BC217),F$12,F$11),_xlfn.XLOOKUP($AU217,仮想キートップ,入力コード),F$15,IF($AP217="",_xlfn.CONCAT($BC217,",",F$16,_xlfn.XLOOKUP($AU217,仮想キートップ,キー位置),F$17),_xlfn.CONCAT(F$16,_xlfn.XLOOKUP($AU217,仮想キートップ,キー位置),F$17,",",$BC217)),F$18,_xlfn.XLOOKUP($AU217,仮想キートップ,キー位置),F$19))),"")</f>
        <v/>
      </c>
      <c r="G217" s="86" t="str">
        <f t="shared" ref="G217:G280" si="162">IF(AND($U217=3,$V217="A",$AZ217&lt;&gt;""),_xlfn.CONCAT(IF(AND($AG217=1,OR($AM217="",$AZ217&lt;&gt;$BB217)),"",_xlfn.CONCAT(F$5,IF(OR($BC217="",$BC217=$AZ217),"",F$6),F$7,_xlfn.XLOOKUP($AS217,仮想キートップ,キー位置),F$10,_xlfn.XLOOKUP($AU217,仮想キートップ,キー位置),IF(AND($AM217&lt;&gt;"",$AZ217=$BB217),F$12,F$11),_xlfn.XLOOKUP($AT217,仮想キートップ,入力コード),F$13,IF($AP217="",_xlfn.CONCAT($AZ217,",",F$16,_xlfn.XLOOKUP($AT217,仮想キートップ,キー位置),F$17),_xlfn.CONCAT(F$16,_xlfn.XLOOKUP($AT217,仮想キートップ,キー位置),F$17,",",$AZ217)),F$18,_xlfn.XLOOKUP($AT217,仮想キートップ,キー位置),F$19)),F$5,IF(OR($BC217="",$BC217=$AZ217),"",F$6),F$8,_xlfn.XLOOKUP($AS217,仮想キートップ,キー位置),F$10,_xlfn.XLOOKUP($AU217,仮想キートップ,キー位置),IF(AND($AM217&lt;&gt;"",$AZ217=$BB217),F$12,F$11),_xlfn.XLOOKUP($AT217,仮想キートップ,入力コード),F$14,IF($AP217="",_xlfn.CONCAT($AZ217,",",F$16,_xlfn.XLOOKUP($AT217,仮想キートップ,キー位置),F$17),_xlfn.CONCAT(F$16,_xlfn.XLOOKUP($AT217,仮想キートップ,キー位置),F$17,",",$AZ217)),F$18,_xlfn.XLOOKUP($AT217,仮想キートップ,キー位置),F$19,F$5,IF(OR($BC217="",$BC217=$AZ217),"",F$6),F$9,_xlfn.XLOOKUP($AS217,仮想キートップ,キー位置),F$10,_xlfn.XLOOKUP($AU217,仮想キートップ,キー位置),IF(AND($AM217&lt;&gt;"",$AZ217=$BB217),F$12,F$11),_xlfn.XLOOKUP($AT217,仮想キートップ,入力コード),F$15,IF($AP217="",_xlfn.CONCAT($AZ217,",",F$16,_xlfn.XLOOKUP($AT217,仮想キートップ,キー位置),F$17),_xlfn.CONCAT(F$16,_xlfn.XLOOKUP($AT217,仮想キートップ,キー位置),F$17,",",$AZ217)),F$18,_xlfn.XLOOKUP($AT217,仮想キートップ,キー位置),F$19,IF(OR($BC217="",$BC217=$AZ217),"",_xlfn.CONCAT(IF(AND($AG217=1,OR($AM217="",$AZ217&lt;&gt;$BB217)),"",_xlfn.CONCAT(F$5,F$7,_xlfn.XLOOKUP($AS217,仮想キートップ,キー位置),F$10,_xlfn.XLOOKUP($AU217,仮想キートップ,キー位置),IF(AND($AM217&lt;&gt;"",$BD217=$BC217),F$12,F$11),_xlfn.XLOOKUP($AT217,仮想キートップ,入力コード),F$13,IF($AP217="",_xlfn.CONCAT($BC217,",",F$16,_xlfn.XLOOKUP($AT217,仮想キートップ,キー位置),F$17),_xlfn.CONCAT(F$16,_xlfn.XLOOKUP($AT217,仮想キートップ,キー位置),F$17,",",$BC217)),F$18,_xlfn.XLOOKUP($AT217,仮想キートップ,キー位置),F$19)),F$5,F$8,_xlfn.XLOOKUP($AS217,仮想キートップ,キー位置),F$10,_xlfn.XLOOKUP($AU217,仮想キートップ,キー位置),IF(AND($AM217&lt;&gt;"",$BD217=$BC217),F$12,F$11),_xlfn.XLOOKUP($AT217,仮想キートップ,入力コード),F$14,IF($AP217="",_xlfn.CONCAT($BC217,",",F$16,_xlfn.XLOOKUP($AT217,仮想キートップ,キー位置),F$17),_xlfn.CONCAT(F$16,_xlfn.XLOOKUP($AT217,仮想キートップ,キー位置),F$17,",",$BC217)),F$18,_xlfn.XLOOKUP($AT217,仮想キートップ,キー位置),F$19,F$5,F$9,_xlfn.XLOOKUP($AS217,仮想キートップ,キー位置),F$10,_xlfn.XLOOKUP($AU217,仮想キートップ,キー位置),IF(AND($AM217&lt;&gt;"",$BD217=$BC217),F$12,F$11),_xlfn.XLOOKUP($AT217,仮想キートップ,入力コード),F$15,IF($AP217="",_xlfn.CONCAT($BC217,",",F$16,_xlfn.XLOOKUP($AT217,仮想キートップ,キー位置),F$17),_xlfn.CONCAT(F$16,_xlfn.XLOOKUP($AT217,仮想キートップ,キー位置),F$17,",",$BC217)),F$18,_xlfn.XLOOKUP($AT217,仮想キートップ,キー位置),F$19))),"")</f>
        <v/>
      </c>
      <c r="H217" s="86" t="str">
        <f t="shared" ref="H217:H280" si="163">IF(AND($U217=3,$V217="A",$AZ217&lt;&gt;""),_xlfn.CONCAT(IF(AND($AJ217=1,OR($AM217="",$AZ217&lt;&gt;$BB217)),"",_xlfn.CONCAT(F$5,IF(OR($BC217="",$BC217=$AZ217),"",F$6),F$7,_xlfn.XLOOKUP($AT217,仮想キートップ,キー位置),F$10,_xlfn.XLOOKUP($AU217,仮想キートップ,キー位置),IF(AND($AM217&lt;&gt;"",$AZ217=$BB217),F$12,F$11),_xlfn.XLOOKUP($AS217,仮想キートップ,入力コード),F$13,IF($AP217="",_xlfn.CONCAT($AZ217,",",F$16,_xlfn.XLOOKUP($AS217,仮想キートップ,キー位置),F$17),_xlfn.CONCAT(F$16,_xlfn.XLOOKUP($AS217,仮想キートップ,キー位置),F$17,",",$AZ217)),F$18,_xlfn.XLOOKUP($AS217,仮想キートップ,キー位置),F$19)),F$5,IF(OR($BC217="",$BC217=$AZ217),"",F$6),F$8,_xlfn.XLOOKUP($AT217,仮想キートップ,キー位置),F$10,_xlfn.XLOOKUP($AU217,仮想キートップ,キー位置),IF(AND($AM217&lt;&gt;"",$AZ217=$BB217),F$12,F$11),_xlfn.XLOOKUP($AS217,仮想キートップ,入力コード),F$14,IF($AP217="",_xlfn.CONCAT($AZ217,",",F$16,_xlfn.XLOOKUP($AS217,仮想キートップ,キー位置),F$17),_xlfn.CONCAT(F$16,_xlfn.XLOOKUP($AS217,仮想キートップ,キー位置),F$17,",",$AZ217)),F$18,_xlfn.XLOOKUP($AS217,仮想キートップ,キー位置),F$19,F$5,IF(OR($BC217="",$BC217=$AZ217),"",F$6),F$9,_xlfn.XLOOKUP($AT217,仮想キートップ,キー位置),F$10,_xlfn.XLOOKUP($AU217,仮想キートップ,キー位置),IF(AND($AM217&lt;&gt;"",$AZ217=$BB217),F$12,F$11),_xlfn.XLOOKUP($AS217,仮想キートップ,入力コード),F$15,IF($AP217="",_xlfn.CONCAT($AZ217,",",F$16,_xlfn.XLOOKUP($AS217,仮想キートップ,キー位置),F$17),_xlfn.CONCAT(F$16,_xlfn.XLOOKUP($AS217,仮想キートップ,キー位置),F$17,",",$AZ217)),F$18,_xlfn.XLOOKUP($AS217,仮想キートップ,キー位置),F$19,IF(OR($BC217="",$BC217=$AZ217),"",_xlfn.CONCAT(IF(AND($AJ217=1,OR($AM217="",$AZ217&lt;&gt;$BB217)),"",_xlfn.CONCAT(F$5,F$7,_xlfn.XLOOKUP($AT217,仮想キートップ,キー位置),F$10,_xlfn.XLOOKUP($AU217,仮想キートップ,キー位置),IF(AND($AM217&lt;&gt;"",$BD217=$BC217),F$12,F$11),_xlfn.XLOOKUP($AS217,仮想キートップ,入力コード),F$13,IF($AP217="",_xlfn.CONCAT($BC217,",",F$16,_xlfn.XLOOKUP($AS217,仮想キートップ,キー位置),F$17),_xlfn.CONCAT(F$16,_xlfn.XLOOKUP($AS217,仮想キートップ,キー位置),F$17,",",$BC217)),F$18,_xlfn.XLOOKUP($AS217,仮想キートップ,キー位置),F$19)),F$5,F$8,_xlfn.XLOOKUP($AT217,仮想キートップ,キー位置),F$10,_xlfn.XLOOKUP($AU217,仮想キートップ,キー位置),IF(AND($AM217&lt;&gt;"",$BD217=$BC217),F$12,F$11),_xlfn.XLOOKUP($AS217,仮想キートップ,入力コード),F$14,IF($AP217="",_xlfn.CONCAT($BC217,",",F$16,_xlfn.XLOOKUP($AS217,仮想キートップ,キー位置),F$17),_xlfn.CONCAT(F$16,_xlfn.XLOOKUP($AS217,仮想キートップ,キー位置),F$17,",",$BC217)),F$18,_xlfn.XLOOKUP($AS217,仮想キートップ,キー位置),F$19,F$5,F$9,_xlfn.XLOOKUP($AT217,仮想キートップ,キー位置),F$10,_xlfn.XLOOKUP($AU217,仮想キートップ,キー位置),IF(AND($AM217&lt;&gt;"",$BD217=$BC217),F$12,F$11),_xlfn.XLOOKUP($AS217,仮想キートップ,入力コード),F$15,IF($AP217="",_xlfn.CONCAT($BC217,",",F$16,_xlfn.XLOOKUP($AS217,仮想キートップ,キー位置),F$17),_xlfn.CONCAT(F$16,_xlfn.XLOOKUP($AS217,仮想キートップ,キー位置),F$17,",",$BC217)),F$18,_xlfn.XLOOKUP($AS217,仮想キートップ,キー位置),F$19))),"")</f>
        <v/>
      </c>
      <c r="I217" s="86" t="str">
        <f t="shared" ref="I217:I280" si="164">IF(AND($U217=2,$V217="A"),_xlfn.CONCAT(I$3,$AS217," &amp; ",$AT217," → ",$AV217,CLEAN($AW217),I$4,IF(OR($BC217="",$BC217=$AZ217),"",I$6),I$7,_xlfn.XLOOKUP($AS217,仮想キートップ,キー位置),IF(AND($AM217&lt;&gt;"",$AZ217=$BB217),I$10,I$9),_xlfn.XLOOKUP($AT217,仮想キートップ,入力コード),I$11,IF($AO217="",_xlfn.CONCAT($AZ217,","),""),I$13,_xlfn.XLOOKUP($AT217,仮想キートップ,キー位置),I$14,$Z217,IF($AO217="",I$15,_xlfn.CONCAT(I$16,$AZ217,I$17)),_xlfn.XLOOKUP($AT217,仮想キートップ,キー位置),I$18,I$5,IF(OR($BC217="",$BC217=$AZ217),"",I$6),I$8,_xlfn.XLOOKUP($AS217,仮想キートップ,キー位置),IF(AND($AM217&lt;&gt;"",$AZ217=$BB217),I$10,I$9),_xlfn.XLOOKUP($AT217,仮想キートップ,入力コード),I$12,IF($AO217="",_xlfn.CONCAT($AZ217,","),""),I$13,_xlfn.XLOOKUP($AT217,仮想キートップ,キー位置),I$14,$Z217,IF($AO217="",I$15,_xlfn.CONCAT(I$16,$AZ217,I$17)),_xlfn.XLOOKUP($AT217,仮想キートップ,キー位置),I$18,IF(OR($BC217="",$BC217=$AZ217),"",_xlfn.CONCAT(I$5,I$7,_xlfn.XLOOKUP($AS217,仮想キートップ,キー位置),IF(AND($AM217&lt;&gt;"",$AZ217=$BB217),I$10,I$9),_xlfn.XLOOKUP($AT217,仮想キートップ,入力コード),I$11,IF($AO217="",_xlfn.CONCAT($BC217,","),""),I$13,_xlfn.XLOOKUP($AT217,仮想キートップ,キー位置),I$14,$Z217,IF($AO217="",I$15,_xlfn.CONCAT(I$16,$BC217,I$17)),_xlfn.XLOOKUP($AT217,仮想キートップ,キー位置),I$18,I$5,I$8,_xlfn.XLOOKUP($AS217,仮想キートップ,キー位置),IF(AND($AM217&lt;&gt;"",$AZ217=$BB217),I$10,I$9),_xlfn.XLOOKUP($AT217,仮想キートップ,入力コード),I$12,IF($AO217="",_xlfn.CONCAT($BC217,","),""),I$13,_xlfn.XLOOKUP($AT217,仮想キートップ,キー位置),I$14,$Z217,IF($AO217="",I$15,_xlfn.CONCAT(I$16,$BC217,I$17)),_xlfn.XLOOKUP($AT217,仮想キートップ,キー位置),I$18))),"")</f>
        <v>{"description":"き &amp; や → きゃ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h","modifiers":{"optional":["caps_lock"]}},"to":[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217" s="86" t="str">
        <f t="shared" ref="J217:J280" si="165">IF(AND($U217=2,$V217="A"),_xlfn.CONCAT(I$5,IF(OR($BC217="",$BC217=$AZ217),"",I$6),I$7,_xlfn.XLOOKUP($AT217,仮想キートップ,キー位置),IF(AND($AM217&lt;&gt;"",$AZ217=$BB217),I$10,I$9),_xlfn.XLOOKUP($AS217,仮想キートップ,入力コード),I$11,IF($AO217="",_xlfn.CONCAT($AZ217,","),""),I$13,_xlfn.XLOOKUP($AS217,仮想キートップ,キー位置),I$14,$Z217,IF($AO217="",I$15,_xlfn.CONCAT(I$16,$AZ217,I$17)),_xlfn.XLOOKUP($AS217,仮想キートップ,キー位置),I$18,I$5,IF(OR($BC217="",$BC217=$AZ217),"",I$6),I$8,_xlfn.XLOOKUP($AT217,仮想キートップ,キー位置),IF(AND($AM217&lt;&gt;"",$AZ217=$BB217),I$10,I$9),_xlfn.XLOOKUP($AS217,仮想キートップ,入力コード),I$12,IF($AO217="",_xlfn.CONCAT($AZ217,","),""),I$13,_xlfn.XLOOKUP($AS217,仮想キートップ,キー位置),I$14,$Z217,IF($AO217="",I$15,_xlfn.CONCAT(I$16,$AZ217,I$17)),_xlfn.XLOOKUP($AS217,仮想キートップ,キー位置),I$18,IF(OR($BC217="",$BC217=$AZ217),"",_xlfn.CONCAT(I$5,I$7,_xlfn.XLOOKUP($AT217,仮想キートップ,キー位置),IF(AND($AM217&lt;&gt;"",$AZ217=$BB217),I$10,I$9),_xlfn.XLOOKUP($AS217,仮想キートップ,入力コード),I$11,IF($AO217="",_xlfn.CONCAT($BC217,","),""),I$13,_xlfn.XLOOKUP($AS217,仮想キートップ,キー位置),I$14,$Z217,IF($AO217="",I$15,_xlfn.CONCAT(I$16,$BC217,I$17)),_xlfn.XLOOKUP($AS217,仮想キートップ,キー位置),I$18,I$5,I$8,_xlfn.XLOOKUP($AT217,仮想キートップ,キー位置),IF(AND($AM217&lt;&gt;"",$AZ217=$BB217),I$10,I$9),_xlfn.XLOOKUP($AS217,仮想キートップ,入力コード),I$12,IF($AO217="",_xlfn.CONCAT($BC217,","),""),I$13,_xlfn.XLOOKUP($AS217,仮想キートップ,キー位置),I$14,$Z217,IF($AO217="",I$15,_xlfn.CONCAT(I$16,$BC217,I$17)),_xlfn.XLOOKUP($AS217,仮想キートップ,キー位置),I$18))),"")</f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w","modifiers":{"optional":["caps_lock"]}},"to":[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K217" s="86" t="str">
        <f t="shared" ref="K217:K280" si="166">IF(AND($U217=1,$V217="A"),_xlfn.CONCAT(K$3,$AS217,K$4,IF(OR($BC217="",$BC217=$AZ217),"",K$6),K$7,IF(_xlfn.XLOOKUP($AS217,仮想キートップ,十六進数文字)=0,K$9,K$10),_xlfn.XLOOKUP($AS217,仮想キートップ,入力コード),K$11,$AZ217,K$12,_xlfn.XLOOKUP($AS217,仮想キートップ,キー位置),K$13,IF($Z217=0,0,2),K$14,_xlfn.XLOOKUP($AS217,仮想キートップ,キー位置),K$15,K$5,IF(OR($BC217="",$BC217=$AZ217),"",K$6),K$8,IF(_xlfn.XLOOKUP($AS217,仮想キートップ,十六進数文字)=0,K$9,K$10),_xlfn.XLOOKUP($AS217,仮想キートップ,入力コード),K$11,$AZ217,K$12,_xlfn.XLOOKUP($AS217,仮想キートップ,キー位置),K$13,$Z217,K$14,_xlfn.XLOOKUP($AS217,仮想キートップ,キー位置),K$15,IF(OR($BC217="",$BC217=$AZ217),"",_xlfn.CONCAT(K$5,K$7,IF(_xlfn.XLOOKUP($AS217,仮想キートップ,十六進数文字)=0,K$9,K$10),_xlfn.XLOOKUP($AS217,仮想キートップ,入力コード),K$11,$BC217,K$12,_xlfn.XLOOKUP($AS217,仮想キートップ,キー位置),K$13,IF($Z217=0,0,2),K$14,_xlfn.XLOOKUP($AS217,仮想キートップ,キー位置),K$15,K$5,K$8,IF(_xlfn.XLOOKUP($AS217,仮想キートップ,十六進数文字)=0,K$9,K$10),_xlfn.XLOOKUP($AS217,仮想キートップ,入力コード),K$11,$BC217,K$12,_xlfn.XLOOKUP($AS217,仮想キートップ,キー位置),K$13,$Z217,K$14,_xlfn.XLOOKUP($AS217,仮想キートップ,キー位置),K$15))),"")</f>
        <v/>
      </c>
      <c r="L217" s="86" t="str">
        <f t="shared" ref="L217:L280" si="167">IF(AND($U217=1,$V217="B"),_xlfn.CONCAT(L$3,$AS217,L$4,IF(OR($BC217="",$BC217=$AZ217),"",L$6),L$7,IF(_xlfn.XLOOKUP($AS217,仮想キートップ,十六進数文字)=0,L$9,L$10),_xlfn.XLOOKUP($AS217,仮想キートップ,入力コード),L$11,$AZ217,L$12,_xlfn.XLOOKUP($AS217,仮想キートップ,キー位置),L$13,IF($Z217=0,0,2),L$14,_xlfn.XLOOKUP($AS217,仮想キートップ,キー位置),L$15,L$5,IF(OR($BC217="",$BC217=$AZ217),"",L$6),L$8,IF(_xlfn.XLOOKUP($AS217,仮想キートップ,十六進数文字)=0,L$9,L$10),_xlfn.XLOOKUP($AS217,仮想キートップ,入力コード),L$11,$AZ217,L$12,_xlfn.XLOOKUP($AS217,仮想キートップ,キー位置),L$13,$Z217,L$14,_xlfn.XLOOKUP($AS217,仮想キートップ,キー位置),L$15,IF(OR($BC217="",$BC217=$AZ217),"",_xlfn.CONCAT(L$5,L$7,IF(_xlfn.XLOOKUP($AS217,仮想キートップ,十六進数文字)=0,L$9,L$10),_xlfn.XLOOKUP($AS217,仮想キートップ,入力コード),L$11,$BC217,L$12,_xlfn.XLOOKUP($AS217,仮想キートップ,キー位置),L$13,IF($Z217=0,0,2),L$14,_xlfn.XLOOKUP($AS217,仮想キートップ,キー位置),L$15,L$5,L$8,IF(_xlfn.XLOOKUP($AS217,仮想キートップ,十六進数文字)=0,L$9,L$10),_xlfn.XLOOKUP($AS217,仮想キートップ,入力コード),L$11,$BC217,L$12,_xlfn.XLOOKUP($AS217,仮想キートップ,キー位置),L$13,$Z217,L$14,_xlfn.XLOOKUP($AS217,仮想キートップ,キー位置),L$15))),"")</f>
        <v/>
      </c>
      <c r="M217" s="86" t="str">
        <f t="shared" ref="M217:M280" si="168">IF(AND($U217=1,$V217="C"),_xlfn.CONCAT(M$3,$AS217,M$4,IF(OR($BC217="",$BC217=$AZ217),"",M$6),M$7,IF(_xlfn.XLOOKUP($AS217,仮想キートップ,十六進数文字)=0,M$9,M$10),_xlfn.XLOOKUP($AS217,仮想キートップ,入力コード),M$11,$AZ217,M$12,_xlfn.XLOOKUP($AS217,仮想キートップ,キー位置),M$13,IF($Z217=0,0,2),M$14,_xlfn.XLOOKUP($AS217,仮想キートップ,キー位置),M$15,M$5,IF(OR($BC217="",$BC217=$AZ217),"",M$6),M$8,IF(_xlfn.XLOOKUP($AS217,仮想キートップ,十六進数文字)=0,M$9,M$10),_xlfn.XLOOKUP($AS217,仮想キートップ,入力コード),M$11,$AZ217,M$12,_xlfn.XLOOKUP($AS217,仮想キートップ,キー位置),M$13,$Z217,M$14,_xlfn.XLOOKUP($AS217,仮想キートップ,キー位置),M$15,IF(OR($BC217="",$BC217=$AZ217),"",_xlfn.CONCAT(M$5,M$7,IF(_xlfn.XLOOKUP($AS217,仮想キートップ,十六進数文字)=0,M$9,M$10),_xlfn.XLOOKUP($AS217,仮想キートップ,入力コード),M$11,$BC217,M$12,_xlfn.XLOOKUP($AS217,仮想キートップ,キー位置),M$13,IF($Z217=0,0,2),M$14,_xlfn.XLOOKUP($AS217,仮想キートップ,キー位置),M$15,M$5,M$8,IF(_xlfn.XLOOKUP($AS217,仮想キートップ,十六進数文字)=0,M$9,M$10),_xlfn.XLOOKUP($AS217,仮想キートップ,入力コード),M$11,$BC217,M$12,_xlfn.XLOOKUP($AS217,仮想キートップ,キー位置),M$13,$Z217,M$14,_xlfn.XLOOKUP($AS217,仮想キートップ,キー位置),M$15))),"")</f>
        <v/>
      </c>
      <c r="N217" s="286"/>
      <c r="O217" s="92" t="str">
        <f t="shared" ref="O217:O280" si="169">IF(AND($AM217&lt;&gt;"",$U217=3,OR($AZ217&lt;&gt;$BB217,AND($BD217&lt;&gt;"",$BD217&lt;&gt;$BB217))),_xlfn.CONCAT(O$3,PROPER(_xlfn.XLOOKUP($AS217,仮想キートップ,入力コード)),", ",PROPER(_xlfn.XLOOKUP($AT217,仮想キートップ,入力コード))," &amp; ",PROPER(_xlfn.XLOOKUP($AU217,仮想キートップ,入力コード))," → ",$AV217,CLEAN($AW217),IF(OR($BD217="",$BD217=$BB217),_xlfn.CONCAT(O$4,O$7,_xlfn.XLOOKUP($AS217,仮想キートップ,キー位置),O$10,_xlfn.XLOOKUP($AT217,仮想キートップ,キー位置),O$11,_xlfn.XLOOKUP($AU217,仮想キートップ,入力コード),O$12,$BB217,O$15,_xlfn.XLOOKUP($AU217,仮想キートップ,キー位置),O$16,_xlfn.XLOOKUP($AU217,仮想キートップ,キー位置),O$17,O$5,O$8,_xlfn.XLOOKUP($AS217,仮想キートップ,キー位置),O$10,_xlfn.XLOOKUP($AT217,仮想キートップ,キー位置),O$11,_xlfn.XLOOKUP($AU217,仮想キートップ,入力コード),O$13,$BB217,O$15,_xlfn.XLOOKUP($AU217,仮想キートップ,キー位置),O$16,_xlfn.XLOOKUP($AU217,仮想キートップ,キー位置),O$17,O$5,O$9,_xlfn.XLOOKUP($AS217,仮想キートップ,キー位置),O$10,_xlfn.XLOOKUP($AT217,仮想キートップ,キー位置),O$11,_xlfn.XLOOKUP($AU217,仮想キートップ,入力コード),O$14,$BB217,O$15,_xlfn.XLOOKUP($AU217,仮想キートップ,キー位置),O$16,_xlfn.XLOOKUP($AU217,仮想キートップ,キー位置),O$17),_xlfn.CONCAT(O$4,O$6,O$7,_xlfn.XLOOKUP($AS217,仮想キートップ,キー位置),O$10,_xlfn.XLOOKUP($AT217,仮想キートップ,キー位置),O$11,_xlfn.XLOOKUP($AU217,仮想キートップ,入力コード),O$12,$BB217,O$15,_xlfn.XLOOKUP($AU217,仮想キートップ,キー位置),O$16,_xlfn.XLOOKUP($AU217,仮想キートップ,キー位置),O$17,O$5,O$6,O$8,_xlfn.XLOOKUP($AS217,仮想キートップ,キー位置),O$10,_xlfn.XLOOKUP($AT217,仮想キートップ,キー位置),O$11,_xlfn.XLOOKUP($AU217,仮想キートップ,入力コード),O$13,$BB217,O$15,_xlfn.XLOOKUP($AU217,仮想キートップ,キー位置),O$16,_xlfn.XLOOKUP($AU217,仮想キートップ,キー位置),O$17,O$5,O$6,O$9,_xlfn.XLOOKUP($AS217,仮想キートップ,キー位置),O$10,_xlfn.XLOOKUP($AT217,仮想キートップ,キー位置),O$11,_xlfn.XLOOKUP($AU217,仮想キートップ,入力コード),O$14,$BB217,O$15,_xlfn.XLOOKUP($AU217,仮想キートップ,キー位置),O$16,_xlfn.XLOOKUP($AU217,仮想キートップ,キー位置),O$17,O$5,O$7,_xlfn.XLOOKUP($AS217,仮想キートップ,キー位置),O$10,_xlfn.XLOOKUP($AT217,仮想キートップ,キー位置),O$11,_xlfn.XLOOKUP($AU217,仮想キートップ,入力コード),O$12,$BD217,O$15,_xlfn.XLOOKUP($AU217,仮想キートップ,キー位置),O$16,_xlfn.XLOOKUP($AU217,仮想キートップ,キー位置),O$17,O$5,O$8,_xlfn.XLOOKUP($AS217,仮想キートップ,キー位置),O$10,_xlfn.XLOOKUP($AT217,仮想キートップ,キー位置),O$11,_xlfn.XLOOKUP($AU217,仮想キートップ,入力コード),O$13,$BD217,O$15,_xlfn.XLOOKUP($AU217,仮想キートップ,キー位置),O$16,_xlfn.XLOOKUP($AU217,仮想キートップ,キー位置),O$17,O$5,O$9,_xlfn.XLOOKUP($AS217,仮想キートップ,キー位置),O$10,_xlfn.XLOOKUP($AT217,仮想キートップ,キー位置),O$11,_xlfn.XLOOKUP($AU217,仮想キートップ,入力コード),O$14,$BD217,O$15,_xlfn.XLOOKUP($AU217,仮想キートップ,キー位置),O$16,_xlfn.XLOOKUP($AU217,仮想キートップ,キー位置),O$17))),"")</f>
        <v/>
      </c>
      <c r="P217" s="86" t="str">
        <f t="shared" si="125"/>
        <v/>
      </c>
      <c r="Q217" s="86" t="str">
        <f t="shared" si="126"/>
        <v/>
      </c>
      <c r="R217" s="93" t="str">
        <f>IF(AND($AM217&lt;&gt;"",$U217=1),_xlfn.CONCAT(R$3,PROPER(_xlfn.XLOOKUP($AS217,入力キー,入力コード)),IF(OR($BD217="",$BD217=$BB217),_xlfn.CONCAT(R$4,IF($AS217=_xlfn.XLOOKUP($AS217,仮想キートップ,入力キー),R$7,R$10),_xlfn.XLOOKUP($AS217,仮想キートップ,入力コード),R$13,$BB217,R$14,_xlfn.XLOOKUP($AS217,仮想キートップ,キー位置),R$15,_xlfn.XLOOKUP($AS217,仮想キートップ,キー位置),R$17,IF($AS217=_xlfn.XLOOKUP($AS217,仮想キートップ,入力キー),R$12,R$11),_xlfn.XLOOKUP($AS217,仮想キートップ,入力コード),R$13,$BB217,R$14,_xlfn.XLOOKUP($AS217,仮想キートップ,キー位置),R$16,_xlfn.XLOOKUP($AS217,仮想キートップ,キー位置),IF(COUNTA($AM217:$AM$348)&gt;1,R$17,R$18)),_xlfn.CONCAT(R$4,R$6,IF($AS217=_xlfn.XLOOKUP($AS217,仮想キートップ,入力キー),R$7,R$10),_xlfn.XLOOKUP($AS217,仮想キートップ,入力コード),R$13,$BB217,R$14,_xlfn.XLOOKUP($AS217,仮想キートップ,キー位置),R$15,_xlfn.XLOOKUP($AS217,仮想キートップ,キー位置),R$17,IF($AS217=_xlfn.XLOOKUP($AS217,仮想キートップ,入力キー),R$8,R$9),_xlfn.XLOOKUP($AS217,仮想キートップ,入力コード),R$13,$BB217,R$14,_xlfn.XLOOKUP($AS217,仮想キートップ,キー位置),R$16,_xlfn.XLOOKUP($AS217,仮想キートップ,キー位置),R$17,R$5,IF($AS217=_xlfn.XLOOKUP($AS217,仮想キートップ,入力キー),R$7,R$10),_xlfn.XLOOKUP($AS217,仮想キートップ,入力コード),R$13,$BD217,R$14,_xlfn.XLOOKUP($AS217,仮想キートップ,キー位置),R$15,_xlfn.XLOOKUP($AS217,仮想キートップ,キー位置),R$17,IF($AS217=_xlfn.XLOOKUP($AS217,仮想キートップ,入力キー),R$12,R$11),_xlfn.XLOOKUP($AS217,仮想キートップ,入力コード),R$13,$BD217,R$14,_xlfn.XLOOKUP($AS217,仮想キートップ,キー位置),R$16,_xlfn.XLOOKUP($AS217,仮想キートップ,キー位置),IF(COUNTA($AM217:$AM$348)&gt;1,R$17,R$18)))),"")</f>
        <v/>
      </c>
      <c r="S217" s="282"/>
      <c r="U217" s="24">
        <f t="shared" si="146"/>
        <v>2</v>
      </c>
      <c r="V217" s="23" t="str">
        <f t="shared" si="147"/>
        <v>A</v>
      </c>
      <c r="W217" s="23">
        <f t="shared" si="148"/>
        <v>1</v>
      </c>
      <c r="X217" s="23">
        <f t="shared" si="149"/>
        <v>0</v>
      </c>
      <c r="Y217" s="30">
        <f t="shared" si="150"/>
        <v>1073758208</v>
      </c>
      <c r="Z217" s="178">
        <f t="shared" si="151"/>
        <v>1</v>
      </c>
      <c r="AA217" s="23"/>
      <c r="AB217" s="386" t="str">
        <f t="shared" si="152"/>
        <v/>
      </c>
      <c r="AC217" s="49" t="str">
        <f t="shared" si="153"/>
        <v/>
      </c>
      <c r="AD217" s="50">
        <f t="shared" si="154"/>
        <v>0</v>
      </c>
      <c r="AE217" s="49" t="str">
        <f t="shared" si="155"/>
        <v/>
      </c>
      <c r="AF217" s="49" t="str">
        <f t="shared" si="156"/>
        <v/>
      </c>
      <c r="AG217" s="48">
        <f t="shared" si="157"/>
        <v>0</v>
      </c>
      <c r="AH217" s="386" t="str">
        <f t="shared" si="158"/>
        <v/>
      </c>
      <c r="AI217" s="49" t="str">
        <f t="shared" si="159"/>
        <v/>
      </c>
      <c r="AJ217" s="50">
        <f t="shared" si="160"/>
        <v>0</v>
      </c>
      <c r="AK217" s="23"/>
      <c r="AL217" s="113">
        <v>96</v>
      </c>
      <c r="AM217" s="2"/>
      <c r="AN217" s="334"/>
      <c r="AO217" s="334"/>
      <c r="AP217" s="10"/>
      <c r="AQ217" s="4" t="s">
        <v>290</v>
      </c>
      <c r="AR217" s="13"/>
      <c r="AS217" s="13" t="s">
        <v>25</v>
      </c>
      <c r="AT217" s="13" t="s">
        <v>50</v>
      </c>
      <c r="AU217" s="100"/>
      <c r="AV217" s="22" t="s">
        <v>437</v>
      </c>
      <c r="AW217" s="428"/>
      <c r="AX217" s="5"/>
      <c r="AY217" s="12"/>
      <c r="AZ217" s="122" t="str">
        <f t="shared" si="144"/>
        <v>{"key_code":"k"},{"key_code":"y"},{"key_code":"a"}</v>
      </c>
      <c r="BA217" s="83"/>
      <c r="BB217" s="122" t="str">
        <f t="shared" si="145"/>
        <v>{"key_code":"k"},{"key_code":"y"},{"key_code":"a"}</v>
      </c>
      <c r="BC217" s="83"/>
      <c r="BD217" s="320"/>
    </row>
    <row r="218" spans="1:56" ht="21">
      <c r="A218" s="285"/>
      <c r="B218" s="286"/>
      <c r="C218" s="295"/>
      <c r="D218" s="296"/>
      <c r="E218" s="291"/>
      <c r="F218" s="202" t="str">
        <f t="shared" si="161"/>
        <v/>
      </c>
      <c r="G218" s="86" t="str">
        <f t="shared" si="162"/>
        <v/>
      </c>
      <c r="H218" s="86" t="str">
        <f t="shared" si="163"/>
        <v/>
      </c>
      <c r="I218" s="86" t="str">
        <f t="shared" si="164"/>
        <v>{"description":"り &amp; や → りゃ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h","modifiers":{"optional":["caps_lock"]}},"to":[{"key_code":"delete_or_backspace"},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h","modifiers":{"optional":["caps_lock"]}},"to":[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J218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e","modifiers":{"optional":["caps_lock"]}},"to":[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K218" s="86" t="str">
        <f t="shared" si="166"/>
        <v/>
      </c>
      <c r="L218" s="86" t="str">
        <f t="shared" si="167"/>
        <v/>
      </c>
      <c r="M218" s="86" t="str">
        <f t="shared" si="168"/>
        <v/>
      </c>
      <c r="N218" s="286"/>
      <c r="O218" s="92" t="str">
        <f t="shared" si="169"/>
        <v/>
      </c>
      <c r="P218" s="86" t="str">
        <f t="shared" ref="P218:P281" si="170">IF(AND($AM218&lt;&gt;"",$U218=3,OR($AZ218&lt;&gt;$BB218,AND($BD218&lt;&gt;"",$BD218&lt;&gt;$BB218))),IF(OR($BD218="",$BD218=$BB218),_xlfn.CONCAT(O$5,O$7,_xlfn.XLOOKUP($AS218,仮想キートップ,キー位置),O$10,_xlfn.XLOOKUP($AU218,仮想キートップ,キー位置),O$11,_xlfn.XLOOKUP($AT218,仮想キートップ,入力コード),O$12,$BB218,O$15,_xlfn.XLOOKUP($AT218,仮想キートップ,キー位置),O$16,_xlfn.XLOOKUP($AT218,仮想キートップ,キー位置),O$17,O$5,O$8,_xlfn.XLOOKUP($AS218,仮想キートップ,キー位置),O$10,_xlfn.XLOOKUP($AU218,仮想キートップ,キー位置),O$11,_xlfn.XLOOKUP($AT218,仮想キートップ,入力コード),O$13,$BB218,O$15,_xlfn.XLOOKUP($AT218,仮想キートップ,キー位置),O$16,_xlfn.XLOOKUP($AT218,仮想キートップ,キー位置),O$17,O$5,O$9,_xlfn.XLOOKUP($AS218,仮想キートップ,キー位置),O$10,_xlfn.XLOOKUP($AU218,仮想キートップ,キー位置),O$11,_xlfn.XLOOKUP($AT218,仮想キートップ,入力コード),O$14,$BB218,O$15,_xlfn.XLOOKUP($AT218,仮想キートップ,キー位置),O$16,_xlfn.XLOOKUP($AT218,仮想キートップ,キー位置),O$17),_xlfn.CONCAT(O$5,O$6,O$7,_xlfn.XLOOKUP($AS218,仮想キートップ,キー位置),O$10,_xlfn.XLOOKUP($AU218,仮想キートップ,キー位置),O$11,_xlfn.XLOOKUP($AT218,仮想キートップ,入力コード),O$12,$BB218,O$15,_xlfn.XLOOKUP($AT218,仮想キートップ,キー位置),O$16,_xlfn.XLOOKUP($AT218,仮想キートップ,キー位置),O$17,O$5,O$6,O$8,_xlfn.XLOOKUP($AS218,仮想キートップ,キー位置),O$10,_xlfn.XLOOKUP($AU218,仮想キートップ,キー位置),O$11,_xlfn.XLOOKUP($AT218,仮想キートップ,入力コード),O$13,$BB218,O$15,_xlfn.XLOOKUP($AT218,仮想キートップ,キー位置),O$16,_xlfn.XLOOKUP($AT218,仮想キートップ,キー位置),O$17,O$5,O$6,O$9,_xlfn.XLOOKUP($AS218,仮想キートップ,キー位置),O$10,_xlfn.XLOOKUP($AU218,仮想キートップ,キー位置),O$11,_xlfn.XLOOKUP($AT218,仮想キートップ,入力コード),O$14,$BB218,O$15,_xlfn.XLOOKUP($AT218,仮想キートップ,キー位置),O$16,_xlfn.XLOOKUP($AT218,仮想キートップ,キー位置),O$17,O$5,O$7,_xlfn.XLOOKUP($AS218,仮想キートップ,キー位置),O$10,_xlfn.XLOOKUP($AU218,仮想キートップ,キー位置),O$11,_xlfn.XLOOKUP($AT218,仮想キートップ,入力コード),O$12,$BD218,O$15,_xlfn.XLOOKUP($AT218,仮想キートップ,キー位置),O$16,_xlfn.XLOOKUP($AT218,仮想キートップ,キー位置),O$17,O$5,O$8,_xlfn.XLOOKUP($AS218,仮想キートップ,キー位置),O$10,_xlfn.XLOOKUP($AU218,仮想キートップ,キー位置),O$11,_xlfn.XLOOKUP($AT218,仮想キートップ,入力コード),O$13,$BD218,O$15,_xlfn.XLOOKUP($AT218,仮想キートップ,キー位置),O$16,_xlfn.XLOOKUP($AT218,仮想キートップ,キー位置),O$17,O$5,O$9,_xlfn.XLOOKUP($AS218,仮想キートップ,キー位置),O$10,_xlfn.XLOOKUP($AU218,仮想キートップ,キー位置),O$11,_xlfn.XLOOKUP($AT218,仮想キートップ,入力コード),O$14,$BD218,O$15,_xlfn.XLOOKUP($AT218,仮想キートップ,キー位置),O$16,_xlfn.XLOOKUP($AT218,仮想キートップ,キー位置),O$17)),"")</f>
        <v/>
      </c>
      <c r="Q218" s="86" t="str">
        <f t="shared" ref="Q218:Q281" si="171">IF(AND($AM218&lt;&gt;"",$U218=3,OR($AZ218&lt;&gt;$BB218,AND($BD218&lt;&gt;"",$BD218&lt;&gt;$BB218))),IF(OR($BD218="",$BD218=$BB218),_xlfn.CONCAT(O$5,O$7,_xlfn.XLOOKUP($AT218,仮想キートップ,キー位置),O$10,_xlfn.XLOOKUP($AU218,仮想キートップ,キー位置),O$11,_xlfn.XLOOKUP($AS218,仮想キートップ,入力コード),O$12,$BB218,O$15,_xlfn.XLOOKUP($AS218,仮想キートップ,キー位置),O$16,_xlfn.XLOOKUP($AS218,仮想キートップ,キー位置),O$17,O$5,O$8,_xlfn.XLOOKUP($AT218,仮想キートップ,キー位置),O$10,_xlfn.XLOOKUP($AU218,仮想キートップ,キー位置),O$11,_xlfn.XLOOKUP($AS218,仮想キートップ,入力コード),O$13,$BB218,O$15,_xlfn.XLOOKUP($AS218,仮想キートップ,キー位置),O$16,_xlfn.XLOOKUP($AS218,仮想キートップ,キー位置),O$17,O$5,O$9,_xlfn.XLOOKUP($AT218,仮想キートップ,キー位置),O$10,_xlfn.XLOOKUP($AU218,仮想キートップ,キー位置),O$11,_xlfn.XLOOKUP($AS218,仮想キートップ,入力コード),O$14,$BB218,O$15,_xlfn.XLOOKUP($AS218,仮想キートップ,キー位置),O$16,_xlfn.XLOOKUP($AS218,仮想キートップ,キー位置),O$17),_xlfn.CONCAT(O$5,O$6,O$7,_xlfn.XLOOKUP($AT218,仮想キートップ,キー位置),O$10,_xlfn.XLOOKUP($AU218,仮想キートップ,キー位置),O$11,_xlfn.XLOOKUP($AS218,仮想キートップ,入力コード),O$12,$BB218,O$15,_xlfn.XLOOKUP($AS218,仮想キートップ,キー位置),O$16,_xlfn.XLOOKUP($AS218,仮想キートップ,キー位置),O$17,O$5,O$6,O$8,_xlfn.XLOOKUP($AT218,仮想キートップ,キー位置),O$10,_xlfn.XLOOKUP($AU218,仮想キートップ,キー位置),O$11,_xlfn.XLOOKUP($AS218,仮想キートップ,入力コード),O$13,$BB218,O$15,_xlfn.XLOOKUP($AS218,仮想キートップ,キー位置),O$16,_xlfn.XLOOKUP($AS218,仮想キートップ,キー位置),O$17,O$5,O$6,O$9,_xlfn.XLOOKUP($AT218,仮想キートップ,キー位置),O$10,_xlfn.XLOOKUP($AU218,仮想キートップ,キー位置),O$11,_xlfn.XLOOKUP($AS218,仮想キートップ,入力コード),O$14,$BB218,O$15,_xlfn.XLOOKUP($AS218,仮想キートップ,キー位置),O$16,_xlfn.XLOOKUP($AS218,仮想キートップ,キー位置),O$17,O$5,O$7,_xlfn.XLOOKUP($AT218,仮想キートップ,キー位置),O$10,_xlfn.XLOOKUP($AU218,仮想キートップ,キー位置),O$11,_xlfn.XLOOKUP($AS218,仮想キートップ,入力コード),O$12,$BD218,O$15,_xlfn.XLOOKUP($AS218,仮想キートップ,キー位置),O$16,_xlfn.XLOOKUP($AS218,仮想キートップ,キー位置),O$17,O$5,O$8,_xlfn.XLOOKUP($AT218,仮想キートップ,キー位置),O$10,_xlfn.XLOOKUP($AU218,仮想キートップ,キー位置),O$11,_xlfn.XLOOKUP($AS218,仮想キートップ,入力コード),O$13,$BD218,O$15,_xlfn.XLOOKUP($AS218,仮想キートップ,キー位置),O$16,_xlfn.XLOOKUP($AS218,仮想キートップ,キー位置),O$17,O$5,O$9,_xlfn.XLOOKUP($AT218,仮想キートップ,キー位置),O$10,_xlfn.XLOOKUP($AU218,仮想キートップ,キー位置),O$11,_xlfn.XLOOKUP($AS218,仮想キートップ,入力コード),O$14,$BD218,O$15,_xlfn.XLOOKUP($AS218,仮想キートップ,キー位置),O$16,_xlfn.XLOOKUP($AS218,仮想キートップ,キー位置),O$17)),"")</f>
        <v/>
      </c>
      <c r="R218" s="93" t="str">
        <f>IF(AND($AM218&lt;&gt;"",$U218=1),_xlfn.CONCAT(R$3,PROPER(_xlfn.XLOOKUP($AS218,入力キー,入力コード)),IF(OR($BD218="",$BD218=$BB218),_xlfn.CONCAT(R$4,IF($AS218=_xlfn.XLOOKUP($AS218,仮想キートップ,入力キー),R$7,R$10),_xlfn.XLOOKUP($AS218,仮想キートップ,入力コード),R$13,$BB218,R$14,_xlfn.XLOOKUP($AS218,仮想キートップ,キー位置),R$15,_xlfn.XLOOKUP($AS218,仮想キートップ,キー位置),R$17,IF($AS218=_xlfn.XLOOKUP($AS218,仮想キートップ,入力キー),R$12,R$11),_xlfn.XLOOKUP($AS218,仮想キートップ,入力コード),R$13,$BB218,R$14,_xlfn.XLOOKUP($AS218,仮想キートップ,キー位置),R$16,_xlfn.XLOOKUP($AS218,仮想キートップ,キー位置),IF(COUNTA($AM218:$AM$348)&gt;1,R$17,R$18)),_xlfn.CONCAT(R$4,R$6,IF($AS218=_xlfn.XLOOKUP($AS218,仮想キートップ,入力キー),R$7,R$10),_xlfn.XLOOKUP($AS218,仮想キートップ,入力コード),R$13,$BB218,R$14,_xlfn.XLOOKUP($AS218,仮想キートップ,キー位置),R$15,_xlfn.XLOOKUP($AS218,仮想キートップ,キー位置),R$17,IF($AS218=_xlfn.XLOOKUP($AS218,仮想キートップ,入力キー),R$8,R$9),_xlfn.XLOOKUP($AS218,仮想キートップ,入力コード),R$13,$BB218,R$14,_xlfn.XLOOKUP($AS218,仮想キートップ,キー位置),R$16,_xlfn.XLOOKUP($AS218,仮想キートップ,キー位置),R$17,R$5,IF($AS218=_xlfn.XLOOKUP($AS218,仮想キートップ,入力キー),R$7,R$10),_xlfn.XLOOKUP($AS218,仮想キートップ,入力コード),R$13,$BD218,R$14,_xlfn.XLOOKUP($AS218,仮想キートップ,キー位置),R$15,_xlfn.XLOOKUP($AS218,仮想キートップ,キー位置),R$17,IF($AS218=_xlfn.XLOOKUP($AS218,仮想キートップ,入力キー),R$12,R$11),_xlfn.XLOOKUP($AS218,仮想キートップ,入力コード),R$13,$BD218,R$14,_xlfn.XLOOKUP($AS218,仮想キートップ,キー位置),R$16,_xlfn.XLOOKUP($AS218,仮想キートップ,キー位置),IF(COUNTA($AM218:$AM$348)&gt;1,R$17,R$18)))),"")</f>
        <v/>
      </c>
      <c r="S218" s="282"/>
      <c r="U218" s="24">
        <f t="shared" si="146"/>
        <v>2</v>
      </c>
      <c r="V218" s="23" t="str">
        <f t="shared" si="147"/>
        <v>A</v>
      </c>
      <c r="W218" s="23">
        <f t="shared" si="148"/>
        <v>1</v>
      </c>
      <c r="X218" s="23">
        <f t="shared" si="149"/>
        <v>0</v>
      </c>
      <c r="Y218" s="30">
        <f t="shared" si="150"/>
        <v>1073774592</v>
      </c>
      <c r="Z218" s="178">
        <f t="shared" si="151"/>
        <v>0</v>
      </c>
      <c r="AA218" s="23"/>
      <c r="AB218" s="386" t="str">
        <f t="shared" si="152"/>
        <v/>
      </c>
      <c r="AC218" s="49" t="str">
        <f t="shared" si="153"/>
        <v/>
      </c>
      <c r="AD218" s="50">
        <f t="shared" si="154"/>
        <v>0</v>
      </c>
      <c r="AE218" s="49" t="str">
        <f t="shared" si="155"/>
        <v/>
      </c>
      <c r="AF218" s="49" t="str">
        <f t="shared" si="156"/>
        <v/>
      </c>
      <c r="AG218" s="48">
        <f t="shared" si="157"/>
        <v>0</v>
      </c>
      <c r="AH218" s="386" t="str">
        <f t="shared" si="158"/>
        <v/>
      </c>
      <c r="AI218" s="49" t="str">
        <f t="shared" si="159"/>
        <v/>
      </c>
      <c r="AJ218" s="50">
        <f t="shared" si="160"/>
        <v>0</v>
      </c>
      <c r="AK218" s="23"/>
      <c r="AL218" s="113">
        <v>97</v>
      </c>
      <c r="AM218" s="2"/>
      <c r="AN218" s="334"/>
      <c r="AO218" s="334"/>
      <c r="AP218" s="10"/>
      <c r="AQ218" s="4" t="s">
        <v>290</v>
      </c>
      <c r="AR218" s="13"/>
      <c r="AS218" s="13" t="s">
        <v>16</v>
      </c>
      <c r="AT218" s="13" t="s">
        <v>50</v>
      </c>
      <c r="AU218" s="100"/>
      <c r="AV218" s="22" t="s">
        <v>431</v>
      </c>
      <c r="AW218" s="428"/>
      <c r="AX218" s="5"/>
      <c r="AY218" s="12"/>
      <c r="AZ218" s="122" t="str">
        <f t="shared" si="144"/>
        <v>{"key_code":"r"},{"key_code":"y"},{"key_code":"a"}</v>
      </c>
      <c r="BA218" s="83"/>
      <c r="BB218" s="122" t="str">
        <f t="shared" si="145"/>
        <v>{"key_code":"r"},{"key_code":"y"},{"key_code":"a"}</v>
      </c>
      <c r="BC218" s="83"/>
      <c r="BD218" s="320"/>
    </row>
    <row r="219" spans="1:56" ht="21">
      <c r="A219" s="285"/>
      <c r="B219" s="286"/>
      <c r="C219" s="295"/>
      <c r="D219" s="296"/>
      <c r="E219" s="291"/>
      <c r="F219" s="202" t="str">
        <f t="shared" si="161"/>
        <v/>
      </c>
      <c r="G219" s="86" t="str">
        <f t="shared" si="162"/>
        <v/>
      </c>
      <c r="H219" s="86" t="str">
        <f t="shared" si="163"/>
        <v/>
      </c>
      <c r="I219" s="86" t="str">
        <f t="shared" si="164"/>
        <v>{"description":"し &amp; や → しゃ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h","modifiers":{"optional":["caps_lock"]}},"to":[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219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r","modifiers":{"optional":["caps_lock"]}},"to":[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K219" s="86" t="str">
        <f t="shared" si="166"/>
        <v/>
      </c>
      <c r="L219" s="86" t="str">
        <f t="shared" si="167"/>
        <v/>
      </c>
      <c r="M219" s="86" t="str">
        <f t="shared" si="168"/>
        <v/>
      </c>
      <c r="N219" s="286"/>
      <c r="O219" s="92" t="str">
        <f t="shared" si="169"/>
        <v/>
      </c>
      <c r="P219" s="86" t="str">
        <f t="shared" si="170"/>
        <v/>
      </c>
      <c r="Q219" s="86" t="str">
        <f t="shared" si="171"/>
        <v/>
      </c>
      <c r="R219" s="93" t="str">
        <f>IF(AND($AM219&lt;&gt;"",$U219=1),_xlfn.CONCAT(R$3,PROPER(_xlfn.XLOOKUP($AS219,入力キー,入力コード)),IF(OR($BD219="",$BD219=$BB219),_xlfn.CONCAT(R$4,IF($AS219=_xlfn.XLOOKUP($AS219,仮想キートップ,入力キー),R$7,R$10),_xlfn.XLOOKUP($AS219,仮想キートップ,入力コード),R$13,$BB219,R$14,_xlfn.XLOOKUP($AS219,仮想キートップ,キー位置),R$15,_xlfn.XLOOKUP($AS219,仮想キートップ,キー位置),R$17,IF($AS219=_xlfn.XLOOKUP($AS219,仮想キートップ,入力キー),R$12,R$11),_xlfn.XLOOKUP($AS219,仮想キートップ,入力コード),R$13,$BB219,R$14,_xlfn.XLOOKUP($AS219,仮想キートップ,キー位置),R$16,_xlfn.XLOOKUP($AS219,仮想キートップ,キー位置),IF(COUNTA($AM219:$AM$348)&gt;1,R$17,R$18)),_xlfn.CONCAT(R$4,R$6,IF($AS219=_xlfn.XLOOKUP($AS219,仮想キートップ,入力キー),R$7,R$10),_xlfn.XLOOKUP($AS219,仮想キートップ,入力コード),R$13,$BB219,R$14,_xlfn.XLOOKUP($AS219,仮想キートップ,キー位置),R$15,_xlfn.XLOOKUP($AS219,仮想キートップ,キー位置),R$17,IF($AS219=_xlfn.XLOOKUP($AS219,仮想キートップ,入力キー),R$8,R$9),_xlfn.XLOOKUP($AS219,仮想キートップ,入力コード),R$13,$BB219,R$14,_xlfn.XLOOKUP($AS219,仮想キートップ,キー位置),R$16,_xlfn.XLOOKUP($AS219,仮想キートップ,キー位置),R$17,R$5,IF($AS219=_xlfn.XLOOKUP($AS219,仮想キートップ,入力キー),R$7,R$10),_xlfn.XLOOKUP($AS219,仮想キートップ,入力コード),R$13,$BD219,R$14,_xlfn.XLOOKUP($AS219,仮想キートップ,キー位置),R$15,_xlfn.XLOOKUP($AS219,仮想キートップ,キー位置),R$17,IF($AS219=_xlfn.XLOOKUP($AS219,仮想キートップ,入力キー),R$12,R$11),_xlfn.XLOOKUP($AS219,仮想キートップ,入力コード),R$13,$BD219,R$14,_xlfn.XLOOKUP($AS219,仮想キートップ,キー位置),R$16,_xlfn.XLOOKUP($AS219,仮想キートップ,キー位置),IF(COUNTA($AM219:$AM$348)&gt;1,R$17,R$18)))),"")</f>
        <v/>
      </c>
      <c r="S219" s="282"/>
      <c r="U219" s="24">
        <f t="shared" si="146"/>
        <v>2</v>
      </c>
      <c r="V219" s="23" t="str">
        <f t="shared" si="147"/>
        <v>A</v>
      </c>
      <c r="W219" s="23">
        <f t="shared" si="148"/>
        <v>1</v>
      </c>
      <c r="X219" s="23">
        <f t="shared" si="149"/>
        <v>0</v>
      </c>
      <c r="Y219" s="30">
        <f t="shared" si="150"/>
        <v>1073807360</v>
      </c>
      <c r="Z219" s="178">
        <f t="shared" si="151"/>
        <v>1</v>
      </c>
      <c r="AA219" s="23"/>
      <c r="AB219" s="386" t="str">
        <f t="shared" si="152"/>
        <v/>
      </c>
      <c r="AC219" s="49" t="str">
        <f t="shared" si="153"/>
        <v/>
      </c>
      <c r="AD219" s="50">
        <f t="shared" si="154"/>
        <v>0</v>
      </c>
      <c r="AE219" s="49" t="str">
        <f t="shared" si="155"/>
        <v/>
      </c>
      <c r="AF219" s="49" t="str">
        <f t="shared" si="156"/>
        <v/>
      </c>
      <c r="AG219" s="48">
        <f t="shared" si="157"/>
        <v>0</v>
      </c>
      <c r="AH219" s="386" t="str">
        <f t="shared" si="158"/>
        <v/>
      </c>
      <c r="AI219" s="49" t="str">
        <f t="shared" si="159"/>
        <v/>
      </c>
      <c r="AJ219" s="50">
        <f t="shared" si="160"/>
        <v>0</v>
      </c>
      <c r="AK219" s="23"/>
      <c r="AL219" s="113">
        <v>98</v>
      </c>
      <c r="AM219" s="2"/>
      <c r="AN219" s="334"/>
      <c r="AO219" s="334"/>
      <c r="AP219" s="10"/>
      <c r="AQ219" s="4" t="s">
        <v>290</v>
      </c>
      <c r="AR219" s="13"/>
      <c r="AS219" s="13" t="s">
        <v>29</v>
      </c>
      <c r="AT219" s="13" t="s">
        <v>50</v>
      </c>
      <c r="AU219" s="100"/>
      <c r="AV219" s="22" t="s">
        <v>434</v>
      </c>
      <c r="AW219" s="428"/>
      <c r="AX219" s="5"/>
      <c r="AY219" s="12"/>
      <c r="AZ219" s="122" t="str">
        <f t="shared" si="144"/>
        <v>{"key_code":"s"},{"key_code":"y"},{"key_code":"a"}</v>
      </c>
      <c r="BA219" s="83"/>
      <c r="BB219" s="122" t="str">
        <f t="shared" si="145"/>
        <v>{"key_code":"s"},{"key_code":"y"},{"key_code":"a"}</v>
      </c>
      <c r="BC219" s="83"/>
      <c r="BD219" s="320"/>
    </row>
    <row r="220" spans="1:56" ht="21">
      <c r="A220" s="285"/>
      <c r="B220" s="286"/>
      <c r="C220" s="295"/>
      <c r="D220" s="296"/>
      <c r="E220" s="291"/>
      <c r="F220" s="202" t="str">
        <f t="shared" si="161"/>
        <v/>
      </c>
      <c r="G220" s="86" t="str">
        <f t="shared" si="162"/>
        <v/>
      </c>
      <c r="H220" s="86" t="str">
        <f t="shared" si="163"/>
        <v/>
      </c>
      <c r="I220" s="86" t="str">
        <f t="shared" si="164"/>
        <v>{"description":"に &amp; や → にゃ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h","modifiers":{"optional":["caps_lock"]}},"to":[{"key_code":"delete_or_backspace"},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h","modifiers":{"optional":["caps_lock"]}},"to":[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220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d","modifiers":{"optional":["caps_lock"]}},"to":[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K220" s="86" t="str">
        <f t="shared" si="166"/>
        <v/>
      </c>
      <c r="L220" s="86" t="str">
        <f t="shared" si="167"/>
        <v/>
      </c>
      <c r="M220" s="86" t="str">
        <f t="shared" si="168"/>
        <v/>
      </c>
      <c r="N220" s="286"/>
      <c r="O220" s="92" t="str">
        <f t="shared" si="169"/>
        <v/>
      </c>
      <c r="P220" s="86" t="str">
        <f t="shared" si="170"/>
        <v/>
      </c>
      <c r="Q220" s="86" t="str">
        <f t="shared" si="171"/>
        <v/>
      </c>
      <c r="R220" s="93" t="str">
        <f>IF(AND($AM220&lt;&gt;"",$U220=1),_xlfn.CONCAT(R$3,PROPER(_xlfn.XLOOKUP($AS220,入力キー,入力コード)),IF(OR($BD220="",$BD220=$BB220),_xlfn.CONCAT(R$4,IF($AS220=_xlfn.XLOOKUP($AS220,仮想キートップ,入力キー),R$7,R$10),_xlfn.XLOOKUP($AS220,仮想キートップ,入力コード),R$13,$BB220,R$14,_xlfn.XLOOKUP($AS220,仮想キートップ,キー位置),R$15,_xlfn.XLOOKUP($AS220,仮想キートップ,キー位置),R$17,IF($AS220=_xlfn.XLOOKUP($AS220,仮想キートップ,入力キー),R$12,R$11),_xlfn.XLOOKUP($AS220,仮想キートップ,入力コード),R$13,$BB220,R$14,_xlfn.XLOOKUP($AS220,仮想キートップ,キー位置),R$16,_xlfn.XLOOKUP($AS220,仮想キートップ,キー位置),IF(COUNTA($AM220:$AM$348)&gt;1,R$17,R$18)),_xlfn.CONCAT(R$4,R$6,IF($AS220=_xlfn.XLOOKUP($AS220,仮想キートップ,入力キー),R$7,R$10),_xlfn.XLOOKUP($AS220,仮想キートップ,入力コード),R$13,$BB220,R$14,_xlfn.XLOOKUP($AS220,仮想キートップ,キー位置),R$15,_xlfn.XLOOKUP($AS220,仮想キートップ,キー位置),R$17,IF($AS220=_xlfn.XLOOKUP($AS220,仮想キートップ,入力キー),R$8,R$9),_xlfn.XLOOKUP($AS220,仮想キートップ,入力コード),R$13,$BB220,R$14,_xlfn.XLOOKUP($AS220,仮想キートップ,キー位置),R$16,_xlfn.XLOOKUP($AS220,仮想キートップ,キー位置),R$17,R$5,IF($AS220=_xlfn.XLOOKUP($AS220,仮想キートップ,入力キー),R$7,R$10),_xlfn.XLOOKUP($AS220,仮想キートップ,入力コード),R$13,$BD220,R$14,_xlfn.XLOOKUP($AS220,仮想キートップ,キー位置),R$15,_xlfn.XLOOKUP($AS220,仮想キートップ,キー位置),R$17,IF($AS220=_xlfn.XLOOKUP($AS220,仮想キートップ,入力キー),R$12,R$11),_xlfn.XLOOKUP($AS220,仮想キートップ,入力コード),R$13,$BD220,R$14,_xlfn.XLOOKUP($AS220,仮想キートップ,キー位置),R$16,_xlfn.XLOOKUP($AS220,仮想キートップ,キー位置),IF(COUNTA($AM220:$AM$348)&gt;1,R$17,R$18)))),"")</f>
        <v/>
      </c>
      <c r="S220" s="282"/>
      <c r="U220" s="24">
        <f t="shared" si="146"/>
        <v>2</v>
      </c>
      <c r="V220" s="23" t="str">
        <f t="shared" si="147"/>
        <v>A</v>
      </c>
      <c r="W220" s="23">
        <f t="shared" si="148"/>
        <v>1</v>
      </c>
      <c r="X220" s="23">
        <f t="shared" si="149"/>
        <v>0</v>
      </c>
      <c r="Y220" s="30">
        <f t="shared" si="150"/>
        <v>1207959552</v>
      </c>
      <c r="Z220" s="178">
        <f t="shared" si="151"/>
        <v>1</v>
      </c>
      <c r="AA220" s="23"/>
      <c r="AB220" s="386" t="str">
        <f t="shared" si="152"/>
        <v/>
      </c>
      <c r="AC220" s="49" t="str">
        <f t="shared" si="153"/>
        <v/>
      </c>
      <c r="AD220" s="50">
        <f t="shared" si="154"/>
        <v>0</v>
      </c>
      <c r="AE220" s="49" t="str">
        <f t="shared" si="155"/>
        <v/>
      </c>
      <c r="AF220" s="49" t="str">
        <f t="shared" si="156"/>
        <v/>
      </c>
      <c r="AG220" s="48">
        <f t="shared" si="157"/>
        <v>0</v>
      </c>
      <c r="AH220" s="386" t="str">
        <f t="shared" si="158"/>
        <v/>
      </c>
      <c r="AI220" s="49" t="str">
        <f t="shared" si="159"/>
        <v/>
      </c>
      <c r="AJ220" s="50">
        <f t="shared" si="160"/>
        <v>0</v>
      </c>
      <c r="AK220" s="23"/>
      <c r="AL220" s="113">
        <v>99</v>
      </c>
      <c r="AM220" s="2"/>
      <c r="AN220" s="334"/>
      <c r="AO220" s="334"/>
      <c r="AP220" s="10"/>
      <c r="AQ220" s="4" t="s">
        <v>290</v>
      </c>
      <c r="AR220" s="13"/>
      <c r="AS220" s="13" t="s">
        <v>46</v>
      </c>
      <c r="AT220" s="13" t="s">
        <v>50</v>
      </c>
      <c r="AU220" s="100"/>
      <c r="AV220" s="22" t="s">
        <v>440</v>
      </c>
      <c r="AW220" s="428"/>
      <c r="AX220" s="5"/>
      <c r="AY220" s="12"/>
      <c r="AZ220" s="122" t="str">
        <f t="shared" si="144"/>
        <v>{"key_code":"n"},{"key_code":"y"},{"key_code":"a"}</v>
      </c>
      <c r="BA220" s="83"/>
      <c r="BB220" s="122" t="str">
        <f t="shared" si="145"/>
        <v>{"key_code":"n"},{"key_code":"y"},{"key_code":"a"}</v>
      </c>
      <c r="BC220" s="83"/>
      <c r="BD220" s="320"/>
    </row>
    <row r="221" spans="1:56" ht="21">
      <c r="A221" s="285"/>
      <c r="B221" s="286"/>
      <c r="C221" s="295"/>
      <c r="D221" s="296"/>
      <c r="E221" s="291"/>
      <c r="F221" s="202" t="str">
        <f t="shared" si="161"/>
        <v/>
      </c>
      <c r="G221" s="86" t="str">
        <f t="shared" si="162"/>
        <v/>
      </c>
      <c r="H221" s="86" t="str">
        <f t="shared" si="163"/>
        <v/>
      </c>
      <c r="I221" s="86" t="str">
        <f t="shared" si="164"/>
        <v>{"description":"ち &amp; や → ちゃ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h","modifiers":{"optional":["caps_lock"]}},"to":[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221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g","modifiers":{"optional":["caps_lock"]}},"to":[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K221" s="86" t="str">
        <f t="shared" si="166"/>
        <v/>
      </c>
      <c r="L221" s="86" t="str">
        <f t="shared" si="167"/>
        <v/>
      </c>
      <c r="M221" s="86" t="str">
        <f t="shared" si="168"/>
        <v/>
      </c>
      <c r="N221" s="286"/>
      <c r="O221" s="92" t="str">
        <f t="shared" si="169"/>
        <v/>
      </c>
      <c r="P221" s="86" t="str">
        <f t="shared" si="170"/>
        <v/>
      </c>
      <c r="Q221" s="86" t="str">
        <f t="shared" si="171"/>
        <v/>
      </c>
      <c r="R221" s="93" t="str">
        <f>IF(AND($AM221&lt;&gt;"",$U221=1),_xlfn.CONCAT(R$3,PROPER(_xlfn.XLOOKUP($AS221,入力キー,入力コード)),IF(OR($BD221="",$BD221=$BB221),_xlfn.CONCAT(R$4,IF($AS221=_xlfn.XLOOKUP($AS221,仮想キートップ,入力キー),R$7,R$10),_xlfn.XLOOKUP($AS221,仮想キートップ,入力コード),R$13,$BB221,R$14,_xlfn.XLOOKUP($AS221,仮想キートップ,キー位置),R$15,_xlfn.XLOOKUP($AS221,仮想キートップ,キー位置),R$17,IF($AS221=_xlfn.XLOOKUP($AS221,仮想キートップ,入力キー),R$12,R$11),_xlfn.XLOOKUP($AS221,仮想キートップ,入力コード),R$13,$BB221,R$14,_xlfn.XLOOKUP($AS221,仮想キートップ,キー位置),R$16,_xlfn.XLOOKUP($AS221,仮想キートップ,キー位置),IF(COUNTA($AM221:$AM$348)&gt;1,R$17,R$18)),_xlfn.CONCAT(R$4,R$6,IF($AS221=_xlfn.XLOOKUP($AS221,仮想キートップ,入力キー),R$7,R$10),_xlfn.XLOOKUP($AS221,仮想キートップ,入力コード),R$13,$BB221,R$14,_xlfn.XLOOKUP($AS221,仮想キートップ,キー位置),R$15,_xlfn.XLOOKUP($AS221,仮想キートップ,キー位置),R$17,IF($AS221=_xlfn.XLOOKUP($AS221,仮想キートップ,入力キー),R$8,R$9),_xlfn.XLOOKUP($AS221,仮想キートップ,入力コード),R$13,$BB221,R$14,_xlfn.XLOOKUP($AS221,仮想キートップ,キー位置),R$16,_xlfn.XLOOKUP($AS221,仮想キートップ,キー位置),R$17,R$5,IF($AS221=_xlfn.XLOOKUP($AS221,仮想キートップ,入力キー),R$7,R$10),_xlfn.XLOOKUP($AS221,仮想キートップ,入力コード),R$13,$BD221,R$14,_xlfn.XLOOKUP($AS221,仮想キートップ,キー位置),R$15,_xlfn.XLOOKUP($AS221,仮想キートップ,キー位置),R$17,IF($AS221=_xlfn.XLOOKUP($AS221,仮想キートップ,入力キー),R$12,R$11),_xlfn.XLOOKUP($AS221,仮想キートップ,入力コード),R$13,$BD221,R$14,_xlfn.XLOOKUP($AS221,仮想キートップ,キー位置),R$16,_xlfn.XLOOKUP($AS221,仮想キートップ,キー位置),IF(COUNTA($AM221:$AM$348)&gt;1,R$17,R$18)))),"")</f>
        <v/>
      </c>
      <c r="S221" s="282"/>
      <c r="U221" s="24">
        <f t="shared" si="146"/>
        <v>2</v>
      </c>
      <c r="V221" s="23" t="str">
        <f t="shared" si="147"/>
        <v>A</v>
      </c>
      <c r="W221" s="23">
        <f t="shared" si="148"/>
        <v>1</v>
      </c>
      <c r="X221" s="23">
        <f t="shared" si="149"/>
        <v>0</v>
      </c>
      <c r="Y221" s="30">
        <f t="shared" si="150"/>
        <v>1610612736</v>
      </c>
      <c r="Z221" s="178">
        <f t="shared" si="151"/>
        <v>1</v>
      </c>
      <c r="AA221" s="23"/>
      <c r="AB221" s="386" t="str">
        <f t="shared" si="152"/>
        <v/>
      </c>
      <c r="AC221" s="49" t="str">
        <f t="shared" si="153"/>
        <v/>
      </c>
      <c r="AD221" s="50">
        <f t="shared" si="154"/>
        <v>0</v>
      </c>
      <c r="AE221" s="49" t="str">
        <f t="shared" si="155"/>
        <v/>
      </c>
      <c r="AF221" s="49" t="str">
        <f t="shared" si="156"/>
        <v/>
      </c>
      <c r="AG221" s="48">
        <f t="shared" si="157"/>
        <v>0</v>
      </c>
      <c r="AH221" s="386" t="str">
        <f t="shared" si="158"/>
        <v/>
      </c>
      <c r="AI221" s="49" t="str">
        <f t="shared" si="159"/>
        <v/>
      </c>
      <c r="AJ221" s="50">
        <f t="shared" si="160"/>
        <v>0</v>
      </c>
      <c r="AK221" s="23"/>
      <c r="AL221" s="113">
        <v>100</v>
      </c>
      <c r="AM221" s="2"/>
      <c r="AN221" s="334"/>
      <c r="AO221" s="334"/>
      <c r="AP221" s="10"/>
      <c r="AQ221" s="4" t="s">
        <v>290</v>
      </c>
      <c r="AR221" s="13"/>
      <c r="AS221" s="13" t="s">
        <v>49</v>
      </c>
      <c r="AT221" s="13" t="s">
        <v>50</v>
      </c>
      <c r="AU221" s="100"/>
      <c r="AV221" s="22" t="s">
        <v>443</v>
      </c>
      <c r="AW221" s="428"/>
      <c r="AX221" s="5"/>
      <c r="AY221" s="12"/>
      <c r="AZ221" s="122" t="str">
        <f t="shared" si="144"/>
        <v>{"key_code":"t"},{"key_code":"y"},{"key_code":"a"}</v>
      </c>
      <c r="BA221" s="83"/>
      <c r="BB221" s="122" t="str">
        <f t="shared" si="145"/>
        <v>{"key_code":"t"},{"key_code":"y"},{"key_code":"a"}</v>
      </c>
      <c r="BC221" s="83"/>
      <c r="BD221" s="320"/>
    </row>
    <row r="222" spans="1:56" ht="21">
      <c r="A222" s="285"/>
      <c r="B222" s="286"/>
      <c r="C222" s="295"/>
      <c r="D222" s="296"/>
      <c r="E222" s="291"/>
      <c r="F222" s="202" t="str">
        <f t="shared" si="161"/>
        <v/>
      </c>
      <c r="G222" s="86" t="str">
        <f t="shared" si="162"/>
        <v/>
      </c>
      <c r="H222" s="86" t="str">
        <f t="shared" si="163"/>
        <v/>
      </c>
      <c r="I222" s="86" t="str">
        <f t="shared" si="164"/>
        <v>{"description":"ひ &amp; や → ひゃ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h","modifiers":{"optional":["caps_lock"]}},"to":[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J222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x","modifiers":{"optional":["caps_lock"]}},"to":[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K222" s="86" t="str">
        <f t="shared" si="166"/>
        <v/>
      </c>
      <c r="L222" s="86" t="str">
        <f t="shared" si="167"/>
        <v/>
      </c>
      <c r="M222" s="86" t="str">
        <f t="shared" si="168"/>
        <v/>
      </c>
      <c r="N222" s="286"/>
      <c r="O222" s="92" t="str">
        <f t="shared" si="169"/>
        <v/>
      </c>
      <c r="P222" s="86" t="str">
        <f t="shared" si="170"/>
        <v/>
      </c>
      <c r="Q222" s="86" t="str">
        <f t="shared" si="171"/>
        <v/>
      </c>
      <c r="R222" s="93" t="str">
        <f>IF(AND($AM222&lt;&gt;"",$U222=1),_xlfn.CONCAT(R$3,PROPER(_xlfn.XLOOKUP($AS222,入力キー,入力コード)),IF(OR($BD222="",$BD222=$BB222),_xlfn.CONCAT(R$4,IF($AS222=_xlfn.XLOOKUP($AS222,仮想キートップ,入力キー),R$7,R$10),_xlfn.XLOOKUP($AS222,仮想キートップ,入力コード),R$13,$BB222,R$14,_xlfn.XLOOKUP($AS222,仮想キートップ,キー位置),R$15,_xlfn.XLOOKUP($AS222,仮想キートップ,キー位置),R$17,IF($AS222=_xlfn.XLOOKUP($AS222,仮想キートップ,入力キー),R$12,R$11),_xlfn.XLOOKUP($AS222,仮想キートップ,入力コード),R$13,$BB222,R$14,_xlfn.XLOOKUP($AS222,仮想キートップ,キー位置),R$16,_xlfn.XLOOKUP($AS222,仮想キートップ,キー位置),IF(COUNTA($AM222:$AM$348)&gt;1,R$17,R$18)),_xlfn.CONCAT(R$4,R$6,IF($AS222=_xlfn.XLOOKUP($AS222,仮想キートップ,入力キー),R$7,R$10),_xlfn.XLOOKUP($AS222,仮想キートップ,入力コード),R$13,$BB222,R$14,_xlfn.XLOOKUP($AS222,仮想キートップ,キー位置),R$15,_xlfn.XLOOKUP($AS222,仮想キートップ,キー位置),R$17,IF($AS222=_xlfn.XLOOKUP($AS222,仮想キートップ,入力キー),R$8,R$9),_xlfn.XLOOKUP($AS222,仮想キートップ,入力コード),R$13,$BB222,R$14,_xlfn.XLOOKUP($AS222,仮想キートップ,キー位置),R$16,_xlfn.XLOOKUP($AS222,仮想キートップ,キー位置),R$17,R$5,IF($AS222=_xlfn.XLOOKUP($AS222,仮想キートップ,入力キー),R$7,R$10),_xlfn.XLOOKUP($AS222,仮想キートップ,入力コード),R$13,$BD222,R$14,_xlfn.XLOOKUP($AS222,仮想キートップ,キー位置),R$15,_xlfn.XLOOKUP($AS222,仮想キートップ,キー位置),R$17,IF($AS222=_xlfn.XLOOKUP($AS222,仮想キートップ,入力キー),R$12,R$11),_xlfn.XLOOKUP($AS222,仮想キートップ,入力コード),R$13,$BD222,R$14,_xlfn.XLOOKUP($AS222,仮想キートップ,キー位置),R$16,_xlfn.XLOOKUP($AS222,仮想キートップ,キー位置),IF(COUNTA($AM222:$AM$348)&gt;1,R$17,R$18)))),"")</f>
        <v/>
      </c>
      <c r="S222" s="282"/>
      <c r="U222" s="24">
        <f t="shared" si="146"/>
        <v>2</v>
      </c>
      <c r="V222" s="23" t="str">
        <f t="shared" si="147"/>
        <v>A</v>
      </c>
      <c r="W222" s="23">
        <f t="shared" si="148"/>
        <v>1</v>
      </c>
      <c r="X222" s="23">
        <f t="shared" si="149"/>
        <v>0</v>
      </c>
      <c r="Y222" s="30">
        <f t="shared" si="150"/>
        <v>275951648768</v>
      </c>
      <c r="Z222" s="178">
        <f t="shared" si="151"/>
        <v>1</v>
      </c>
      <c r="AA222" s="23"/>
      <c r="AB222" s="386" t="str">
        <f t="shared" si="152"/>
        <v/>
      </c>
      <c r="AC222" s="49" t="str">
        <f t="shared" si="153"/>
        <v/>
      </c>
      <c r="AD222" s="50">
        <f t="shared" si="154"/>
        <v>0</v>
      </c>
      <c r="AE222" s="49" t="str">
        <f t="shared" si="155"/>
        <v/>
      </c>
      <c r="AF222" s="49" t="str">
        <f t="shared" si="156"/>
        <v/>
      </c>
      <c r="AG222" s="48">
        <f t="shared" si="157"/>
        <v>0</v>
      </c>
      <c r="AH222" s="386" t="str">
        <f t="shared" si="158"/>
        <v/>
      </c>
      <c r="AI222" s="49" t="str">
        <f t="shared" si="159"/>
        <v/>
      </c>
      <c r="AJ222" s="50">
        <f t="shared" si="160"/>
        <v>0</v>
      </c>
      <c r="AK222" s="23"/>
      <c r="AL222" s="113">
        <v>101</v>
      </c>
      <c r="AM222" s="2"/>
      <c r="AN222" s="334"/>
      <c r="AO222" s="334"/>
      <c r="AP222" s="10"/>
      <c r="AQ222" s="4" t="s">
        <v>290</v>
      </c>
      <c r="AR222" s="13"/>
      <c r="AS222" s="13" t="s">
        <v>86</v>
      </c>
      <c r="AT222" s="13" t="s">
        <v>50</v>
      </c>
      <c r="AU222" s="100"/>
      <c r="AV222" s="22" t="s">
        <v>446</v>
      </c>
      <c r="AW222" s="428"/>
      <c r="AX222" s="5"/>
      <c r="AY222" s="12"/>
      <c r="AZ222" s="122" t="str">
        <f t="shared" si="144"/>
        <v>{"key_code":"h"},{"key_code":"y"},{"key_code":"a"}</v>
      </c>
      <c r="BA222" s="83"/>
      <c r="BB222" s="122" t="str">
        <f t="shared" si="145"/>
        <v>{"key_code":"h"},{"key_code":"y"},{"key_code":"a"}</v>
      </c>
      <c r="BC222" s="83"/>
      <c r="BD222" s="320"/>
    </row>
    <row r="223" spans="1:56" ht="21">
      <c r="A223" s="285"/>
      <c r="B223" s="286"/>
      <c r="C223" s="295"/>
      <c r="D223" s="296"/>
      <c r="E223" s="291"/>
      <c r="F223" s="202" t="str">
        <f t="shared" si="161"/>
        <v/>
      </c>
      <c r="G223" s="86" t="str">
        <f t="shared" si="162"/>
        <v/>
      </c>
      <c r="H223" s="86" t="str">
        <f t="shared" si="163"/>
        <v/>
      </c>
      <c r="I223" s="86" t="str">
        <f t="shared" si="164"/>
        <v>{"description":"み &amp; や → みゃ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h","modifiers":{"optional":["caps_lock"]}},"to":[{"key_code":"delete_or_backspace"},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h","modifiers":{"optional":["caps_lock"]}},"to":[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J223" s="86" t="str">
        <f t="shared" si="16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b","modifiers":{"optional":["caps_lock"]}},"to":[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K223" s="86" t="str">
        <f t="shared" si="166"/>
        <v/>
      </c>
      <c r="L223" s="86" t="str">
        <f t="shared" si="167"/>
        <v/>
      </c>
      <c r="M223" s="86" t="str">
        <f t="shared" si="168"/>
        <v/>
      </c>
      <c r="N223" s="286"/>
      <c r="O223" s="92" t="str">
        <f t="shared" si="169"/>
        <v/>
      </c>
      <c r="P223" s="86" t="str">
        <f t="shared" si="170"/>
        <v/>
      </c>
      <c r="Q223" s="86" t="str">
        <f t="shared" si="171"/>
        <v/>
      </c>
      <c r="R223" s="93" t="str">
        <f>IF(AND($AM223&lt;&gt;"",$U223=1),_xlfn.CONCAT(R$3,PROPER(_xlfn.XLOOKUP($AS223,入力キー,入力コード)),IF(OR($BD223="",$BD223=$BB223),_xlfn.CONCAT(R$4,IF($AS223=_xlfn.XLOOKUP($AS223,仮想キートップ,入力キー),R$7,R$10),_xlfn.XLOOKUP($AS223,仮想キートップ,入力コード),R$13,$BB223,R$14,_xlfn.XLOOKUP($AS223,仮想キートップ,キー位置),R$15,_xlfn.XLOOKUP($AS223,仮想キートップ,キー位置),R$17,IF($AS223=_xlfn.XLOOKUP($AS223,仮想キートップ,入力キー),R$12,R$11),_xlfn.XLOOKUP($AS223,仮想キートップ,入力コード),R$13,$BB223,R$14,_xlfn.XLOOKUP($AS223,仮想キートップ,キー位置),R$16,_xlfn.XLOOKUP($AS223,仮想キートップ,キー位置),IF(COUNTA($AM223:$AM$348)&gt;1,R$17,R$18)),_xlfn.CONCAT(R$4,R$6,IF($AS223=_xlfn.XLOOKUP($AS223,仮想キートップ,入力キー),R$7,R$10),_xlfn.XLOOKUP($AS223,仮想キートップ,入力コード),R$13,$BB223,R$14,_xlfn.XLOOKUP($AS223,仮想キートップ,キー位置),R$15,_xlfn.XLOOKUP($AS223,仮想キートップ,キー位置),R$17,IF($AS223=_xlfn.XLOOKUP($AS223,仮想キートップ,入力キー),R$8,R$9),_xlfn.XLOOKUP($AS223,仮想キートップ,入力コード),R$13,$BB223,R$14,_xlfn.XLOOKUP($AS223,仮想キートップ,キー位置),R$16,_xlfn.XLOOKUP($AS223,仮想キートップ,キー位置),R$17,R$5,IF($AS223=_xlfn.XLOOKUP($AS223,仮想キートップ,入力キー),R$7,R$10),_xlfn.XLOOKUP($AS223,仮想キートップ,入力コード),R$13,$BD223,R$14,_xlfn.XLOOKUP($AS223,仮想キートップ,キー位置),R$15,_xlfn.XLOOKUP($AS223,仮想キートップ,キー位置),R$17,IF($AS223=_xlfn.XLOOKUP($AS223,仮想キートップ,入力キー),R$12,R$11),_xlfn.XLOOKUP($AS223,仮想キートップ,入力コード),R$13,$BD223,R$14,_xlfn.XLOOKUP($AS223,仮想キートップ,キー位置),R$16,_xlfn.XLOOKUP($AS223,仮想キートップ,キー位置),IF(COUNTA($AM223:$AM$348)&gt;1,R$17,R$18)))),"")</f>
        <v/>
      </c>
      <c r="S223" s="282"/>
      <c r="U223" s="24">
        <f t="shared" si="146"/>
        <v>2</v>
      </c>
      <c r="V223" s="23" t="str">
        <f t="shared" si="147"/>
        <v>A</v>
      </c>
      <c r="W223" s="23">
        <f t="shared" si="148"/>
        <v>1</v>
      </c>
      <c r="X223" s="23">
        <f t="shared" si="149"/>
        <v>0</v>
      </c>
      <c r="Y223" s="30">
        <f t="shared" si="150"/>
        <v>2200096997376</v>
      </c>
      <c r="Z223" s="178">
        <f t="shared" si="151"/>
        <v>0</v>
      </c>
      <c r="AA223" s="23"/>
      <c r="AB223" s="386" t="str">
        <f t="shared" si="152"/>
        <v/>
      </c>
      <c r="AC223" s="49" t="str">
        <f t="shared" si="153"/>
        <v/>
      </c>
      <c r="AD223" s="50">
        <f t="shared" si="154"/>
        <v>0</v>
      </c>
      <c r="AE223" s="49" t="str">
        <f t="shared" si="155"/>
        <v/>
      </c>
      <c r="AF223" s="49" t="str">
        <f t="shared" si="156"/>
        <v/>
      </c>
      <c r="AG223" s="48">
        <f t="shared" si="157"/>
        <v>0</v>
      </c>
      <c r="AH223" s="386" t="str">
        <f t="shared" si="158"/>
        <v/>
      </c>
      <c r="AI223" s="49" t="str">
        <f t="shared" si="159"/>
        <v/>
      </c>
      <c r="AJ223" s="50">
        <f t="shared" si="160"/>
        <v>0</v>
      </c>
      <c r="AK223" s="23"/>
      <c r="AL223" s="113">
        <v>102</v>
      </c>
      <c r="AM223" s="2"/>
      <c r="AN223" s="334"/>
      <c r="AO223" s="334"/>
      <c r="AP223" s="10"/>
      <c r="AQ223" s="4" t="s">
        <v>290</v>
      </c>
      <c r="AR223" s="13"/>
      <c r="AS223" s="13" t="s">
        <v>78</v>
      </c>
      <c r="AT223" s="13" t="s">
        <v>50</v>
      </c>
      <c r="AU223" s="100"/>
      <c r="AV223" s="22" t="s">
        <v>428</v>
      </c>
      <c r="AW223" s="428"/>
      <c r="AX223" s="5"/>
      <c r="AY223" s="12"/>
      <c r="AZ223" s="122" t="str">
        <f t="shared" si="144"/>
        <v>{"key_code":"m"},{"key_code":"y"},{"key_code":"a"}</v>
      </c>
      <c r="BA223" s="83"/>
      <c r="BB223" s="122" t="str">
        <f t="shared" si="145"/>
        <v>{"key_code":"m"},{"key_code":"y"},{"key_code":"a"}</v>
      </c>
      <c r="BC223" s="83"/>
      <c r="BD223" s="320"/>
    </row>
    <row r="224" spans="1:56" ht="21">
      <c r="A224" s="285"/>
      <c r="B224" s="286"/>
      <c r="C224" s="295"/>
      <c r="D224" s="296"/>
      <c r="E224" s="291"/>
      <c r="F224" s="202" t="str">
        <f t="shared" si="161"/>
        <v/>
      </c>
      <c r="G224" s="86" t="str">
        <f t="shared" si="162"/>
        <v/>
      </c>
      <c r="H224" s="86" t="str">
        <f t="shared" si="163"/>
        <v/>
      </c>
      <c r="I224" s="86" t="str">
        <f t="shared" si="164"/>
        <v>{"description":"き &amp; ゆ → きゅ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p","modifiers":{"optional":["caps_lock"]}},"to":[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4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w","modifiers":{"optional":["caps_lock"]}},"to":[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K224" s="86" t="str">
        <f t="shared" si="166"/>
        <v/>
      </c>
      <c r="L224" s="86" t="str">
        <f t="shared" si="167"/>
        <v/>
      </c>
      <c r="M224" s="86" t="str">
        <f t="shared" si="168"/>
        <v/>
      </c>
      <c r="N224" s="286"/>
      <c r="O224" s="92" t="str">
        <f t="shared" si="169"/>
        <v/>
      </c>
      <c r="P224" s="86" t="str">
        <f t="shared" si="170"/>
        <v/>
      </c>
      <c r="Q224" s="86" t="str">
        <f t="shared" si="171"/>
        <v/>
      </c>
      <c r="R224" s="93" t="str">
        <f>IF(AND($AM224&lt;&gt;"",$U224=1),_xlfn.CONCAT(R$3,PROPER(_xlfn.XLOOKUP($AS224,入力キー,入力コード)),IF(OR($BD224="",$BD224=$BB224),_xlfn.CONCAT(R$4,IF($AS224=_xlfn.XLOOKUP($AS224,仮想キートップ,入力キー),R$7,R$10),_xlfn.XLOOKUP($AS224,仮想キートップ,入力コード),R$13,$BB224,R$14,_xlfn.XLOOKUP($AS224,仮想キートップ,キー位置),R$15,_xlfn.XLOOKUP($AS224,仮想キートップ,キー位置),R$17,IF($AS224=_xlfn.XLOOKUP($AS224,仮想キートップ,入力キー),R$12,R$11),_xlfn.XLOOKUP($AS224,仮想キートップ,入力コード),R$13,$BB224,R$14,_xlfn.XLOOKUP($AS224,仮想キートップ,キー位置),R$16,_xlfn.XLOOKUP($AS224,仮想キートップ,キー位置),IF(COUNTA($AM224:$AM$348)&gt;1,R$17,R$18)),_xlfn.CONCAT(R$4,R$6,IF($AS224=_xlfn.XLOOKUP($AS224,仮想キートップ,入力キー),R$7,R$10),_xlfn.XLOOKUP($AS224,仮想キートップ,入力コード),R$13,$BB224,R$14,_xlfn.XLOOKUP($AS224,仮想キートップ,キー位置),R$15,_xlfn.XLOOKUP($AS224,仮想キートップ,キー位置),R$17,IF($AS224=_xlfn.XLOOKUP($AS224,仮想キートップ,入力キー),R$8,R$9),_xlfn.XLOOKUP($AS224,仮想キートップ,入力コード),R$13,$BB224,R$14,_xlfn.XLOOKUP($AS224,仮想キートップ,キー位置),R$16,_xlfn.XLOOKUP($AS224,仮想キートップ,キー位置),R$17,R$5,IF($AS224=_xlfn.XLOOKUP($AS224,仮想キートップ,入力キー),R$7,R$10),_xlfn.XLOOKUP($AS224,仮想キートップ,入力コード),R$13,$BD224,R$14,_xlfn.XLOOKUP($AS224,仮想キートップ,キー位置),R$15,_xlfn.XLOOKUP($AS224,仮想キートップ,キー位置),R$17,IF($AS224=_xlfn.XLOOKUP($AS224,仮想キートップ,入力キー),R$12,R$11),_xlfn.XLOOKUP($AS224,仮想キートップ,入力コード),R$13,$BD224,R$14,_xlfn.XLOOKUP($AS224,仮想キートップ,キー位置),R$16,_xlfn.XLOOKUP($AS224,仮想キートップ,キー位置),IF(COUNTA($AM224:$AM$348)&gt;1,R$17,R$18)))),"")</f>
        <v/>
      </c>
      <c r="S224" s="282"/>
      <c r="U224" s="24">
        <f t="shared" si="146"/>
        <v>2</v>
      </c>
      <c r="V224" s="23" t="str">
        <f t="shared" si="147"/>
        <v>A</v>
      </c>
      <c r="W224" s="23">
        <f t="shared" si="148"/>
        <v>1</v>
      </c>
      <c r="X224" s="23">
        <f t="shared" si="149"/>
        <v>0</v>
      </c>
      <c r="Y224" s="30">
        <f t="shared" si="150"/>
        <v>4210688</v>
      </c>
      <c r="Z224" s="178">
        <f t="shared" si="151"/>
        <v>1</v>
      </c>
      <c r="AA224" s="23"/>
      <c r="AB224" s="386" t="str">
        <f t="shared" si="152"/>
        <v/>
      </c>
      <c r="AC224" s="49" t="str">
        <f t="shared" si="153"/>
        <v/>
      </c>
      <c r="AD224" s="50">
        <f t="shared" si="154"/>
        <v>0</v>
      </c>
      <c r="AE224" s="49" t="str">
        <f t="shared" si="155"/>
        <v/>
      </c>
      <c r="AF224" s="49" t="str">
        <f t="shared" si="156"/>
        <v/>
      </c>
      <c r="AG224" s="48">
        <f t="shared" si="157"/>
        <v>0</v>
      </c>
      <c r="AH224" s="386" t="str">
        <f t="shared" si="158"/>
        <v/>
      </c>
      <c r="AI224" s="49" t="str">
        <f t="shared" si="159"/>
        <v/>
      </c>
      <c r="AJ224" s="50">
        <f t="shared" si="160"/>
        <v>0</v>
      </c>
      <c r="AK224" s="23"/>
      <c r="AL224" s="113">
        <v>103</v>
      </c>
      <c r="AM224" s="2"/>
      <c r="AN224" s="334"/>
      <c r="AO224" s="334"/>
      <c r="AP224" s="10"/>
      <c r="AQ224" s="4" t="s">
        <v>290</v>
      </c>
      <c r="AR224" s="13"/>
      <c r="AS224" s="13" t="s">
        <v>25</v>
      </c>
      <c r="AT224" s="13" t="s">
        <v>21</v>
      </c>
      <c r="AU224" s="100"/>
      <c r="AV224" s="22" t="s">
        <v>438</v>
      </c>
      <c r="AW224" s="428"/>
      <c r="AX224" s="5"/>
      <c r="AY224" s="12"/>
      <c r="AZ224" s="122" t="str">
        <f t="shared" si="144"/>
        <v>{"key_code":"k"},{"key_code":"y"},{"key_code":"u"}</v>
      </c>
      <c r="BA224" s="83"/>
      <c r="BB224" s="122" t="str">
        <f t="shared" si="145"/>
        <v>{"key_code":"k"},{"key_code":"y"},{"key_code":"u"}</v>
      </c>
      <c r="BC224" s="83"/>
      <c r="BD224" s="320"/>
    </row>
    <row r="225" spans="1:56" ht="21">
      <c r="A225" s="285"/>
      <c r="B225" s="286"/>
      <c r="C225" s="295"/>
      <c r="D225" s="296"/>
      <c r="E225" s="291"/>
      <c r="F225" s="202" t="str">
        <f t="shared" si="161"/>
        <v/>
      </c>
      <c r="G225" s="86" t="str">
        <f t="shared" si="162"/>
        <v/>
      </c>
      <c r="H225" s="86" t="str">
        <f t="shared" si="163"/>
        <v/>
      </c>
      <c r="I225" s="86" t="str">
        <f t="shared" si="164"/>
        <v>{"description":"り &amp; ゆ → りゅ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p","modifiers":{"optional":["caps_lock"]}},"to":[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5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e","modifiers":{"optional":["caps_lock"]}},"to":[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</v>
      </c>
      <c r="K225" s="86" t="str">
        <f t="shared" si="166"/>
        <v/>
      </c>
      <c r="L225" s="86" t="str">
        <f t="shared" si="167"/>
        <v/>
      </c>
      <c r="M225" s="86" t="str">
        <f t="shared" si="168"/>
        <v/>
      </c>
      <c r="N225" s="286"/>
      <c r="O225" s="92" t="str">
        <f t="shared" si="169"/>
        <v/>
      </c>
      <c r="P225" s="86" t="str">
        <f t="shared" si="170"/>
        <v/>
      </c>
      <c r="Q225" s="86" t="str">
        <f t="shared" si="171"/>
        <v/>
      </c>
      <c r="R225" s="93" t="str">
        <f>IF(AND($AM225&lt;&gt;"",$U225=1),_xlfn.CONCAT(R$3,PROPER(_xlfn.XLOOKUP($AS225,入力キー,入力コード)),IF(OR($BD225="",$BD225=$BB225),_xlfn.CONCAT(R$4,IF($AS225=_xlfn.XLOOKUP($AS225,仮想キートップ,入力キー),R$7,R$10),_xlfn.XLOOKUP($AS225,仮想キートップ,入力コード),R$13,$BB225,R$14,_xlfn.XLOOKUP($AS225,仮想キートップ,キー位置),R$15,_xlfn.XLOOKUP($AS225,仮想キートップ,キー位置),R$17,IF($AS225=_xlfn.XLOOKUP($AS225,仮想キートップ,入力キー),R$12,R$11),_xlfn.XLOOKUP($AS225,仮想キートップ,入力コード),R$13,$BB225,R$14,_xlfn.XLOOKUP($AS225,仮想キートップ,キー位置),R$16,_xlfn.XLOOKUP($AS225,仮想キートップ,キー位置),IF(COUNTA($AM225:$AM$348)&gt;1,R$17,R$18)),_xlfn.CONCAT(R$4,R$6,IF($AS225=_xlfn.XLOOKUP($AS225,仮想キートップ,入力キー),R$7,R$10),_xlfn.XLOOKUP($AS225,仮想キートップ,入力コード),R$13,$BB225,R$14,_xlfn.XLOOKUP($AS225,仮想キートップ,キー位置),R$15,_xlfn.XLOOKUP($AS225,仮想キートップ,キー位置),R$17,IF($AS225=_xlfn.XLOOKUP($AS225,仮想キートップ,入力キー),R$8,R$9),_xlfn.XLOOKUP($AS225,仮想キートップ,入力コード),R$13,$BB225,R$14,_xlfn.XLOOKUP($AS225,仮想キートップ,キー位置),R$16,_xlfn.XLOOKUP($AS225,仮想キートップ,キー位置),R$17,R$5,IF($AS225=_xlfn.XLOOKUP($AS225,仮想キートップ,入力キー),R$7,R$10),_xlfn.XLOOKUP($AS225,仮想キートップ,入力コード),R$13,$BD225,R$14,_xlfn.XLOOKUP($AS225,仮想キートップ,キー位置),R$15,_xlfn.XLOOKUP($AS225,仮想キートップ,キー位置),R$17,IF($AS225=_xlfn.XLOOKUP($AS225,仮想キートップ,入力キー),R$12,R$11),_xlfn.XLOOKUP($AS225,仮想キートップ,入力コード),R$13,$BD225,R$14,_xlfn.XLOOKUP($AS225,仮想キートップ,キー位置),R$16,_xlfn.XLOOKUP($AS225,仮想キートップ,キー位置),IF(COUNTA($AM225:$AM$348)&gt;1,R$17,R$18)))),"")</f>
        <v/>
      </c>
      <c r="S225" s="282"/>
      <c r="U225" s="24">
        <f t="shared" si="146"/>
        <v>2</v>
      </c>
      <c r="V225" s="23" t="str">
        <f t="shared" si="147"/>
        <v>A</v>
      </c>
      <c r="W225" s="23">
        <f t="shared" si="148"/>
        <v>1</v>
      </c>
      <c r="X225" s="23">
        <f t="shared" si="149"/>
        <v>0</v>
      </c>
      <c r="Y225" s="30">
        <f t="shared" si="150"/>
        <v>4227072</v>
      </c>
      <c r="Z225" s="178">
        <f t="shared" si="151"/>
        <v>1</v>
      </c>
      <c r="AA225" s="23"/>
      <c r="AB225" s="386" t="str">
        <f t="shared" si="152"/>
        <v/>
      </c>
      <c r="AC225" s="49" t="str">
        <f t="shared" si="153"/>
        <v/>
      </c>
      <c r="AD225" s="50">
        <f t="shared" si="154"/>
        <v>0</v>
      </c>
      <c r="AE225" s="49" t="str">
        <f t="shared" si="155"/>
        <v/>
      </c>
      <c r="AF225" s="49" t="str">
        <f t="shared" si="156"/>
        <v/>
      </c>
      <c r="AG225" s="48">
        <f t="shared" si="157"/>
        <v>0</v>
      </c>
      <c r="AH225" s="386" t="str">
        <f t="shared" si="158"/>
        <v/>
      </c>
      <c r="AI225" s="49" t="str">
        <f t="shared" si="159"/>
        <v/>
      </c>
      <c r="AJ225" s="50">
        <f t="shared" si="160"/>
        <v>0</v>
      </c>
      <c r="AK225" s="23"/>
      <c r="AL225" s="113">
        <v>104</v>
      </c>
      <c r="AM225" s="2"/>
      <c r="AN225" s="334"/>
      <c r="AO225" s="334"/>
      <c r="AP225" s="10"/>
      <c r="AQ225" s="4" t="s">
        <v>290</v>
      </c>
      <c r="AR225" s="13"/>
      <c r="AS225" s="13" t="s">
        <v>16</v>
      </c>
      <c r="AT225" s="13" t="s">
        <v>21</v>
      </c>
      <c r="AU225" s="100"/>
      <c r="AV225" s="22" t="s">
        <v>432</v>
      </c>
      <c r="AW225" s="428"/>
      <c r="AX225" s="5"/>
      <c r="AY225" s="12"/>
      <c r="AZ225" s="122" t="str">
        <f t="shared" si="144"/>
        <v>{"key_code":"r"},{"key_code":"y"},{"key_code":"u"}</v>
      </c>
      <c r="BA225" s="83"/>
      <c r="BB225" s="122" t="str">
        <f t="shared" si="145"/>
        <v>{"key_code":"r"},{"key_code":"y"},{"key_code":"u"}</v>
      </c>
      <c r="BC225" s="83"/>
      <c r="BD225" s="320"/>
    </row>
    <row r="226" spans="1:56" ht="21">
      <c r="A226" s="285"/>
      <c r="B226" s="286"/>
      <c r="C226" s="295"/>
      <c r="D226" s="296"/>
      <c r="E226" s="291"/>
      <c r="F226" s="202" t="str">
        <f t="shared" si="161"/>
        <v/>
      </c>
      <c r="G226" s="86" t="str">
        <f t="shared" si="162"/>
        <v/>
      </c>
      <c r="H226" s="86" t="str">
        <f t="shared" si="163"/>
        <v/>
      </c>
      <c r="I226" s="86" t="str">
        <f t="shared" si="164"/>
        <v>{"description":"し &amp; ゆ → しゅ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p","modifiers":{"optional":["caps_lock"]}},"to":[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6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r","modifiers":{"optional":["caps_lock"]}},"to":[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K226" s="86" t="str">
        <f t="shared" si="166"/>
        <v/>
      </c>
      <c r="L226" s="86" t="str">
        <f t="shared" si="167"/>
        <v/>
      </c>
      <c r="M226" s="86" t="str">
        <f t="shared" si="168"/>
        <v/>
      </c>
      <c r="N226" s="286"/>
      <c r="O226" s="92" t="str">
        <f t="shared" si="169"/>
        <v/>
      </c>
      <c r="P226" s="86" t="str">
        <f t="shared" si="170"/>
        <v/>
      </c>
      <c r="Q226" s="86" t="str">
        <f t="shared" si="171"/>
        <v/>
      </c>
      <c r="R226" s="93" t="str">
        <f>IF(AND($AM226&lt;&gt;"",$U226=1),_xlfn.CONCAT(R$3,PROPER(_xlfn.XLOOKUP($AS226,入力キー,入力コード)),IF(OR($BD226="",$BD226=$BB226),_xlfn.CONCAT(R$4,IF($AS226=_xlfn.XLOOKUP($AS226,仮想キートップ,入力キー),R$7,R$10),_xlfn.XLOOKUP($AS226,仮想キートップ,入力コード),R$13,$BB226,R$14,_xlfn.XLOOKUP($AS226,仮想キートップ,キー位置),R$15,_xlfn.XLOOKUP($AS226,仮想キートップ,キー位置),R$17,IF($AS226=_xlfn.XLOOKUP($AS226,仮想キートップ,入力キー),R$12,R$11),_xlfn.XLOOKUP($AS226,仮想キートップ,入力コード),R$13,$BB226,R$14,_xlfn.XLOOKUP($AS226,仮想キートップ,キー位置),R$16,_xlfn.XLOOKUP($AS226,仮想キートップ,キー位置),IF(COUNTA($AM226:$AM$348)&gt;1,R$17,R$18)),_xlfn.CONCAT(R$4,R$6,IF($AS226=_xlfn.XLOOKUP($AS226,仮想キートップ,入力キー),R$7,R$10),_xlfn.XLOOKUP($AS226,仮想キートップ,入力コード),R$13,$BB226,R$14,_xlfn.XLOOKUP($AS226,仮想キートップ,キー位置),R$15,_xlfn.XLOOKUP($AS226,仮想キートップ,キー位置),R$17,IF($AS226=_xlfn.XLOOKUP($AS226,仮想キートップ,入力キー),R$8,R$9),_xlfn.XLOOKUP($AS226,仮想キートップ,入力コード),R$13,$BB226,R$14,_xlfn.XLOOKUP($AS226,仮想キートップ,キー位置),R$16,_xlfn.XLOOKUP($AS226,仮想キートップ,キー位置),R$17,R$5,IF($AS226=_xlfn.XLOOKUP($AS226,仮想キートップ,入力キー),R$7,R$10),_xlfn.XLOOKUP($AS226,仮想キートップ,入力コード),R$13,$BD226,R$14,_xlfn.XLOOKUP($AS226,仮想キートップ,キー位置),R$15,_xlfn.XLOOKUP($AS226,仮想キートップ,キー位置),R$17,IF($AS226=_xlfn.XLOOKUP($AS226,仮想キートップ,入力キー),R$12,R$11),_xlfn.XLOOKUP($AS226,仮想キートップ,入力コード),R$13,$BD226,R$14,_xlfn.XLOOKUP($AS226,仮想キートップ,キー位置),R$16,_xlfn.XLOOKUP($AS226,仮想キートップ,キー位置),IF(COUNTA($AM226:$AM$348)&gt;1,R$17,R$18)))),"")</f>
        <v/>
      </c>
      <c r="S226" s="282"/>
      <c r="U226" s="24">
        <f t="shared" si="146"/>
        <v>2</v>
      </c>
      <c r="V226" s="23" t="str">
        <f t="shared" si="147"/>
        <v>A</v>
      </c>
      <c r="W226" s="23">
        <f t="shared" si="148"/>
        <v>1</v>
      </c>
      <c r="X226" s="23">
        <f t="shared" si="149"/>
        <v>0</v>
      </c>
      <c r="Y226" s="30">
        <f t="shared" si="150"/>
        <v>4259840</v>
      </c>
      <c r="Z226" s="178">
        <f t="shared" si="151"/>
        <v>1</v>
      </c>
      <c r="AA226" s="23"/>
      <c r="AB226" s="386" t="str">
        <f t="shared" si="152"/>
        <v/>
      </c>
      <c r="AC226" s="49" t="str">
        <f t="shared" si="153"/>
        <v/>
      </c>
      <c r="AD226" s="50">
        <f t="shared" si="154"/>
        <v>0</v>
      </c>
      <c r="AE226" s="49" t="str">
        <f t="shared" si="155"/>
        <v/>
      </c>
      <c r="AF226" s="49" t="str">
        <f t="shared" si="156"/>
        <v/>
      </c>
      <c r="AG226" s="48">
        <f t="shared" si="157"/>
        <v>0</v>
      </c>
      <c r="AH226" s="386" t="str">
        <f t="shared" si="158"/>
        <v/>
      </c>
      <c r="AI226" s="49" t="str">
        <f t="shared" si="159"/>
        <v/>
      </c>
      <c r="AJ226" s="50">
        <f t="shared" si="160"/>
        <v>0</v>
      </c>
      <c r="AK226" s="23"/>
      <c r="AL226" s="113">
        <v>105</v>
      </c>
      <c r="AM226" s="2"/>
      <c r="AN226" s="334"/>
      <c r="AO226" s="334"/>
      <c r="AP226" s="10"/>
      <c r="AQ226" s="4" t="s">
        <v>290</v>
      </c>
      <c r="AR226" s="13"/>
      <c r="AS226" s="13" t="s">
        <v>29</v>
      </c>
      <c r="AT226" s="13" t="s">
        <v>21</v>
      </c>
      <c r="AU226" s="100"/>
      <c r="AV226" s="22" t="s">
        <v>435</v>
      </c>
      <c r="AW226" s="428"/>
      <c r="AX226" s="5"/>
      <c r="AY226" s="12"/>
      <c r="AZ226" s="122" t="str">
        <f t="shared" si="144"/>
        <v>{"key_code":"s"},{"key_code":"y"},{"key_code":"u"}</v>
      </c>
      <c r="BA226" s="83"/>
      <c r="BB226" s="122" t="str">
        <f t="shared" si="145"/>
        <v>{"key_code":"s"},{"key_code":"y"},{"key_code":"u"}</v>
      </c>
      <c r="BC226" s="83"/>
      <c r="BD226" s="320"/>
    </row>
    <row r="227" spans="1:56" ht="21">
      <c r="A227" s="285"/>
      <c r="B227" s="286"/>
      <c r="C227" s="295"/>
      <c r="D227" s="296"/>
      <c r="E227" s="291"/>
      <c r="F227" s="202" t="str">
        <f t="shared" si="161"/>
        <v/>
      </c>
      <c r="G227" s="86" t="str">
        <f t="shared" si="162"/>
        <v/>
      </c>
      <c r="H227" s="86" t="str">
        <f t="shared" si="163"/>
        <v/>
      </c>
      <c r="I227" s="86" t="str">
        <f t="shared" si="164"/>
        <v>{"description":"に &amp; ゆ → にゅ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p","modifiers":{"optional":["caps_lock"]}},"to":[{"key_code":"delete_or_backspace"},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p","modifiers":{"optional":["caps_lock"]}},"to":[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7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d","modifiers":{"optional":["caps_lock"]}},"to":[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K227" s="86" t="str">
        <f t="shared" si="166"/>
        <v/>
      </c>
      <c r="L227" s="86" t="str">
        <f t="shared" si="167"/>
        <v/>
      </c>
      <c r="M227" s="86" t="str">
        <f t="shared" si="168"/>
        <v/>
      </c>
      <c r="N227" s="286"/>
      <c r="O227" s="92" t="str">
        <f t="shared" si="169"/>
        <v/>
      </c>
      <c r="P227" s="86" t="str">
        <f t="shared" si="170"/>
        <v/>
      </c>
      <c r="Q227" s="86" t="str">
        <f t="shared" si="171"/>
        <v/>
      </c>
      <c r="R227" s="93" t="str">
        <f>IF(AND($AM227&lt;&gt;"",$U227=1),_xlfn.CONCAT(R$3,PROPER(_xlfn.XLOOKUP($AS227,入力キー,入力コード)),IF(OR($BD227="",$BD227=$BB227),_xlfn.CONCAT(R$4,IF($AS227=_xlfn.XLOOKUP($AS227,仮想キートップ,入力キー),R$7,R$10),_xlfn.XLOOKUP($AS227,仮想キートップ,入力コード),R$13,$BB227,R$14,_xlfn.XLOOKUP($AS227,仮想キートップ,キー位置),R$15,_xlfn.XLOOKUP($AS227,仮想キートップ,キー位置),R$17,IF($AS227=_xlfn.XLOOKUP($AS227,仮想キートップ,入力キー),R$12,R$11),_xlfn.XLOOKUP($AS227,仮想キートップ,入力コード),R$13,$BB227,R$14,_xlfn.XLOOKUP($AS227,仮想キートップ,キー位置),R$16,_xlfn.XLOOKUP($AS227,仮想キートップ,キー位置),IF(COUNTA($AM227:$AM$348)&gt;1,R$17,R$18)),_xlfn.CONCAT(R$4,R$6,IF($AS227=_xlfn.XLOOKUP($AS227,仮想キートップ,入力キー),R$7,R$10),_xlfn.XLOOKUP($AS227,仮想キートップ,入力コード),R$13,$BB227,R$14,_xlfn.XLOOKUP($AS227,仮想キートップ,キー位置),R$15,_xlfn.XLOOKUP($AS227,仮想キートップ,キー位置),R$17,IF($AS227=_xlfn.XLOOKUP($AS227,仮想キートップ,入力キー),R$8,R$9),_xlfn.XLOOKUP($AS227,仮想キートップ,入力コード),R$13,$BB227,R$14,_xlfn.XLOOKUP($AS227,仮想キートップ,キー位置),R$16,_xlfn.XLOOKUP($AS227,仮想キートップ,キー位置),R$17,R$5,IF($AS227=_xlfn.XLOOKUP($AS227,仮想キートップ,入力キー),R$7,R$10),_xlfn.XLOOKUP($AS227,仮想キートップ,入力コード),R$13,$BD227,R$14,_xlfn.XLOOKUP($AS227,仮想キートップ,キー位置),R$15,_xlfn.XLOOKUP($AS227,仮想キートップ,キー位置),R$17,IF($AS227=_xlfn.XLOOKUP($AS227,仮想キートップ,入力キー),R$12,R$11),_xlfn.XLOOKUP($AS227,仮想キートップ,入力コード),R$13,$BD227,R$14,_xlfn.XLOOKUP($AS227,仮想キートップ,キー位置),R$16,_xlfn.XLOOKUP($AS227,仮想キートップ,キー位置),IF(COUNTA($AM227:$AM$348)&gt;1,R$17,R$18)))),"")</f>
        <v/>
      </c>
      <c r="S227" s="282"/>
      <c r="U227" s="24">
        <f t="shared" si="146"/>
        <v>2</v>
      </c>
      <c r="V227" s="23" t="str">
        <f t="shared" si="147"/>
        <v>A</v>
      </c>
      <c r="W227" s="23">
        <f t="shared" si="148"/>
        <v>1</v>
      </c>
      <c r="X227" s="23">
        <f t="shared" si="149"/>
        <v>0</v>
      </c>
      <c r="Y227" s="30">
        <f t="shared" si="150"/>
        <v>138412032</v>
      </c>
      <c r="Z227" s="178">
        <f t="shared" si="151"/>
        <v>1</v>
      </c>
      <c r="AA227" s="23"/>
      <c r="AB227" s="386" t="str">
        <f t="shared" si="152"/>
        <v/>
      </c>
      <c r="AC227" s="49" t="str">
        <f t="shared" si="153"/>
        <v/>
      </c>
      <c r="AD227" s="50">
        <f t="shared" si="154"/>
        <v>0</v>
      </c>
      <c r="AE227" s="49" t="str">
        <f t="shared" si="155"/>
        <v/>
      </c>
      <c r="AF227" s="49" t="str">
        <f t="shared" si="156"/>
        <v/>
      </c>
      <c r="AG227" s="48">
        <f t="shared" si="157"/>
        <v>0</v>
      </c>
      <c r="AH227" s="386" t="str">
        <f t="shared" si="158"/>
        <v/>
      </c>
      <c r="AI227" s="49" t="str">
        <f t="shared" si="159"/>
        <v/>
      </c>
      <c r="AJ227" s="50">
        <f t="shared" si="160"/>
        <v>0</v>
      </c>
      <c r="AK227" s="23"/>
      <c r="AL227" s="113">
        <v>106</v>
      </c>
      <c r="AM227" s="2"/>
      <c r="AN227" s="334"/>
      <c r="AO227" s="334"/>
      <c r="AP227" s="10"/>
      <c r="AQ227" s="4" t="s">
        <v>290</v>
      </c>
      <c r="AR227" s="13"/>
      <c r="AS227" s="13" t="s">
        <v>46</v>
      </c>
      <c r="AT227" s="13" t="s">
        <v>21</v>
      </c>
      <c r="AU227" s="100"/>
      <c r="AV227" s="22" t="s">
        <v>441</v>
      </c>
      <c r="AW227" s="428"/>
      <c r="AX227" s="5"/>
      <c r="AY227" s="12"/>
      <c r="AZ227" s="122" t="str">
        <f t="shared" si="144"/>
        <v>{"key_code":"n"},{"key_code":"y"},{"key_code":"u"}</v>
      </c>
      <c r="BA227" s="83"/>
      <c r="BB227" s="122" t="str">
        <f t="shared" si="145"/>
        <v>{"key_code":"n"},{"key_code":"y"},{"key_code":"u"}</v>
      </c>
      <c r="BC227" s="83"/>
      <c r="BD227" s="320"/>
    </row>
    <row r="228" spans="1:56" ht="21">
      <c r="A228" s="285"/>
      <c r="B228" s="286"/>
      <c r="C228" s="295"/>
      <c r="D228" s="296"/>
      <c r="E228" s="291"/>
      <c r="F228" s="202" t="str">
        <f t="shared" si="161"/>
        <v/>
      </c>
      <c r="G228" s="86" t="str">
        <f t="shared" si="162"/>
        <v/>
      </c>
      <c r="H228" s="86" t="str">
        <f t="shared" si="163"/>
        <v/>
      </c>
      <c r="I228" s="86" t="str">
        <f t="shared" si="164"/>
        <v>{"description":"ち &amp; ゆ → ちゅ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p","modifiers":{"optional":["caps_lock"]}},"to":[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8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g","modifiers":{"optional":["caps_lock"]}},"to":[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K228" s="86" t="str">
        <f t="shared" si="166"/>
        <v/>
      </c>
      <c r="L228" s="86" t="str">
        <f t="shared" si="167"/>
        <v/>
      </c>
      <c r="M228" s="86" t="str">
        <f t="shared" si="168"/>
        <v/>
      </c>
      <c r="N228" s="286"/>
      <c r="O228" s="92" t="str">
        <f t="shared" si="169"/>
        <v/>
      </c>
      <c r="P228" s="86" t="str">
        <f t="shared" si="170"/>
        <v/>
      </c>
      <c r="Q228" s="86" t="str">
        <f t="shared" si="171"/>
        <v/>
      </c>
      <c r="R228" s="93" t="str">
        <f>IF(AND($AM228&lt;&gt;"",$U228=1),_xlfn.CONCAT(R$3,PROPER(_xlfn.XLOOKUP($AS228,入力キー,入力コード)),IF(OR($BD228="",$BD228=$BB228),_xlfn.CONCAT(R$4,IF($AS228=_xlfn.XLOOKUP($AS228,仮想キートップ,入力キー),R$7,R$10),_xlfn.XLOOKUP($AS228,仮想キートップ,入力コード),R$13,$BB228,R$14,_xlfn.XLOOKUP($AS228,仮想キートップ,キー位置),R$15,_xlfn.XLOOKUP($AS228,仮想キートップ,キー位置),R$17,IF($AS228=_xlfn.XLOOKUP($AS228,仮想キートップ,入力キー),R$12,R$11),_xlfn.XLOOKUP($AS228,仮想キートップ,入力コード),R$13,$BB228,R$14,_xlfn.XLOOKUP($AS228,仮想キートップ,キー位置),R$16,_xlfn.XLOOKUP($AS228,仮想キートップ,キー位置),IF(COUNTA($AM228:$AM$348)&gt;1,R$17,R$18)),_xlfn.CONCAT(R$4,R$6,IF($AS228=_xlfn.XLOOKUP($AS228,仮想キートップ,入力キー),R$7,R$10),_xlfn.XLOOKUP($AS228,仮想キートップ,入力コード),R$13,$BB228,R$14,_xlfn.XLOOKUP($AS228,仮想キートップ,キー位置),R$15,_xlfn.XLOOKUP($AS228,仮想キートップ,キー位置),R$17,IF($AS228=_xlfn.XLOOKUP($AS228,仮想キートップ,入力キー),R$8,R$9),_xlfn.XLOOKUP($AS228,仮想キートップ,入力コード),R$13,$BB228,R$14,_xlfn.XLOOKUP($AS228,仮想キートップ,キー位置),R$16,_xlfn.XLOOKUP($AS228,仮想キートップ,キー位置),R$17,R$5,IF($AS228=_xlfn.XLOOKUP($AS228,仮想キートップ,入力キー),R$7,R$10),_xlfn.XLOOKUP($AS228,仮想キートップ,入力コード),R$13,$BD228,R$14,_xlfn.XLOOKUP($AS228,仮想キートップ,キー位置),R$15,_xlfn.XLOOKUP($AS228,仮想キートップ,キー位置),R$17,IF($AS228=_xlfn.XLOOKUP($AS228,仮想キートップ,入力キー),R$12,R$11),_xlfn.XLOOKUP($AS228,仮想キートップ,入力コード),R$13,$BD228,R$14,_xlfn.XLOOKUP($AS228,仮想キートップ,キー位置),R$16,_xlfn.XLOOKUP($AS228,仮想キートップ,キー位置),IF(COUNTA($AM228:$AM$348)&gt;1,R$17,R$18)))),"")</f>
        <v/>
      </c>
      <c r="S228" s="282"/>
      <c r="U228" s="24">
        <f t="shared" si="146"/>
        <v>2</v>
      </c>
      <c r="V228" s="23" t="str">
        <f t="shared" si="147"/>
        <v>A</v>
      </c>
      <c r="W228" s="23">
        <f t="shared" si="148"/>
        <v>1</v>
      </c>
      <c r="X228" s="23">
        <f t="shared" si="149"/>
        <v>0</v>
      </c>
      <c r="Y228" s="30">
        <f t="shared" si="150"/>
        <v>541065216</v>
      </c>
      <c r="Z228" s="178">
        <f t="shared" si="151"/>
        <v>1</v>
      </c>
      <c r="AA228" s="23"/>
      <c r="AB228" s="386" t="str">
        <f t="shared" si="152"/>
        <v/>
      </c>
      <c r="AC228" s="49" t="str">
        <f t="shared" si="153"/>
        <v/>
      </c>
      <c r="AD228" s="50">
        <f t="shared" si="154"/>
        <v>0</v>
      </c>
      <c r="AE228" s="49" t="str">
        <f t="shared" si="155"/>
        <v/>
      </c>
      <c r="AF228" s="49" t="str">
        <f t="shared" si="156"/>
        <v/>
      </c>
      <c r="AG228" s="48">
        <f t="shared" si="157"/>
        <v>0</v>
      </c>
      <c r="AH228" s="386" t="str">
        <f t="shared" si="158"/>
        <v/>
      </c>
      <c r="AI228" s="49" t="str">
        <f t="shared" si="159"/>
        <v/>
      </c>
      <c r="AJ228" s="50">
        <f t="shared" si="160"/>
        <v>0</v>
      </c>
      <c r="AK228" s="23"/>
      <c r="AL228" s="113">
        <v>107</v>
      </c>
      <c r="AM228" s="2"/>
      <c r="AN228" s="334"/>
      <c r="AO228" s="334"/>
      <c r="AP228" s="10"/>
      <c r="AQ228" s="4" t="s">
        <v>290</v>
      </c>
      <c r="AR228" s="13"/>
      <c r="AS228" s="13" t="s">
        <v>49</v>
      </c>
      <c r="AT228" s="13" t="s">
        <v>21</v>
      </c>
      <c r="AU228" s="100"/>
      <c r="AV228" s="22" t="s">
        <v>444</v>
      </c>
      <c r="AW228" s="428"/>
      <c r="AX228" s="5"/>
      <c r="AY228" s="12"/>
      <c r="AZ228" s="122" t="str">
        <f t="shared" si="144"/>
        <v>{"key_code":"t"},{"key_code":"y"},{"key_code":"u"}</v>
      </c>
      <c r="BA228" s="83"/>
      <c r="BB228" s="122" t="str">
        <f t="shared" si="145"/>
        <v>{"key_code":"t"},{"key_code":"y"},{"key_code":"u"}</v>
      </c>
      <c r="BC228" s="83"/>
      <c r="BD228" s="320"/>
    </row>
    <row r="229" spans="1:56" ht="21">
      <c r="A229" s="285"/>
      <c r="B229" s="286"/>
      <c r="C229" s="295"/>
      <c r="D229" s="296"/>
      <c r="E229" s="291"/>
      <c r="F229" s="202" t="str">
        <f t="shared" si="161"/>
        <v/>
      </c>
      <c r="G229" s="86" t="str">
        <f t="shared" si="162"/>
        <v/>
      </c>
      <c r="H229" s="86" t="str">
        <f t="shared" si="163"/>
        <v/>
      </c>
      <c r="I229" s="86" t="str">
        <f t="shared" si="164"/>
        <v>{"description":"ひ &amp; ゆ → ひゅ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p","modifiers":{"optional":["caps_lock"]}},"to":[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J229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x","modifiers":{"optional":["caps_lock"]}},"to":[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K229" s="86" t="str">
        <f t="shared" si="166"/>
        <v/>
      </c>
      <c r="L229" s="86" t="str">
        <f t="shared" si="167"/>
        <v/>
      </c>
      <c r="M229" s="86" t="str">
        <f t="shared" si="168"/>
        <v/>
      </c>
      <c r="N229" s="286"/>
      <c r="O229" s="92" t="str">
        <f t="shared" si="169"/>
        <v/>
      </c>
      <c r="P229" s="86" t="str">
        <f t="shared" si="170"/>
        <v/>
      </c>
      <c r="Q229" s="86" t="str">
        <f t="shared" si="171"/>
        <v/>
      </c>
      <c r="R229" s="93" t="str">
        <f>IF(AND($AM229&lt;&gt;"",$U229=1),_xlfn.CONCAT(R$3,PROPER(_xlfn.XLOOKUP($AS229,入力キー,入力コード)),IF(OR($BD229="",$BD229=$BB229),_xlfn.CONCAT(R$4,IF($AS229=_xlfn.XLOOKUP($AS229,仮想キートップ,入力キー),R$7,R$10),_xlfn.XLOOKUP($AS229,仮想キートップ,入力コード),R$13,$BB229,R$14,_xlfn.XLOOKUP($AS229,仮想キートップ,キー位置),R$15,_xlfn.XLOOKUP($AS229,仮想キートップ,キー位置),R$17,IF($AS229=_xlfn.XLOOKUP($AS229,仮想キートップ,入力キー),R$12,R$11),_xlfn.XLOOKUP($AS229,仮想キートップ,入力コード),R$13,$BB229,R$14,_xlfn.XLOOKUP($AS229,仮想キートップ,キー位置),R$16,_xlfn.XLOOKUP($AS229,仮想キートップ,キー位置),IF(COUNTA($AM229:$AM$348)&gt;1,R$17,R$18)),_xlfn.CONCAT(R$4,R$6,IF($AS229=_xlfn.XLOOKUP($AS229,仮想キートップ,入力キー),R$7,R$10),_xlfn.XLOOKUP($AS229,仮想キートップ,入力コード),R$13,$BB229,R$14,_xlfn.XLOOKUP($AS229,仮想キートップ,キー位置),R$15,_xlfn.XLOOKUP($AS229,仮想キートップ,キー位置),R$17,IF($AS229=_xlfn.XLOOKUP($AS229,仮想キートップ,入力キー),R$8,R$9),_xlfn.XLOOKUP($AS229,仮想キートップ,入力コード),R$13,$BB229,R$14,_xlfn.XLOOKUP($AS229,仮想キートップ,キー位置),R$16,_xlfn.XLOOKUP($AS229,仮想キートップ,キー位置),R$17,R$5,IF($AS229=_xlfn.XLOOKUP($AS229,仮想キートップ,入力キー),R$7,R$10),_xlfn.XLOOKUP($AS229,仮想キートップ,入力コード),R$13,$BD229,R$14,_xlfn.XLOOKUP($AS229,仮想キートップ,キー位置),R$15,_xlfn.XLOOKUP($AS229,仮想キートップ,キー位置),R$17,IF($AS229=_xlfn.XLOOKUP($AS229,仮想キートップ,入力キー),R$12,R$11),_xlfn.XLOOKUP($AS229,仮想キートップ,入力コード),R$13,$BD229,R$14,_xlfn.XLOOKUP($AS229,仮想キートップ,キー位置),R$16,_xlfn.XLOOKUP($AS229,仮想キートップ,キー位置),IF(COUNTA($AM229:$AM$348)&gt;1,R$17,R$18)))),"")</f>
        <v/>
      </c>
      <c r="S229" s="282"/>
      <c r="U229" s="24">
        <f t="shared" si="146"/>
        <v>2</v>
      </c>
      <c r="V229" s="23" t="str">
        <f t="shared" si="147"/>
        <v>A</v>
      </c>
      <c r="W229" s="23">
        <f t="shared" si="148"/>
        <v>1</v>
      </c>
      <c r="X229" s="23">
        <f t="shared" si="149"/>
        <v>0</v>
      </c>
      <c r="Y229" s="30">
        <f t="shared" si="150"/>
        <v>274882101248</v>
      </c>
      <c r="Z229" s="178">
        <f t="shared" si="151"/>
        <v>1</v>
      </c>
      <c r="AA229" s="23"/>
      <c r="AB229" s="386" t="str">
        <f t="shared" si="152"/>
        <v/>
      </c>
      <c r="AC229" s="49" t="str">
        <f t="shared" si="153"/>
        <v/>
      </c>
      <c r="AD229" s="50">
        <f t="shared" si="154"/>
        <v>0</v>
      </c>
      <c r="AE229" s="49" t="str">
        <f t="shared" si="155"/>
        <v/>
      </c>
      <c r="AF229" s="49" t="str">
        <f t="shared" si="156"/>
        <v/>
      </c>
      <c r="AG229" s="48">
        <f t="shared" si="157"/>
        <v>0</v>
      </c>
      <c r="AH229" s="386" t="str">
        <f t="shared" si="158"/>
        <v/>
      </c>
      <c r="AI229" s="49" t="str">
        <f t="shared" si="159"/>
        <v/>
      </c>
      <c r="AJ229" s="50">
        <f t="shared" si="160"/>
        <v>0</v>
      </c>
      <c r="AK229" s="23"/>
      <c r="AL229" s="113">
        <v>108</v>
      </c>
      <c r="AM229" s="2"/>
      <c r="AN229" s="334"/>
      <c r="AO229" s="334"/>
      <c r="AP229" s="10"/>
      <c r="AQ229" s="4" t="s">
        <v>290</v>
      </c>
      <c r="AR229" s="13"/>
      <c r="AS229" s="13" t="s">
        <v>86</v>
      </c>
      <c r="AT229" s="13" t="s">
        <v>21</v>
      </c>
      <c r="AU229" s="100"/>
      <c r="AV229" s="22" t="s">
        <v>447</v>
      </c>
      <c r="AW229" s="428"/>
      <c r="AX229" s="5"/>
      <c r="AY229" s="12"/>
      <c r="AZ229" s="122" t="str">
        <f t="shared" si="144"/>
        <v>{"key_code":"h"},{"key_code":"y"},{"key_code":"u"}</v>
      </c>
      <c r="BA229" s="83"/>
      <c r="BB229" s="122" t="str">
        <f t="shared" si="145"/>
        <v>{"key_code":"h"},{"key_code":"y"},{"key_code":"u"}</v>
      </c>
      <c r="BC229" s="83"/>
      <c r="BD229" s="320"/>
    </row>
    <row r="230" spans="1:56" ht="21">
      <c r="A230" s="285"/>
      <c r="B230" s="286"/>
      <c r="C230" s="295"/>
      <c r="D230" s="296"/>
      <c r="E230" s="291"/>
      <c r="F230" s="202" t="str">
        <f t="shared" si="161"/>
        <v/>
      </c>
      <c r="G230" s="86" t="str">
        <f t="shared" si="162"/>
        <v/>
      </c>
      <c r="H230" s="86" t="str">
        <f t="shared" si="163"/>
        <v/>
      </c>
      <c r="I230" s="86" t="str">
        <f t="shared" si="164"/>
        <v>{"description":"み &amp; ゆ → みゅ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p","modifiers":{"optional":["caps_lock"]}},"to":[{"key_code":"delete_or_backspace"},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p","modifiers":{"optional":["caps_lock"]}},"to":[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</v>
      </c>
      <c r="J230" s="86" t="str">
        <f t="shared" si="16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b","modifiers":{"optional":["caps_lock"]}},"to":[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K230" s="86" t="str">
        <f t="shared" si="166"/>
        <v/>
      </c>
      <c r="L230" s="86" t="str">
        <f t="shared" si="167"/>
        <v/>
      </c>
      <c r="M230" s="86" t="str">
        <f t="shared" si="168"/>
        <v/>
      </c>
      <c r="N230" s="286"/>
      <c r="O230" s="92" t="str">
        <f t="shared" si="169"/>
        <v/>
      </c>
      <c r="P230" s="86" t="str">
        <f t="shared" si="170"/>
        <v/>
      </c>
      <c r="Q230" s="86" t="str">
        <f t="shared" si="171"/>
        <v/>
      </c>
      <c r="R230" s="93" t="str">
        <f>IF(AND($AM230&lt;&gt;"",$U230=1),_xlfn.CONCAT(R$3,PROPER(_xlfn.XLOOKUP($AS230,入力キー,入力コード)),IF(OR($BD230="",$BD230=$BB230),_xlfn.CONCAT(R$4,IF($AS230=_xlfn.XLOOKUP($AS230,仮想キートップ,入力キー),R$7,R$10),_xlfn.XLOOKUP($AS230,仮想キートップ,入力コード),R$13,$BB230,R$14,_xlfn.XLOOKUP($AS230,仮想キートップ,キー位置),R$15,_xlfn.XLOOKUP($AS230,仮想キートップ,キー位置),R$17,IF($AS230=_xlfn.XLOOKUP($AS230,仮想キートップ,入力キー),R$12,R$11),_xlfn.XLOOKUP($AS230,仮想キートップ,入力コード),R$13,$BB230,R$14,_xlfn.XLOOKUP($AS230,仮想キートップ,キー位置),R$16,_xlfn.XLOOKUP($AS230,仮想キートップ,キー位置),IF(COUNTA($AM230:$AM$348)&gt;1,R$17,R$18)),_xlfn.CONCAT(R$4,R$6,IF($AS230=_xlfn.XLOOKUP($AS230,仮想キートップ,入力キー),R$7,R$10),_xlfn.XLOOKUP($AS230,仮想キートップ,入力コード),R$13,$BB230,R$14,_xlfn.XLOOKUP($AS230,仮想キートップ,キー位置),R$15,_xlfn.XLOOKUP($AS230,仮想キートップ,キー位置),R$17,IF($AS230=_xlfn.XLOOKUP($AS230,仮想キートップ,入力キー),R$8,R$9),_xlfn.XLOOKUP($AS230,仮想キートップ,入力コード),R$13,$BB230,R$14,_xlfn.XLOOKUP($AS230,仮想キートップ,キー位置),R$16,_xlfn.XLOOKUP($AS230,仮想キートップ,キー位置),R$17,R$5,IF($AS230=_xlfn.XLOOKUP($AS230,仮想キートップ,入力キー),R$7,R$10),_xlfn.XLOOKUP($AS230,仮想キートップ,入力コード),R$13,$BD230,R$14,_xlfn.XLOOKUP($AS230,仮想キートップ,キー位置),R$15,_xlfn.XLOOKUP($AS230,仮想キートップ,キー位置),R$17,IF($AS230=_xlfn.XLOOKUP($AS230,仮想キートップ,入力キー),R$12,R$11),_xlfn.XLOOKUP($AS230,仮想キートップ,入力コード),R$13,$BD230,R$14,_xlfn.XLOOKUP($AS230,仮想キートップ,キー位置),R$16,_xlfn.XLOOKUP($AS230,仮想キートップ,キー位置),IF(COUNTA($AM230:$AM$348)&gt;1,R$17,R$18)))),"")</f>
        <v/>
      </c>
      <c r="S230" s="282"/>
      <c r="U230" s="24">
        <f t="shared" si="146"/>
        <v>2</v>
      </c>
      <c r="V230" s="23" t="str">
        <f t="shared" si="147"/>
        <v>A</v>
      </c>
      <c r="W230" s="23">
        <f t="shared" si="148"/>
        <v>1</v>
      </c>
      <c r="X230" s="23">
        <f t="shared" si="149"/>
        <v>0</v>
      </c>
      <c r="Y230" s="30">
        <f t="shared" si="150"/>
        <v>2199027449856</v>
      </c>
      <c r="Z230" s="178">
        <f t="shared" si="151"/>
        <v>0</v>
      </c>
      <c r="AA230" s="23"/>
      <c r="AB230" s="386" t="str">
        <f t="shared" si="152"/>
        <v/>
      </c>
      <c r="AC230" s="49" t="str">
        <f t="shared" si="153"/>
        <v/>
      </c>
      <c r="AD230" s="50">
        <f t="shared" si="154"/>
        <v>0</v>
      </c>
      <c r="AE230" s="49" t="str">
        <f t="shared" si="155"/>
        <v/>
      </c>
      <c r="AF230" s="49" t="str">
        <f t="shared" si="156"/>
        <v/>
      </c>
      <c r="AG230" s="48">
        <f t="shared" si="157"/>
        <v>0</v>
      </c>
      <c r="AH230" s="386" t="str">
        <f t="shared" si="158"/>
        <v/>
      </c>
      <c r="AI230" s="49" t="str">
        <f t="shared" si="159"/>
        <v/>
      </c>
      <c r="AJ230" s="50">
        <f t="shared" si="160"/>
        <v>0</v>
      </c>
      <c r="AK230" s="23"/>
      <c r="AL230" s="113">
        <v>109</v>
      </c>
      <c r="AM230" s="2"/>
      <c r="AN230" s="334"/>
      <c r="AO230" s="334"/>
      <c r="AP230" s="10"/>
      <c r="AQ230" s="4" t="s">
        <v>290</v>
      </c>
      <c r="AR230" s="13"/>
      <c r="AS230" s="13" t="s">
        <v>78</v>
      </c>
      <c r="AT230" s="13" t="s">
        <v>21</v>
      </c>
      <c r="AU230" s="100"/>
      <c r="AV230" s="22" t="s">
        <v>429</v>
      </c>
      <c r="AW230" s="428"/>
      <c r="AX230" s="5"/>
      <c r="AY230" s="12"/>
      <c r="AZ230" s="122" t="str">
        <f t="shared" si="144"/>
        <v>{"key_code":"m"},{"key_code":"y"},{"key_code":"u"}</v>
      </c>
      <c r="BA230" s="83"/>
      <c r="BB230" s="122" t="str">
        <f t="shared" si="145"/>
        <v>{"key_code":"m"},{"key_code":"y"},{"key_code":"u"}</v>
      </c>
      <c r="BC230" s="83"/>
      <c r="BD230" s="320"/>
    </row>
    <row r="231" spans="1:56" ht="21">
      <c r="A231" s="285"/>
      <c r="B231" s="286"/>
      <c r="C231" s="295"/>
      <c r="D231" s="296"/>
      <c r="E231" s="291"/>
      <c r="F231" s="202" t="str">
        <f t="shared" si="161"/>
        <v/>
      </c>
      <c r="G231" s="86" t="str">
        <f t="shared" si="162"/>
        <v/>
      </c>
      <c r="H231" s="86" t="str">
        <f t="shared" si="163"/>
        <v/>
      </c>
      <c r="I231" s="86" t="str">
        <f t="shared" si="164"/>
        <v>{"description":"き &amp; よ → きょ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i","modifiers":{"optional":["caps_lock"]}},"to":[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J231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w","modifiers":{"optional":["caps_lock"]}},"to":[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K231" s="86" t="str">
        <f t="shared" si="166"/>
        <v/>
      </c>
      <c r="L231" s="86" t="str">
        <f t="shared" si="167"/>
        <v/>
      </c>
      <c r="M231" s="86" t="str">
        <f t="shared" si="168"/>
        <v/>
      </c>
      <c r="N231" s="286"/>
      <c r="O231" s="92" t="str">
        <f t="shared" si="169"/>
        <v/>
      </c>
      <c r="P231" s="86" t="str">
        <f t="shared" si="170"/>
        <v/>
      </c>
      <c r="Q231" s="86" t="str">
        <f t="shared" si="171"/>
        <v/>
      </c>
      <c r="R231" s="93" t="str">
        <f>IF(AND($AM231&lt;&gt;"",$U231=1),_xlfn.CONCAT(R$3,PROPER(_xlfn.XLOOKUP($AS231,入力キー,入力コード)),IF(OR($BD231="",$BD231=$BB231),_xlfn.CONCAT(R$4,IF($AS231=_xlfn.XLOOKUP($AS231,仮想キートップ,入力キー),R$7,R$10),_xlfn.XLOOKUP($AS231,仮想キートップ,入力コード),R$13,$BB231,R$14,_xlfn.XLOOKUP($AS231,仮想キートップ,キー位置),R$15,_xlfn.XLOOKUP($AS231,仮想キートップ,キー位置),R$17,IF($AS231=_xlfn.XLOOKUP($AS231,仮想キートップ,入力キー),R$12,R$11),_xlfn.XLOOKUP($AS231,仮想キートップ,入力コード),R$13,$BB231,R$14,_xlfn.XLOOKUP($AS231,仮想キートップ,キー位置),R$16,_xlfn.XLOOKUP($AS231,仮想キートップ,キー位置),IF(COUNTA($AM231:$AM$348)&gt;1,R$17,R$18)),_xlfn.CONCAT(R$4,R$6,IF($AS231=_xlfn.XLOOKUP($AS231,仮想キートップ,入力キー),R$7,R$10),_xlfn.XLOOKUP($AS231,仮想キートップ,入力コード),R$13,$BB231,R$14,_xlfn.XLOOKUP($AS231,仮想キートップ,キー位置),R$15,_xlfn.XLOOKUP($AS231,仮想キートップ,キー位置),R$17,IF($AS231=_xlfn.XLOOKUP($AS231,仮想キートップ,入力キー),R$8,R$9),_xlfn.XLOOKUP($AS231,仮想キートップ,入力コード),R$13,$BB231,R$14,_xlfn.XLOOKUP($AS231,仮想キートップ,キー位置),R$16,_xlfn.XLOOKUP($AS231,仮想キートップ,キー位置),R$17,R$5,IF($AS231=_xlfn.XLOOKUP($AS231,仮想キートップ,入力キー),R$7,R$10),_xlfn.XLOOKUP($AS231,仮想キートップ,入力コード),R$13,$BD231,R$14,_xlfn.XLOOKUP($AS231,仮想キートップ,キー位置),R$15,_xlfn.XLOOKUP($AS231,仮想キートップ,キー位置),R$17,IF($AS231=_xlfn.XLOOKUP($AS231,仮想キートップ,入力キー),R$12,R$11),_xlfn.XLOOKUP($AS231,仮想キートップ,入力コード),R$13,$BD231,R$14,_xlfn.XLOOKUP($AS231,仮想キートップ,キー位置),R$16,_xlfn.XLOOKUP($AS231,仮想キートップ,キー位置),IF(COUNTA($AM231:$AM$348)&gt;1,R$17,R$18)))),"")</f>
        <v/>
      </c>
      <c r="S231" s="282"/>
      <c r="U231" s="24">
        <f t="shared" si="146"/>
        <v>2</v>
      </c>
      <c r="V231" s="23" t="str">
        <f t="shared" si="147"/>
        <v>A</v>
      </c>
      <c r="W231" s="23">
        <f t="shared" si="148"/>
        <v>1</v>
      </c>
      <c r="X231" s="23">
        <f t="shared" si="149"/>
        <v>0</v>
      </c>
      <c r="Y231" s="30">
        <f t="shared" si="150"/>
        <v>1064960</v>
      </c>
      <c r="Z231" s="178">
        <f t="shared" si="151"/>
        <v>1</v>
      </c>
      <c r="AA231" s="23"/>
      <c r="AB231" s="386" t="str">
        <f t="shared" si="152"/>
        <v/>
      </c>
      <c r="AC231" s="49" t="str">
        <f t="shared" si="153"/>
        <v/>
      </c>
      <c r="AD231" s="50">
        <f t="shared" si="154"/>
        <v>0</v>
      </c>
      <c r="AE231" s="49" t="str">
        <f t="shared" si="155"/>
        <v/>
      </c>
      <c r="AF231" s="49" t="str">
        <f t="shared" si="156"/>
        <v/>
      </c>
      <c r="AG231" s="48">
        <f t="shared" si="157"/>
        <v>0</v>
      </c>
      <c r="AH231" s="386" t="str">
        <f t="shared" si="158"/>
        <v/>
      </c>
      <c r="AI231" s="49" t="str">
        <f t="shared" si="159"/>
        <v/>
      </c>
      <c r="AJ231" s="50">
        <f t="shared" si="160"/>
        <v>0</v>
      </c>
      <c r="AK231" s="23"/>
      <c r="AL231" s="113">
        <v>110</v>
      </c>
      <c r="AM231" s="2"/>
      <c r="AN231" s="334"/>
      <c r="AO231" s="334"/>
      <c r="AP231" s="10"/>
      <c r="AQ231" s="4" t="s">
        <v>290</v>
      </c>
      <c r="AR231" s="13"/>
      <c r="AS231" s="13" t="s">
        <v>25</v>
      </c>
      <c r="AT231" s="13" t="s">
        <v>19</v>
      </c>
      <c r="AU231" s="100"/>
      <c r="AV231" s="22" t="s">
        <v>439</v>
      </c>
      <c r="AW231" s="428"/>
      <c r="AX231" s="5"/>
      <c r="AY231" s="12"/>
      <c r="AZ231" s="122" t="str">
        <f t="shared" si="144"/>
        <v>{"key_code":"k"},{"key_code":"y"},{"key_code":"o"}</v>
      </c>
      <c r="BA231" s="83"/>
      <c r="BB231" s="122" t="str">
        <f t="shared" si="145"/>
        <v>{"key_code":"k"},{"key_code":"y"},{"key_code":"o"}</v>
      </c>
      <c r="BC231" s="83"/>
      <c r="BD231" s="320"/>
    </row>
    <row r="232" spans="1:56" ht="21">
      <c r="A232" s="285"/>
      <c r="B232" s="286"/>
      <c r="C232" s="295"/>
      <c r="D232" s="296"/>
      <c r="E232" s="291"/>
      <c r="F232" s="202" t="str">
        <f t="shared" si="161"/>
        <v/>
      </c>
      <c r="G232" s="86" t="str">
        <f t="shared" si="162"/>
        <v/>
      </c>
      <c r="H232" s="86" t="str">
        <f t="shared" si="163"/>
        <v/>
      </c>
      <c r="I232" s="86" t="str">
        <f t="shared" si="164"/>
        <v>{"description":"り &amp; よ → りょ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i","modifiers":{"optional":["caps_lock"]}},"to":[{"key_code":"delete_or_backspace"},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i","modifiers":{"optional":["caps_lock"]}},"to":[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J232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e","modifiers":{"optional":["caps_lock"]}},"to":[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K232" s="86" t="str">
        <f t="shared" si="166"/>
        <v/>
      </c>
      <c r="L232" s="86" t="str">
        <f t="shared" si="167"/>
        <v/>
      </c>
      <c r="M232" s="86" t="str">
        <f t="shared" si="168"/>
        <v/>
      </c>
      <c r="N232" s="286"/>
      <c r="O232" s="92" t="str">
        <f t="shared" si="169"/>
        <v/>
      </c>
      <c r="P232" s="86" t="str">
        <f t="shared" si="170"/>
        <v/>
      </c>
      <c r="Q232" s="86" t="str">
        <f t="shared" si="171"/>
        <v/>
      </c>
      <c r="R232" s="93" t="str">
        <f>IF(AND($AM232&lt;&gt;"",$U232=1),_xlfn.CONCAT(R$3,PROPER(_xlfn.XLOOKUP($AS232,入力キー,入力コード)),IF(OR($BD232="",$BD232=$BB232),_xlfn.CONCAT(R$4,IF($AS232=_xlfn.XLOOKUP($AS232,仮想キートップ,入力キー),R$7,R$10),_xlfn.XLOOKUP($AS232,仮想キートップ,入力コード),R$13,$BB232,R$14,_xlfn.XLOOKUP($AS232,仮想キートップ,キー位置),R$15,_xlfn.XLOOKUP($AS232,仮想キートップ,キー位置),R$17,IF($AS232=_xlfn.XLOOKUP($AS232,仮想キートップ,入力キー),R$12,R$11),_xlfn.XLOOKUP($AS232,仮想キートップ,入力コード),R$13,$BB232,R$14,_xlfn.XLOOKUP($AS232,仮想キートップ,キー位置),R$16,_xlfn.XLOOKUP($AS232,仮想キートップ,キー位置),IF(COUNTA($AM232:$AM$348)&gt;1,R$17,R$18)),_xlfn.CONCAT(R$4,R$6,IF($AS232=_xlfn.XLOOKUP($AS232,仮想キートップ,入力キー),R$7,R$10),_xlfn.XLOOKUP($AS232,仮想キートップ,入力コード),R$13,$BB232,R$14,_xlfn.XLOOKUP($AS232,仮想キートップ,キー位置),R$15,_xlfn.XLOOKUP($AS232,仮想キートップ,キー位置),R$17,IF($AS232=_xlfn.XLOOKUP($AS232,仮想キートップ,入力キー),R$8,R$9),_xlfn.XLOOKUP($AS232,仮想キートップ,入力コード),R$13,$BB232,R$14,_xlfn.XLOOKUP($AS232,仮想キートップ,キー位置),R$16,_xlfn.XLOOKUP($AS232,仮想キートップ,キー位置),R$17,R$5,IF($AS232=_xlfn.XLOOKUP($AS232,仮想キートップ,入力キー),R$7,R$10),_xlfn.XLOOKUP($AS232,仮想キートップ,入力コード),R$13,$BD232,R$14,_xlfn.XLOOKUP($AS232,仮想キートップ,キー位置),R$15,_xlfn.XLOOKUP($AS232,仮想キートップ,キー位置),R$17,IF($AS232=_xlfn.XLOOKUP($AS232,仮想キートップ,入力キー),R$12,R$11),_xlfn.XLOOKUP($AS232,仮想キートップ,入力コード),R$13,$BD232,R$14,_xlfn.XLOOKUP($AS232,仮想キートップ,キー位置),R$16,_xlfn.XLOOKUP($AS232,仮想キートップ,キー位置),IF(COUNTA($AM232:$AM$348)&gt;1,R$17,R$18)))),"")</f>
        <v/>
      </c>
      <c r="S232" s="282"/>
      <c r="U232" s="24">
        <f t="shared" si="146"/>
        <v>2</v>
      </c>
      <c r="V232" s="23" t="str">
        <f t="shared" si="147"/>
        <v>A</v>
      </c>
      <c r="W232" s="23">
        <f t="shared" si="148"/>
        <v>1</v>
      </c>
      <c r="X232" s="23">
        <f t="shared" si="149"/>
        <v>0</v>
      </c>
      <c r="Y232" s="30">
        <f t="shared" si="150"/>
        <v>1081344</v>
      </c>
      <c r="Z232" s="178">
        <f t="shared" si="151"/>
        <v>0</v>
      </c>
      <c r="AA232" s="23"/>
      <c r="AB232" s="386" t="str">
        <f t="shared" si="152"/>
        <v/>
      </c>
      <c r="AC232" s="49" t="str">
        <f t="shared" si="153"/>
        <v/>
      </c>
      <c r="AD232" s="50">
        <f t="shared" si="154"/>
        <v>0</v>
      </c>
      <c r="AE232" s="49" t="str">
        <f t="shared" si="155"/>
        <v/>
      </c>
      <c r="AF232" s="49" t="str">
        <f t="shared" si="156"/>
        <v/>
      </c>
      <c r="AG232" s="48">
        <f t="shared" si="157"/>
        <v>0</v>
      </c>
      <c r="AH232" s="386" t="str">
        <f t="shared" si="158"/>
        <v/>
      </c>
      <c r="AI232" s="49" t="str">
        <f t="shared" si="159"/>
        <v/>
      </c>
      <c r="AJ232" s="50">
        <f t="shared" si="160"/>
        <v>0</v>
      </c>
      <c r="AK232" s="23"/>
      <c r="AL232" s="113">
        <v>111</v>
      </c>
      <c r="AM232" s="2"/>
      <c r="AN232" s="334"/>
      <c r="AO232" s="334"/>
      <c r="AP232" s="10"/>
      <c r="AQ232" s="4" t="s">
        <v>290</v>
      </c>
      <c r="AR232" s="13"/>
      <c r="AS232" s="13" t="s">
        <v>16</v>
      </c>
      <c r="AT232" s="13" t="s">
        <v>19</v>
      </c>
      <c r="AU232" s="100"/>
      <c r="AV232" s="22" t="s">
        <v>433</v>
      </c>
      <c r="AW232" s="428"/>
      <c r="AX232" s="5"/>
      <c r="AY232" s="12"/>
      <c r="AZ232" s="122" t="str">
        <f t="shared" si="144"/>
        <v>{"key_code":"r"},{"key_code":"y"},{"key_code":"o"}</v>
      </c>
      <c r="BA232" s="83"/>
      <c r="BB232" s="122" t="str">
        <f t="shared" si="145"/>
        <v>{"key_code":"r"},{"key_code":"y"},{"key_code":"o"}</v>
      </c>
      <c r="BC232" s="83"/>
      <c r="BD232" s="320"/>
    </row>
    <row r="233" spans="1:56" ht="21">
      <c r="A233" s="285"/>
      <c r="B233" s="286"/>
      <c r="C233" s="295"/>
      <c r="D233" s="296"/>
      <c r="E233" s="291"/>
      <c r="F233" s="202" t="str">
        <f t="shared" si="161"/>
        <v/>
      </c>
      <c r="G233" s="86" t="str">
        <f t="shared" si="162"/>
        <v/>
      </c>
      <c r="H233" s="86" t="str">
        <f t="shared" si="163"/>
        <v/>
      </c>
      <c r="I233" s="86" t="str">
        <f t="shared" si="164"/>
        <v>{"description":"し &amp; よ → しょ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i","modifiers":{"optional":["caps_lock"]}},"to":[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J233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r","modifiers":{"optional":["caps_lock"]}},"to":[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K233" s="86" t="str">
        <f t="shared" si="166"/>
        <v/>
      </c>
      <c r="L233" s="86" t="str">
        <f t="shared" si="167"/>
        <v/>
      </c>
      <c r="M233" s="86" t="str">
        <f t="shared" si="168"/>
        <v/>
      </c>
      <c r="N233" s="286"/>
      <c r="O233" s="92" t="str">
        <f t="shared" si="169"/>
        <v/>
      </c>
      <c r="P233" s="86" t="str">
        <f t="shared" si="170"/>
        <v/>
      </c>
      <c r="Q233" s="86" t="str">
        <f t="shared" si="171"/>
        <v/>
      </c>
      <c r="R233" s="93" t="str">
        <f>IF(AND($AM233&lt;&gt;"",$U233=1),_xlfn.CONCAT(R$3,PROPER(_xlfn.XLOOKUP($AS233,入力キー,入力コード)),IF(OR($BD233="",$BD233=$BB233),_xlfn.CONCAT(R$4,IF($AS233=_xlfn.XLOOKUP($AS233,仮想キートップ,入力キー),R$7,R$10),_xlfn.XLOOKUP($AS233,仮想キートップ,入力コード),R$13,$BB233,R$14,_xlfn.XLOOKUP($AS233,仮想キートップ,キー位置),R$15,_xlfn.XLOOKUP($AS233,仮想キートップ,キー位置),R$17,IF($AS233=_xlfn.XLOOKUP($AS233,仮想キートップ,入力キー),R$12,R$11),_xlfn.XLOOKUP($AS233,仮想キートップ,入力コード),R$13,$BB233,R$14,_xlfn.XLOOKUP($AS233,仮想キートップ,キー位置),R$16,_xlfn.XLOOKUP($AS233,仮想キートップ,キー位置),IF(COUNTA($AM233:$AM$348)&gt;1,R$17,R$18)),_xlfn.CONCAT(R$4,R$6,IF($AS233=_xlfn.XLOOKUP($AS233,仮想キートップ,入力キー),R$7,R$10),_xlfn.XLOOKUP($AS233,仮想キートップ,入力コード),R$13,$BB233,R$14,_xlfn.XLOOKUP($AS233,仮想キートップ,キー位置),R$15,_xlfn.XLOOKUP($AS233,仮想キートップ,キー位置),R$17,IF($AS233=_xlfn.XLOOKUP($AS233,仮想キートップ,入力キー),R$8,R$9),_xlfn.XLOOKUP($AS233,仮想キートップ,入力コード),R$13,$BB233,R$14,_xlfn.XLOOKUP($AS233,仮想キートップ,キー位置),R$16,_xlfn.XLOOKUP($AS233,仮想キートップ,キー位置),R$17,R$5,IF($AS233=_xlfn.XLOOKUP($AS233,仮想キートップ,入力キー),R$7,R$10),_xlfn.XLOOKUP($AS233,仮想キートップ,入力コード),R$13,$BD233,R$14,_xlfn.XLOOKUP($AS233,仮想キートップ,キー位置),R$15,_xlfn.XLOOKUP($AS233,仮想キートップ,キー位置),R$17,IF($AS233=_xlfn.XLOOKUP($AS233,仮想キートップ,入力キー),R$12,R$11),_xlfn.XLOOKUP($AS233,仮想キートップ,入力コード),R$13,$BD233,R$14,_xlfn.XLOOKUP($AS233,仮想キートップ,キー位置),R$16,_xlfn.XLOOKUP($AS233,仮想キートップ,キー位置),IF(COUNTA($AM233:$AM$348)&gt;1,R$17,R$18)))),"")</f>
        <v/>
      </c>
      <c r="S233" s="282"/>
      <c r="U233" s="24">
        <f t="shared" si="146"/>
        <v>2</v>
      </c>
      <c r="V233" s="23" t="str">
        <f t="shared" si="147"/>
        <v>A</v>
      </c>
      <c r="W233" s="23">
        <f t="shared" si="148"/>
        <v>1</v>
      </c>
      <c r="X233" s="23">
        <f t="shared" si="149"/>
        <v>0</v>
      </c>
      <c r="Y233" s="30">
        <f t="shared" si="150"/>
        <v>1114112</v>
      </c>
      <c r="Z233" s="178">
        <f t="shared" si="151"/>
        <v>1</v>
      </c>
      <c r="AA233" s="23"/>
      <c r="AB233" s="386" t="str">
        <f t="shared" si="152"/>
        <v/>
      </c>
      <c r="AC233" s="49" t="str">
        <f t="shared" si="153"/>
        <v/>
      </c>
      <c r="AD233" s="50">
        <f t="shared" si="154"/>
        <v>0</v>
      </c>
      <c r="AE233" s="49" t="str">
        <f t="shared" si="155"/>
        <v/>
      </c>
      <c r="AF233" s="49" t="str">
        <f t="shared" si="156"/>
        <v/>
      </c>
      <c r="AG233" s="48">
        <f t="shared" si="157"/>
        <v>0</v>
      </c>
      <c r="AH233" s="386" t="str">
        <f t="shared" si="158"/>
        <v/>
      </c>
      <c r="AI233" s="49" t="str">
        <f t="shared" si="159"/>
        <v/>
      </c>
      <c r="AJ233" s="50">
        <f t="shared" si="160"/>
        <v>0</v>
      </c>
      <c r="AK233" s="23"/>
      <c r="AL233" s="113">
        <v>112</v>
      </c>
      <c r="AM233" s="2"/>
      <c r="AN233" s="334"/>
      <c r="AO233" s="334"/>
      <c r="AP233" s="10"/>
      <c r="AQ233" s="4" t="s">
        <v>290</v>
      </c>
      <c r="AR233" s="13"/>
      <c r="AS233" s="13" t="s">
        <v>29</v>
      </c>
      <c r="AT233" s="13" t="s">
        <v>19</v>
      </c>
      <c r="AU233" s="100"/>
      <c r="AV233" s="22" t="s">
        <v>436</v>
      </c>
      <c r="AW233" s="428"/>
      <c r="AX233" s="5"/>
      <c r="AY233" s="12"/>
      <c r="AZ233" s="122" t="str">
        <f t="shared" si="144"/>
        <v>{"key_code":"s"},{"key_code":"y"},{"key_code":"o"}</v>
      </c>
      <c r="BA233" s="83"/>
      <c r="BB233" s="122" t="str">
        <f t="shared" si="145"/>
        <v>{"key_code":"s"},{"key_code":"y"},{"key_code":"o"}</v>
      </c>
      <c r="BC233" s="83"/>
      <c r="BD233" s="320"/>
    </row>
    <row r="234" spans="1:56" ht="21">
      <c r="A234" s="285"/>
      <c r="B234" s="286"/>
      <c r="C234" s="295"/>
      <c r="D234" s="296"/>
      <c r="E234" s="291"/>
      <c r="F234" s="202" t="str">
        <f t="shared" si="161"/>
        <v/>
      </c>
      <c r="G234" s="86" t="str">
        <f t="shared" si="162"/>
        <v/>
      </c>
      <c r="H234" s="86" t="str">
        <f t="shared" si="163"/>
        <v/>
      </c>
      <c r="I234" s="86" t="str">
        <f t="shared" si="164"/>
        <v>{"description":"に &amp; よ → にょ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i","modifiers":{"optional":["caps_lock"]}},"to":[{"key_code":"delete_or_backspace"},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i","modifiers":{"optional":["caps_lock"]}},"to":[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J234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d","modifiers":{"optional":["caps_lock"]}},"to":[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K234" s="86" t="str">
        <f t="shared" si="166"/>
        <v/>
      </c>
      <c r="L234" s="86" t="str">
        <f t="shared" si="167"/>
        <v/>
      </c>
      <c r="M234" s="86" t="str">
        <f t="shared" si="168"/>
        <v/>
      </c>
      <c r="N234" s="286"/>
      <c r="O234" s="92" t="str">
        <f t="shared" si="169"/>
        <v/>
      </c>
      <c r="P234" s="86" t="str">
        <f t="shared" si="170"/>
        <v/>
      </c>
      <c r="Q234" s="86" t="str">
        <f t="shared" si="171"/>
        <v/>
      </c>
      <c r="R234" s="93" t="str">
        <f>IF(AND($AM234&lt;&gt;"",$U234=1),_xlfn.CONCAT(R$3,PROPER(_xlfn.XLOOKUP($AS234,入力キー,入力コード)),IF(OR($BD234="",$BD234=$BB234),_xlfn.CONCAT(R$4,IF($AS234=_xlfn.XLOOKUP($AS234,仮想キートップ,入力キー),R$7,R$10),_xlfn.XLOOKUP($AS234,仮想キートップ,入力コード),R$13,$BB234,R$14,_xlfn.XLOOKUP($AS234,仮想キートップ,キー位置),R$15,_xlfn.XLOOKUP($AS234,仮想キートップ,キー位置),R$17,IF($AS234=_xlfn.XLOOKUP($AS234,仮想キートップ,入力キー),R$12,R$11),_xlfn.XLOOKUP($AS234,仮想キートップ,入力コード),R$13,$BB234,R$14,_xlfn.XLOOKUP($AS234,仮想キートップ,キー位置),R$16,_xlfn.XLOOKUP($AS234,仮想キートップ,キー位置),IF(COUNTA($AM234:$AM$348)&gt;1,R$17,R$18)),_xlfn.CONCAT(R$4,R$6,IF($AS234=_xlfn.XLOOKUP($AS234,仮想キートップ,入力キー),R$7,R$10),_xlfn.XLOOKUP($AS234,仮想キートップ,入力コード),R$13,$BB234,R$14,_xlfn.XLOOKUP($AS234,仮想キートップ,キー位置),R$15,_xlfn.XLOOKUP($AS234,仮想キートップ,キー位置),R$17,IF($AS234=_xlfn.XLOOKUP($AS234,仮想キートップ,入力キー),R$8,R$9),_xlfn.XLOOKUP($AS234,仮想キートップ,入力コード),R$13,$BB234,R$14,_xlfn.XLOOKUP($AS234,仮想キートップ,キー位置),R$16,_xlfn.XLOOKUP($AS234,仮想キートップ,キー位置),R$17,R$5,IF($AS234=_xlfn.XLOOKUP($AS234,仮想キートップ,入力キー),R$7,R$10),_xlfn.XLOOKUP($AS234,仮想キートップ,入力コード),R$13,$BD234,R$14,_xlfn.XLOOKUP($AS234,仮想キートップ,キー位置),R$15,_xlfn.XLOOKUP($AS234,仮想キートップ,キー位置),R$17,IF($AS234=_xlfn.XLOOKUP($AS234,仮想キートップ,入力キー),R$12,R$11),_xlfn.XLOOKUP($AS234,仮想キートップ,入力コード),R$13,$BD234,R$14,_xlfn.XLOOKUP($AS234,仮想キートップ,キー位置),R$16,_xlfn.XLOOKUP($AS234,仮想キートップ,キー位置),IF(COUNTA($AM234:$AM$348)&gt;1,R$17,R$18)))),"")</f>
        <v/>
      </c>
      <c r="S234" s="282"/>
      <c r="U234" s="24">
        <f t="shared" si="146"/>
        <v>2</v>
      </c>
      <c r="V234" s="23" t="str">
        <f t="shared" si="147"/>
        <v>A</v>
      </c>
      <c r="W234" s="23">
        <f t="shared" si="148"/>
        <v>1</v>
      </c>
      <c r="X234" s="23">
        <f t="shared" si="149"/>
        <v>0</v>
      </c>
      <c r="Y234" s="30">
        <f t="shared" si="150"/>
        <v>135266304</v>
      </c>
      <c r="Z234" s="178">
        <f t="shared" si="151"/>
        <v>1</v>
      </c>
      <c r="AA234" s="23"/>
      <c r="AB234" s="386" t="str">
        <f t="shared" si="152"/>
        <v/>
      </c>
      <c r="AC234" s="49" t="str">
        <f t="shared" si="153"/>
        <v/>
      </c>
      <c r="AD234" s="50">
        <f t="shared" si="154"/>
        <v>0</v>
      </c>
      <c r="AE234" s="49" t="str">
        <f t="shared" si="155"/>
        <v/>
      </c>
      <c r="AF234" s="49" t="str">
        <f t="shared" si="156"/>
        <v/>
      </c>
      <c r="AG234" s="48">
        <f t="shared" si="157"/>
        <v>0</v>
      </c>
      <c r="AH234" s="386" t="str">
        <f t="shared" si="158"/>
        <v/>
      </c>
      <c r="AI234" s="49" t="str">
        <f t="shared" si="159"/>
        <v/>
      </c>
      <c r="AJ234" s="50">
        <f t="shared" si="160"/>
        <v>0</v>
      </c>
      <c r="AK234" s="23"/>
      <c r="AL234" s="113">
        <v>113</v>
      </c>
      <c r="AM234" s="2"/>
      <c r="AN234" s="334"/>
      <c r="AO234" s="334"/>
      <c r="AP234" s="10"/>
      <c r="AQ234" s="4" t="s">
        <v>290</v>
      </c>
      <c r="AR234" s="13"/>
      <c r="AS234" s="13" t="s">
        <v>46</v>
      </c>
      <c r="AT234" s="13" t="s">
        <v>19</v>
      </c>
      <c r="AU234" s="100"/>
      <c r="AV234" s="22" t="s">
        <v>442</v>
      </c>
      <c r="AW234" s="428"/>
      <c r="AX234" s="5"/>
      <c r="AY234" s="12"/>
      <c r="AZ234" s="122" t="str">
        <f t="shared" si="144"/>
        <v>{"key_code":"n"},{"key_code":"y"},{"key_code":"o"}</v>
      </c>
      <c r="BA234" s="83"/>
      <c r="BB234" s="122" t="str">
        <f t="shared" si="145"/>
        <v>{"key_code":"n"},{"key_code":"y"},{"key_code":"o"}</v>
      </c>
      <c r="BC234" s="83"/>
      <c r="BD234" s="320"/>
    </row>
    <row r="235" spans="1:56" ht="21">
      <c r="A235" s="285"/>
      <c r="B235" s="286"/>
      <c r="C235" s="295"/>
      <c r="D235" s="296"/>
      <c r="E235" s="291"/>
      <c r="F235" s="202" t="str">
        <f t="shared" si="161"/>
        <v/>
      </c>
      <c r="G235" s="86" t="str">
        <f t="shared" si="162"/>
        <v/>
      </c>
      <c r="H235" s="86" t="str">
        <f t="shared" si="163"/>
        <v/>
      </c>
      <c r="I235" s="86" t="str">
        <f t="shared" si="164"/>
        <v>{"description":"ち &amp; よ → ちょ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i","modifiers":{"optional":["caps_lock"]}},"to":[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J235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g","modifiers":{"optional":["caps_lock"]}},"to":[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K235" s="86" t="str">
        <f t="shared" si="166"/>
        <v/>
      </c>
      <c r="L235" s="86" t="str">
        <f t="shared" si="167"/>
        <v/>
      </c>
      <c r="M235" s="86" t="str">
        <f t="shared" si="168"/>
        <v/>
      </c>
      <c r="N235" s="286"/>
      <c r="O235" s="92" t="str">
        <f t="shared" si="169"/>
        <v/>
      </c>
      <c r="P235" s="86" t="str">
        <f t="shared" si="170"/>
        <v/>
      </c>
      <c r="Q235" s="86" t="str">
        <f t="shared" si="171"/>
        <v/>
      </c>
      <c r="R235" s="93" t="str">
        <f>IF(AND($AM235&lt;&gt;"",$U235=1),_xlfn.CONCAT(R$3,PROPER(_xlfn.XLOOKUP($AS235,入力キー,入力コード)),IF(OR($BD235="",$BD235=$BB235),_xlfn.CONCAT(R$4,IF($AS235=_xlfn.XLOOKUP($AS235,仮想キートップ,入力キー),R$7,R$10),_xlfn.XLOOKUP($AS235,仮想キートップ,入力コード),R$13,$BB235,R$14,_xlfn.XLOOKUP($AS235,仮想キートップ,キー位置),R$15,_xlfn.XLOOKUP($AS235,仮想キートップ,キー位置),R$17,IF($AS235=_xlfn.XLOOKUP($AS235,仮想キートップ,入力キー),R$12,R$11),_xlfn.XLOOKUP($AS235,仮想キートップ,入力コード),R$13,$BB235,R$14,_xlfn.XLOOKUP($AS235,仮想キートップ,キー位置),R$16,_xlfn.XLOOKUP($AS235,仮想キートップ,キー位置),IF(COUNTA($AM235:$AM$348)&gt;1,R$17,R$18)),_xlfn.CONCAT(R$4,R$6,IF($AS235=_xlfn.XLOOKUP($AS235,仮想キートップ,入力キー),R$7,R$10),_xlfn.XLOOKUP($AS235,仮想キートップ,入力コード),R$13,$BB235,R$14,_xlfn.XLOOKUP($AS235,仮想キートップ,キー位置),R$15,_xlfn.XLOOKUP($AS235,仮想キートップ,キー位置),R$17,IF($AS235=_xlfn.XLOOKUP($AS235,仮想キートップ,入力キー),R$8,R$9),_xlfn.XLOOKUP($AS235,仮想キートップ,入力コード),R$13,$BB235,R$14,_xlfn.XLOOKUP($AS235,仮想キートップ,キー位置),R$16,_xlfn.XLOOKUP($AS235,仮想キートップ,キー位置),R$17,R$5,IF($AS235=_xlfn.XLOOKUP($AS235,仮想キートップ,入力キー),R$7,R$10),_xlfn.XLOOKUP($AS235,仮想キートップ,入力コード),R$13,$BD235,R$14,_xlfn.XLOOKUP($AS235,仮想キートップ,キー位置),R$15,_xlfn.XLOOKUP($AS235,仮想キートップ,キー位置),R$17,IF($AS235=_xlfn.XLOOKUP($AS235,仮想キートップ,入力キー),R$12,R$11),_xlfn.XLOOKUP($AS235,仮想キートップ,入力コード),R$13,$BD235,R$14,_xlfn.XLOOKUP($AS235,仮想キートップ,キー位置),R$16,_xlfn.XLOOKUP($AS235,仮想キートップ,キー位置),IF(COUNTA($AM235:$AM$348)&gt;1,R$17,R$18)))),"")</f>
        <v/>
      </c>
      <c r="S235" s="282"/>
      <c r="U235" s="24">
        <f t="shared" si="146"/>
        <v>2</v>
      </c>
      <c r="V235" s="23" t="str">
        <f t="shared" si="147"/>
        <v>A</v>
      </c>
      <c r="W235" s="23">
        <f t="shared" si="148"/>
        <v>1</v>
      </c>
      <c r="X235" s="23">
        <f t="shared" si="149"/>
        <v>0</v>
      </c>
      <c r="Y235" s="30">
        <f t="shared" si="150"/>
        <v>537919488</v>
      </c>
      <c r="Z235" s="178">
        <f t="shared" si="151"/>
        <v>1</v>
      </c>
      <c r="AA235" s="23"/>
      <c r="AB235" s="386" t="str">
        <f t="shared" si="152"/>
        <v/>
      </c>
      <c r="AC235" s="49" t="str">
        <f t="shared" si="153"/>
        <v/>
      </c>
      <c r="AD235" s="50">
        <f t="shared" si="154"/>
        <v>0</v>
      </c>
      <c r="AE235" s="49" t="str">
        <f t="shared" si="155"/>
        <v/>
      </c>
      <c r="AF235" s="49" t="str">
        <f t="shared" si="156"/>
        <v/>
      </c>
      <c r="AG235" s="48">
        <f t="shared" si="157"/>
        <v>0</v>
      </c>
      <c r="AH235" s="386" t="str">
        <f t="shared" si="158"/>
        <v/>
      </c>
      <c r="AI235" s="49" t="str">
        <f t="shared" si="159"/>
        <v/>
      </c>
      <c r="AJ235" s="50">
        <f t="shared" si="160"/>
        <v>0</v>
      </c>
      <c r="AK235" s="23"/>
      <c r="AL235" s="113">
        <v>114</v>
      </c>
      <c r="AM235" s="2"/>
      <c r="AN235" s="334"/>
      <c r="AO235" s="334"/>
      <c r="AP235" s="10"/>
      <c r="AQ235" s="4" t="s">
        <v>290</v>
      </c>
      <c r="AR235" s="13"/>
      <c r="AS235" s="13" t="s">
        <v>49</v>
      </c>
      <c r="AT235" s="13" t="s">
        <v>19</v>
      </c>
      <c r="AU235" s="100"/>
      <c r="AV235" s="22" t="s">
        <v>445</v>
      </c>
      <c r="AW235" s="428"/>
      <c r="AX235" s="5"/>
      <c r="AY235" s="12"/>
      <c r="AZ235" s="122" t="str">
        <f t="shared" si="144"/>
        <v>{"key_code":"t"},{"key_code":"y"},{"key_code":"o"}</v>
      </c>
      <c r="BA235" s="83"/>
      <c r="BB235" s="122" t="str">
        <f t="shared" si="145"/>
        <v>{"key_code":"t"},{"key_code":"y"},{"key_code":"o"}</v>
      </c>
      <c r="BC235" s="83"/>
      <c r="BD235" s="320"/>
    </row>
    <row r="236" spans="1:56" ht="21">
      <c r="A236" s="285"/>
      <c r="B236" s="286"/>
      <c r="C236" s="295"/>
      <c r="D236" s="296"/>
      <c r="E236" s="291"/>
      <c r="F236" s="202" t="str">
        <f t="shared" si="161"/>
        <v/>
      </c>
      <c r="G236" s="86" t="str">
        <f t="shared" si="162"/>
        <v/>
      </c>
      <c r="H236" s="86" t="str">
        <f t="shared" si="163"/>
        <v/>
      </c>
      <c r="I236" s="86" t="str">
        <f t="shared" si="164"/>
        <v>{"description":"ひ &amp; よ → ひょ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i","modifiers":{"optional":["caps_lock"]}},"to":[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J236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x","modifiers":{"optional":["caps_lock"]}},"to":[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K236" s="86" t="str">
        <f t="shared" si="166"/>
        <v/>
      </c>
      <c r="L236" s="86" t="str">
        <f t="shared" si="167"/>
        <v/>
      </c>
      <c r="M236" s="86" t="str">
        <f t="shared" si="168"/>
        <v/>
      </c>
      <c r="N236" s="286"/>
      <c r="O236" s="92" t="str">
        <f t="shared" si="169"/>
        <v/>
      </c>
      <c r="P236" s="86" t="str">
        <f t="shared" si="170"/>
        <v/>
      </c>
      <c r="Q236" s="86" t="str">
        <f t="shared" si="171"/>
        <v/>
      </c>
      <c r="R236" s="93" t="str">
        <f>IF(AND($AM236&lt;&gt;"",$U236=1),_xlfn.CONCAT(R$3,PROPER(_xlfn.XLOOKUP($AS236,入力キー,入力コード)),IF(OR($BD236="",$BD236=$BB236),_xlfn.CONCAT(R$4,IF($AS236=_xlfn.XLOOKUP($AS236,仮想キートップ,入力キー),R$7,R$10),_xlfn.XLOOKUP($AS236,仮想キートップ,入力コード),R$13,$BB236,R$14,_xlfn.XLOOKUP($AS236,仮想キートップ,キー位置),R$15,_xlfn.XLOOKUP($AS236,仮想キートップ,キー位置),R$17,IF($AS236=_xlfn.XLOOKUP($AS236,仮想キートップ,入力キー),R$12,R$11),_xlfn.XLOOKUP($AS236,仮想キートップ,入力コード),R$13,$BB236,R$14,_xlfn.XLOOKUP($AS236,仮想キートップ,キー位置),R$16,_xlfn.XLOOKUP($AS236,仮想キートップ,キー位置),IF(COUNTA($AM236:$AM$348)&gt;1,R$17,R$18)),_xlfn.CONCAT(R$4,R$6,IF($AS236=_xlfn.XLOOKUP($AS236,仮想キートップ,入力キー),R$7,R$10),_xlfn.XLOOKUP($AS236,仮想キートップ,入力コード),R$13,$BB236,R$14,_xlfn.XLOOKUP($AS236,仮想キートップ,キー位置),R$15,_xlfn.XLOOKUP($AS236,仮想キートップ,キー位置),R$17,IF($AS236=_xlfn.XLOOKUP($AS236,仮想キートップ,入力キー),R$8,R$9),_xlfn.XLOOKUP($AS236,仮想キートップ,入力コード),R$13,$BB236,R$14,_xlfn.XLOOKUP($AS236,仮想キートップ,キー位置),R$16,_xlfn.XLOOKUP($AS236,仮想キートップ,キー位置),R$17,R$5,IF($AS236=_xlfn.XLOOKUP($AS236,仮想キートップ,入力キー),R$7,R$10),_xlfn.XLOOKUP($AS236,仮想キートップ,入力コード),R$13,$BD236,R$14,_xlfn.XLOOKUP($AS236,仮想キートップ,キー位置),R$15,_xlfn.XLOOKUP($AS236,仮想キートップ,キー位置),R$17,IF($AS236=_xlfn.XLOOKUP($AS236,仮想キートップ,入力キー),R$12,R$11),_xlfn.XLOOKUP($AS236,仮想キートップ,入力コード),R$13,$BD236,R$14,_xlfn.XLOOKUP($AS236,仮想キートップ,キー位置),R$16,_xlfn.XLOOKUP($AS236,仮想キートップ,キー位置),IF(COUNTA($AM236:$AM$348)&gt;1,R$17,R$18)))),"")</f>
        <v/>
      </c>
      <c r="S236" s="282"/>
      <c r="U236" s="24">
        <f t="shared" si="146"/>
        <v>2</v>
      </c>
      <c r="V236" s="23" t="str">
        <f t="shared" si="147"/>
        <v>A</v>
      </c>
      <c r="W236" s="23">
        <f t="shared" si="148"/>
        <v>1</v>
      </c>
      <c r="X236" s="23">
        <f t="shared" si="149"/>
        <v>0</v>
      </c>
      <c r="Y236" s="30">
        <f t="shared" si="150"/>
        <v>274878955520</v>
      </c>
      <c r="Z236" s="178">
        <f t="shared" si="151"/>
        <v>1</v>
      </c>
      <c r="AA236" s="23"/>
      <c r="AB236" s="386" t="str">
        <f t="shared" si="152"/>
        <v/>
      </c>
      <c r="AC236" s="49" t="str">
        <f t="shared" si="153"/>
        <v/>
      </c>
      <c r="AD236" s="50">
        <f t="shared" si="154"/>
        <v>0</v>
      </c>
      <c r="AE236" s="49" t="str">
        <f t="shared" si="155"/>
        <v/>
      </c>
      <c r="AF236" s="49" t="str">
        <f t="shared" si="156"/>
        <v/>
      </c>
      <c r="AG236" s="48">
        <f t="shared" si="157"/>
        <v>0</v>
      </c>
      <c r="AH236" s="386" t="str">
        <f t="shared" si="158"/>
        <v/>
      </c>
      <c r="AI236" s="49" t="str">
        <f t="shared" si="159"/>
        <v/>
      </c>
      <c r="AJ236" s="50">
        <f t="shared" si="160"/>
        <v>0</v>
      </c>
      <c r="AK236" s="23"/>
      <c r="AL236" s="113">
        <v>115</v>
      </c>
      <c r="AM236" s="2"/>
      <c r="AN236" s="334"/>
      <c r="AO236" s="334"/>
      <c r="AP236" s="10"/>
      <c r="AQ236" s="4" t="s">
        <v>290</v>
      </c>
      <c r="AR236" s="13"/>
      <c r="AS236" s="13" t="s">
        <v>86</v>
      </c>
      <c r="AT236" s="13" t="s">
        <v>19</v>
      </c>
      <c r="AU236" s="100"/>
      <c r="AV236" s="22" t="s">
        <v>448</v>
      </c>
      <c r="AW236" s="428"/>
      <c r="AX236" s="5"/>
      <c r="AY236" s="12"/>
      <c r="AZ236" s="122" t="str">
        <f t="shared" si="144"/>
        <v>{"key_code":"h"},{"key_code":"y"},{"key_code":"o"}</v>
      </c>
      <c r="BA236" s="83"/>
      <c r="BB236" s="122" t="str">
        <f t="shared" si="145"/>
        <v>{"key_code":"h"},{"key_code":"y"},{"key_code":"o"}</v>
      </c>
      <c r="BC236" s="83"/>
      <c r="BD236" s="320"/>
    </row>
    <row r="237" spans="1:56" ht="21">
      <c r="A237" s="285"/>
      <c r="B237" s="286"/>
      <c r="C237" s="295"/>
      <c r="D237" s="296"/>
      <c r="E237" s="291"/>
      <c r="F237" s="202" t="str">
        <f t="shared" si="161"/>
        <v/>
      </c>
      <c r="G237" s="86" t="str">
        <f t="shared" si="162"/>
        <v/>
      </c>
      <c r="H237" s="86" t="str">
        <f t="shared" si="163"/>
        <v/>
      </c>
      <c r="I237" s="86" t="str">
        <f t="shared" si="164"/>
        <v>{"description":"み &amp; よ → みょ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i","modifiers":{"optional":["caps_lock"]}},"to":[{"key_code":"delete_or_backspace"},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i","modifiers":{"optional":["caps_lock"]}},"to":[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J237" s="86" t="str">
        <f t="shared" si="16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b","modifiers":{"optional":["caps_lock"]}},"to":[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K237" s="86" t="str">
        <f t="shared" si="166"/>
        <v/>
      </c>
      <c r="L237" s="86" t="str">
        <f t="shared" si="167"/>
        <v/>
      </c>
      <c r="M237" s="86" t="str">
        <f t="shared" si="168"/>
        <v/>
      </c>
      <c r="N237" s="286"/>
      <c r="O237" s="92" t="str">
        <f t="shared" si="169"/>
        <v/>
      </c>
      <c r="P237" s="86" t="str">
        <f t="shared" si="170"/>
        <v/>
      </c>
      <c r="Q237" s="86" t="str">
        <f t="shared" si="171"/>
        <v/>
      </c>
      <c r="R237" s="93" t="str">
        <f>IF(AND($AM237&lt;&gt;"",$U237=1),_xlfn.CONCAT(R$3,PROPER(_xlfn.XLOOKUP($AS237,入力キー,入力コード)),IF(OR($BD237="",$BD237=$BB237),_xlfn.CONCAT(R$4,IF($AS237=_xlfn.XLOOKUP($AS237,仮想キートップ,入力キー),R$7,R$10),_xlfn.XLOOKUP($AS237,仮想キートップ,入力コード),R$13,$BB237,R$14,_xlfn.XLOOKUP($AS237,仮想キートップ,キー位置),R$15,_xlfn.XLOOKUP($AS237,仮想キートップ,キー位置),R$17,IF($AS237=_xlfn.XLOOKUP($AS237,仮想キートップ,入力キー),R$12,R$11),_xlfn.XLOOKUP($AS237,仮想キートップ,入力コード),R$13,$BB237,R$14,_xlfn.XLOOKUP($AS237,仮想キートップ,キー位置),R$16,_xlfn.XLOOKUP($AS237,仮想キートップ,キー位置),IF(COUNTA($AM237:$AM$348)&gt;1,R$17,R$18)),_xlfn.CONCAT(R$4,R$6,IF($AS237=_xlfn.XLOOKUP($AS237,仮想キートップ,入力キー),R$7,R$10),_xlfn.XLOOKUP($AS237,仮想キートップ,入力コード),R$13,$BB237,R$14,_xlfn.XLOOKUP($AS237,仮想キートップ,キー位置),R$15,_xlfn.XLOOKUP($AS237,仮想キートップ,キー位置),R$17,IF($AS237=_xlfn.XLOOKUP($AS237,仮想キートップ,入力キー),R$8,R$9),_xlfn.XLOOKUP($AS237,仮想キートップ,入力コード),R$13,$BB237,R$14,_xlfn.XLOOKUP($AS237,仮想キートップ,キー位置),R$16,_xlfn.XLOOKUP($AS237,仮想キートップ,キー位置),R$17,R$5,IF($AS237=_xlfn.XLOOKUP($AS237,仮想キートップ,入力キー),R$7,R$10),_xlfn.XLOOKUP($AS237,仮想キートップ,入力コード),R$13,$BD237,R$14,_xlfn.XLOOKUP($AS237,仮想キートップ,キー位置),R$15,_xlfn.XLOOKUP($AS237,仮想キートップ,キー位置),R$17,IF($AS237=_xlfn.XLOOKUP($AS237,仮想キートップ,入力キー),R$12,R$11),_xlfn.XLOOKUP($AS237,仮想キートップ,入力コード),R$13,$BD237,R$14,_xlfn.XLOOKUP($AS237,仮想キートップ,キー位置),R$16,_xlfn.XLOOKUP($AS237,仮想キートップ,キー位置),IF(COUNTA($AM237:$AM$348)&gt;1,R$17,R$18)))),"")</f>
        <v/>
      </c>
      <c r="S237" s="282"/>
      <c r="U237" s="24">
        <f t="shared" si="146"/>
        <v>2</v>
      </c>
      <c r="V237" s="23" t="str">
        <f t="shared" si="147"/>
        <v>A</v>
      </c>
      <c r="W237" s="23">
        <f t="shared" si="148"/>
        <v>1</v>
      </c>
      <c r="X237" s="23">
        <f t="shared" si="149"/>
        <v>0</v>
      </c>
      <c r="Y237" s="30">
        <f t="shared" si="150"/>
        <v>2199024304128</v>
      </c>
      <c r="Z237" s="178">
        <f t="shared" si="151"/>
        <v>0</v>
      </c>
      <c r="AA237" s="23"/>
      <c r="AB237" s="386" t="str">
        <f t="shared" si="152"/>
        <v/>
      </c>
      <c r="AC237" s="49" t="str">
        <f t="shared" si="153"/>
        <v/>
      </c>
      <c r="AD237" s="50">
        <f t="shared" si="154"/>
        <v>0</v>
      </c>
      <c r="AE237" s="49" t="str">
        <f t="shared" si="155"/>
        <v/>
      </c>
      <c r="AF237" s="49" t="str">
        <f t="shared" si="156"/>
        <v/>
      </c>
      <c r="AG237" s="48">
        <f t="shared" si="157"/>
        <v>0</v>
      </c>
      <c r="AH237" s="386" t="str">
        <f t="shared" si="158"/>
        <v/>
      </c>
      <c r="AI237" s="49" t="str">
        <f t="shared" si="159"/>
        <v/>
      </c>
      <c r="AJ237" s="50">
        <f t="shared" si="160"/>
        <v>0</v>
      </c>
      <c r="AK237" s="23"/>
      <c r="AL237" s="113">
        <v>116</v>
      </c>
      <c r="AM237" s="2"/>
      <c r="AN237" s="334"/>
      <c r="AO237" s="334"/>
      <c r="AP237" s="10"/>
      <c r="AQ237" s="4" t="s">
        <v>290</v>
      </c>
      <c r="AR237" s="13"/>
      <c r="AS237" s="13" t="s">
        <v>78</v>
      </c>
      <c r="AT237" s="13" t="s">
        <v>19</v>
      </c>
      <c r="AU237" s="100"/>
      <c r="AV237" s="22" t="s">
        <v>430</v>
      </c>
      <c r="AW237" s="428"/>
      <c r="AX237" s="5"/>
      <c r="AY237" s="12"/>
      <c r="AZ237" s="122" t="str">
        <f t="shared" si="144"/>
        <v>{"key_code":"m"},{"key_code":"y"},{"key_code":"o"}</v>
      </c>
      <c r="BA237" s="83"/>
      <c r="BB237" s="122" t="str">
        <f t="shared" si="145"/>
        <v>{"key_code":"m"},{"key_code":"y"},{"key_code":"o"}</v>
      </c>
      <c r="BC237" s="83"/>
      <c r="BD237" s="320"/>
    </row>
    <row r="238" spans="1:56" ht="21">
      <c r="A238" s="285"/>
      <c r="B238" s="286"/>
      <c r="C238" s="295"/>
      <c r="D238" s="296"/>
      <c r="E238" s="291"/>
      <c r="F238" s="202" t="str">
        <f t="shared" si="161"/>
        <v/>
      </c>
      <c r="G238" s="86" t="str">
        <f t="shared" si="162"/>
        <v/>
      </c>
      <c r="H238" s="86" t="str">
        <f t="shared" si="163"/>
        <v/>
      </c>
      <c r="I238" s="86" t="str">
        <f t="shared" si="164"/>
        <v>{"description":"く &amp; あ → IME ON","conditions":[{"type":"variable_unless","name":"LKS","value":2},{"type":"variable_unless","name":"USC","value":0},{"type":"variable_unless","name":"KC_H","value":0}],"from":{"key_code":"j","modifiers":{"optional":["caps_lock"]}},"to":[{"key_code":"delete_or_backspace"},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KC_H","value":0}],"from":{"key_code":"j","modifiers":{"optional":["caps_lock"]}},"to":[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</v>
      </c>
      <c r="J238" s="86" t="str">
        <f t="shared" si="165"/>
        <v>{"conditions":[{"type":"variable_unless","name":"LKS","value":2},{"type":"variable_unless","name":"USC","value":0},{"type":"variable_unless","name":"KC_J","value":0}],"from":{"key_code":"h","modifiers":{"optional":["caps_lock"]}},"to":[{"key_code":"delete_or_backspace"},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{"conditions":[{"type":"variable_unless","name":"KC_J","value":0}],"from":{"key_code":"h","modifiers":{"optional":["caps_lock"]}},"to":[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</v>
      </c>
      <c r="K238" s="86" t="str">
        <f t="shared" si="166"/>
        <v/>
      </c>
      <c r="L238" s="86" t="str">
        <f t="shared" si="167"/>
        <v/>
      </c>
      <c r="M238" s="86" t="str">
        <f t="shared" si="168"/>
        <v/>
      </c>
      <c r="N238" s="286"/>
      <c r="O238" s="92" t="str">
        <f t="shared" si="169"/>
        <v/>
      </c>
      <c r="P238" s="86" t="str">
        <f t="shared" si="170"/>
        <v/>
      </c>
      <c r="Q238" s="86" t="str">
        <f t="shared" si="171"/>
        <v/>
      </c>
      <c r="R238" s="93" t="str">
        <f>IF(AND($AM238&lt;&gt;"",$U238=1),_xlfn.CONCAT(R$3,PROPER(_xlfn.XLOOKUP($AS238,入力キー,入力コード)),IF(OR($BD238="",$BD238=$BB238),_xlfn.CONCAT(R$4,IF($AS238=_xlfn.XLOOKUP($AS238,仮想キートップ,入力キー),R$7,R$10),_xlfn.XLOOKUP($AS238,仮想キートップ,入力コード),R$13,$BB238,R$14,_xlfn.XLOOKUP($AS238,仮想キートップ,キー位置),R$15,_xlfn.XLOOKUP($AS238,仮想キートップ,キー位置),R$17,IF($AS238=_xlfn.XLOOKUP($AS238,仮想キートップ,入力キー),R$12,R$11),_xlfn.XLOOKUP($AS238,仮想キートップ,入力コード),R$13,$BB238,R$14,_xlfn.XLOOKUP($AS238,仮想キートップ,キー位置),R$16,_xlfn.XLOOKUP($AS238,仮想キートップ,キー位置),IF(COUNTA($AM238:$AM$348)&gt;1,R$17,R$18)),_xlfn.CONCAT(R$4,R$6,IF($AS238=_xlfn.XLOOKUP($AS238,仮想キートップ,入力キー),R$7,R$10),_xlfn.XLOOKUP($AS238,仮想キートップ,入力コード),R$13,$BB238,R$14,_xlfn.XLOOKUP($AS238,仮想キートップ,キー位置),R$15,_xlfn.XLOOKUP($AS238,仮想キートップ,キー位置),R$17,IF($AS238=_xlfn.XLOOKUP($AS238,仮想キートップ,入力キー),R$8,R$9),_xlfn.XLOOKUP($AS238,仮想キートップ,入力コード),R$13,$BB238,R$14,_xlfn.XLOOKUP($AS238,仮想キートップ,キー位置),R$16,_xlfn.XLOOKUP($AS238,仮想キートップ,キー位置),R$17,R$5,IF($AS238=_xlfn.XLOOKUP($AS238,仮想キートップ,入力キー),R$7,R$10),_xlfn.XLOOKUP($AS238,仮想キートップ,入力コード),R$13,$BD238,R$14,_xlfn.XLOOKUP($AS238,仮想キートップ,キー位置),R$15,_xlfn.XLOOKUP($AS238,仮想キートップ,キー位置),R$17,IF($AS238=_xlfn.XLOOKUP($AS238,仮想キートップ,入力キー),R$12,R$11),_xlfn.XLOOKUP($AS238,仮想キートップ,入力コード),R$13,$BD238,R$14,_xlfn.XLOOKUP($AS238,仮想キートップ,キー位置),R$16,_xlfn.XLOOKUP($AS238,仮想キートップ,キー位置),IF(COUNTA($AM238:$AM$348)&gt;1,R$17,R$18)))),"")</f>
        <v/>
      </c>
      <c r="S238" s="282"/>
      <c r="U238" s="24">
        <f t="shared" si="146"/>
        <v>2</v>
      </c>
      <c r="V238" s="23" t="str">
        <f t="shared" si="147"/>
        <v>A</v>
      </c>
      <c r="W238" s="23">
        <f t="shared" si="148"/>
        <v>1</v>
      </c>
      <c r="X238" s="23">
        <f t="shared" si="149"/>
        <v>0</v>
      </c>
      <c r="Y238" s="30">
        <f t="shared" si="150"/>
        <v>3221225472</v>
      </c>
      <c r="Z238" s="178">
        <f t="shared" si="151"/>
        <v>0</v>
      </c>
      <c r="AA238" s="23"/>
      <c r="AB238" s="386" t="str">
        <f t="shared" si="152"/>
        <v/>
      </c>
      <c r="AC238" s="49" t="str">
        <f t="shared" si="153"/>
        <v/>
      </c>
      <c r="AD238" s="50">
        <f t="shared" si="154"/>
        <v>0</v>
      </c>
      <c r="AE238" s="49" t="str">
        <f t="shared" si="155"/>
        <v/>
      </c>
      <c r="AF238" s="49" t="str">
        <f t="shared" si="156"/>
        <v/>
      </c>
      <c r="AG238" s="48">
        <f t="shared" si="157"/>
        <v>0</v>
      </c>
      <c r="AH238" s="386" t="str">
        <f t="shared" si="158"/>
        <v/>
      </c>
      <c r="AI238" s="49" t="str">
        <f t="shared" si="159"/>
        <v/>
      </c>
      <c r="AJ238" s="50">
        <f t="shared" si="160"/>
        <v>0</v>
      </c>
      <c r="AK238" s="23"/>
      <c r="AL238" s="113">
        <v>167</v>
      </c>
      <c r="AM238" s="2" t="s">
        <v>288</v>
      </c>
      <c r="AN238" s="334"/>
      <c r="AO238" s="334" t="s">
        <v>288</v>
      </c>
      <c r="AP238" s="10"/>
      <c r="AQ238" s="4" t="s">
        <v>288</v>
      </c>
      <c r="AR238" s="13"/>
      <c r="AS238" s="13" t="s">
        <v>563</v>
      </c>
      <c r="AT238" s="13" t="s">
        <v>473</v>
      </c>
      <c r="AU238" s="100"/>
      <c r="AV238" s="22"/>
      <c r="AW238" s="428" t="s">
        <v>395</v>
      </c>
      <c r="AX238" s="5" t="s">
        <v>1049</v>
      </c>
      <c r="AY238" s="12" t="s">
        <v>396</v>
      </c>
      <c r="AZ238" s="122" t="str">
        <f t="shared" si="144"/>
        <v>{"key_code":"lang1"}</v>
      </c>
      <c r="BA238" s="83"/>
      <c r="BB238" s="122" t="str">
        <f t="shared" si="145"/>
        <v>{"key_code":"lang1"}</v>
      </c>
      <c r="BC238" s="83"/>
      <c r="BD238" s="320"/>
    </row>
    <row r="239" spans="1:56" ht="21">
      <c r="A239" s="285"/>
      <c r="B239" s="286"/>
      <c r="C239" s="295"/>
      <c r="D239" s="296"/>
      <c r="E239" s="291"/>
      <c r="F239" s="202" t="str">
        <f t="shared" si="161"/>
        <v/>
      </c>
      <c r="G239" s="86" t="str">
        <f t="shared" si="162"/>
        <v/>
      </c>
      <c r="H239" s="86" t="str">
        <f t="shared" si="163"/>
        <v/>
      </c>
      <c r="I239" s="86" t="str">
        <f t="shared" si="164"/>
        <v>{"description":"か &amp; (っ) → IME OFF","conditions":[{"type":"variable_unless","name":"LKS","value":2},{"type":"variable_unless","name":"USC","value":0},{"type":"variable_unless","name":"KC_F","value":0}],"from":{"key_code":"g","modifiers":{"optional":["caps_lock"]}},"to":[{"key_code":"delete_or_backspace"},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KC_F","value":0}],"from":{"key_code":"g","modifiers":{"optional":["caps_lock"]}},"to":[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</v>
      </c>
      <c r="J239" s="86" t="str">
        <f t="shared" si="165"/>
        <v>{"conditions":[{"type":"variable_unless","name":"LKS","value":2},{"type":"variable_unless","name":"USC","value":0},{"type":"variable_unless","name":"KC_G","value":0}],"from":{"key_code":"f","modifiers":{"optional":["caps_lock"]}},"to":[{"key_code":"delete_or_backspace"},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{"conditions":[{"type":"variable_unless","name":"KC_G","value":0}],"from":{"key_code":"f","modifiers":{"optional":["caps_lock"]}},"to":[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</v>
      </c>
      <c r="K239" s="86" t="str">
        <f t="shared" si="166"/>
        <v/>
      </c>
      <c r="L239" s="86" t="str">
        <f t="shared" si="167"/>
        <v/>
      </c>
      <c r="M239" s="86" t="str">
        <f t="shared" si="168"/>
        <v/>
      </c>
      <c r="N239" s="286"/>
      <c r="O239" s="92" t="str">
        <f t="shared" si="169"/>
        <v/>
      </c>
      <c r="P239" s="86" t="str">
        <f t="shared" si="170"/>
        <v/>
      </c>
      <c r="Q239" s="86" t="str">
        <f t="shared" si="171"/>
        <v/>
      </c>
      <c r="R239" s="93" t="str">
        <f>IF(AND($AM239&lt;&gt;"",$U239=1),_xlfn.CONCAT(R$3,PROPER(_xlfn.XLOOKUP($AS239,入力キー,入力コード)),IF(OR($BD239="",$BD239=$BB239),_xlfn.CONCAT(R$4,IF($AS239=_xlfn.XLOOKUP($AS239,仮想キートップ,入力キー),R$7,R$10),_xlfn.XLOOKUP($AS239,仮想キートップ,入力コード),R$13,$BB239,R$14,_xlfn.XLOOKUP($AS239,仮想キートップ,キー位置),R$15,_xlfn.XLOOKUP($AS239,仮想キートップ,キー位置),R$17,IF($AS239=_xlfn.XLOOKUP($AS239,仮想キートップ,入力キー),R$12,R$11),_xlfn.XLOOKUP($AS239,仮想キートップ,入力コード),R$13,$BB239,R$14,_xlfn.XLOOKUP($AS239,仮想キートップ,キー位置),R$16,_xlfn.XLOOKUP($AS239,仮想キートップ,キー位置),IF(COUNTA($AM239:$AM$348)&gt;1,R$17,R$18)),_xlfn.CONCAT(R$4,R$6,IF($AS239=_xlfn.XLOOKUP($AS239,仮想キートップ,入力キー),R$7,R$10),_xlfn.XLOOKUP($AS239,仮想キートップ,入力コード),R$13,$BB239,R$14,_xlfn.XLOOKUP($AS239,仮想キートップ,キー位置),R$15,_xlfn.XLOOKUP($AS239,仮想キートップ,キー位置),R$17,IF($AS239=_xlfn.XLOOKUP($AS239,仮想キートップ,入力キー),R$8,R$9),_xlfn.XLOOKUP($AS239,仮想キートップ,入力コード),R$13,$BB239,R$14,_xlfn.XLOOKUP($AS239,仮想キートップ,キー位置),R$16,_xlfn.XLOOKUP($AS239,仮想キートップ,キー位置),R$17,R$5,IF($AS239=_xlfn.XLOOKUP($AS239,仮想キートップ,入力キー),R$7,R$10),_xlfn.XLOOKUP($AS239,仮想キートップ,入力コード),R$13,$BD239,R$14,_xlfn.XLOOKUP($AS239,仮想キートップ,キー位置),R$15,_xlfn.XLOOKUP($AS239,仮想キートップ,キー位置),R$17,IF($AS239=_xlfn.XLOOKUP($AS239,仮想キートップ,入力キー),R$12,R$11),_xlfn.XLOOKUP($AS239,仮想キートップ,入力コード),R$13,$BD239,R$14,_xlfn.XLOOKUP($AS239,仮想キートップ,キー位置),R$16,_xlfn.XLOOKUP($AS239,仮想キートップ,キー位置),IF(COUNTA($AM239:$AM$348)&gt;1,R$17,R$18)))),"")</f>
        <v/>
      </c>
      <c r="S239" s="282"/>
      <c r="U239" s="24">
        <f t="shared" si="146"/>
        <v>2</v>
      </c>
      <c r="V239" s="23" t="str">
        <f t="shared" si="147"/>
        <v>A</v>
      </c>
      <c r="W239" s="23">
        <f t="shared" si="148"/>
        <v>1</v>
      </c>
      <c r="X239" s="23">
        <f t="shared" si="149"/>
        <v>0</v>
      </c>
      <c r="Y239" s="30">
        <f t="shared" si="150"/>
        <v>805306368</v>
      </c>
      <c r="Z239" s="178">
        <f t="shared" si="151"/>
        <v>0</v>
      </c>
      <c r="AA239" s="23"/>
      <c r="AB239" s="386" t="str">
        <f t="shared" si="152"/>
        <v/>
      </c>
      <c r="AC239" s="49" t="str">
        <f t="shared" si="153"/>
        <v/>
      </c>
      <c r="AD239" s="50">
        <f t="shared" si="154"/>
        <v>0</v>
      </c>
      <c r="AE239" s="49" t="str">
        <f t="shared" si="155"/>
        <v/>
      </c>
      <c r="AF239" s="49" t="str">
        <f t="shared" si="156"/>
        <v/>
      </c>
      <c r="AG239" s="48">
        <f t="shared" si="157"/>
        <v>0</v>
      </c>
      <c r="AH239" s="386" t="str">
        <f t="shared" si="158"/>
        <v/>
      </c>
      <c r="AI239" s="49" t="str">
        <f t="shared" si="159"/>
        <v/>
      </c>
      <c r="AJ239" s="50">
        <f t="shared" si="160"/>
        <v>0</v>
      </c>
      <c r="AK239" s="23"/>
      <c r="AL239" s="113">
        <v>168</v>
      </c>
      <c r="AM239" s="2" t="s">
        <v>288</v>
      </c>
      <c r="AN239" s="334"/>
      <c r="AO239" s="334" t="s">
        <v>288</v>
      </c>
      <c r="AP239" s="10"/>
      <c r="AQ239" s="4" t="s">
        <v>290</v>
      </c>
      <c r="AR239" s="13"/>
      <c r="AS239" s="13" t="s">
        <v>249</v>
      </c>
      <c r="AT239" s="13" t="s">
        <v>616</v>
      </c>
      <c r="AU239" s="100"/>
      <c r="AV239" s="22"/>
      <c r="AW239" s="428" t="s">
        <v>397</v>
      </c>
      <c r="AX239" s="5" t="s">
        <v>1050</v>
      </c>
      <c r="AY239" s="12" t="s">
        <v>398</v>
      </c>
      <c r="AZ239" s="122" t="str">
        <f t="shared" si="144"/>
        <v>{"key_code":"lang2"}</v>
      </c>
      <c r="BA239" s="83"/>
      <c r="BB239" s="122" t="str">
        <f t="shared" si="145"/>
        <v>{"key_code":"lang2"}</v>
      </c>
      <c r="BC239" s="83"/>
      <c r="BD239" s="320"/>
    </row>
    <row r="240" spans="1:56" ht="21">
      <c r="A240" s="285"/>
      <c r="B240" s="286"/>
      <c r="C240" s="295"/>
      <c r="D240" s="296"/>
      <c r="E240" s="291"/>
      <c r="F240" s="202" t="str">
        <f t="shared" si="161"/>
        <v/>
      </c>
      <c r="G240" s="86" t="str">
        <f t="shared" si="162"/>
        <v/>
      </c>
      <c r="H240" s="86" t="str">
        <f t="shared" si="163"/>
        <v/>
      </c>
      <c r="I240" s="86" t="str">
        <f t="shared" si="164"/>
        <v>{"description":"こ &amp; な → エンター","conditions":[{"type":"variable_unless","name":"LKS","value":2},{"type":"variable_unless","name":"USC","value":0},{"type":"variable_unless","name":"KC_V","value":0}],"from":{"key_code":"m","modifiers":{"optional":["caps_lock"]}},"to":[{"key_code":"delete_or_backspace"},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KC_V","value":0}],"from":{"key_code":"m","modifiers":{"optional":["caps_lock"]}},"to":[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</v>
      </c>
      <c r="J240" s="86" t="str">
        <f t="shared" si="165"/>
        <v>{"conditions":[{"type":"variable_unless","name":"LKS","value":2},{"type":"variable_unless","name":"USC","value":0},{"type":"variable_unless","name":"KC_M","value":0}],"from":{"key_code":"v","modifiers":{"optional":["caps_lock"]}},"to":[{"key_code":"delete_or_backspace"},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{"conditions":[{"type":"variable_unless","name":"KC_M","value":0}],"from":{"key_code":"v","modifiers":{"optional":["caps_lock"]}},"to":[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</v>
      </c>
      <c r="K240" s="86" t="str">
        <f t="shared" si="166"/>
        <v/>
      </c>
      <c r="L240" s="86" t="str">
        <f t="shared" si="167"/>
        <v/>
      </c>
      <c r="M240" s="86" t="str">
        <f t="shared" si="168"/>
        <v/>
      </c>
      <c r="N240" s="286"/>
      <c r="O240" s="92" t="str">
        <f t="shared" si="169"/>
        <v/>
      </c>
      <c r="P240" s="86" t="str">
        <f t="shared" si="170"/>
        <v/>
      </c>
      <c r="Q240" s="86" t="str">
        <f t="shared" si="171"/>
        <v/>
      </c>
      <c r="R240" s="93" t="str">
        <f>IF(AND($AM240&lt;&gt;"",$U240=1),_xlfn.CONCAT(R$3,PROPER(_xlfn.XLOOKUP($AS240,入力キー,入力コード)),IF(OR($BD240="",$BD240=$BB240),_xlfn.CONCAT(R$4,IF($AS240=_xlfn.XLOOKUP($AS240,仮想キートップ,入力キー),R$7,R$10),_xlfn.XLOOKUP($AS240,仮想キートップ,入力コード),R$13,$BB240,R$14,_xlfn.XLOOKUP($AS240,仮想キートップ,キー位置),R$15,_xlfn.XLOOKUP($AS240,仮想キートップ,キー位置),R$17,IF($AS240=_xlfn.XLOOKUP($AS240,仮想キートップ,入力キー),R$12,R$11),_xlfn.XLOOKUP($AS240,仮想キートップ,入力コード),R$13,$BB240,R$14,_xlfn.XLOOKUP($AS240,仮想キートップ,キー位置),R$16,_xlfn.XLOOKUP($AS240,仮想キートップ,キー位置),IF(COUNTA($AM240:$AM$348)&gt;1,R$17,R$18)),_xlfn.CONCAT(R$4,R$6,IF($AS240=_xlfn.XLOOKUP($AS240,仮想キートップ,入力キー),R$7,R$10),_xlfn.XLOOKUP($AS240,仮想キートップ,入力コード),R$13,$BB240,R$14,_xlfn.XLOOKUP($AS240,仮想キートップ,キー位置),R$15,_xlfn.XLOOKUP($AS240,仮想キートップ,キー位置),R$17,IF($AS240=_xlfn.XLOOKUP($AS240,仮想キートップ,入力キー),R$8,R$9),_xlfn.XLOOKUP($AS240,仮想キートップ,入力コード),R$13,$BB240,R$14,_xlfn.XLOOKUP($AS240,仮想キートップ,キー位置),R$16,_xlfn.XLOOKUP($AS240,仮想キートップ,キー位置),R$17,R$5,IF($AS240=_xlfn.XLOOKUP($AS240,仮想キートップ,入力キー),R$7,R$10),_xlfn.XLOOKUP($AS240,仮想キートップ,入力コード),R$13,$BD240,R$14,_xlfn.XLOOKUP($AS240,仮想キートップ,キー位置),R$15,_xlfn.XLOOKUP($AS240,仮想キートップ,キー位置),R$17,IF($AS240=_xlfn.XLOOKUP($AS240,仮想キートップ,入力キー),R$12,R$11),_xlfn.XLOOKUP($AS240,仮想キートップ,入力コード),R$13,$BD240,R$14,_xlfn.XLOOKUP($AS240,仮想キートップ,キー位置),R$16,_xlfn.XLOOKUP($AS240,仮想キートップ,キー位置),IF(COUNTA($AM240:$AM$348)&gt;1,R$17,R$18)))),"")</f>
        <v/>
      </c>
      <c r="S240" s="282"/>
      <c r="U240" s="24">
        <f t="shared" si="146"/>
        <v>2</v>
      </c>
      <c r="V240" s="23" t="str">
        <f t="shared" si="147"/>
        <v>A</v>
      </c>
      <c r="W240" s="23">
        <f t="shared" si="148"/>
        <v>1</v>
      </c>
      <c r="X240" s="23">
        <f t="shared" si="149"/>
        <v>0</v>
      </c>
      <c r="Y240" s="30">
        <f t="shared" si="150"/>
        <v>9895604649984</v>
      </c>
      <c r="Z240" s="178">
        <f t="shared" si="151"/>
        <v>0</v>
      </c>
      <c r="AA240" s="23"/>
      <c r="AB240" s="386" t="str">
        <f t="shared" si="152"/>
        <v/>
      </c>
      <c r="AC240" s="49" t="str">
        <f t="shared" si="153"/>
        <v/>
      </c>
      <c r="AD240" s="50">
        <f t="shared" si="154"/>
        <v>0</v>
      </c>
      <c r="AE240" s="49" t="str">
        <f t="shared" si="155"/>
        <v/>
      </c>
      <c r="AF240" s="49" t="str">
        <f t="shared" si="156"/>
        <v/>
      </c>
      <c r="AG240" s="48">
        <f t="shared" si="157"/>
        <v>0</v>
      </c>
      <c r="AH240" s="386" t="str">
        <f t="shared" si="158"/>
        <v/>
      </c>
      <c r="AI240" s="49" t="str">
        <f t="shared" si="159"/>
        <v/>
      </c>
      <c r="AJ240" s="50">
        <f t="shared" si="160"/>
        <v>0</v>
      </c>
      <c r="AK240" s="23"/>
      <c r="AL240" s="113">
        <v>169</v>
      </c>
      <c r="AM240" s="4" t="s">
        <v>290</v>
      </c>
      <c r="AN240" s="334"/>
      <c r="AO240" s="334" t="s">
        <v>288</v>
      </c>
      <c r="AP240" s="10"/>
      <c r="AQ240" s="4" t="s">
        <v>290</v>
      </c>
      <c r="AR240" s="13"/>
      <c r="AS240" s="13" t="s">
        <v>253</v>
      </c>
      <c r="AT240" s="13" t="s">
        <v>571</v>
      </c>
      <c r="AU240" s="100"/>
      <c r="AV240" s="22"/>
      <c r="AW240" s="428" t="s">
        <v>1051</v>
      </c>
      <c r="AX240" s="5" t="s">
        <v>399</v>
      </c>
      <c r="AY240" s="12" t="s">
        <v>400</v>
      </c>
      <c r="AZ240" s="122" t="str">
        <f t="shared" si="144"/>
        <v>{"key_code":"return_or_enter"}</v>
      </c>
      <c r="BA240" s="83"/>
      <c r="BB240" s="122" t="str">
        <f t="shared" si="145"/>
        <v>{"key_code":"return_or_enter"}</v>
      </c>
      <c r="BC240" s="83"/>
      <c r="BD240" s="320"/>
    </row>
    <row r="241" spans="1:56" ht="21">
      <c r="A241" s="285"/>
      <c r="B241" s="286"/>
      <c r="C241" s="295"/>
      <c r="D241" s="296"/>
      <c r="E241" s="291"/>
      <c r="F241" s="202" t="str">
        <f t="shared" si="161"/>
        <v/>
      </c>
      <c r="G241" s="86" t="str">
        <f t="shared" si="162"/>
        <v/>
      </c>
      <c r="H241" s="86" t="str">
        <f t="shared" si="163"/>
        <v/>
      </c>
      <c r="I241" s="86" t="str">
        <f t="shared" si="164"/>
        <v/>
      </c>
      <c r="J241" s="86" t="str">
        <f t="shared" si="165"/>
        <v/>
      </c>
      <c r="K241" s="86" t="str">
        <f t="shared" si="166"/>
        <v>{"description":"き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L241" s="86" t="str">
        <f t="shared" si="167"/>
        <v/>
      </c>
      <c r="M241" s="86" t="str">
        <f t="shared" si="168"/>
        <v/>
      </c>
      <c r="N241" s="286"/>
      <c r="O241" s="92" t="str">
        <f t="shared" si="169"/>
        <v/>
      </c>
      <c r="P241" s="86" t="str">
        <f t="shared" si="170"/>
        <v/>
      </c>
      <c r="Q241" s="86" t="str">
        <f t="shared" si="171"/>
        <v/>
      </c>
      <c r="R241" s="93" t="str">
        <f>IF(AND($AM241&lt;&gt;"",$U241=1),_xlfn.CONCAT(R$3,PROPER(_xlfn.XLOOKUP($AS241,入力キー,入力コード)),IF(OR($BD241="",$BD241=$BB241),_xlfn.CONCAT(R$4,IF($AS241=_xlfn.XLOOKUP($AS241,仮想キートップ,入力キー),R$7,R$10),_xlfn.XLOOKUP($AS241,仮想キートップ,入力コード),R$13,$BB241,R$14,_xlfn.XLOOKUP($AS241,仮想キートップ,キー位置),R$15,_xlfn.XLOOKUP($AS241,仮想キートップ,キー位置),R$17,IF($AS241=_xlfn.XLOOKUP($AS241,仮想キートップ,入力キー),R$12,R$11),_xlfn.XLOOKUP($AS241,仮想キートップ,入力コード),R$13,$BB241,R$14,_xlfn.XLOOKUP($AS241,仮想キートップ,キー位置),R$16,_xlfn.XLOOKUP($AS241,仮想キートップ,キー位置),IF(COUNTA($AM241:$AM$348)&gt;1,R$17,R$18)),_xlfn.CONCAT(R$4,R$6,IF($AS241=_xlfn.XLOOKUP($AS241,仮想キートップ,入力キー),R$7,R$10),_xlfn.XLOOKUP($AS241,仮想キートップ,入力コード),R$13,$BB241,R$14,_xlfn.XLOOKUP($AS241,仮想キートップ,キー位置),R$15,_xlfn.XLOOKUP($AS241,仮想キートップ,キー位置),R$17,IF($AS241=_xlfn.XLOOKUP($AS241,仮想キートップ,入力キー),R$8,R$9),_xlfn.XLOOKUP($AS241,仮想キートップ,入力コード),R$13,$BB241,R$14,_xlfn.XLOOKUP($AS241,仮想キートップ,キー位置),R$16,_xlfn.XLOOKUP($AS241,仮想キートップ,キー位置),R$17,R$5,IF($AS241=_xlfn.XLOOKUP($AS241,仮想キートップ,入力キー),R$7,R$10),_xlfn.XLOOKUP($AS241,仮想キートップ,入力コード),R$13,$BD241,R$14,_xlfn.XLOOKUP($AS241,仮想キートップ,キー位置),R$15,_xlfn.XLOOKUP($AS241,仮想キートップ,キー位置),R$17,IF($AS241=_xlfn.XLOOKUP($AS241,仮想キートップ,入力キー),R$12,R$11),_xlfn.XLOOKUP($AS241,仮想キートップ,入力コード),R$13,$BD241,R$14,_xlfn.XLOOKUP($AS241,仮想キートップ,キー位置),R$16,_xlfn.XLOOKUP($AS241,仮想キートップ,キー位置),IF(COUNTA($AM241:$AM$348)&gt;1,R$17,R$18)))),"")</f>
        <v/>
      </c>
      <c r="S241" s="282"/>
      <c r="U241" s="24">
        <f t="shared" si="146"/>
        <v>1</v>
      </c>
      <c r="V241" s="23" t="str">
        <f t="shared" si="147"/>
        <v>A</v>
      </c>
      <c r="W241" s="23">
        <f t="shared" si="148"/>
        <v>1</v>
      </c>
      <c r="X241" s="23">
        <f t="shared" si="149"/>
        <v>0</v>
      </c>
      <c r="Y241" s="30">
        <f t="shared" si="150"/>
        <v>16384</v>
      </c>
      <c r="Z241" s="178">
        <f t="shared" si="151"/>
        <v>1</v>
      </c>
      <c r="AA241" s="23"/>
      <c r="AB241" s="386" t="str">
        <f t="shared" si="152"/>
        <v/>
      </c>
      <c r="AC241" s="49" t="str">
        <f t="shared" si="153"/>
        <v/>
      </c>
      <c r="AD241" s="50">
        <f t="shared" si="154"/>
        <v>0</v>
      </c>
      <c r="AE241" s="49" t="str">
        <f t="shared" si="155"/>
        <v/>
      </c>
      <c r="AF241" s="49" t="str">
        <f t="shared" si="156"/>
        <v/>
      </c>
      <c r="AG241" s="48">
        <f t="shared" si="157"/>
        <v>0</v>
      </c>
      <c r="AH241" s="386" t="str">
        <f t="shared" si="158"/>
        <v/>
      </c>
      <c r="AI241" s="49" t="str">
        <f t="shared" si="159"/>
        <v/>
      </c>
      <c r="AJ241" s="50">
        <f t="shared" si="160"/>
        <v>0</v>
      </c>
      <c r="AK241" s="23"/>
      <c r="AL241" s="113">
        <v>3</v>
      </c>
      <c r="AM241" s="2"/>
      <c r="AN241" s="334"/>
      <c r="AO241" s="334"/>
      <c r="AP241" s="10"/>
      <c r="AQ241" s="4" t="s">
        <v>290</v>
      </c>
      <c r="AR241" s="13"/>
      <c r="AS241" s="13" t="s">
        <v>25</v>
      </c>
      <c r="AT241" s="13"/>
      <c r="AU241" s="100"/>
      <c r="AV241" s="22" t="s">
        <v>25</v>
      </c>
      <c r="AW241" s="428"/>
      <c r="AX241" s="5"/>
      <c r="AY241" s="12"/>
      <c r="AZ241" s="122" t="str">
        <f t="shared" si="144"/>
        <v>{"key_code":"k"},{"key_code":"i"}</v>
      </c>
      <c r="BA241" s="83"/>
      <c r="BB241" s="122" t="str">
        <f t="shared" si="145"/>
        <v>{"key_code":"k"},{"key_code":"i"}</v>
      </c>
      <c r="BC241" s="83"/>
      <c r="BD241" s="320"/>
    </row>
    <row r="242" spans="1:56" ht="21">
      <c r="A242" s="285"/>
      <c r="B242" s="286"/>
      <c r="C242" s="295"/>
      <c r="D242" s="296"/>
      <c r="E242" s="291"/>
      <c r="F242" s="202" t="str">
        <f t="shared" si="161"/>
        <v/>
      </c>
      <c r="G242" s="86" t="str">
        <f t="shared" si="162"/>
        <v/>
      </c>
      <c r="H242" s="86" t="str">
        <f t="shared" si="163"/>
        <v/>
      </c>
      <c r="I242" s="86" t="str">
        <f t="shared" si="164"/>
        <v/>
      </c>
      <c r="J242" s="86" t="str">
        <f t="shared" si="165"/>
        <v/>
      </c>
      <c r="K242" s="86" t="str">
        <f t="shared" si="166"/>
        <v>{"description":"て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L242" s="86" t="str">
        <f t="shared" si="167"/>
        <v/>
      </c>
      <c r="M242" s="86" t="str">
        <f t="shared" si="168"/>
        <v/>
      </c>
      <c r="N242" s="286"/>
      <c r="O242" s="92" t="str">
        <f t="shared" si="169"/>
        <v/>
      </c>
      <c r="P242" s="86" t="str">
        <f t="shared" si="170"/>
        <v/>
      </c>
      <c r="Q242" s="86" t="str">
        <f t="shared" si="171"/>
        <v/>
      </c>
      <c r="R242" s="93" t="str">
        <f>IF(AND($AM242&lt;&gt;"",$U242=1),_xlfn.CONCAT(R$3,PROPER(_xlfn.XLOOKUP($AS242,入力キー,入力コード)),IF(OR($BD242="",$BD242=$BB242),_xlfn.CONCAT(R$4,IF($AS242=_xlfn.XLOOKUP($AS242,仮想キートップ,入力キー),R$7,R$10),_xlfn.XLOOKUP($AS242,仮想キートップ,入力コード),R$13,$BB242,R$14,_xlfn.XLOOKUP($AS242,仮想キートップ,キー位置),R$15,_xlfn.XLOOKUP($AS242,仮想キートップ,キー位置),R$17,IF($AS242=_xlfn.XLOOKUP($AS242,仮想キートップ,入力キー),R$12,R$11),_xlfn.XLOOKUP($AS242,仮想キートップ,入力コード),R$13,$BB242,R$14,_xlfn.XLOOKUP($AS242,仮想キートップ,キー位置),R$16,_xlfn.XLOOKUP($AS242,仮想キートップ,キー位置),IF(COUNTA($AM242:$AM$348)&gt;1,R$17,R$18)),_xlfn.CONCAT(R$4,R$6,IF($AS242=_xlfn.XLOOKUP($AS242,仮想キートップ,入力キー),R$7,R$10),_xlfn.XLOOKUP($AS242,仮想キートップ,入力コード),R$13,$BB242,R$14,_xlfn.XLOOKUP($AS242,仮想キートップ,キー位置),R$15,_xlfn.XLOOKUP($AS242,仮想キートップ,キー位置),R$17,IF($AS242=_xlfn.XLOOKUP($AS242,仮想キートップ,入力キー),R$8,R$9),_xlfn.XLOOKUP($AS242,仮想キートップ,入力コード),R$13,$BB242,R$14,_xlfn.XLOOKUP($AS242,仮想キートップ,キー位置),R$16,_xlfn.XLOOKUP($AS242,仮想キートップ,キー位置),R$17,R$5,IF($AS242=_xlfn.XLOOKUP($AS242,仮想キートップ,入力キー),R$7,R$10),_xlfn.XLOOKUP($AS242,仮想キートップ,入力コード),R$13,$BD242,R$14,_xlfn.XLOOKUP($AS242,仮想キートップ,キー位置),R$15,_xlfn.XLOOKUP($AS242,仮想キートップ,キー位置),R$17,IF($AS242=_xlfn.XLOOKUP($AS242,仮想キートップ,入力キー),R$12,R$11),_xlfn.XLOOKUP($AS242,仮想キートップ,入力コード),R$13,$BD242,R$14,_xlfn.XLOOKUP($AS242,仮想キートップ,キー位置),R$16,_xlfn.XLOOKUP($AS242,仮想キートップ,キー位置),IF(COUNTA($AM242:$AM$348)&gt;1,R$17,R$18)))),"")</f>
        <v/>
      </c>
      <c r="S242" s="282"/>
      <c r="U242" s="24">
        <f t="shared" si="146"/>
        <v>1</v>
      </c>
      <c r="V242" s="23" t="str">
        <f t="shared" si="147"/>
        <v>A</v>
      </c>
      <c r="W242" s="23">
        <f t="shared" si="148"/>
        <v>1</v>
      </c>
      <c r="X242" s="23">
        <f t="shared" si="149"/>
        <v>0</v>
      </c>
      <c r="Y242" s="30">
        <f t="shared" si="150"/>
        <v>32768</v>
      </c>
      <c r="Z242" s="178">
        <f t="shared" si="151"/>
        <v>1</v>
      </c>
      <c r="AA242" s="23"/>
      <c r="AB242" s="386" t="str">
        <f t="shared" si="152"/>
        <v/>
      </c>
      <c r="AC242" s="49" t="str">
        <f t="shared" si="153"/>
        <v/>
      </c>
      <c r="AD242" s="50">
        <f t="shared" si="154"/>
        <v>0</v>
      </c>
      <c r="AE242" s="49" t="str">
        <f t="shared" si="155"/>
        <v/>
      </c>
      <c r="AF242" s="49" t="str">
        <f t="shared" si="156"/>
        <v/>
      </c>
      <c r="AG242" s="48">
        <f t="shared" si="157"/>
        <v>0</v>
      </c>
      <c r="AH242" s="386" t="str">
        <f t="shared" si="158"/>
        <v/>
      </c>
      <c r="AI242" s="49" t="str">
        <f t="shared" si="159"/>
        <v/>
      </c>
      <c r="AJ242" s="50">
        <f t="shared" si="160"/>
        <v>0</v>
      </c>
      <c r="AK242" s="23"/>
      <c r="AL242" s="113">
        <v>4</v>
      </c>
      <c r="AM242" s="2"/>
      <c r="AN242" s="334"/>
      <c r="AO242" s="334"/>
      <c r="AP242" s="10"/>
      <c r="AQ242" s="4" t="s">
        <v>290</v>
      </c>
      <c r="AR242" s="13"/>
      <c r="AS242" s="13" t="s">
        <v>27</v>
      </c>
      <c r="AT242" s="13"/>
      <c r="AU242" s="100"/>
      <c r="AV242" s="22" t="s">
        <v>27</v>
      </c>
      <c r="AW242" s="428"/>
      <c r="AX242" s="5"/>
      <c r="AY242" s="12"/>
      <c r="AZ242" s="122" t="str">
        <f t="shared" si="144"/>
        <v>{"key_code":"t"},{"key_code":"e"}</v>
      </c>
      <c r="BA242" s="83"/>
      <c r="BB242" s="122" t="str">
        <f t="shared" si="145"/>
        <v>{"key_code":"t"},{"key_code":"e"}</v>
      </c>
      <c r="BC242" s="83"/>
      <c r="BD242" s="320"/>
    </row>
    <row r="243" spans="1:56" ht="21">
      <c r="A243" s="285"/>
      <c r="B243" s="286"/>
      <c r="C243" s="295"/>
      <c r="D243" s="296"/>
      <c r="E243" s="291"/>
      <c r="F243" s="202" t="str">
        <f t="shared" si="161"/>
        <v/>
      </c>
      <c r="G243" s="86" t="str">
        <f t="shared" si="162"/>
        <v/>
      </c>
      <c r="H243" s="86" t="str">
        <f t="shared" si="163"/>
        <v/>
      </c>
      <c r="I243" s="86" t="str">
        <f t="shared" si="164"/>
        <v/>
      </c>
      <c r="J243" s="86" t="str">
        <f t="shared" si="165"/>
        <v/>
      </c>
      <c r="K243" s="86" t="str">
        <f t="shared" si="166"/>
        <v>{"description":"し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L243" s="86" t="str">
        <f t="shared" si="167"/>
        <v/>
      </c>
      <c r="M243" s="86" t="str">
        <f t="shared" si="168"/>
        <v/>
      </c>
      <c r="N243" s="286"/>
      <c r="O243" s="92" t="str">
        <f t="shared" si="169"/>
        <v/>
      </c>
      <c r="P243" s="86" t="str">
        <f t="shared" si="170"/>
        <v/>
      </c>
      <c r="Q243" s="86" t="str">
        <f t="shared" si="171"/>
        <v/>
      </c>
      <c r="R243" s="93" t="str">
        <f>IF(AND($AM243&lt;&gt;"",$U243=1),_xlfn.CONCAT(R$3,PROPER(_xlfn.XLOOKUP($AS243,入力キー,入力コード)),IF(OR($BD243="",$BD243=$BB243),_xlfn.CONCAT(R$4,IF($AS243=_xlfn.XLOOKUP($AS243,仮想キートップ,入力キー),R$7,R$10),_xlfn.XLOOKUP($AS243,仮想キートップ,入力コード),R$13,$BB243,R$14,_xlfn.XLOOKUP($AS243,仮想キートップ,キー位置),R$15,_xlfn.XLOOKUP($AS243,仮想キートップ,キー位置),R$17,IF($AS243=_xlfn.XLOOKUP($AS243,仮想キートップ,入力キー),R$12,R$11),_xlfn.XLOOKUP($AS243,仮想キートップ,入力コード),R$13,$BB243,R$14,_xlfn.XLOOKUP($AS243,仮想キートップ,キー位置),R$16,_xlfn.XLOOKUP($AS243,仮想キートップ,キー位置),IF(COUNTA($AM243:$AM$348)&gt;1,R$17,R$18)),_xlfn.CONCAT(R$4,R$6,IF($AS243=_xlfn.XLOOKUP($AS243,仮想キートップ,入力キー),R$7,R$10),_xlfn.XLOOKUP($AS243,仮想キートップ,入力コード),R$13,$BB243,R$14,_xlfn.XLOOKUP($AS243,仮想キートップ,キー位置),R$15,_xlfn.XLOOKUP($AS243,仮想キートップ,キー位置),R$17,IF($AS243=_xlfn.XLOOKUP($AS243,仮想キートップ,入力キー),R$8,R$9),_xlfn.XLOOKUP($AS243,仮想キートップ,入力コード),R$13,$BB243,R$14,_xlfn.XLOOKUP($AS243,仮想キートップ,キー位置),R$16,_xlfn.XLOOKUP($AS243,仮想キートップ,キー位置),R$17,R$5,IF($AS243=_xlfn.XLOOKUP($AS243,仮想キートップ,入力キー),R$7,R$10),_xlfn.XLOOKUP($AS243,仮想キートップ,入力コード),R$13,$BD243,R$14,_xlfn.XLOOKUP($AS243,仮想キートップ,キー位置),R$15,_xlfn.XLOOKUP($AS243,仮想キートップ,キー位置),R$17,IF($AS243=_xlfn.XLOOKUP($AS243,仮想キートップ,入力キー),R$12,R$11),_xlfn.XLOOKUP($AS243,仮想キートップ,入力コード),R$13,$BD243,R$14,_xlfn.XLOOKUP($AS243,仮想キートップ,キー位置),R$16,_xlfn.XLOOKUP($AS243,仮想キートップ,キー位置),IF(COUNTA($AM243:$AM$348)&gt;1,R$17,R$18)))),"")</f>
        <v/>
      </c>
      <c r="S243" s="282"/>
      <c r="U243" s="24">
        <f t="shared" si="146"/>
        <v>1</v>
      </c>
      <c r="V243" s="23" t="str">
        <f t="shared" si="147"/>
        <v>A</v>
      </c>
      <c r="W243" s="23">
        <f t="shared" si="148"/>
        <v>1</v>
      </c>
      <c r="X243" s="23">
        <f t="shared" si="149"/>
        <v>0</v>
      </c>
      <c r="Y243" s="30">
        <f t="shared" si="150"/>
        <v>65536</v>
      </c>
      <c r="Z243" s="178">
        <f t="shared" si="151"/>
        <v>1</v>
      </c>
      <c r="AA243" s="23"/>
      <c r="AB243" s="386" t="str">
        <f t="shared" si="152"/>
        <v/>
      </c>
      <c r="AC243" s="49" t="str">
        <f t="shared" si="153"/>
        <v/>
      </c>
      <c r="AD243" s="50">
        <f t="shared" si="154"/>
        <v>0</v>
      </c>
      <c r="AE243" s="49" t="str">
        <f t="shared" si="155"/>
        <v/>
      </c>
      <c r="AF243" s="49" t="str">
        <f t="shared" si="156"/>
        <v/>
      </c>
      <c r="AG243" s="48">
        <f t="shared" si="157"/>
        <v>0</v>
      </c>
      <c r="AH243" s="386" t="str">
        <f t="shared" si="158"/>
        <v/>
      </c>
      <c r="AI243" s="49" t="str">
        <f t="shared" si="159"/>
        <v/>
      </c>
      <c r="AJ243" s="50">
        <f t="shared" si="160"/>
        <v>0</v>
      </c>
      <c r="AK243" s="23"/>
      <c r="AL243" s="113">
        <v>5</v>
      </c>
      <c r="AM243" s="2"/>
      <c r="AN243" s="334"/>
      <c r="AO243" s="334"/>
      <c r="AP243" s="10"/>
      <c r="AQ243" s="4" t="s">
        <v>290</v>
      </c>
      <c r="AR243" s="13"/>
      <c r="AS243" s="13" t="s">
        <v>29</v>
      </c>
      <c r="AT243" s="13"/>
      <c r="AU243" s="100"/>
      <c r="AV243" s="22" t="s">
        <v>29</v>
      </c>
      <c r="AW243" s="428"/>
      <c r="AX243" s="5"/>
      <c r="AY243" s="12"/>
      <c r="AZ243" s="122" t="str">
        <f t="shared" si="144"/>
        <v>{"key_code":"s"},{"key_code":"i"}</v>
      </c>
      <c r="BA243" s="83"/>
      <c r="BB243" s="122" t="str">
        <f t="shared" si="145"/>
        <v>{"key_code":"s"},{"key_code":"i"}</v>
      </c>
      <c r="BC243" s="83"/>
      <c r="BD243" s="320"/>
    </row>
    <row r="244" spans="1:56" ht="21">
      <c r="A244" s="285"/>
      <c r="B244" s="286"/>
      <c r="C244" s="295"/>
      <c r="D244" s="296"/>
      <c r="E244" s="291"/>
      <c r="F244" s="202" t="str">
        <f t="shared" si="161"/>
        <v/>
      </c>
      <c r="G244" s="86" t="str">
        <f t="shared" si="162"/>
        <v/>
      </c>
      <c r="H244" s="86" t="str">
        <f t="shared" si="163"/>
        <v/>
      </c>
      <c r="I244" s="86" t="str">
        <f t="shared" si="164"/>
        <v/>
      </c>
      <c r="J244" s="86" t="str">
        <f t="shared" si="165"/>
        <v/>
      </c>
      <c r="K244" s="86" t="str">
        <f t="shared" si="166"/>
        <v>{"description":"る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L244" s="86" t="str">
        <f t="shared" si="167"/>
        <v/>
      </c>
      <c r="M244" s="86" t="str">
        <f t="shared" si="168"/>
        <v/>
      </c>
      <c r="N244" s="286"/>
      <c r="O244" s="92" t="str">
        <f t="shared" si="169"/>
        <v/>
      </c>
      <c r="P244" s="86" t="str">
        <f t="shared" si="170"/>
        <v/>
      </c>
      <c r="Q244" s="86" t="str">
        <f t="shared" si="171"/>
        <v/>
      </c>
      <c r="R244" s="93" t="str">
        <f>IF(AND($AM244&lt;&gt;"",$U244=1),_xlfn.CONCAT(R$3,PROPER(_xlfn.XLOOKUP($AS244,入力キー,入力コード)),IF(OR($BD244="",$BD244=$BB244),_xlfn.CONCAT(R$4,IF($AS244=_xlfn.XLOOKUP($AS244,仮想キートップ,入力キー),R$7,R$10),_xlfn.XLOOKUP($AS244,仮想キートップ,入力コード),R$13,$BB244,R$14,_xlfn.XLOOKUP($AS244,仮想キートップ,キー位置),R$15,_xlfn.XLOOKUP($AS244,仮想キートップ,キー位置),R$17,IF($AS244=_xlfn.XLOOKUP($AS244,仮想キートップ,入力キー),R$12,R$11),_xlfn.XLOOKUP($AS244,仮想キートップ,入力コード),R$13,$BB244,R$14,_xlfn.XLOOKUP($AS244,仮想キートップ,キー位置),R$16,_xlfn.XLOOKUP($AS244,仮想キートップ,キー位置),IF(COUNTA($AM244:$AM$348)&gt;1,R$17,R$18)),_xlfn.CONCAT(R$4,R$6,IF($AS244=_xlfn.XLOOKUP($AS244,仮想キートップ,入力キー),R$7,R$10),_xlfn.XLOOKUP($AS244,仮想キートップ,入力コード),R$13,$BB244,R$14,_xlfn.XLOOKUP($AS244,仮想キートップ,キー位置),R$15,_xlfn.XLOOKUP($AS244,仮想キートップ,キー位置),R$17,IF($AS244=_xlfn.XLOOKUP($AS244,仮想キートップ,入力キー),R$8,R$9),_xlfn.XLOOKUP($AS244,仮想キートップ,入力コード),R$13,$BB244,R$14,_xlfn.XLOOKUP($AS244,仮想キートップ,キー位置),R$16,_xlfn.XLOOKUP($AS244,仮想キートップ,キー位置),R$17,R$5,IF($AS244=_xlfn.XLOOKUP($AS244,仮想キートップ,入力キー),R$7,R$10),_xlfn.XLOOKUP($AS244,仮想キートップ,入力コード),R$13,$BD244,R$14,_xlfn.XLOOKUP($AS244,仮想キートップ,キー位置),R$15,_xlfn.XLOOKUP($AS244,仮想キートップ,キー位置),R$17,IF($AS244=_xlfn.XLOOKUP($AS244,仮想キートップ,入力キー),R$12,R$11),_xlfn.XLOOKUP($AS244,仮想キートップ,入力コード),R$13,$BD244,R$14,_xlfn.XLOOKUP($AS244,仮想キートップ,キー位置),R$16,_xlfn.XLOOKUP($AS244,仮想キートップ,キー位置),IF(COUNTA($AM244:$AM$348)&gt;1,R$17,R$18)))),"")</f>
        <v/>
      </c>
      <c r="S244" s="282"/>
      <c r="U244" s="24">
        <f t="shared" si="146"/>
        <v>1</v>
      </c>
      <c r="V244" s="23" t="str">
        <f t="shared" si="147"/>
        <v>A</v>
      </c>
      <c r="W244" s="23">
        <f t="shared" si="148"/>
        <v>1</v>
      </c>
      <c r="X244" s="23">
        <f t="shared" si="149"/>
        <v>0</v>
      </c>
      <c r="Y244" s="30">
        <f t="shared" si="150"/>
        <v>1048576</v>
      </c>
      <c r="Z244" s="178">
        <f t="shared" si="151"/>
        <v>1</v>
      </c>
      <c r="AA244" s="23"/>
      <c r="AB244" s="386" t="str">
        <f t="shared" si="152"/>
        <v/>
      </c>
      <c r="AC244" s="49" t="str">
        <f t="shared" si="153"/>
        <v/>
      </c>
      <c r="AD244" s="50">
        <f t="shared" si="154"/>
        <v>0</v>
      </c>
      <c r="AE244" s="49" t="str">
        <f t="shared" si="155"/>
        <v/>
      </c>
      <c r="AF244" s="49" t="str">
        <f t="shared" si="156"/>
        <v/>
      </c>
      <c r="AG244" s="48">
        <f t="shared" si="157"/>
        <v>0</v>
      </c>
      <c r="AH244" s="386" t="str">
        <f t="shared" si="158"/>
        <v/>
      </c>
      <c r="AI244" s="49" t="str">
        <f t="shared" si="159"/>
        <v/>
      </c>
      <c r="AJ244" s="50">
        <f t="shared" si="160"/>
        <v>0</v>
      </c>
      <c r="AK244" s="23"/>
      <c r="AL244" s="113">
        <v>9</v>
      </c>
      <c r="AM244" s="2"/>
      <c r="AN244" s="334"/>
      <c r="AO244" s="334"/>
      <c r="AP244" s="10"/>
      <c r="AQ244" s="4" t="s">
        <v>290</v>
      </c>
      <c r="AR244" s="13"/>
      <c r="AS244" s="13" t="s">
        <v>37</v>
      </c>
      <c r="AT244" s="13"/>
      <c r="AU244" s="100"/>
      <c r="AV244" s="22" t="s">
        <v>37</v>
      </c>
      <c r="AW244" s="428"/>
      <c r="AX244" s="5"/>
      <c r="AY244" s="12"/>
      <c r="AZ244" s="122" t="str">
        <f t="shared" si="144"/>
        <v>{"key_code":"r"},{"key_code":"u"}</v>
      </c>
      <c r="BA244" s="83"/>
      <c r="BB244" s="122" t="str">
        <f t="shared" si="145"/>
        <v>{"key_code":"r"},{"key_code":"u"}</v>
      </c>
      <c r="BC244" s="83"/>
      <c r="BD244" s="320"/>
    </row>
    <row r="245" spans="1:56" ht="21">
      <c r="A245" s="285"/>
      <c r="B245" s="286"/>
      <c r="C245" s="295"/>
      <c r="D245" s="296"/>
      <c r="E245" s="291"/>
      <c r="F245" s="202" t="str">
        <f t="shared" si="161"/>
        <v/>
      </c>
      <c r="G245" s="86" t="str">
        <f t="shared" si="162"/>
        <v/>
      </c>
      <c r="H245" s="86" t="str">
        <f t="shared" si="163"/>
        <v/>
      </c>
      <c r="I245" s="86" t="str">
        <f t="shared" si="164"/>
        <v/>
      </c>
      <c r="J245" s="86" t="str">
        <f t="shared" si="165"/>
        <v/>
      </c>
      <c r="K245" s="86" t="str">
        <f t="shared" si="166"/>
        <v>{"description":"す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L245" s="86" t="str">
        <f t="shared" si="167"/>
        <v/>
      </c>
      <c r="M245" s="86" t="str">
        <f t="shared" si="168"/>
        <v/>
      </c>
      <c r="N245" s="286"/>
      <c r="O245" s="92" t="str">
        <f t="shared" si="169"/>
        <v/>
      </c>
      <c r="P245" s="86" t="str">
        <f t="shared" si="170"/>
        <v/>
      </c>
      <c r="Q245" s="86" t="str">
        <f t="shared" si="171"/>
        <v/>
      </c>
      <c r="R245" s="93" t="str">
        <f>IF(AND($AM245&lt;&gt;"",$U245=1),_xlfn.CONCAT(R$3,PROPER(_xlfn.XLOOKUP($AS245,入力キー,入力コード)),IF(OR($BD245="",$BD245=$BB245),_xlfn.CONCAT(R$4,IF($AS245=_xlfn.XLOOKUP($AS245,仮想キートップ,入力キー),R$7,R$10),_xlfn.XLOOKUP($AS245,仮想キートップ,入力コード),R$13,$BB245,R$14,_xlfn.XLOOKUP($AS245,仮想キートップ,キー位置),R$15,_xlfn.XLOOKUP($AS245,仮想キートップ,キー位置),R$17,IF($AS245=_xlfn.XLOOKUP($AS245,仮想キートップ,入力キー),R$12,R$11),_xlfn.XLOOKUP($AS245,仮想キートップ,入力コード),R$13,$BB245,R$14,_xlfn.XLOOKUP($AS245,仮想キートップ,キー位置),R$16,_xlfn.XLOOKUP($AS245,仮想キートップ,キー位置),IF(COUNTA($AM245:$AM$348)&gt;1,R$17,R$18)),_xlfn.CONCAT(R$4,R$6,IF($AS245=_xlfn.XLOOKUP($AS245,仮想キートップ,入力キー),R$7,R$10),_xlfn.XLOOKUP($AS245,仮想キートップ,入力コード),R$13,$BB245,R$14,_xlfn.XLOOKUP($AS245,仮想キートップ,キー位置),R$15,_xlfn.XLOOKUP($AS245,仮想キートップ,キー位置),R$17,IF($AS245=_xlfn.XLOOKUP($AS245,仮想キートップ,入力キー),R$8,R$9),_xlfn.XLOOKUP($AS245,仮想キートップ,入力コード),R$13,$BB245,R$14,_xlfn.XLOOKUP($AS245,仮想キートップ,キー位置),R$16,_xlfn.XLOOKUP($AS245,仮想キートップ,キー位置),R$17,R$5,IF($AS245=_xlfn.XLOOKUP($AS245,仮想キートップ,入力キー),R$7,R$10),_xlfn.XLOOKUP($AS245,仮想キートップ,入力コード),R$13,$BD245,R$14,_xlfn.XLOOKUP($AS245,仮想キートップ,キー位置),R$15,_xlfn.XLOOKUP($AS245,仮想キートップ,キー位置),R$17,IF($AS245=_xlfn.XLOOKUP($AS245,仮想キートップ,入力キー),R$12,R$11),_xlfn.XLOOKUP($AS245,仮想キートップ,入力コード),R$13,$BD245,R$14,_xlfn.XLOOKUP($AS245,仮想キートップ,キー位置),R$16,_xlfn.XLOOKUP($AS245,仮想キートップ,キー位置),IF(COUNTA($AM245:$AM$348)&gt;1,R$17,R$18)))),"")</f>
        <v/>
      </c>
      <c r="S245" s="282"/>
      <c r="U245" s="24">
        <f t="shared" si="146"/>
        <v>1</v>
      </c>
      <c r="V245" s="23" t="str">
        <f t="shared" si="147"/>
        <v>A</v>
      </c>
      <c r="W245" s="23">
        <f t="shared" si="148"/>
        <v>1</v>
      </c>
      <c r="X245" s="23">
        <f t="shared" si="149"/>
        <v>0</v>
      </c>
      <c r="Y245" s="30">
        <f t="shared" si="150"/>
        <v>2097152</v>
      </c>
      <c r="Z245" s="178">
        <f t="shared" si="151"/>
        <v>1</v>
      </c>
      <c r="AA245" s="23"/>
      <c r="AB245" s="386" t="str">
        <f t="shared" si="152"/>
        <v/>
      </c>
      <c r="AC245" s="49" t="str">
        <f t="shared" si="153"/>
        <v/>
      </c>
      <c r="AD245" s="50">
        <f t="shared" si="154"/>
        <v>0</v>
      </c>
      <c r="AE245" s="49" t="str">
        <f t="shared" si="155"/>
        <v/>
      </c>
      <c r="AF245" s="49" t="str">
        <f t="shared" si="156"/>
        <v/>
      </c>
      <c r="AG245" s="48">
        <f t="shared" si="157"/>
        <v>0</v>
      </c>
      <c r="AH245" s="386" t="str">
        <f t="shared" si="158"/>
        <v/>
      </c>
      <c r="AI245" s="49" t="str">
        <f t="shared" si="159"/>
        <v/>
      </c>
      <c r="AJ245" s="50">
        <f t="shared" si="160"/>
        <v>0</v>
      </c>
      <c r="AK245" s="23"/>
      <c r="AL245" s="113">
        <v>10</v>
      </c>
      <c r="AM245" s="2"/>
      <c r="AN245" s="334"/>
      <c r="AO245" s="334"/>
      <c r="AP245" s="10"/>
      <c r="AQ245" s="4" t="s">
        <v>290</v>
      </c>
      <c r="AR245" s="13"/>
      <c r="AS245" s="13" t="s">
        <v>39</v>
      </c>
      <c r="AT245" s="13"/>
      <c r="AU245" s="100"/>
      <c r="AV245" s="22" t="s">
        <v>39</v>
      </c>
      <c r="AW245" s="428"/>
      <c r="AX245" s="5"/>
      <c r="AY245" s="12"/>
      <c r="AZ245" s="122" t="str">
        <f t="shared" si="144"/>
        <v>{"key_code":"s"},{"key_code":"u"}</v>
      </c>
      <c r="BA245" s="83"/>
      <c r="BB245" s="122" t="str">
        <f t="shared" si="145"/>
        <v>{"key_code":"s"},{"key_code":"u"}</v>
      </c>
      <c r="BC245" s="83"/>
      <c r="BD245" s="320"/>
    </row>
    <row r="246" spans="1:56" ht="21">
      <c r="A246" s="285"/>
      <c r="B246" s="286"/>
      <c r="C246" s="295"/>
      <c r="D246" s="296"/>
      <c r="E246" s="291"/>
      <c r="F246" s="202" t="str">
        <f t="shared" si="161"/>
        <v/>
      </c>
      <c r="G246" s="86" t="str">
        <f t="shared" si="162"/>
        <v/>
      </c>
      <c r="H246" s="86" t="str">
        <f t="shared" si="163"/>
        <v/>
      </c>
      <c r="I246" s="86" t="str">
        <f t="shared" si="164"/>
        <v/>
      </c>
      <c r="J246" s="86" t="str">
        <f t="shared" si="165"/>
        <v/>
      </c>
      <c r="K246" s="86" t="str">
        <f t="shared" si="166"/>
        <v>{"description":"へ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L246" s="86" t="str">
        <f t="shared" si="167"/>
        <v/>
      </c>
      <c r="M246" s="86" t="str">
        <f t="shared" si="168"/>
        <v/>
      </c>
      <c r="N246" s="286"/>
      <c r="O246" s="92" t="str">
        <f t="shared" si="169"/>
        <v/>
      </c>
      <c r="P246" s="86" t="str">
        <f t="shared" si="170"/>
        <v/>
      </c>
      <c r="Q246" s="86" t="str">
        <f t="shared" si="171"/>
        <v/>
      </c>
      <c r="R246" s="93" t="str">
        <f>IF(AND($AM246&lt;&gt;"",$U246=1),_xlfn.CONCAT(R$3,PROPER(_xlfn.XLOOKUP($AS246,入力キー,入力コード)),IF(OR($BD246="",$BD246=$BB246),_xlfn.CONCAT(R$4,IF($AS246=_xlfn.XLOOKUP($AS246,仮想キートップ,入力キー),R$7,R$10),_xlfn.XLOOKUP($AS246,仮想キートップ,入力コード),R$13,$BB246,R$14,_xlfn.XLOOKUP($AS246,仮想キートップ,キー位置),R$15,_xlfn.XLOOKUP($AS246,仮想キートップ,キー位置),R$17,IF($AS246=_xlfn.XLOOKUP($AS246,仮想キートップ,入力キー),R$12,R$11),_xlfn.XLOOKUP($AS246,仮想キートップ,入力コード),R$13,$BB246,R$14,_xlfn.XLOOKUP($AS246,仮想キートップ,キー位置),R$16,_xlfn.XLOOKUP($AS246,仮想キートップ,キー位置),IF(COUNTA($AM246:$AM$348)&gt;1,R$17,R$18)),_xlfn.CONCAT(R$4,R$6,IF($AS246=_xlfn.XLOOKUP($AS246,仮想キートップ,入力キー),R$7,R$10),_xlfn.XLOOKUP($AS246,仮想キートップ,入力コード),R$13,$BB246,R$14,_xlfn.XLOOKUP($AS246,仮想キートップ,キー位置),R$15,_xlfn.XLOOKUP($AS246,仮想キートップ,キー位置),R$17,IF($AS246=_xlfn.XLOOKUP($AS246,仮想キートップ,入力キー),R$8,R$9),_xlfn.XLOOKUP($AS246,仮想キートップ,入力コード),R$13,$BB246,R$14,_xlfn.XLOOKUP($AS246,仮想キートップ,キー位置),R$16,_xlfn.XLOOKUP($AS246,仮想キートップ,キー位置),R$17,R$5,IF($AS246=_xlfn.XLOOKUP($AS246,仮想キートップ,入力キー),R$7,R$10),_xlfn.XLOOKUP($AS246,仮想キートップ,入力コード),R$13,$BD246,R$14,_xlfn.XLOOKUP($AS246,仮想キートップ,キー位置),R$15,_xlfn.XLOOKUP($AS246,仮想キートップ,キー位置),R$17,IF($AS246=_xlfn.XLOOKUP($AS246,仮想キートップ,入力キー),R$12,R$11),_xlfn.XLOOKUP($AS246,仮想キートップ,入力コード),R$13,$BD246,R$14,_xlfn.XLOOKUP($AS246,仮想キートップ,キー位置),R$16,_xlfn.XLOOKUP($AS246,仮想キートップ,キー位置),IF(COUNTA($AM246:$AM$348)&gt;1,R$17,R$18)))),"")</f>
        <v/>
      </c>
      <c r="S246" s="282"/>
      <c r="U246" s="24">
        <f t="shared" si="146"/>
        <v>1</v>
      </c>
      <c r="V246" s="23" t="str">
        <f t="shared" si="147"/>
        <v>A</v>
      </c>
      <c r="W246" s="23">
        <f t="shared" si="148"/>
        <v>1</v>
      </c>
      <c r="X246" s="23">
        <f t="shared" si="149"/>
        <v>0</v>
      </c>
      <c r="Y246" s="30">
        <f t="shared" si="150"/>
        <v>4194304</v>
      </c>
      <c r="Z246" s="178">
        <f t="shared" si="151"/>
        <v>1</v>
      </c>
      <c r="AA246" s="23"/>
      <c r="AB246" s="386" t="str">
        <f t="shared" si="152"/>
        <v/>
      </c>
      <c r="AC246" s="49" t="str">
        <f t="shared" si="153"/>
        <v/>
      </c>
      <c r="AD246" s="50">
        <f t="shared" si="154"/>
        <v>0</v>
      </c>
      <c r="AE246" s="49" t="str">
        <f t="shared" si="155"/>
        <v/>
      </c>
      <c r="AF246" s="49" t="str">
        <f t="shared" si="156"/>
        <v/>
      </c>
      <c r="AG246" s="48">
        <f t="shared" si="157"/>
        <v>0</v>
      </c>
      <c r="AH246" s="386" t="str">
        <f t="shared" si="158"/>
        <v/>
      </c>
      <c r="AI246" s="49" t="str">
        <f t="shared" si="159"/>
        <v/>
      </c>
      <c r="AJ246" s="50">
        <f t="shared" si="160"/>
        <v>0</v>
      </c>
      <c r="AK246" s="23"/>
      <c r="AL246" s="113">
        <v>11</v>
      </c>
      <c r="AM246" s="2"/>
      <c r="AN246" s="334"/>
      <c r="AO246" s="334"/>
      <c r="AP246" s="10"/>
      <c r="AQ246" s="4" t="s">
        <v>290</v>
      </c>
      <c r="AR246" s="13"/>
      <c r="AS246" s="13" t="s">
        <v>41</v>
      </c>
      <c r="AT246" s="13"/>
      <c r="AU246" s="100"/>
      <c r="AV246" s="22" t="s">
        <v>41</v>
      </c>
      <c r="AW246" s="428"/>
      <c r="AX246" s="5"/>
      <c r="AY246" s="12"/>
      <c r="AZ246" s="122" t="str">
        <f t="shared" si="144"/>
        <v>{"key_code":"h"},{"key_code":"e"}</v>
      </c>
      <c r="BA246" s="83"/>
      <c r="BB246" s="122" t="str">
        <f t="shared" si="145"/>
        <v>{"key_code":"h"},{"key_code":"e"}</v>
      </c>
      <c r="BC246" s="83"/>
      <c r="BD246" s="320"/>
    </row>
    <row r="247" spans="1:56" ht="21">
      <c r="A247" s="285"/>
      <c r="B247" s="286"/>
      <c r="C247" s="295"/>
      <c r="D247" s="296"/>
      <c r="E247" s="291"/>
      <c r="F247" s="202" t="str">
        <f t="shared" si="161"/>
        <v/>
      </c>
      <c r="G247" s="86" t="str">
        <f t="shared" si="162"/>
        <v/>
      </c>
      <c r="H247" s="86" t="str">
        <f t="shared" si="163"/>
        <v/>
      </c>
      <c r="I247" s="86" t="str">
        <f t="shared" si="164"/>
        <v/>
      </c>
      <c r="J247" s="86" t="str">
        <f t="shared" si="165"/>
        <v/>
      </c>
      <c r="K247" s="86" t="str">
        <f t="shared" si="166"/>
        <v>{"description":"ろ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L247" s="86" t="str">
        <f t="shared" si="167"/>
        <v/>
      </c>
      <c r="M247" s="86" t="str">
        <f t="shared" si="168"/>
        <v/>
      </c>
      <c r="N247" s="286"/>
      <c r="O247" s="92" t="str">
        <f t="shared" si="169"/>
        <v/>
      </c>
      <c r="P247" s="86" t="str">
        <f t="shared" si="170"/>
        <v/>
      </c>
      <c r="Q247" s="86" t="str">
        <f t="shared" si="171"/>
        <v/>
      </c>
      <c r="R247" s="93" t="str">
        <f>IF(AND($AM247&lt;&gt;"",$U247=1),_xlfn.CONCAT(R$3,PROPER(_xlfn.XLOOKUP($AS247,入力キー,入力コード)),IF(OR($BD247="",$BD247=$BB247),_xlfn.CONCAT(R$4,IF($AS247=_xlfn.XLOOKUP($AS247,仮想キートップ,入力キー),R$7,R$10),_xlfn.XLOOKUP($AS247,仮想キートップ,入力コード),R$13,$BB247,R$14,_xlfn.XLOOKUP($AS247,仮想キートップ,キー位置),R$15,_xlfn.XLOOKUP($AS247,仮想キートップ,キー位置),R$17,IF($AS247=_xlfn.XLOOKUP($AS247,仮想キートップ,入力キー),R$12,R$11),_xlfn.XLOOKUP($AS247,仮想キートップ,入力コード),R$13,$BB247,R$14,_xlfn.XLOOKUP($AS247,仮想キートップ,キー位置),R$16,_xlfn.XLOOKUP($AS247,仮想キートップ,キー位置),IF(COUNTA($AM247:$AM$348)&gt;1,R$17,R$18)),_xlfn.CONCAT(R$4,R$6,IF($AS247=_xlfn.XLOOKUP($AS247,仮想キートップ,入力キー),R$7,R$10),_xlfn.XLOOKUP($AS247,仮想キートップ,入力コード),R$13,$BB247,R$14,_xlfn.XLOOKUP($AS247,仮想キートップ,キー位置),R$15,_xlfn.XLOOKUP($AS247,仮想キートップ,キー位置),R$17,IF($AS247=_xlfn.XLOOKUP($AS247,仮想キートップ,入力キー),R$8,R$9),_xlfn.XLOOKUP($AS247,仮想キートップ,入力コード),R$13,$BB247,R$14,_xlfn.XLOOKUP($AS247,仮想キートップ,キー位置),R$16,_xlfn.XLOOKUP($AS247,仮想キートップ,キー位置),R$17,R$5,IF($AS247=_xlfn.XLOOKUP($AS247,仮想キートップ,入力キー),R$7,R$10),_xlfn.XLOOKUP($AS247,仮想キートップ,入力コード),R$13,$BD247,R$14,_xlfn.XLOOKUP($AS247,仮想キートップ,キー位置),R$15,_xlfn.XLOOKUP($AS247,仮想キートップ,キー位置),R$17,IF($AS247=_xlfn.XLOOKUP($AS247,仮想キートップ,入力キー),R$12,R$11),_xlfn.XLOOKUP($AS247,仮想キートップ,入力コード),R$13,$BD247,R$14,_xlfn.XLOOKUP($AS247,仮想キートップ,キー位置),R$16,_xlfn.XLOOKUP($AS247,仮想キートップ,キー位置),IF(COUNTA($AM247:$AM$348)&gt;1,R$17,R$18)))),"")</f>
        <v/>
      </c>
      <c r="S247" s="282"/>
      <c r="U247" s="24">
        <f t="shared" si="146"/>
        <v>1</v>
      </c>
      <c r="V247" s="23" t="str">
        <f t="shared" si="147"/>
        <v>A</v>
      </c>
      <c r="W247" s="23">
        <f t="shared" si="148"/>
        <v>1</v>
      </c>
      <c r="X247" s="23">
        <f t="shared" si="149"/>
        <v>0</v>
      </c>
      <c r="Y247" s="30">
        <f t="shared" si="150"/>
        <v>33554432</v>
      </c>
      <c r="Z247" s="178">
        <f t="shared" si="151"/>
        <v>1</v>
      </c>
      <c r="AA247" s="23"/>
      <c r="AB247" s="386" t="str">
        <f t="shared" si="152"/>
        <v/>
      </c>
      <c r="AC247" s="49" t="str">
        <f t="shared" si="153"/>
        <v/>
      </c>
      <c r="AD247" s="50">
        <f t="shared" si="154"/>
        <v>0</v>
      </c>
      <c r="AE247" s="49" t="str">
        <f t="shared" si="155"/>
        <v/>
      </c>
      <c r="AF247" s="49" t="str">
        <f t="shared" si="156"/>
        <v/>
      </c>
      <c r="AG247" s="48">
        <f t="shared" si="157"/>
        <v>0</v>
      </c>
      <c r="AH247" s="386" t="str">
        <f t="shared" si="158"/>
        <v/>
      </c>
      <c r="AI247" s="49" t="str">
        <f t="shared" si="159"/>
        <v/>
      </c>
      <c r="AJ247" s="50">
        <f t="shared" si="160"/>
        <v>0</v>
      </c>
      <c r="AK247" s="23"/>
      <c r="AL247" s="113">
        <v>12</v>
      </c>
      <c r="AM247" s="2"/>
      <c r="AN247" s="334"/>
      <c r="AO247" s="334"/>
      <c r="AP247" s="10"/>
      <c r="AQ247" s="4" t="s">
        <v>290</v>
      </c>
      <c r="AR247" s="13"/>
      <c r="AS247" s="13" t="s">
        <v>56</v>
      </c>
      <c r="AT247" s="13"/>
      <c r="AU247" s="100"/>
      <c r="AV247" s="22" t="s">
        <v>56</v>
      </c>
      <c r="AW247" s="428"/>
      <c r="AX247" s="5"/>
      <c r="AY247" s="12"/>
      <c r="AZ247" s="122" t="str">
        <f t="shared" si="144"/>
        <v>{"key_code":"r"},{"key_code":"o"}</v>
      </c>
      <c r="BA247" s="83"/>
      <c r="BB247" s="122" t="str">
        <f t="shared" si="145"/>
        <v>{"key_code":"r"},{"key_code":"o"}</v>
      </c>
      <c r="BC247" s="83"/>
      <c r="BD247" s="320"/>
    </row>
    <row r="248" spans="1:56" ht="21">
      <c r="A248" s="285"/>
      <c r="B248" s="286"/>
      <c r="C248" s="295"/>
      <c r="D248" s="296"/>
      <c r="E248" s="291"/>
      <c r="F248" s="202" t="str">
        <f t="shared" si="161"/>
        <v/>
      </c>
      <c r="G248" s="86" t="str">
        <f t="shared" si="162"/>
        <v/>
      </c>
      <c r="H248" s="86" t="str">
        <f t="shared" si="163"/>
        <v/>
      </c>
      <c r="I248" s="86" t="str">
        <f t="shared" si="164"/>
        <v/>
      </c>
      <c r="J248" s="86" t="str">
        <f t="shared" si="165"/>
        <v/>
      </c>
      <c r="K248" s="86" t="str">
        <f t="shared" si="166"/>
        <v>{"description":"け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L248" s="86" t="str">
        <f t="shared" si="167"/>
        <v/>
      </c>
      <c r="M248" s="86" t="str">
        <f t="shared" si="168"/>
        <v/>
      </c>
      <c r="N248" s="286"/>
      <c r="O248" s="92" t="str">
        <f t="shared" si="169"/>
        <v/>
      </c>
      <c r="P248" s="86" t="str">
        <f t="shared" si="170"/>
        <v/>
      </c>
      <c r="Q248" s="86" t="str">
        <f t="shared" si="171"/>
        <v/>
      </c>
      <c r="R248" s="93" t="str">
        <f>IF(AND($AM248&lt;&gt;"",$U248=1),_xlfn.CONCAT(R$3,PROPER(_xlfn.XLOOKUP($AS248,入力キー,入力コード)),IF(OR($BD248="",$BD248=$BB248),_xlfn.CONCAT(R$4,IF($AS248=_xlfn.XLOOKUP($AS248,仮想キートップ,入力キー),R$7,R$10),_xlfn.XLOOKUP($AS248,仮想キートップ,入力コード),R$13,$BB248,R$14,_xlfn.XLOOKUP($AS248,仮想キートップ,キー位置),R$15,_xlfn.XLOOKUP($AS248,仮想キートップ,キー位置),R$17,IF($AS248=_xlfn.XLOOKUP($AS248,仮想キートップ,入力キー),R$12,R$11),_xlfn.XLOOKUP($AS248,仮想キートップ,入力コード),R$13,$BB248,R$14,_xlfn.XLOOKUP($AS248,仮想キートップ,キー位置),R$16,_xlfn.XLOOKUP($AS248,仮想キートップ,キー位置),IF(COUNTA($AM248:$AM$348)&gt;1,R$17,R$18)),_xlfn.CONCAT(R$4,R$6,IF($AS248=_xlfn.XLOOKUP($AS248,仮想キートップ,入力キー),R$7,R$10),_xlfn.XLOOKUP($AS248,仮想キートップ,入力コード),R$13,$BB248,R$14,_xlfn.XLOOKUP($AS248,仮想キートップ,キー位置),R$15,_xlfn.XLOOKUP($AS248,仮想キートップ,キー位置),R$17,IF($AS248=_xlfn.XLOOKUP($AS248,仮想キートップ,入力キー),R$8,R$9),_xlfn.XLOOKUP($AS248,仮想キートップ,入力コード),R$13,$BB248,R$14,_xlfn.XLOOKUP($AS248,仮想キートップ,キー位置),R$16,_xlfn.XLOOKUP($AS248,仮想キートップ,キー位置),R$17,R$5,IF($AS248=_xlfn.XLOOKUP($AS248,仮想キートップ,入力キー),R$7,R$10),_xlfn.XLOOKUP($AS248,仮想キートップ,入力コード),R$13,$BD248,R$14,_xlfn.XLOOKUP($AS248,仮想キートップ,キー位置),R$15,_xlfn.XLOOKUP($AS248,仮想キートップ,キー位置),R$17,IF($AS248=_xlfn.XLOOKUP($AS248,仮想キートップ,入力キー),R$12,R$11),_xlfn.XLOOKUP($AS248,仮想キートップ,入力コード),R$13,$BD248,R$14,_xlfn.XLOOKUP($AS248,仮想キートップ,キー位置),R$16,_xlfn.XLOOKUP($AS248,仮想キートップ,キー位置),IF(COUNTA($AM248:$AM$348)&gt;1,R$17,R$18)))),"")</f>
        <v/>
      </c>
      <c r="S248" s="282"/>
      <c r="U248" s="24">
        <f t="shared" si="146"/>
        <v>1</v>
      </c>
      <c r="V248" s="23" t="str">
        <f t="shared" si="147"/>
        <v>A</v>
      </c>
      <c r="W248" s="23">
        <f t="shared" si="148"/>
        <v>1</v>
      </c>
      <c r="X248" s="23">
        <f t="shared" si="149"/>
        <v>0</v>
      </c>
      <c r="Y248" s="30">
        <f t="shared" si="150"/>
        <v>67108864</v>
      </c>
      <c r="Z248" s="178">
        <f t="shared" si="151"/>
        <v>1</v>
      </c>
      <c r="AA248" s="23"/>
      <c r="AB248" s="386" t="str">
        <f t="shared" si="152"/>
        <v/>
      </c>
      <c r="AC248" s="49" t="str">
        <f t="shared" si="153"/>
        <v/>
      </c>
      <c r="AD248" s="50">
        <f t="shared" si="154"/>
        <v>0</v>
      </c>
      <c r="AE248" s="49" t="str">
        <f t="shared" si="155"/>
        <v/>
      </c>
      <c r="AF248" s="49" t="str">
        <f t="shared" si="156"/>
        <v/>
      </c>
      <c r="AG248" s="48">
        <f t="shared" si="157"/>
        <v>0</v>
      </c>
      <c r="AH248" s="386" t="str">
        <f t="shared" si="158"/>
        <v/>
      </c>
      <c r="AI248" s="49" t="str">
        <f t="shared" si="159"/>
        <v/>
      </c>
      <c r="AJ248" s="50">
        <f t="shared" si="160"/>
        <v>0</v>
      </c>
      <c r="AK248" s="23"/>
      <c r="AL248" s="113">
        <v>13</v>
      </c>
      <c r="AM248" s="2"/>
      <c r="AN248" s="334"/>
      <c r="AO248" s="334"/>
      <c r="AP248" s="10"/>
      <c r="AQ248" s="4" t="s">
        <v>290</v>
      </c>
      <c r="AR248" s="13"/>
      <c r="AS248" s="13" t="s">
        <v>449</v>
      </c>
      <c r="AT248" s="13"/>
      <c r="AU248" s="100"/>
      <c r="AV248" s="22" t="s">
        <v>449</v>
      </c>
      <c r="AW248" s="428"/>
      <c r="AX248" s="5"/>
      <c r="AY248" s="12"/>
      <c r="AZ248" s="122" t="str">
        <f t="shared" si="144"/>
        <v>{"key_code":"k"},{"key_code":"e"}</v>
      </c>
      <c r="BA248" s="83"/>
      <c r="BB248" s="122" t="str">
        <f t="shared" si="145"/>
        <v>{"key_code":"k"},{"key_code":"e"}</v>
      </c>
      <c r="BC248" s="83"/>
      <c r="BD248" s="320"/>
    </row>
    <row r="249" spans="1:56" ht="21">
      <c r="A249" s="285"/>
      <c r="B249" s="286"/>
      <c r="C249" s="295"/>
      <c r="D249" s="296"/>
      <c r="E249" s="291"/>
      <c r="F249" s="202" t="str">
        <f t="shared" si="161"/>
        <v/>
      </c>
      <c r="G249" s="86" t="str">
        <f t="shared" si="162"/>
        <v/>
      </c>
      <c r="H249" s="86" t="str">
        <f t="shared" si="163"/>
        <v/>
      </c>
      <c r="I249" s="86" t="str">
        <f t="shared" si="164"/>
        <v/>
      </c>
      <c r="J249" s="86" t="str">
        <f t="shared" si="165"/>
        <v/>
      </c>
      <c r="K249" s="86" t="str">
        <f t="shared" si="166"/>
        <v>{"description":"と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L249" s="86" t="str">
        <f t="shared" si="167"/>
        <v/>
      </c>
      <c r="M249" s="86" t="str">
        <f t="shared" si="168"/>
        <v/>
      </c>
      <c r="N249" s="286"/>
      <c r="O249" s="92" t="str">
        <f t="shared" si="169"/>
        <v/>
      </c>
      <c r="P249" s="86" t="str">
        <f t="shared" si="170"/>
        <v/>
      </c>
      <c r="Q249" s="86" t="str">
        <f t="shared" si="171"/>
        <v/>
      </c>
      <c r="R249" s="93" t="str">
        <f>IF(AND($AM249&lt;&gt;"",$U249=1),_xlfn.CONCAT(R$3,PROPER(_xlfn.XLOOKUP($AS249,入力キー,入力コード)),IF(OR($BD249="",$BD249=$BB249),_xlfn.CONCAT(R$4,IF($AS249=_xlfn.XLOOKUP($AS249,仮想キートップ,入力キー),R$7,R$10),_xlfn.XLOOKUP($AS249,仮想キートップ,入力コード),R$13,$BB249,R$14,_xlfn.XLOOKUP($AS249,仮想キートップ,キー位置),R$15,_xlfn.XLOOKUP($AS249,仮想キートップ,キー位置),R$17,IF($AS249=_xlfn.XLOOKUP($AS249,仮想キートップ,入力キー),R$12,R$11),_xlfn.XLOOKUP($AS249,仮想キートップ,入力コード),R$13,$BB249,R$14,_xlfn.XLOOKUP($AS249,仮想キートップ,キー位置),R$16,_xlfn.XLOOKUP($AS249,仮想キートップ,キー位置),IF(COUNTA($AM249:$AM$348)&gt;1,R$17,R$18)),_xlfn.CONCAT(R$4,R$6,IF($AS249=_xlfn.XLOOKUP($AS249,仮想キートップ,入力キー),R$7,R$10),_xlfn.XLOOKUP($AS249,仮想キートップ,入力コード),R$13,$BB249,R$14,_xlfn.XLOOKUP($AS249,仮想キートップ,キー位置),R$15,_xlfn.XLOOKUP($AS249,仮想キートップ,キー位置),R$17,IF($AS249=_xlfn.XLOOKUP($AS249,仮想キートップ,入力キー),R$8,R$9),_xlfn.XLOOKUP($AS249,仮想キートップ,入力コード),R$13,$BB249,R$14,_xlfn.XLOOKUP($AS249,仮想キートップ,キー位置),R$16,_xlfn.XLOOKUP($AS249,仮想キートップ,キー位置),R$17,R$5,IF($AS249=_xlfn.XLOOKUP($AS249,仮想キートップ,入力キー),R$7,R$10),_xlfn.XLOOKUP($AS249,仮想キートップ,入力コード),R$13,$BD249,R$14,_xlfn.XLOOKUP($AS249,仮想キートップ,キー位置),R$15,_xlfn.XLOOKUP($AS249,仮想キートップ,キー位置),R$17,IF($AS249=_xlfn.XLOOKUP($AS249,仮想キートップ,入力キー),R$12,R$11),_xlfn.XLOOKUP($AS249,仮想キートップ,入力コード),R$13,$BD249,R$14,_xlfn.XLOOKUP($AS249,仮想キートップ,キー位置),R$16,_xlfn.XLOOKUP($AS249,仮想キートップ,キー位置),IF(COUNTA($AM249:$AM$348)&gt;1,R$17,R$18)))),"")</f>
        <v/>
      </c>
      <c r="S249" s="282"/>
      <c r="U249" s="24">
        <f t="shared" si="146"/>
        <v>1</v>
      </c>
      <c r="V249" s="23" t="str">
        <f t="shared" si="147"/>
        <v>A</v>
      </c>
      <c r="W249" s="23">
        <f t="shared" si="148"/>
        <v>1</v>
      </c>
      <c r="X249" s="23">
        <f t="shared" si="149"/>
        <v>0</v>
      </c>
      <c r="Y249" s="30">
        <f t="shared" si="150"/>
        <v>134217728</v>
      </c>
      <c r="Z249" s="178">
        <f t="shared" si="151"/>
        <v>1</v>
      </c>
      <c r="AA249" s="23"/>
      <c r="AB249" s="386" t="str">
        <f t="shared" si="152"/>
        <v/>
      </c>
      <c r="AC249" s="49" t="str">
        <f t="shared" si="153"/>
        <v/>
      </c>
      <c r="AD249" s="50">
        <f t="shared" si="154"/>
        <v>0</v>
      </c>
      <c r="AE249" s="49" t="str">
        <f t="shared" si="155"/>
        <v/>
      </c>
      <c r="AF249" s="49" t="str">
        <f t="shared" si="156"/>
        <v/>
      </c>
      <c r="AG249" s="48">
        <f t="shared" si="157"/>
        <v>0</v>
      </c>
      <c r="AH249" s="386" t="str">
        <f t="shared" si="158"/>
        <v/>
      </c>
      <c r="AI249" s="49" t="str">
        <f t="shared" si="159"/>
        <v/>
      </c>
      <c r="AJ249" s="50">
        <f t="shared" si="160"/>
        <v>0</v>
      </c>
      <c r="AK249" s="23"/>
      <c r="AL249" s="113">
        <v>14</v>
      </c>
      <c r="AM249" s="2"/>
      <c r="AN249" s="334"/>
      <c r="AO249" s="334"/>
      <c r="AP249" s="10"/>
      <c r="AQ249" s="4" t="s">
        <v>290</v>
      </c>
      <c r="AR249" s="13"/>
      <c r="AS249" s="13" t="s">
        <v>60</v>
      </c>
      <c r="AT249" s="13"/>
      <c r="AU249" s="100"/>
      <c r="AV249" s="22" t="s">
        <v>60</v>
      </c>
      <c r="AW249" s="428"/>
      <c r="AX249" s="5"/>
      <c r="AY249" s="12"/>
      <c r="AZ249" s="122" t="str">
        <f t="shared" si="144"/>
        <v>{"key_code":"t"},{"key_code":"o"}</v>
      </c>
      <c r="BA249" s="83"/>
      <c r="BB249" s="122" t="str">
        <f t="shared" si="145"/>
        <v>{"key_code":"t"},{"key_code":"o"}</v>
      </c>
      <c r="BC249" s="83"/>
      <c r="BD249" s="320"/>
    </row>
    <row r="250" spans="1:56" ht="21">
      <c r="A250" s="285"/>
      <c r="B250" s="286"/>
      <c r="C250" s="295"/>
      <c r="D250" s="296"/>
      <c r="E250" s="291"/>
      <c r="F250" s="202" t="str">
        <f t="shared" si="161"/>
        <v/>
      </c>
      <c r="G250" s="86" t="str">
        <f t="shared" si="162"/>
        <v/>
      </c>
      <c r="H250" s="86" t="str">
        <f t="shared" si="163"/>
        <v/>
      </c>
      <c r="I250" s="86" t="str">
        <f t="shared" si="164"/>
        <v/>
      </c>
      <c r="J250" s="86" t="str">
        <f t="shared" si="165"/>
        <v/>
      </c>
      <c r="K250" s="86" t="str">
        <f t="shared" si="166"/>
        <v>{"description":"か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L250" s="86" t="str">
        <f t="shared" si="167"/>
        <v/>
      </c>
      <c r="M250" s="86" t="str">
        <f t="shared" si="168"/>
        <v/>
      </c>
      <c r="N250" s="286"/>
      <c r="O250" s="92" t="str">
        <f t="shared" si="169"/>
        <v/>
      </c>
      <c r="P250" s="86" t="str">
        <f t="shared" si="170"/>
        <v/>
      </c>
      <c r="Q250" s="86" t="str">
        <f t="shared" si="171"/>
        <v/>
      </c>
      <c r="R250" s="93" t="str">
        <f>IF(AND($AM250&lt;&gt;"",$U250=1),_xlfn.CONCAT(R$3,PROPER(_xlfn.XLOOKUP($AS250,入力キー,入力コード)),IF(OR($BD250="",$BD250=$BB250),_xlfn.CONCAT(R$4,IF($AS250=_xlfn.XLOOKUP($AS250,仮想キートップ,入力キー),R$7,R$10),_xlfn.XLOOKUP($AS250,仮想キートップ,入力コード),R$13,$BB250,R$14,_xlfn.XLOOKUP($AS250,仮想キートップ,キー位置),R$15,_xlfn.XLOOKUP($AS250,仮想キートップ,キー位置),R$17,IF($AS250=_xlfn.XLOOKUP($AS250,仮想キートップ,入力キー),R$12,R$11),_xlfn.XLOOKUP($AS250,仮想キートップ,入力コード),R$13,$BB250,R$14,_xlfn.XLOOKUP($AS250,仮想キートップ,キー位置),R$16,_xlfn.XLOOKUP($AS250,仮想キートップ,キー位置),IF(COUNTA($AM250:$AM$348)&gt;1,R$17,R$18)),_xlfn.CONCAT(R$4,R$6,IF($AS250=_xlfn.XLOOKUP($AS250,仮想キートップ,入力キー),R$7,R$10),_xlfn.XLOOKUP($AS250,仮想キートップ,入力コード),R$13,$BB250,R$14,_xlfn.XLOOKUP($AS250,仮想キートップ,キー位置),R$15,_xlfn.XLOOKUP($AS250,仮想キートップ,キー位置),R$17,IF($AS250=_xlfn.XLOOKUP($AS250,仮想キートップ,入力キー),R$8,R$9),_xlfn.XLOOKUP($AS250,仮想キートップ,入力コード),R$13,$BB250,R$14,_xlfn.XLOOKUP($AS250,仮想キートップ,キー位置),R$16,_xlfn.XLOOKUP($AS250,仮想キートップ,キー位置),R$17,R$5,IF($AS250=_xlfn.XLOOKUP($AS250,仮想キートップ,入力キー),R$7,R$10),_xlfn.XLOOKUP($AS250,仮想キートップ,入力コード),R$13,$BD250,R$14,_xlfn.XLOOKUP($AS250,仮想キートップ,キー位置),R$15,_xlfn.XLOOKUP($AS250,仮想キートップ,キー位置),R$17,IF($AS250=_xlfn.XLOOKUP($AS250,仮想キートップ,入力キー),R$12,R$11),_xlfn.XLOOKUP($AS250,仮想キートップ,入力コード),R$13,$BD250,R$14,_xlfn.XLOOKUP($AS250,仮想キートップ,キー位置),R$16,_xlfn.XLOOKUP($AS250,仮想キートップ,キー位置),IF(COUNTA($AM250:$AM$348)&gt;1,R$17,R$18)))),"")</f>
        <v/>
      </c>
      <c r="S250" s="282"/>
      <c r="U250" s="24">
        <f t="shared" si="146"/>
        <v>1</v>
      </c>
      <c r="V250" s="23" t="str">
        <f t="shared" si="147"/>
        <v>A</v>
      </c>
      <c r="W250" s="23">
        <f t="shared" si="148"/>
        <v>1</v>
      </c>
      <c r="X250" s="23">
        <f t="shared" si="149"/>
        <v>0</v>
      </c>
      <c r="Y250" s="30">
        <f t="shared" si="150"/>
        <v>268435456</v>
      </c>
      <c r="Z250" s="178">
        <f t="shared" si="151"/>
        <v>1</v>
      </c>
      <c r="AA250" s="23"/>
      <c r="AB250" s="386" t="str">
        <f t="shared" si="152"/>
        <v/>
      </c>
      <c r="AC250" s="49" t="str">
        <f t="shared" si="153"/>
        <v/>
      </c>
      <c r="AD250" s="50">
        <f t="shared" si="154"/>
        <v>0</v>
      </c>
      <c r="AE250" s="49" t="str">
        <f t="shared" si="155"/>
        <v/>
      </c>
      <c r="AF250" s="49" t="str">
        <f t="shared" si="156"/>
        <v/>
      </c>
      <c r="AG250" s="48">
        <f t="shared" si="157"/>
        <v>0</v>
      </c>
      <c r="AH250" s="386" t="str">
        <f t="shared" si="158"/>
        <v/>
      </c>
      <c r="AI250" s="49" t="str">
        <f t="shared" si="159"/>
        <v/>
      </c>
      <c r="AJ250" s="50">
        <f t="shared" si="160"/>
        <v>0</v>
      </c>
      <c r="AK250" s="23"/>
      <c r="AL250" s="113">
        <v>15</v>
      </c>
      <c r="AM250" s="2"/>
      <c r="AN250" s="334"/>
      <c r="AO250" s="334"/>
      <c r="AP250" s="10"/>
      <c r="AQ250" s="4" t="s">
        <v>290</v>
      </c>
      <c r="AR250" s="13"/>
      <c r="AS250" s="13" t="s">
        <v>62</v>
      </c>
      <c r="AT250" s="13"/>
      <c r="AU250" s="100"/>
      <c r="AV250" s="22" t="s">
        <v>62</v>
      </c>
      <c r="AW250" s="428"/>
      <c r="AX250" s="5"/>
      <c r="AY250" s="12"/>
      <c r="AZ250" s="122" t="str">
        <f t="shared" si="144"/>
        <v>{"key_code":"k"},{"key_code":"a"}</v>
      </c>
      <c r="BA250" s="83"/>
      <c r="BB250" s="122" t="str">
        <f t="shared" si="145"/>
        <v>{"key_code":"k"},{"key_code":"a"}</v>
      </c>
      <c r="BC250" s="83"/>
      <c r="BD250" s="320"/>
    </row>
    <row r="251" spans="1:56" ht="21">
      <c r="A251" s="285"/>
      <c r="B251" s="286"/>
      <c r="C251" s="295"/>
      <c r="D251" s="296"/>
      <c r="E251" s="291"/>
      <c r="F251" s="202" t="str">
        <f t="shared" si="161"/>
        <v/>
      </c>
      <c r="G251" s="86" t="str">
        <f t="shared" si="162"/>
        <v/>
      </c>
      <c r="H251" s="86" t="str">
        <f t="shared" si="163"/>
        <v/>
      </c>
      <c r="I251" s="86" t="str">
        <f t="shared" si="164"/>
        <v/>
      </c>
      <c r="J251" s="86" t="str">
        <f t="shared" si="165"/>
        <v/>
      </c>
      <c r="K251" s="86" t="str">
        <f t="shared" si="166"/>
        <v>{"description":"(っ)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L251" s="86" t="str">
        <f t="shared" si="167"/>
        <v/>
      </c>
      <c r="M251" s="86" t="str">
        <f t="shared" si="168"/>
        <v/>
      </c>
      <c r="N251" s="286"/>
      <c r="O251" s="92" t="str">
        <f t="shared" si="169"/>
        <v/>
      </c>
      <c r="P251" s="86" t="str">
        <f t="shared" si="170"/>
        <v/>
      </c>
      <c r="Q251" s="86" t="str">
        <f t="shared" si="171"/>
        <v/>
      </c>
      <c r="R251" s="93" t="str">
        <f>IF(AND($AM251&lt;&gt;"",$U251=1),_xlfn.CONCAT(R$3,PROPER(_xlfn.XLOOKUP($AS251,入力キー,入力コード)),IF(OR($BD251="",$BD251=$BB251),_xlfn.CONCAT(R$4,IF($AS251=_xlfn.XLOOKUP($AS251,仮想キートップ,入力キー),R$7,R$10),_xlfn.XLOOKUP($AS251,仮想キートップ,入力コード),R$13,$BB251,R$14,_xlfn.XLOOKUP($AS251,仮想キートップ,キー位置),R$15,_xlfn.XLOOKUP($AS251,仮想キートップ,キー位置),R$17,IF($AS251=_xlfn.XLOOKUP($AS251,仮想キートップ,入力キー),R$12,R$11),_xlfn.XLOOKUP($AS251,仮想キートップ,入力コード),R$13,$BB251,R$14,_xlfn.XLOOKUP($AS251,仮想キートップ,キー位置),R$16,_xlfn.XLOOKUP($AS251,仮想キートップ,キー位置),IF(COUNTA($AM251:$AM$348)&gt;1,R$17,R$18)),_xlfn.CONCAT(R$4,R$6,IF($AS251=_xlfn.XLOOKUP($AS251,仮想キートップ,入力キー),R$7,R$10),_xlfn.XLOOKUP($AS251,仮想キートップ,入力コード),R$13,$BB251,R$14,_xlfn.XLOOKUP($AS251,仮想キートップ,キー位置),R$15,_xlfn.XLOOKUP($AS251,仮想キートップ,キー位置),R$17,IF($AS251=_xlfn.XLOOKUP($AS251,仮想キートップ,入力キー),R$8,R$9),_xlfn.XLOOKUP($AS251,仮想キートップ,入力コード),R$13,$BB251,R$14,_xlfn.XLOOKUP($AS251,仮想キートップ,キー位置),R$16,_xlfn.XLOOKUP($AS251,仮想キートップ,キー位置),R$17,R$5,IF($AS251=_xlfn.XLOOKUP($AS251,仮想キートップ,入力キー),R$7,R$10),_xlfn.XLOOKUP($AS251,仮想キートップ,入力コード),R$13,$BD251,R$14,_xlfn.XLOOKUP($AS251,仮想キートップ,キー位置),R$15,_xlfn.XLOOKUP($AS251,仮想キートップ,キー位置),R$17,IF($AS251=_xlfn.XLOOKUP($AS251,仮想キートップ,入力キー),R$12,R$11),_xlfn.XLOOKUP($AS251,仮想キートップ,入力コード),R$13,$BD251,R$14,_xlfn.XLOOKUP($AS251,仮想キートップ,キー位置),R$16,_xlfn.XLOOKUP($AS251,仮想キートップ,キー位置),IF(COUNTA($AM251:$AM$348)&gt;1,R$17,R$18)))),"")</f>
        <v/>
      </c>
      <c r="S251" s="282"/>
      <c r="U251" s="24">
        <f t="shared" si="146"/>
        <v>1</v>
      </c>
      <c r="V251" s="23" t="str">
        <f t="shared" si="147"/>
        <v>A</v>
      </c>
      <c r="W251" s="23">
        <f t="shared" si="148"/>
        <v>1</v>
      </c>
      <c r="X251" s="23">
        <f t="shared" si="149"/>
        <v>0</v>
      </c>
      <c r="Y251" s="30">
        <f t="shared" si="150"/>
        <v>536870912</v>
      </c>
      <c r="Z251" s="178">
        <f t="shared" si="151"/>
        <v>1</v>
      </c>
      <c r="AA251" s="23"/>
      <c r="AB251" s="386" t="str">
        <f t="shared" si="152"/>
        <v/>
      </c>
      <c r="AC251" s="49" t="str">
        <f t="shared" si="153"/>
        <v/>
      </c>
      <c r="AD251" s="50">
        <f t="shared" si="154"/>
        <v>0</v>
      </c>
      <c r="AE251" s="49" t="str">
        <f t="shared" si="155"/>
        <v/>
      </c>
      <c r="AF251" s="49" t="str">
        <f t="shared" si="156"/>
        <v/>
      </c>
      <c r="AG251" s="48">
        <f t="shared" si="157"/>
        <v>0</v>
      </c>
      <c r="AH251" s="386" t="str">
        <f t="shared" si="158"/>
        <v/>
      </c>
      <c r="AI251" s="49" t="str">
        <f t="shared" si="159"/>
        <v/>
      </c>
      <c r="AJ251" s="50">
        <f t="shared" si="160"/>
        <v>0</v>
      </c>
      <c r="AK251" s="23"/>
      <c r="AL251" s="113">
        <v>16</v>
      </c>
      <c r="AM251" s="2"/>
      <c r="AN251" s="334"/>
      <c r="AO251" s="334"/>
      <c r="AP251" s="10"/>
      <c r="AQ251" s="4" t="s">
        <v>290</v>
      </c>
      <c r="AR251" s="13"/>
      <c r="AS251" s="13" t="s">
        <v>616</v>
      </c>
      <c r="AT251" s="13"/>
      <c r="AU251" s="100"/>
      <c r="AV251" s="22" t="s">
        <v>616</v>
      </c>
      <c r="AW251" s="428"/>
      <c r="AX251" s="5"/>
      <c r="AY251" s="12"/>
      <c r="AZ251" s="122" t="str">
        <f t="shared" si="144"/>
        <v>{"key_code":"x"},{"key_code":"t"},{"key_code":"u"}</v>
      </c>
      <c r="BA251" s="83"/>
      <c r="BB251" s="122" t="str">
        <f t="shared" si="145"/>
        <v>{"key_code":"x"},{"key_code":"t"},{"key_code":"u"}</v>
      </c>
      <c r="BC251" s="83"/>
      <c r="BD251" s="320"/>
    </row>
    <row r="252" spans="1:56" ht="21">
      <c r="A252" s="285"/>
      <c r="B252" s="286"/>
      <c r="C252" s="295"/>
      <c r="D252" s="296"/>
      <c r="E252" s="291"/>
      <c r="F252" s="202" t="str">
        <f t="shared" si="161"/>
        <v/>
      </c>
      <c r="G252" s="86" t="str">
        <f t="shared" si="162"/>
        <v/>
      </c>
      <c r="H252" s="86" t="str">
        <f t="shared" si="163"/>
        <v/>
      </c>
      <c r="I252" s="86" t="str">
        <f t="shared" si="164"/>
        <v/>
      </c>
      <c r="J252" s="86" t="str">
        <f t="shared" si="165"/>
        <v/>
      </c>
      <c r="K252" s="86" t="str">
        <f t="shared" si="166"/>
        <v>{"description":"く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L252" s="86" t="str">
        <f t="shared" si="167"/>
        <v/>
      </c>
      <c r="M252" s="86" t="str">
        <f t="shared" si="168"/>
        <v/>
      </c>
      <c r="N252" s="286"/>
      <c r="O252" s="92" t="str">
        <f t="shared" si="169"/>
        <v/>
      </c>
      <c r="P252" s="86" t="str">
        <f t="shared" si="170"/>
        <v/>
      </c>
      <c r="Q252" s="86" t="str">
        <f t="shared" si="171"/>
        <v/>
      </c>
      <c r="R252" s="93" t="str">
        <f>IF(AND($AM252&lt;&gt;"",$U252=1),_xlfn.CONCAT(R$3,PROPER(_xlfn.XLOOKUP($AS252,入力キー,入力コード)),IF(OR($BD252="",$BD252=$BB252),_xlfn.CONCAT(R$4,IF($AS252=_xlfn.XLOOKUP($AS252,仮想キートップ,入力キー),R$7,R$10),_xlfn.XLOOKUP($AS252,仮想キートップ,入力コード),R$13,$BB252,R$14,_xlfn.XLOOKUP($AS252,仮想キートップ,キー位置),R$15,_xlfn.XLOOKUP($AS252,仮想キートップ,キー位置),R$17,IF($AS252=_xlfn.XLOOKUP($AS252,仮想キートップ,入力キー),R$12,R$11),_xlfn.XLOOKUP($AS252,仮想キートップ,入力コード),R$13,$BB252,R$14,_xlfn.XLOOKUP($AS252,仮想キートップ,キー位置),R$16,_xlfn.XLOOKUP($AS252,仮想キートップ,キー位置),IF(COUNTA($AM252:$AM$348)&gt;1,R$17,R$18)),_xlfn.CONCAT(R$4,R$6,IF($AS252=_xlfn.XLOOKUP($AS252,仮想キートップ,入力キー),R$7,R$10),_xlfn.XLOOKUP($AS252,仮想キートップ,入力コード),R$13,$BB252,R$14,_xlfn.XLOOKUP($AS252,仮想キートップ,キー位置),R$15,_xlfn.XLOOKUP($AS252,仮想キートップ,キー位置),R$17,IF($AS252=_xlfn.XLOOKUP($AS252,仮想キートップ,入力キー),R$8,R$9),_xlfn.XLOOKUP($AS252,仮想キートップ,入力コード),R$13,$BB252,R$14,_xlfn.XLOOKUP($AS252,仮想キートップ,キー位置),R$16,_xlfn.XLOOKUP($AS252,仮想キートップ,キー位置),R$17,R$5,IF($AS252=_xlfn.XLOOKUP($AS252,仮想キートップ,入力キー),R$7,R$10),_xlfn.XLOOKUP($AS252,仮想キートップ,入力コード),R$13,$BD252,R$14,_xlfn.XLOOKUP($AS252,仮想キートップ,キー位置),R$15,_xlfn.XLOOKUP($AS252,仮想キートップ,キー位置),R$17,IF($AS252=_xlfn.XLOOKUP($AS252,仮想キートップ,入力キー),R$12,R$11),_xlfn.XLOOKUP($AS252,仮想キートップ,入力コード),R$13,$BD252,R$14,_xlfn.XLOOKUP($AS252,仮想キートップ,キー位置),R$16,_xlfn.XLOOKUP($AS252,仮想キートップ,キー位置),IF(COUNTA($AM252:$AM$348)&gt;1,R$17,R$18)))),"")</f>
        <v/>
      </c>
      <c r="S252" s="282"/>
      <c r="U252" s="24">
        <f t="shared" si="146"/>
        <v>1</v>
      </c>
      <c r="V252" s="23" t="str">
        <f t="shared" si="147"/>
        <v>A</v>
      </c>
      <c r="W252" s="23">
        <f t="shared" si="148"/>
        <v>1</v>
      </c>
      <c r="X252" s="23">
        <f t="shared" si="149"/>
        <v>0</v>
      </c>
      <c r="Y252" s="30">
        <f t="shared" si="150"/>
        <v>1073741824</v>
      </c>
      <c r="Z252" s="178">
        <f t="shared" si="151"/>
        <v>1</v>
      </c>
      <c r="AA252" s="23"/>
      <c r="AB252" s="386" t="str">
        <f t="shared" si="152"/>
        <v/>
      </c>
      <c r="AC252" s="49" t="str">
        <f t="shared" si="153"/>
        <v/>
      </c>
      <c r="AD252" s="50">
        <f t="shared" si="154"/>
        <v>0</v>
      </c>
      <c r="AE252" s="49" t="str">
        <f t="shared" si="155"/>
        <v/>
      </c>
      <c r="AF252" s="49" t="str">
        <f t="shared" si="156"/>
        <v/>
      </c>
      <c r="AG252" s="48">
        <f t="shared" si="157"/>
        <v>0</v>
      </c>
      <c r="AH252" s="386" t="str">
        <f t="shared" si="158"/>
        <v/>
      </c>
      <c r="AI252" s="49" t="str">
        <f t="shared" si="159"/>
        <v/>
      </c>
      <c r="AJ252" s="50">
        <f t="shared" si="160"/>
        <v>0</v>
      </c>
      <c r="AK252" s="23"/>
      <c r="AL252" s="113">
        <v>17</v>
      </c>
      <c r="AM252" s="2"/>
      <c r="AN252" s="334"/>
      <c r="AO252" s="334"/>
      <c r="AP252" s="10"/>
      <c r="AQ252" s="4" t="s">
        <v>290</v>
      </c>
      <c r="AR252" s="13"/>
      <c r="AS252" s="13" t="s">
        <v>65</v>
      </c>
      <c r="AT252" s="13"/>
      <c r="AU252" s="100"/>
      <c r="AV252" s="22" t="s">
        <v>65</v>
      </c>
      <c r="AW252" s="428"/>
      <c r="AX252" s="5"/>
      <c r="AY252" s="12"/>
      <c r="AZ252" s="122" t="str">
        <f t="shared" si="144"/>
        <v>{"key_code":"k"},{"key_code":"u"}</v>
      </c>
      <c r="BA252" s="83"/>
      <c r="BB252" s="122" t="str">
        <f t="shared" si="145"/>
        <v>{"key_code":"k"},{"key_code":"u"}</v>
      </c>
      <c r="BC252" s="83"/>
      <c r="BD252" s="320"/>
    </row>
    <row r="253" spans="1:56" ht="21">
      <c r="A253" s="285"/>
      <c r="B253" s="286"/>
      <c r="C253" s="295"/>
      <c r="D253" s="296"/>
      <c r="E253" s="291"/>
      <c r="F253" s="202" t="str">
        <f t="shared" si="161"/>
        <v/>
      </c>
      <c r="G253" s="86" t="str">
        <f t="shared" si="162"/>
        <v/>
      </c>
      <c r="H253" s="86" t="str">
        <f t="shared" si="163"/>
        <v/>
      </c>
      <c r="I253" s="86" t="str">
        <f t="shared" si="164"/>
        <v/>
      </c>
      <c r="J253" s="86" t="str">
        <f t="shared" si="165"/>
        <v/>
      </c>
      <c r="K253" s="86" t="str">
        <f t="shared" si="166"/>
        <v>{"description":"あ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L253" s="86" t="str">
        <f t="shared" si="167"/>
        <v/>
      </c>
      <c r="M253" s="86" t="str">
        <f t="shared" si="168"/>
        <v/>
      </c>
      <c r="N253" s="286"/>
      <c r="O253" s="92" t="str">
        <f t="shared" si="169"/>
        <v/>
      </c>
      <c r="P253" s="86" t="str">
        <f t="shared" si="170"/>
        <v/>
      </c>
      <c r="Q253" s="86" t="str">
        <f t="shared" si="171"/>
        <v/>
      </c>
      <c r="R253" s="93" t="str">
        <f>IF(AND($AM253&lt;&gt;"",$U253=1),_xlfn.CONCAT(R$3,PROPER(_xlfn.XLOOKUP($AS253,入力キー,入力コード)),IF(OR($BD253="",$BD253=$BB253),_xlfn.CONCAT(R$4,IF($AS253=_xlfn.XLOOKUP($AS253,仮想キートップ,入力キー),R$7,R$10),_xlfn.XLOOKUP($AS253,仮想キートップ,入力コード),R$13,$BB253,R$14,_xlfn.XLOOKUP($AS253,仮想キートップ,キー位置),R$15,_xlfn.XLOOKUP($AS253,仮想キートップ,キー位置),R$17,IF($AS253=_xlfn.XLOOKUP($AS253,仮想キートップ,入力キー),R$12,R$11),_xlfn.XLOOKUP($AS253,仮想キートップ,入力コード),R$13,$BB253,R$14,_xlfn.XLOOKUP($AS253,仮想キートップ,キー位置),R$16,_xlfn.XLOOKUP($AS253,仮想キートップ,キー位置),IF(COUNTA($AM253:$AM$348)&gt;1,R$17,R$18)),_xlfn.CONCAT(R$4,R$6,IF($AS253=_xlfn.XLOOKUP($AS253,仮想キートップ,入力キー),R$7,R$10),_xlfn.XLOOKUP($AS253,仮想キートップ,入力コード),R$13,$BB253,R$14,_xlfn.XLOOKUP($AS253,仮想キートップ,キー位置),R$15,_xlfn.XLOOKUP($AS253,仮想キートップ,キー位置),R$17,IF($AS253=_xlfn.XLOOKUP($AS253,仮想キートップ,入力キー),R$8,R$9),_xlfn.XLOOKUP($AS253,仮想キートップ,入力コード),R$13,$BB253,R$14,_xlfn.XLOOKUP($AS253,仮想キートップ,キー位置),R$16,_xlfn.XLOOKUP($AS253,仮想キートップ,キー位置),R$17,R$5,IF($AS253=_xlfn.XLOOKUP($AS253,仮想キートップ,入力キー),R$7,R$10),_xlfn.XLOOKUP($AS253,仮想キートップ,入力コード),R$13,$BD253,R$14,_xlfn.XLOOKUP($AS253,仮想キートップ,キー位置),R$15,_xlfn.XLOOKUP($AS253,仮想キートップ,キー位置),R$17,IF($AS253=_xlfn.XLOOKUP($AS253,仮想キートップ,入力キー),R$12,R$11),_xlfn.XLOOKUP($AS253,仮想キートップ,入力コード),R$13,$BD253,R$14,_xlfn.XLOOKUP($AS253,仮想キートップ,キー位置),R$16,_xlfn.XLOOKUP($AS253,仮想キートップ,キー位置),IF(COUNTA($AM253:$AM$348)&gt;1,R$17,R$18)))),"")</f>
        <v/>
      </c>
      <c r="S253" s="282"/>
      <c r="U253" s="24">
        <f t="shared" si="146"/>
        <v>1</v>
      </c>
      <c r="V253" s="23" t="str">
        <f t="shared" si="147"/>
        <v>A</v>
      </c>
      <c r="W253" s="23">
        <f t="shared" si="148"/>
        <v>1</v>
      </c>
      <c r="X253" s="23">
        <f t="shared" si="149"/>
        <v>0</v>
      </c>
      <c r="Y253" s="30">
        <f t="shared" si="150"/>
        <v>2147483648</v>
      </c>
      <c r="Z253" s="178">
        <f t="shared" si="151"/>
        <v>1</v>
      </c>
      <c r="AA253" s="23"/>
      <c r="AB253" s="386" t="str">
        <f t="shared" si="152"/>
        <v/>
      </c>
      <c r="AC253" s="49" t="str">
        <f t="shared" si="153"/>
        <v/>
      </c>
      <c r="AD253" s="50">
        <f t="shared" si="154"/>
        <v>0</v>
      </c>
      <c r="AE253" s="49" t="str">
        <f t="shared" si="155"/>
        <v/>
      </c>
      <c r="AF253" s="49" t="str">
        <f t="shared" si="156"/>
        <v/>
      </c>
      <c r="AG253" s="48">
        <f t="shared" si="157"/>
        <v>0</v>
      </c>
      <c r="AH253" s="386" t="str">
        <f t="shared" si="158"/>
        <v/>
      </c>
      <c r="AI253" s="49" t="str">
        <f t="shared" si="159"/>
        <v/>
      </c>
      <c r="AJ253" s="50">
        <f t="shared" si="160"/>
        <v>0</v>
      </c>
      <c r="AK253" s="23"/>
      <c r="AL253" s="113">
        <v>18</v>
      </c>
      <c r="AM253" s="2"/>
      <c r="AN253" s="334"/>
      <c r="AO253" s="334"/>
      <c r="AP253" s="10"/>
      <c r="AQ253" s="4" t="s">
        <v>290</v>
      </c>
      <c r="AR253" s="13"/>
      <c r="AS253" s="13" t="s">
        <v>67</v>
      </c>
      <c r="AT253" s="13"/>
      <c r="AU253" s="100"/>
      <c r="AV253" s="22" t="s">
        <v>67</v>
      </c>
      <c r="AW253" s="428"/>
      <c r="AX253" s="5"/>
      <c r="AY253" s="12"/>
      <c r="AZ253" s="122" t="str">
        <f t="shared" si="144"/>
        <v>{"key_code":"a"}</v>
      </c>
      <c r="BA253" s="83"/>
      <c r="BB253" s="122" t="str">
        <f t="shared" si="145"/>
        <v>{"key_code":"a"}</v>
      </c>
      <c r="BC253" s="83"/>
      <c r="BD253" s="320"/>
    </row>
    <row r="254" spans="1:56" ht="21">
      <c r="A254" s="285"/>
      <c r="B254" s="286"/>
      <c r="C254" s="295"/>
      <c r="D254" s="296"/>
      <c r="E254" s="291"/>
      <c r="F254" s="202" t="str">
        <f t="shared" si="161"/>
        <v/>
      </c>
      <c r="G254" s="86" t="str">
        <f t="shared" si="162"/>
        <v/>
      </c>
      <c r="H254" s="86" t="str">
        <f t="shared" si="163"/>
        <v/>
      </c>
      <c r="I254" s="86" t="str">
        <f t="shared" si="164"/>
        <v/>
      </c>
      <c r="J254" s="86" t="str">
        <f t="shared" si="165"/>
        <v/>
      </c>
      <c r="K254" s="86" t="str">
        <f t="shared" si="166"/>
        <v>{"description":"い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L254" s="86" t="str">
        <f t="shared" si="167"/>
        <v/>
      </c>
      <c r="M254" s="86" t="str">
        <f t="shared" si="168"/>
        <v/>
      </c>
      <c r="N254" s="286"/>
      <c r="O254" s="92" t="str">
        <f t="shared" si="169"/>
        <v/>
      </c>
      <c r="P254" s="86" t="str">
        <f t="shared" si="170"/>
        <v/>
      </c>
      <c r="Q254" s="86" t="str">
        <f t="shared" si="171"/>
        <v/>
      </c>
      <c r="R254" s="93" t="str">
        <f>IF(AND($AM254&lt;&gt;"",$U254=1),_xlfn.CONCAT(R$3,PROPER(_xlfn.XLOOKUP($AS254,入力キー,入力コード)),IF(OR($BD254="",$BD254=$BB254),_xlfn.CONCAT(R$4,IF($AS254=_xlfn.XLOOKUP($AS254,仮想キートップ,入力キー),R$7,R$10),_xlfn.XLOOKUP($AS254,仮想キートップ,入力コード),R$13,$BB254,R$14,_xlfn.XLOOKUP($AS254,仮想キートップ,キー位置),R$15,_xlfn.XLOOKUP($AS254,仮想キートップ,キー位置),R$17,IF($AS254=_xlfn.XLOOKUP($AS254,仮想キートップ,入力キー),R$12,R$11),_xlfn.XLOOKUP($AS254,仮想キートップ,入力コード),R$13,$BB254,R$14,_xlfn.XLOOKUP($AS254,仮想キートップ,キー位置),R$16,_xlfn.XLOOKUP($AS254,仮想キートップ,キー位置),IF(COUNTA($AM254:$AM$348)&gt;1,R$17,R$18)),_xlfn.CONCAT(R$4,R$6,IF($AS254=_xlfn.XLOOKUP($AS254,仮想キートップ,入力キー),R$7,R$10),_xlfn.XLOOKUP($AS254,仮想キートップ,入力コード),R$13,$BB254,R$14,_xlfn.XLOOKUP($AS254,仮想キートップ,キー位置),R$15,_xlfn.XLOOKUP($AS254,仮想キートップ,キー位置),R$17,IF($AS254=_xlfn.XLOOKUP($AS254,仮想キートップ,入力キー),R$8,R$9),_xlfn.XLOOKUP($AS254,仮想キートップ,入力コード),R$13,$BB254,R$14,_xlfn.XLOOKUP($AS254,仮想キートップ,キー位置),R$16,_xlfn.XLOOKUP($AS254,仮想キートップ,キー位置),R$17,R$5,IF($AS254=_xlfn.XLOOKUP($AS254,仮想キートップ,入力キー),R$7,R$10),_xlfn.XLOOKUP($AS254,仮想キートップ,入力コード),R$13,$BD254,R$14,_xlfn.XLOOKUP($AS254,仮想キートップ,キー位置),R$15,_xlfn.XLOOKUP($AS254,仮想キートップ,キー位置),R$17,IF($AS254=_xlfn.XLOOKUP($AS254,仮想キートップ,入力キー),R$12,R$11),_xlfn.XLOOKUP($AS254,仮想キートップ,入力コード),R$13,$BD254,R$14,_xlfn.XLOOKUP($AS254,仮想キートップ,キー位置),R$16,_xlfn.XLOOKUP($AS254,仮想キートップ,キー位置),IF(COUNTA($AM254:$AM$348)&gt;1,R$17,R$18)))),"")</f>
        <v/>
      </c>
      <c r="S254" s="282"/>
      <c r="U254" s="24">
        <f t="shared" si="146"/>
        <v>1</v>
      </c>
      <c r="V254" s="23" t="str">
        <f t="shared" si="147"/>
        <v>A</v>
      </c>
      <c r="W254" s="23">
        <f t="shared" si="148"/>
        <v>1</v>
      </c>
      <c r="X254" s="23">
        <f t="shared" si="149"/>
        <v>0</v>
      </c>
      <c r="Y254" s="30">
        <f t="shared" si="150"/>
        <v>4294967296</v>
      </c>
      <c r="Z254" s="178">
        <f t="shared" si="151"/>
        <v>1</v>
      </c>
      <c r="AA254" s="23"/>
      <c r="AB254" s="386" t="str">
        <f t="shared" si="152"/>
        <v/>
      </c>
      <c r="AC254" s="49" t="str">
        <f t="shared" si="153"/>
        <v/>
      </c>
      <c r="AD254" s="50">
        <f t="shared" si="154"/>
        <v>0</v>
      </c>
      <c r="AE254" s="49" t="str">
        <f t="shared" si="155"/>
        <v/>
      </c>
      <c r="AF254" s="49" t="str">
        <f t="shared" si="156"/>
        <v/>
      </c>
      <c r="AG254" s="48">
        <f t="shared" si="157"/>
        <v>0</v>
      </c>
      <c r="AH254" s="386" t="str">
        <f t="shared" si="158"/>
        <v/>
      </c>
      <c r="AI254" s="49" t="str">
        <f t="shared" si="159"/>
        <v/>
      </c>
      <c r="AJ254" s="50">
        <f t="shared" si="160"/>
        <v>0</v>
      </c>
      <c r="AK254" s="23"/>
      <c r="AL254" s="113">
        <v>19</v>
      </c>
      <c r="AM254" s="2"/>
      <c r="AN254" s="334"/>
      <c r="AO254" s="334"/>
      <c r="AP254" s="10"/>
      <c r="AQ254" s="4" t="s">
        <v>290</v>
      </c>
      <c r="AR254" s="13"/>
      <c r="AS254" s="13" t="s">
        <v>69</v>
      </c>
      <c r="AT254" s="13"/>
      <c r="AU254" s="100"/>
      <c r="AV254" s="22" t="s">
        <v>69</v>
      </c>
      <c r="AW254" s="428"/>
      <c r="AX254" s="5"/>
      <c r="AY254" s="12"/>
      <c r="AZ254" s="122" t="str">
        <f t="shared" si="144"/>
        <v>{"key_code":"i"}</v>
      </c>
      <c r="BA254" s="83"/>
      <c r="BB254" s="122" t="str">
        <f t="shared" si="145"/>
        <v>{"key_code":"i"}</v>
      </c>
      <c r="BC254" s="83"/>
      <c r="BD254" s="320"/>
    </row>
    <row r="255" spans="1:56" ht="21">
      <c r="A255" s="285"/>
      <c r="B255" s="286"/>
      <c r="C255" s="295"/>
      <c r="D255" s="296"/>
      <c r="E255" s="291"/>
      <c r="F255" s="202" t="str">
        <f t="shared" si="161"/>
        <v/>
      </c>
      <c r="G255" s="86" t="str">
        <f t="shared" si="162"/>
        <v/>
      </c>
      <c r="H255" s="86" t="str">
        <f t="shared" si="163"/>
        <v/>
      </c>
      <c r="I255" s="86" t="str">
        <f t="shared" si="164"/>
        <v/>
      </c>
      <c r="J255" s="86" t="str">
        <f t="shared" si="165"/>
        <v/>
      </c>
      <c r="K255" s="86" t="str">
        <f t="shared" si="166"/>
        <v>{"description":"う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L255" s="86" t="str">
        <f t="shared" si="167"/>
        <v/>
      </c>
      <c r="M255" s="86" t="str">
        <f t="shared" si="168"/>
        <v/>
      </c>
      <c r="N255" s="286"/>
      <c r="O255" s="92" t="str">
        <f t="shared" si="169"/>
        <v/>
      </c>
      <c r="P255" s="86" t="str">
        <f t="shared" si="170"/>
        <v/>
      </c>
      <c r="Q255" s="86" t="str">
        <f t="shared" si="171"/>
        <v/>
      </c>
      <c r="R255" s="93" t="str">
        <f>IF(AND($AM255&lt;&gt;"",$U255=1),_xlfn.CONCAT(R$3,PROPER(_xlfn.XLOOKUP($AS255,入力キー,入力コード)),IF(OR($BD255="",$BD255=$BB255),_xlfn.CONCAT(R$4,IF($AS255=_xlfn.XLOOKUP($AS255,仮想キートップ,入力キー),R$7,R$10),_xlfn.XLOOKUP($AS255,仮想キートップ,入力コード),R$13,$BB255,R$14,_xlfn.XLOOKUP($AS255,仮想キートップ,キー位置),R$15,_xlfn.XLOOKUP($AS255,仮想キートップ,キー位置),R$17,IF($AS255=_xlfn.XLOOKUP($AS255,仮想キートップ,入力キー),R$12,R$11),_xlfn.XLOOKUP($AS255,仮想キートップ,入力コード),R$13,$BB255,R$14,_xlfn.XLOOKUP($AS255,仮想キートップ,キー位置),R$16,_xlfn.XLOOKUP($AS255,仮想キートップ,キー位置),IF(COUNTA($AM255:$AM$348)&gt;1,R$17,R$18)),_xlfn.CONCAT(R$4,R$6,IF($AS255=_xlfn.XLOOKUP($AS255,仮想キートップ,入力キー),R$7,R$10),_xlfn.XLOOKUP($AS255,仮想キートップ,入力コード),R$13,$BB255,R$14,_xlfn.XLOOKUP($AS255,仮想キートップ,キー位置),R$15,_xlfn.XLOOKUP($AS255,仮想キートップ,キー位置),R$17,IF($AS255=_xlfn.XLOOKUP($AS255,仮想キートップ,入力キー),R$8,R$9),_xlfn.XLOOKUP($AS255,仮想キートップ,入力コード),R$13,$BB255,R$14,_xlfn.XLOOKUP($AS255,仮想キートップ,キー位置),R$16,_xlfn.XLOOKUP($AS255,仮想キートップ,キー位置),R$17,R$5,IF($AS255=_xlfn.XLOOKUP($AS255,仮想キートップ,入力キー),R$7,R$10),_xlfn.XLOOKUP($AS255,仮想キートップ,入力コード),R$13,$BD255,R$14,_xlfn.XLOOKUP($AS255,仮想キートップ,キー位置),R$15,_xlfn.XLOOKUP($AS255,仮想キートップ,キー位置),R$17,IF($AS255=_xlfn.XLOOKUP($AS255,仮想キートップ,入力キー),R$12,R$11),_xlfn.XLOOKUP($AS255,仮想キートップ,入力コード),R$13,$BD255,R$14,_xlfn.XLOOKUP($AS255,仮想キートップ,キー位置),R$16,_xlfn.XLOOKUP($AS255,仮想キートップ,キー位置),IF(COUNTA($AM255:$AM$348)&gt;1,R$17,R$18)))),"")</f>
        <v/>
      </c>
      <c r="S255" s="282"/>
      <c r="U255" s="24">
        <f t="shared" si="146"/>
        <v>1</v>
      </c>
      <c r="V255" s="23" t="str">
        <f t="shared" si="147"/>
        <v>A</v>
      </c>
      <c r="W255" s="23">
        <f t="shared" si="148"/>
        <v>1</v>
      </c>
      <c r="X255" s="23">
        <f t="shared" si="149"/>
        <v>0</v>
      </c>
      <c r="Y255" s="30">
        <f t="shared" si="150"/>
        <v>8589934592</v>
      </c>
      <c r="Z255" s="178">
        <f t="shared" si="151"/>
        <v>1</v>
      </c>
      <c r="AA255" s="23"/>
      <c r="AB255" s="386" t="str">
        <f t="shared" si="152"/>
        <v/>
      </c>
      <c r="AC255" s="49" t="str">
        <f t="shared" si="153"/>
        <v/>
      </c>
      <c r="AD255" s="50">
        <f t="shared" si="154"/>
        <v>0</v>
      </c>
      <c r="AE255" s="49" t="str">
        <f t="shared" si="155"/>
        <v/>
      </c>
      <c r="AF255" s="49" t="str">
        <f t="shared" si="156"/>
        <v/>
      </c>
      <c r="AG255" s="48">
        <f t="shared" si="157"/>
        <v>0</v>
      </c>
      <c r="AH255" s="386" t="str">
        <f t="shared" si="158"/>
        <v/>
      </c>
      <c r="AI255" s="49" t="str">
        <f t="shared" si="159"/>
        <v/>
      </c>
      <c r="AJ255" s="50">
        <f t="shared" si="160"/>
        <v>0</v>
      </c>
      <c r="AK255" s="23"/>
      <c r="AL255" s="113">
        <v>20</v>
      </c>
      <c r="AM255" s="2"/>
      <c r="AN255" s="334"/>
      <c r="AO255" s="334"/>
      <c r="AP255" s="10"/>
      <c r="AQ255" s="4" t="s">
        <v>290</v>
      </c>
      <c r="AR255" s="13"/>
      <c r="AS255" s="13" t="s">
        <v>71</v>
      </c>
      <c r="AT255" s="13"/>
      <c r="AU255" s="100"/>
      <c r="AV255" s="22" t="s">
        <v>71</v>
      </c>
      <c r="AW255" s="428"/>
      <c r="AX255" s="5"/>
      <c r="AY255" s="12"/>
      <c r="AZ255" s="122" t="str">
        <f t="shared" si="144"/>
        <v>{"key_code":"u"}</v>
      </c>
      <c r="BA255" s="83"/>
      <c r="BB255" s="122" t="str">
        <f t="shared" si="145"/>
        <v>{"key_code":"u"}</v>
      </c>
      <c r="BC255" s="83"/>
      <c r="BD255" s="320"/>
    </row>
    <row r="256" spans="1:56" ht="21">
      <c r="A256" s="285"/>
      <c r="B256" s="286"/>
      <c r="C256" s="295"/>
      <c r="D256" s="296"/>
      <c r="E256" s="291"/>
      <c r="F256" s="202" t="str">
        <f t="shared" si="161"/>
        <v/>
      </c>
      <c r="G256" s="86" t="str">
        <f t="shared" si="162"/>
        <v/>
      </c>
      <c r="H256" s="86" t="str">
        <f t="shared" si="163"/>
        <v/>
      </c>
      <c r="I256" s="86" t="str">
        <f t="shared" si="164"/>
        <v/>
      </c>
      <c r="J256" s="86" t="str">
        <f t="shared" si="165"/>
        <v/>
      </c>
      <c r="K256" s="86" t="str">
        <f t="shared" si="166"/>
        <v>{"description":"ー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L256" s="86" t="str">
        <f t="shared" si="167"/>
        <v/>
      </c>
      <c r="M256" s="86" t="str">
        <f t="shared" si="168"/>
        <v/>
      </c>
      <c r="N256" s="286"/>
      <c r="O256" s="92" t="str">
        <f t="shared" si="169"/>
        <v/>
      </c>
      <c r="P256" s="86" t="str">
        <f t="shared" si="170"/>
        <v/>
      </c>
      <c r="Q256" s="86" t="str">
        <f t="shared" si="171"/>
        <v/>
      </c>
      <c r="R256" s="93" t="str">
        <f>IF(AND($AM256&lt;&gt;"",$U256=1),_xlfn.CONCAT(R$3,PROPER(_xlfn.XLOOKUP($AS256,入力キー,入力コード)),IF(OR($BD256="",$BD256=$BB256),_xlfn.CONCAT(R$4,IF($AS256=_xlfn.XLOOKUP($AS256,仮想キートップ,入力キー),R$7,R$10),_xlfn.XLOOKUP($AS256,仮想キートップ,入力コード),R$13,$BB256,R$14,_xlfn.XLOOKUP($AS256,仮想キートップ,キー位置),R$15,_xlfn.XLOOKUP($AS256,仮想キートップ,キー位置),R$17,IF($AS256=_xlfn.XLOOKUP($AS256,仮想キートップ,入力キー),R$12,R$11),_xlfn.XLOOKUP($AS256,仮想キートップ,入力コード),R$13,$BB256,R$14,_xlfn.XLOOKUP($AS256,仮想キートップ,キー位置),R$16,_xlfn.XLOOKUP($AS256,仮想キートップ,キー位置),IF(COUNTA($AM256:$AM$348)&gt;1,R$17,R$18)),_xlfn.CONCAT(R$4,R$6,IF($AS256=_xlfn.XLOOKUP($AS256,仮想キートップ,入力キー),R$7,R$10),_xlfn.XLOOKUP($AS256,仮想キートップ,入力コード),R$13,$BB256,R$14,_xlfn.XLOOKUP($AS256,仮想キートップ,キー位置),R$15,_xlfn.XLOOKUP($AS256,仮想キートップ,キー位置),R$17,IF($AS256=_xlfn.XLOOKUP($AS256,仮想キートップ,入力キー),R$8,R$9),_xlfn.XLOOKUP($AS256,仮想キートップ,入力コード),R$13,$BB256,R$14,_xlfn.XLOOKUP($AS256,仮想キートップ,キー位置),R$16,_xlfn.XLOOKUP($AS256,仮想キートップ,キー位置),R$17,R$5,IF($AS256=_xlfn.XLOOKUP($AS256,仮想キートップ,入力キー),R$7,R$10),_xlfn.XLOOKUP($AS256,仮想キートップ,入力コード),R$13,$BD256,R$14,_xlfn.XLOOKUP($AS256,仮想キートップ,キー位置),R$15,_xlfn.XLOOKUP($AS256,仮想キートップ,キー位置),R$17,IF($AS256=_xlfn.XLOOKUP($AS256,仮想キートップ,入力キー),R$12,R$11),_xlfn.XLOOKUP($AS256,仮想キートップ,入力コード),R$13,$BD256,R$14,_xlfn.XLOOKUP($AS256,仮想キートップ,キー位置),R$16,_xlfn.XLOOKUP($AS256,仮想キートップ,キー位置),IF(COUNTA($AM256:$AM$348)&gt;1,R$17,R$18)))),"")</f>
        <v/>
      </c>
      <c r="S256" s="282"/>
      <c r="U256" s="24">
        <f t="shared" si="146"/>
        <v>1</v>
      </c>
      <c r="V256" s="23" t="str">
        <f t="shared" si="147"/>
        <v>A</v>
      </c>
      <c r="W256" s="23">
        <f t="shared" si="148"/>
        <v>1</v>
      </c>
      <c r="X256" s="23">
        <f t="shared" si="149"/>
        <v>0</v>
      </c>
      <c r="Y256" s="30">
        <f t="shared" si="150"/>
        <v>17179869184</v>
      </c>
      <c r="Z256" s="178">
        <f t="shared" si="151"/>
        <v>1</v>
      </c>
      <c r="AA256" s="23"/>
      <c r="AB256" s="386" t="str">
        <f t="shared" si="152"/>
        <v/>
      </c>
      <c r="AC256" s="49" t="str">
        <f t="shared" si="153"/>
        <v/>
      </c>
      <c r="AD256" s="50">
        <f t="shared" si="154"/>
        <v>0</v>
      </c>
      <c r="AE256" s="49" t="str">
        <f t="shared" si="155"/>
        <v/>
      </c>
      <c r="AF256" s="49" t="str">
        <f t="shared" si="156"/>
        <v/>
      </c>
      <c r="AG256" s="48">
        <f t="shared" si="157"/>
        <v>0</v>
      </c>
      <c r="AH256" s="386" t="str">
        <f t="shared" si="158"/>
        <v/>
      </c>
      <c r="AI256" s="49" t="str">
        <f t="shared" si="159"/>
        <v/>
      </c>
      <c r="AJ256" s="50">
        <f t="shared" si="160"/>
        <v>0</v>
      </c>
      <c r="AK256" s="23"/>
      <c r="AL256" s="113">
        <v>21</v>
      </c>
      <c r="AM256" s="2"/>
      <c r="AN256" s="334"/>
      <c r="AO256" s="334"/>
      <c r="AP256" s="10"/>
      <c r="AQ256" s="4" t="s">
        <v>290</v>
      </c>
      <c r="AR256" s="13"/>
      <c r="AS256" s="13" t="s">
        <v>404</v>
      </c>
      <c r="AT256" s="13"/>
      <c r="AU256" s="100"/>
      <c r="AV256" s="22" t="s">
        <v>404</v>
      </c>
      <c r="AW256" s="428"/>
      <c r="AX256" s="5"/>
      <c r="AY256" s="12"/>
      <c r="AZ256" s="122" t="str">
        <f t="shared" si="144"/>
        <v>{"key_code":"hyphen"}</v>
      </c>
      <c r="BA256" s="83"/>
      <c r="BB256" s="122" t="str">
        <f t="shared" si="145"/>
        <v>{"key_code":"hyphen"}</v>
      </c>
      <c r="BC256" s="83"/>
      <c r="BD256" s="320"/>
    </row>
    <row r="257" spans="1:56" ht="21">
      <c r="A257" s="285"/>
      <c r="B257" s="286"/>
      <c r="C257" s="295"/>
      <c r="D257" s="296"/>
      <c r="E257" s="291"/>
      <c r="F257" s="202" t="str">
        <f t="shared" si="161"/>
        <v/>
      </c>
      <c r="G257" s="86" t="str">
        <f t="shared" si="162"/>
        <v/>
      </c>
      <c r="H257" s="86" t="str">
        <f t="shared" si="163"/>
        <v/>
      </c>
      <c r="I257" s="86" t="str">
        <f t="shared" si="164"/>
        <v/>
      </c>
      <c r="J257" s="86" t="str">
        <f t="shared" si="165"/>
        <v/>
      </c>
      <c r="K257" s="86" t="str">
        <f t="shared" si="166"/>
        <v>{"description":"は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L257" s="86" t="str">
        <f t="shared" si="167"/>
        <v/>
      </c>
      <c r="M257" s="86" t="str">
        <f t="shared" si="168"/>
        <v/>
      </c>
      <c r="N257" s="286"/>
      <c r="O257" s="92" t="str">
        <f t="shared" si="169"/>
        <v/>
      </c>
      <c r="P257" s="86" t="str">
        <f t="shared" si="170"/>
        <v/>
      </c>
      <c r="Q257" s="86" t="str">
        <f t="shared" si="171"/>
        <v/>
      </c>
      <c r="R257" s="93" t="str">
        <f>IF(AND($AM257&lt;&gt;"",$U257=1),_xlfn.CONCAT(R$3,PROPER(_xlfn.XLOOKUP($AS257,入力キー,入力コード)),IF(OR($BD257="",$BD257=$BB257),_xlfn.CONCAT(R$4,IF($AS257=_xlfn.XLOOKUP($AS257,仮想キートップ,入力キー),R$7,R$10),_xlfn.XLOOKUP($AS257,仮想キートップ,入力コード),R$13,$BB257,R$14,_xlfn.XLOOKUP($AS257,仮想キートップ,キー位置),R$15,_xlfn.XLOOKUP($AS257,仮想キートップ,キー位置),R$17,IF($AS257=_xlfn.XLOOKUP($AS257,仮想キートップ,入力キー),R$12,R$11),_xlfn.XLOOKUP($AS257,仮想キートップ,入力コード),R$13,$BB257,R$14,_xlfn.XLOOKUP($AS257,仮想キートップ,キー位置),R$16,_xlfn.XLOOKUP($AS257,仮想キートップ,キー位置),IF(COUNTA($AM257:$AM$348)&gt;1,R$17,R$18)),_xlfn.CONCAT(R$4,R$6,IF($AS257=_xlfn.XLOOKUP($AS257,仮想キートップ,入力キー),R$7,R$10),_xlfn.XLOOKUP($AS257,仮想キートップ,入力コード),R$13,$BB257,R$14,_xlfn.XLOOKUP($AS257,仮想キートップ,キー位置),R$15,_xlfn.XLOOKUP($AS257,仮想キートップ,キー位置),R$17,IF($AS257=_xlfn.XLOOKUP($AS257,仮想キートップ,入力キー),R$8,R$9),_xlfn.XLOOKUP($AS257,仮想キートップ,入力コード),R$13,$BB257,R$14,_xlfn.XLOOKUP($AS257,仮想キートップ,キー位置),R$16,_xlfn.XLOOKUP($AS257,仮想キートップ,キー位置),R$17,R$5,IF($AS257=_xlfn.XLOOKUP($AS257,仮想キートップ,入力キー),R$7,R$10),_xlfn.XLOOKUP($AS257,仮想キートップ,入力コード),R$13,$BD257,R$14,_xlfn.XLOOKUP($AS257,仮想キートップ,キー位置),R$15,_xlfn.XLOOKUP($AS257,仮想キートップ,キー位置),R$17,IF($AS257=_xlfn.XLOOKUP($AS257,仮想キートップ,入力キー),R$12,R$11),_xlfn.XLOOKUP($AS257,仮想キートップ,入力コード),R$13,$BD257,R$14,_xlfn.XLOOKUP($AS257,仮想キートップ,キー位置),R$16,_xlfn.XLOOKUP($AS257,仮想キートップ,キー位置),IF(COUNTA($AM257:$AM$348)&gt;1,R$17,R$18)))),"")</f>
        <v/>
      </c>
      <c r="S257" s="282"/>
      <c r="U257" s="24">
        <f t="shared" si="146"/>
        <v>1</v>
      </c>
      <c r="V257" s="23" t="str">
        <f t="shared" si="147"/>
        <v>A</v>
      </c>
      <c r="W257" s="23">
        <f t="shared" si="148"/>
        <v>1</v>
      </c>
      <c r="X257" s="23">
        <f t="shared" si="149"/>
        <v>0</v>
      </c>
      <c r="Y257" s="30">
        <f t="shared" si="150"/>
        <v>549755813888</v>
      </c>
      <c r="Z257" s="178">
        <f t="shared" si="151"/>
        <v>1</v>
      </c>
      <c r="AA257" s="23"/>
      <c r="AB257" s="386" t="str">
        <f t="shared" si="152"/>
        <v/>
      </c>
      <c r="AC257" s="49" t="str">
        <f t="shared" si="153"/>
        <v/>
      </c>
      <c r="AD257" s="50">
        <f t="shared" si="154"/>
        <v>0</v>
      </c>
      <c r="AE257" s="49" t="str">
        <f t="shared" si="155"/>
        <v/>
      </c>
      <c r="AF257" s="49" t="str">
        <f t="shared" si="156"/>
        <v/>
      </c>
      <c r="AG257" s="48">
        <f t="shared" si="157"/>
        <v>0</v>
      </c>
      <c r="AH257" s="386" t="str">
        <f t="shared" si="158"/>
        <v/>
      </c>
      <c r="AI257" s="49" t="str">
        <f t="shared" si="159"/>
        <v/>
      </c>
      <c r="AJ257" s="50">
        <f t="shared" si="160"/>
        <v>0</v>
      </c>
      <c r="AK257" s="23"/>
      <c r="AL257" s="113">
        <v>24</v>
      </c>
      <c r="AM257" s="2"/>
      <c r="AN257" s="334"/>
      <c r="AO257" s="334"/>
      <c r="AP257" s="10"/>
      <c r="AQ257" s="4" t="s">
        <v>290</v>
      </c>
      <c r="AR257" s="13"/>
      <c r="AS257" s="13" t="s">
        <v>88</v>
      </c>
      <c r="AT257" s="13"/>
      <c r="AU257" s="100"/>
      <c r="AV257" s="22" t="s">
        <v>88</v>
      </c>
      <c r="AW257" s="428"/>
      <c r="AX257" s="5"/>
      <c r="AY257" s="12"/>
      <c r="AZ257" s="122" t="str">
        <f t="shared" si="144"/>
        <v>{"key_code":"h"},{"key_code":"a"}</v>
      </c>
      <c r="BA257" s="83"/>
      <c r="BB257" s="122" t="str">
        <f t="shared" si="145"/>
        <v>{"key_code":"h"},{"key_code":"a"}</v>
      </c>
      <c r="BC257" s="83"/>
      <c r="BD257" s="320"/>
    </row>
    <row r="258" spans="1:56" ht="21">
      <c r="A258" s="285"/>
      <c r="B258" s="286"/>
      <c r="C258" s="295"/>
      <c r="D258" s="296"/>
      <c r="E258" s="291"/>
      <c r="F258" s="202" t="str">
        <f t="shared" si="161"/>
        <v/>
      </c>
      <c r="G258" s="86" t="str">
        <f t="shared" si="162"/>
        <v/>
      </c>
      <c r="H258" s="86" t="str">
        <f t="shared" si="163"/>
        <v/>
      </c>
      <c r="I258" s="86" t="str">
        <f t="shared" si="164"/>
        <v/>
      </c>
      <c r="J258" s="86" t="str">
        <f t="shared" si="165"/>
        <v/>
      </c>
      <c r="K258" s="86" t="str">
        <f t="shared" si="166"/>
        <v>{"description":"こ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L258" s="86" t="str">
        <f t="shared" si="167"/>
        <v/>
      </c>
      <c r="M258" s="86" t="str">
        <f t="shared" si="168"/>
        <v/>
      </c>
      <c r="N258" s="286"/>
      <c r="O258" s="92" t="str">
        <f t="shared" si="169"/>
        <v/>
      </c>
      <c r="P258" s="86" t="str">
        <f t="shared" si="170"/>
        <v/>
      </c>
      <c r="Q258" s="86" t="str">
        <f t="shared" si="171"/>
        <v/>
      </c>
      <c r="R258" s="93" t="str">
        <f>IF(AND($AM258&lt;&gt;"",$U258=1),_xlfn.CONCAT(R$3,PROPER(_xlfn.XLOOKUP($AS258,入力キー,入力コード)),IF(OR($BD258="",$BD258=$BB258),_xlfn.CONCAT(R$4,IF($AS258=_xlfn.XLOOKUP($AS258,仮想キートップ,入力キー),R$7,R$10),_xlfn.XLOOKUP($AS258,仮想キートップ,入力コード),R$13,$BB258,R$14,_xlfn.XLOOKUP($AS258,仮想キートップ,キー位置),R$15,_xlfn.XLOOKUP($AS258,仮想キートップ,キー位置),R$17,IF($AS258=_xlfn.XLOOKUP($AS258,仮想キートップ,入力キー),R$12,R$11),_xlfn.XLOOKUP($AS258,仮想キートップ,入力コード),R$13,$BB258,R$14,_xlfn.XLOOKUP($AS258,仮想キートップ,キー位置),R$16,_xlfn.XLOOKUP($AS258,仮想キートップ,キー位置),IF(COUNTA($AM258:$AM$348)&gt;1,R$17,R$18)),_xlfn.CONCAT(R$4,R$6,IF($AS258=_xlfn.XLOOKUP($AS258,仮想キートップ,入力キー),R$7,R$10),_xlfn.XLOOKUP($AS258,仮想キートップ,入力コード),R$13,$BB258,R$14,_xlfn.XLOOKUP($AS258,仮想キートップ,キー位置),R$15,_xlfn.XLOOKUP($AS258,仮想キートップ,キー位置),R$17,IF($AS258=_xlfn.XLOOKUP($AS258,仮想キートップ,入力キー),R$8,R$9),_xlfn.XLOOKUP($AS258,仮想キートップ,入力コード),R$13,$BB258,R$14,_xlfn.XLOOKUP($AS258,仮想キートップ,キー位置),R$16,_xlfn.XLOOKUP($AS258,仮想キートップ,キー位置),R$17,R$5,IF($AS258=_xlfn.XLOOKUP($AS258,仮想キートップ,入力キー),R$7,R$10),_xlfn.XLOOKUP($AS258,仮想キートップ,入力コード),R$13,$BD258,R$14,_xlfn.XLOOKUP($AS258,仮想キートップ,キー位置),R$15,_xlfn.XLOOKUP($AS258,仮想キートップ,キー位置),R$17,IF($AS258=_xlfn.XLOOKUP($AS258,仮想キートップ,入力キー),R$12,R$11),_xlfn.XLOOKUP($AS258,仮想キートップ,入力コード),R$13,$BD258,R$14,_xlfn.XLOOKUP($AS258,仮想キートップ,キー位置),R$16,_xlfn.XLOOKUP($AS258,仮想キートップ,キー位置),IF(COUNTA($AM258:$AM$348)&gt;1,R$17,R$18)))),"")</f>
        <v/>
      </c>
      <c r="S258" s="282"/>
      <c r="U258" s="24">
        <f t="shared" si="146"/>
        <v>1</v>
      </c>
      <c r="V258" s="23" t="str">
        <f t="shared" si="147"/>
        <v>A</v>
      </c>
      <c r="W258" s="23">
        <f t="shared" si="148"/>
        <v>1</v>
      </c>
      <c r="X258" s="23">
        <f t="shared" si="149"/>
        <v>0</v>
      </c>
      <c r="Y258" s="30">
        <f t="shared" si="150"/>
        <v>1099511627776</v>
      </c>
      <c r="Z258" s="178">
        <f t="shared" si="151"/>
        <v>1</v>
      </c>
      <c r="AA258" s="23"/>
      <c r="AB258" s="386" t="str">
        <f t="shared" si="152"/>
        <v/>
      </c>
      <c r="AC258" s="49" t="str">
        <f t="shared" si="153"/>
        <v/>
      </c>
      <c r="AD258" s="50">
        <f t="shared" si="154"/>
        <v>0</v>
      </c>
      <c r="AE258" s="49" t="str">
        <f t="shared" si="155"/>
        <v/>
      </c>
      <c r="AF258" s="49" t="str">
        <f t="shared" si="156"/>
        <v/>
      </c>
      <c r="AG258" s="48">
        <f t="shared" si="157"/>
        <v>0</v>
      </c>
      <c r="AH258" s="386" t="str">
        <f t="shared" si="158"/>
        <v/>
      </c>
      <c r="AI258" s="49" t="str">
        <f t="shared" si="159"/>
        <v/>
      </c>
      <c r="AJ258" s="50">
        <f t="shared" si="160"/>
        <v>0</v>
      </c>
      <c r="AK258" s="23"/>
      <c r="AL258" s="113">
        <v>25</v>
      </c>
      <c r="AM258" s="2"/>
      <c r="AN258" s="334"/>
      <c r="AO258" s="334"/>
      <c r="AP258" s="10"/>
      <c r="AQ258" s="4" t="s">
        <v>290</v>
      </c>
      <c r="AR258" s="13"/>
      <c r="AS258" s="13" t="s">
        <v>90</v>
      </c>
      <c r="AT258" s="13"/>
      <c r="AU258" s="100"/>
      <c r="AV258" s="22" t="s">
        <v>90</v>
      </c>
      <c r="AW258" s="428"/>
      <c r="AX258" s="5"/>
      <c r="AY258" s="12"/>
      <c r="AZ258" s="122" t="str">
        <f t="shared" si="144"/>
        <v>{"key_code":"k"},{"key_code":"o"}</v>
      </c>
      <c r="BA258" s="83"/>
      <c r="BB258" s="122" t="str">
        <f t="shared" si="145"/>
        <v>{"key_code":"k"},{"key_code":"o"}</v>
      </c>
      <c r="BC258" s="83"/>
      <c r="BD258" s="320"/>
    </row>
    <row r="259" spans="1:56" ht="21">
      <c r="A259" s="285"/>
      <c r="B259" s="286"/>
      <c r="C259" s="295"/>
      <c r="D259" s="296"/>
      <c r="E259" s="291"/>
      <c r="F259" s="202" t="str">
        <f t="shared" si="161"/>
        <v/>
      </c>
      <c r="G259" s="86" t="str">
        <f t="shared" si="162"/>
        <v/>
      </c>
      <c r="H259" s="86" t="str">
        <f t="shared" si="163"/>
        <v/>
      </c>
      <c r="I259" s="86" t="str">
        <f t="shared" si="164"/>
        <v/>
      </c>
      <c r="J259" s="86" t="str">
        <f t="shared" si="165"/>
        <v/>
      </c>
      <c r="K259" s="86" t="str">
        <f t="shared" si="166"/>
        <v>{"description":"そ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L259" s="86" t="str">
        <f t="shared" si="167"/>
        <v/>
      </c>
      <c r="M259" s="86" t="str">
        <f t="shared" si="168"/>
        <v/>
      </c>
      <c r="N259" s="286"/>
      <c r="O259" s="92" t="str">
        <f t="shared" si="169"/>
        <v/>
      </c>
      <c r="P259" s="86" t="str">
        <f t="shared" si="170"/>
        <v/>
      </c>
      <c r="Q259" s="86" t="str">
        <f t="shared" si="171"/>
        <v/>
      </c>
      <c r="R259" s="93" t="str">
        <f>IF(AND($AM259&lt;&gt;"",$U259=1),_xlfn.CONCAT(R$3,PROPER(_xlfn.XLOOKUP($AS259,入力キー,入力コード)),IF(OR($BD259="",$BD259=$BB259),_xlfn.CONCAT(R$4,IF($AS259=_xlfn.XLOOKUP($AS259,仮想キートップ,入力キー),R$7,R$10),_xlfn.XLOOKUP($AS259,仮想キートップ,入力コード),R$13,$BB259,R$14,_xlfn.XLOOKUP($AS259,仮想キートップ,キー位置),R$15,_xlfn.XLOOKUP($AS259,仮想キートップ,キー位置),R$17,IF($AS259=_xlfn.XLOOKUP($AS259,仮想キートップ,入力キー),R$12,R$11),_xlfn.XLOOKUP($AS259,仮想キートップ,入力コード),R$13,$BB259,R$14,_xlfn.XLOOKUP($AS259,仮想キートップ,キー位置),R$16,_xlfn.XLOOKUP($AS259,仮想キートップ,キー位置),IF(COUNTA($AM259:$AM$348)&gt;1,R$17,R$18)),_xlfn.CONCAT(R$4,R$6,IF($AS259=_xlfn.XLOOKUP($AS259,仮想キートップ,入力キー),R$7,R$10),_xlfn.XLOOKUP($AS259,仮想キートップ,入力コード),R$13,$BB259,R$14,_xlfn.XLOOKUP($AS259,仮想キートップ,キー位置),R$15,_xlfn.XLOOKUP($AS259,仮想キートップ,キー位置),R$17,IF($AS259=_xlfn.XLOOKUP($AS259,仮想キートップ,入力キー),R$8,R$9),_xlfn.XLOOKUP($AS259,仮想キートップ,入力コード),R$13,$BB259,R$14,_xlfn.XLOOKUP($AS259,仮想キートップ,キー位置),R$16,_xlfn.XLOOKUP($AS259,仮想キートップ,キー位置),R$17,R$5,IF($AS259=_xlfn.XLOOKUP($AS259,仮想キートップ,入力キー),R$7,R$10),_xlfn.XLOOKUP($AS259,仮想キートップ,入力コード),R$13,$BD259,R$14,_xlfn.XLOOKUP($AS259,仮想キートップ,キー位置),R$15,_xlfn.XLOOKUP($AS259,仮想キートップ,キー位置),R$17,IF($AS259=_xlfn.XLOOKUP($AS259,仮想キートップ,入力キー),R$12,R$11),_xlfn.XLOOKUP($AS259,仮想キートップ,入力コード),R$13,$BD259,R$14,_xlfn.XLOOKUP($AS259,仮想キートップ,キー位置),R$16,_xlfn.XLOOKUP($AS259,仮想キートップ,キー位置),IF(COUNTA($AM259:$AM$348)&gt;1,R$17,R$18)))),"")</f>
        <v/>
      </c>
      <c r="S259" s="282"/>
      <c r="U259" s="24">
        <f t="shared" si="146"/>
        <v>1</v>
      </c>
      <c r="V259" s="23" t="str">
        <f t="shared" si="147"/>
        <v>A</v>
      </c>
      <c r="W259" s="23">
        <f t="shared" si="148"/>
        <v>1</v>
      </c>
      <c r="X259" s="23">
        <f t="shared" si="149"/>
        <v>0</v>
      </c>
      <c r="Y259" s="30">
        <f t="shared" si="150"/>
        <v>2199023255552</v>
      </c>
      <c r="Z259" s="178">
        <f t="shared" si="151"/>
        <v>1</v>
      </c>
      <c r="AA259" s="23"/>
      <c r="AB259" s="386" t="str">
        <f t="shared" si="152"/>
        <v/>
      </c>
      <c r="AC259" s="49" t="str">
        <f t="shared" si="153"/>
        <v/>
      </c>
      <c r="AD259" s="50">
        <f t="shared" si="154"/>
        <v>0</v>
      </c>
      <c r="AE259" s="49" t="str">
        <f t="shared" si="155"/>
        <v/>
      </c>
      <c r="AF259" s="49" t="str">
        <f t="shared" si="156"/>
        <v/>
      </c>
      <c r="AG259" s="48">
        <f t="shared" si="157"/>
        <v>0</v>
      </c>
      <c r="AH259" s="386" t="str">
        <f t="shared" si="158"/>
        <v/>
      </c>
      <c r="AI259" s="49" t="str">
        <f t="shared" si="159"/>
        <v/>
      </c>
      <c r="AJ259" s="50">
        <f t="shared" si="160"/>
        <v>0</v>
      </c>
      <c r="AK259" s="23"/>
      <c r="AL259" s="113">
        <v>26</v>
      </c>
      <c r="AM259" s="2"/>
      <c r="AN259" s="334"/>
      <c r="AO259" s="334"/>
      <c r="AP259" s="10"/>
      <c r="AQ259" s="4" t="s">
        <v>290</v>
      </c>
      <c r="AR259" s="13"/>
      <c r="AS259" s="13" t="s">
        <v>92</v>
      </c>
      <c r="AT259" s="13"/>
      <c r="AU259" s="100"/>
      <c r="AV259" s="22" t="s">
        <v>92</v>
      </c>
      <c r="AW259" s="428"/>
      <c r="AX259" s="5"/>
      <c r="AY259" s="12"/>
      <c r="AZ259" s="122" t="str">
        <f t="shared" si="144"/>
        <v>{"key_code":"s"},{"key_code":"o"}</v>
      </c>
      <c r="BA259" s="83"/>
      <c r="BB259" s="122" t="str">
        <f t="shared" si="145"/>
        <v>{"key_code":"s"},{"key_code":"o"}</v>
      </c>
      <c r="BC259" s="83"/>
      <c r="BD259" s="320"/>
    </row>
    <row r="260" spans="1:56" ht="21">
      <c r="A260" s="285"/>
      <c r="B260" s="286"/>
      <c r="C260" s="295"/>
      <c r="D260" s="296"/>
      <c r="E260" s="291"/>
      <c r="F260" s="202" t="str">
        <f t="shared" si="161"/>
        <v/>
      </c>
      <c r="G260" s="86" t="str">
        <f t="shared" si="162"/>
        <v/>
      </c>
      <c r="H260" s="86" t="str">
        <f t="shared" si="163"/>
        <v/>
      </c>
      <c r="I260" s="86" t="str">
        <f t="shared" si="164"/>
        <v/>
      </c>
      <c r="J260" s="86" t="str">
        <f t="shared" si="165"/>
        <v/>
      </c>
      <c r="K260" s="86" t="str">
        <f t="shared" si="166"/>
        <v>{"description":"た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L260" s="86" t="str">
        <f t="shared" si="167"/>
        <v/>
      </c>
      <c r="M260" s="86" t="str">
        <f t="shared" si="168"/>
        <v/>
      </c>
      <c r="N260" s="286"/>
      <c r="O260" s="92" t="str">
        <f t="shared" si="169"/>
        <v/>
      </c>
      <c r="P260" s="86" t="str">
        <f t="shared" si="170"/>
        <v/>
      </c>
      <c r="Q260" s="86" t="str">
        <f t="shared" si="171"/>
        <v/>
      </c>
      <c r="R260" s="93" t="str">
        <f>IF(AND($AM260&lt;&gt;"",$U260=1),_xlfn.CONCAT(R$3,PROPER(_xlfn.XLOOKUP($AS260,入力キー,入力コード)),IF(OR($BD260="",$BD260=$BB260),_xlfn.CONCAT(R$4,IF($AS260=_xlfn.XLOOKUP($AS260,仮想キートップ,入力キー),R$7,R$10),_xlfn.XLOOKUP($AS260,仮想キートップ,入力コード),R$13,$BB260,R$14,_xlfn.XLOOKUP($AS260,仮想キートップ,キー位置),R$15,_xlfn.XLOOKUP($AS260,仮想キートップ,キー位置),R$17,IF($AS260=_xlfn.XLOOKUP($AS260,仮想キートップ,入力キー),R$12,R$11),_xlfn.XLOOKUP($AS260,仮想キートップ,入力コード),R$13,$BB260,R$14,_xlfn.XLOOKUP($AS260,仮想キートップ,キー位置),R$16,_xlfn.XLOOKUP($AS260,仮想キートップ,キー位置),IF(COUNTA($AM260:$AM$348)&gt;1,R$17,R$18)),_xlfn.CONCAT(R$4,R$6,IF($AS260=_xlfn.XLOOKUP($AS260,仮想キートップ,入力キー),R$7,R$10),_xlfn.XLOOKUP($AS260,仮想キートップ,入力コード),R$13,$BB260,R$14,_xlfn.XLOOKUP($AS260,仮想キートップ,キー位置),R$15,_xlfn.XLOOKUP($AS260,仮想キートップ,キー位置),R$17,IF($AS260=_xlfn.XLOOKUP($AS260,仮想キートップ,入力キー),R$8,R$9),_xlfn.XLOOKUP($AS260,仮想キートップ,入力コード),R$13,$BB260,R$14,_xlfn.XLOOKUP($AS260,仮想キートップ,キー位置),R$16,_xlfn.XLOOKUP($AS260,仮想キートップ,キー位置),R$17,R$5,IF($AS260=_xlfn.XLOOKUP($AS260,仮想キートップ,入力キー),R$7,R$10),_xlfn.XLOOKUP($AS260,仮想キートップ,入力コード),R$13,$BD260,R$14,_xlfn.XLOOKUP($AS260,仮想キートップ,キー位置),R$15,_xlfn.XLOOKUP($AS260,仮想キートップ,キー位置),R$17,IF($AS260=_xlfn.XLOOKUP($AS260,仮想キートップ,入力キー),R$12,R$11),_xlfn.XLOOKUP($AS260,仮想キートップ,入力コード),R$13,$BD260,R$14,_xlfn.XLOOKUP($AS260,仮想キートップ,キー位置),R$16,_xlfn.XLOOKUP($AS260,仮想キートップ,キー位置),IF(COUNTA($AM260:$AM$348)&gt;1,R$17,R$18)))),"")</f>
        <v/>
      </c>
      <c r="S260" s="282"/>
      <c r="U260" s="24">
        <f t="shared" si="146"/>
        <v>1</v>
      </c>
      <c r="V260" s="23" t="str">
        <f t="shared" si="147"/>
        <v>A</v>
      </c>
      <c r="W260" s="23">
        <f t="shared" si="148"/>
        <v>1</v>
      </c>
      <c r="X260" s="23">
        <f t="shared" si="149"/>
        <v>0</v>
      </c>
      <c r="Y260" s="30">
        <f t="shared" si="150"/>
        <v>4398046511104</v>
      </c>
      <c r="Z260" s="178">
        <f t="shared" si="151"/>
        <v>1</v>
      </c>
      <c r="AA260" s="23"/>
      <c r="AB260" s="386" t="str">
        <f t="shared" si="152"/>
        <v/>
      </c>
      <c r="AC260" s="49" t="str">
        <f t="shared" si="153"/>
        <v/>
      </c>
      <c r="AD260" s="50">
        <f t="shared" si="154"/>
        <v>0</v>
      </c>
      <c r="AE260" s="49" t="str">
        <f t="shared" si="155"/>
        <v/>
      </c>
      <c r="AF260" s="49" t="str">
        <f t="shared" si="156"/>
        <v/>
      </c>
      <c r="AG260" s="48">
        <f t="shared" si="157"/>
        <v>0</v>
      </c>
      <c r="AH260" s="386" t="str">
        <f t="shared" si="158"/>
        <v/>
      </c>
      <c r="AI260" s="49" t="str">
        <f t="shared" si="159"/>
        <v/>
      </c>
      <c r="AJ260" s="50">
        <f t="shared" si="160"/>
        <v>0</v>
      </c>
      <c r="AK260" s="23"/>
      <c r="AL260" s="113">
        <v>27</v>
      </c>
      <c r="AM260" s="2"/>
      <c r="AN260" s="334"/>
      <c r="AO260" s="334"/>
      <c r="AP260" s="10"/>
      <c r="AQ260" s="4" t="s">
        <v>290</v>
      </c>
      <c r="AR260" s="13"/>
      <c r="AS260" s="13" t="s">
        <v>94</v>
      </c>
      <c r="AT260" s="13"/>
      <c r="AU260" s="100"/>
      <c r="AV260" s="22" t="s">
        <v>94</v>
      </c>
      <c r="AW260" s="428"/>
      <c r="AX260" s="5"/>
      <c r="AY260" s="12"/>
      <c r="AZ260" s="122" t="str">
        <f t="shared" si="144"/>
        <v>{"key_code":"t"},{"key_code":"a"}</v>
      </c>
      <c r="BA260" s="83"/>
      <c r="BB260" s="122" t="str">
        <f t="shared" si="145"/>
        <v>{"key_code":"t"},{"key_code":"a"}</v>
      </c>
      <c r="BC260" s="83"/>
      <c r="BD260" s="320"/>
    </row>
    <row r="261" spans="1:56" ht="21">
      <c r="A261" s="285"/>
      <c r="B261" s="286"/>
      <c r="C261" s="295"/>
      <c r="D261" s="296"/>
      <c r="E261" s="291"/>
      <c r="F261" s="202" t="str">
        <f t="shared" si="161"/>
        <v/>
      </c>
      <c r="G261" s="86" t="str">
        <f t="shared" si="162"/>
        <v/>
      </c>
      <c r="H261" s="86" t="str">
        <f t="shared" si="163"/>
        <v/>
      </c>
      <c r="I261" s="86" t="str">
        <f t="shared" si="164"/>
        <v/>
      </c>
      <c r="J261" s="86" t="str">
        <f t="shared" si="165"/>
        <v/>
      </c>
      <c r="K261" s="86" t="str">
        <f t="shared" si="166"/>
        <v>{"description":"な","conditions":[{"type":"variable_if","name":"LKS","value":1},{"type":"variable_unless","name":"USC","value":0},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2}},{"set_variable":{"name":"LKS","value":1}}],"to_after_key_up":[{"set_variable":{"name":"KC_M","value":0}},{"set_variable":{"name":"USC","value":0}}],"type":"basic"},{"conditions":[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1}},{"set_variable":{"name":"LKS","value":1}}],"to_after_key_up":[{"set_variable":{"name":"KC_M","value":0}},{"set_variable":{"name":"USC","value":0}}],"type":"basic"},</v>
      </c>
      <c r="L261" s="86" t="str">
        <f t="shared" si="167"/>
        <v/>
      </c>
      <c r="M261" s="86" t="str">
        <f t="shared" si="168"/>
        <v/>
      </c>
      <c r="N261" s="286"/>
      <c r="O261" s="92" t="str">
        <f t="shared" si="169"/>
        <v/>
      </c>
      <c r="P261" s="86" t="str">
        <f t="shared" si="170"/>
        <v/>
      </c>
      <c r="Q261" s="86" t="str">
        <f t="shared" si="171"/>
        <v/>
      </c>
      <c r="R261" s="93" t="str">
        <f>IF(AND($AM261&lt;&gt;"",$U261=1),_xlfn.CONCAT(R$3,PROPER(_xlfn.XLOOKUP($AS261,入力キー,入力コード)),IF(OR($BD261="",$BD261=$BB261),_xlfn.CONCAT(R$4,IF($AS261=_xlfn.XLOOKUP($AS261,仮想キートップ,入力キー),R$7,R$10),_xlfn.XLOOKUP($AS261,仮想キートップ,入力コード),R$13,$BB261,R$14,_xlfn.XLOOKUP($AS261,仮想キートップ,キー位置),R$15,_xlfn.XLOOKUP($AS261,仮想キートップ,キー位置),R$17,IF($AS261=_xlfn.XLOOKUP($AS261,仮想キートップ,入力キー),R$12,R$11),_xlfn.XLOOKUP($AS261,仮想キートップ,入力コード),R$13,$BB261,R$14,_xlfn.XLOOKUP($AS261,仮想キートップ,キー位置),R$16,_xlfn.XLOOKUP($AS261,仮想キートップ,キー位置),IF(COUNTA($AM261:$AM$348)&gt;1,R$17,R$18)),_xlfn.CONCAT(R$4,R$6,IF($AS261=_xlfn.XLOOKUP($AS261,仮想キートップ,入力キー),R$7,R$10),_xlfn.XLOOKUP($AS261,仮想キートップ,入力コード),R$13,$BB261,R$14,_xlfn.XLOOKUP($AS261,仮想キートップ,キー位置),R$15,_xlfn.XLOOKUP($AS261,仮想キートップ,キー位置),R$17,IF($AS261=_xlfn.XLOOKUP($AS261,仮想キートップ,入力キー),R$8,R$9),_xlfn.XLOOKUP($AS261,仮想キートップ,入力コード),R$13,$BB261,R$14,_xlfn.XLOOKUP($AS261,仮想キートップ,キー位置),R$16,_xlfn.XLOOKUP($AS261,仮想キートップ,キー位置),R$17,R$5,IF($AS261=_xlfn.XLOOKUP($AS261,仮想キートップ,入力キー),R$7,R$10),_xlfn.XLOOKUP($AS261,仮想キートップ,入力コード),R$13,$BD261,R$14,_xlfn.XLOOKUP($AS261,仮想キートップ,キー位置),R$15,_xlfn.XLOOKUP($AS261,仮想キートップ,キー位置),R$17,IF($AS261=_xlfn.XLOOKUP($AS261,仮想キートップ,入力キー),R$12,R$11),_xlfn.XLOOKUP($AS261,仮想キートップ,入力コード),R$13,$BD261,R$14,_xlfn.XLOOKUP($AS261,仮想キートップ,キー位置),R$16,_xlfn.XLOOKUP($AS261,仮想キートップ,キー位置),IF(COUNTA($AM261:$AM$348)&gt;1,R$17,R$18)))),"")</f>
        <v/>
      </c>
      <c r="S261" s="282"/>
      <c r="U261" s="24">
        <f t="shared" si="146"/>
        <v>1</v>
      </c>
      <c r="V261" s="23" t="str">
        <f t="shared" si="147"/>
        <v>A</v>
      </c>
      <c r="W261" s="23">
        <f t="shared" si="148"/>
        <v>1</v>
      </c>
      <c r="X261" s="23">
        <f t="shared" si="149"/>
        <v>0</v>
      </c>
      <c r="Y261" s="30">
        <f t="shared" si="150"/>
        <v>8796093022208</v>
      </c>
      <c r="Z261" s="178">
        <f t="shared" si="151"/>
        <v>1</v>
      </c>
      <c r="AA261" s="23"/>
      <c r="AB261" s="386" t="str">
        <f t="shared" si="152"/>
        <v/>
      </c>
      <c r="AC261" s="49" t="str">
        <f t="shared" si="153"/>
        <v/>
      </c>
      <c r="AD261" s="50">
        <f t="shared" si="154"/>
        <v>0</v>
      </c>
      <c r="AE261" s="49" t="str">
        <f t="shared" si="155"/>
        <v/>
      </c>
      <c r="AF261" s="49" t="str">
        <f t="shared" si="156"/>
        <v/>
      </c>
      <c r="AG261" s="48">
        <f t="shared" si="157"/>
        <v>0</v>
      </c>
      <c r="AH261" s="386" t="str">
        <f t="shared" si="158"/>
        <v/>
      </c>
      <c r="AI261" s="49" t="str">
        <f t="shared" si="159"/>
        <v/>
      </c>
      <c r="AJ261" s="50">
        <f t="shared" si="160"/>
        <v>0</v>
      </c>
      <c r="AK261" s="23"/>
      <c r="AL261" s="113">
        <v>28</v>
      </c>
      <c r="AM261" s="2"/>
      <c r="AN261" s="334"/>
      <c r="AO261" s="334"/>
      <c r="AP261" s="10"/>
      <c r="AQ261" s="4" t="s">
        <v>290</v>
      </c>
      <c r="AR261" s="13"/>
      <c r="AS261" s="13" t="s">
        <v>96</v>
      </c>
      <c r="AT261" s="13"/>
      <c r="AU261" s="100"/>
      <c r="AV261" s="22" t="s">
        <v>96</v>
      </c>
      <c r="AW261" s="428"/>
      <c r="AX261" s="5"/>
      <c r="AY261" s="12"/>
      <c r="AZ261" s="122" t="str">
        <f t="shared" si="144"/>
        <v>{"key_code":"n"},{"key_code":"a"}</v>
      </c>
      <c r="BA261" s="83"/>
      <c r="BB261" s="122" t="str">
        <f t="shared" si="145"/>
        <v>{"key_code":"n"},{"key_code":"a"}</v>
      </c>
      <c r="BC261" s="83"/>
      <c r="BD261" s="320"/>
    </row>
    <row r="262" spans="1:56" ht="21">
      <c r="A262" s="285"/>
      <c r="B262" s="286"/>
      <c r="C262" s="295"/>
      <c r="D262" s="296"/>
      <c r="E262" s="291"/>
      <c r="F262" s="202" t="str">
        <f t="shared" si="161"/>
        <v/>
      </c>
      <c r="G262" s="86" t="str">
        <f t="shared" si="162"/>
        <v/>
      </c>
      <c r="H262" s="86" t="str">
        <f t="shared" si="163"/>
        <v/>
      </c>
      <c r="I262" s="86" t="str">
        <f t="shared" si="164"/>
        <v/>
      </c>
      <c r="J262" s="86" t="str">
        <f t="shared" si="165"/>
        <v/>
      </c>
      <c r="K262" s="86" t="str">
        <f t="shared" si="166"/>
        <v>{"description":"ん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L262" s="86" t="str">
        <f t="shared" si="167"/>
        <v/>
      </c>
      <c r="M262" s="86" t="str">
        <f t="shared" si="168"/>
        <v/>
      </c>
      <c r="N262" s="286"/>
      <c r="O262" s="92" t="str">
        <f t="shared" si="169"/>
        <v/>
      </c>
      <c r="P262" s="86" t="str">
        <f t="shared" si="170"/>
        <v/>
      </c>
      <c r="Q262" s="86" t="str">
        <f t="shared" si="171"/>
        <v/>
      </c>
      <c r="R262" s="93" t="str">
        <f>IF(AND($AM262&lt;&gt;"",$U262=1),_xlfn.CONCAT(R$3,PROPER(_xlfn.XLOOKUP($AS262,入力キー,入力コード)),IF(OR($BD262="",$BD262=$BB262),_xlfn.CONCAT(R$4,IF($AS262=_xlfn.XLOOKUP($AS262,仮想キートップ,入力キー),R$7,R$10),_xlfn.XLOOKUP($AS262,仮想キートップ,入力コード),R$13,$BB262,R$14,_xlfn.XLOOKUP($AS262,仮想キートップ,キー位置),R$15,_xlfn.XLOOKUP($AS262,仮想キートップ,キー位置),R$17,IF($AS262=_xlfn.XLOOKUP($AS262,仮想キートップ,入力キー),R$12,R$11),_xlfn.XLOOKUP($AS262,仮想キートップ,入力コード),R$13,$BB262,R$14,_xlfn.XLOOKUP($AS262,仮想キートップ,キー位置),R$16,_xlfn.XLOOKUP($AS262,仮想キートップ,キー位置),IF(COUNTA($AM262:$AM$348)&gt;1,R$17,R$18)),_xlfn.CONCAT(R$4,R$6,IF($AS262=_xlfn.XLOOKUP($AS262,仮想キートップ,入力キー),R$7,R$10),_xlfn.XLOOKUP($AS262,仮想キートップ,入力コード),R$13,$BB262,R$14,_xlfn.XLOOKUP($AS262,仮想キートップ,キー位置),R$15,_xlfn.XLOOKUP($AS262,仮想キートップ,キー位置),R$17,IF($AS262=_xlfn.XLOOKUP($AS262,仮想キートップ,入力キー),R$8,R$9),_xlfn.XLOOKUP($AS262,仮想キートップ,入力コード),R$13,$BB262,R$14,_xlfn.XLOOKUP($AS262,仮想キートップ,キー位置),R$16,_xlfn.XLOOKUP($AS262,仮想キートップ,キー位置),R$17,R$5,IF($AS262=_xlfn.XLOOKUP($AS262,仮想キートップ,入力キー),R$7,R$10),_xlfn.XLOOKUP($AS262,仮想キートップ,入力コード),R$13,$BD262,R$14,_xlfn.XLOOKUP($AS262,仮想キートップ,キー位置),R$15,_xlfn.XLOOKUP($AS262,仮想キートップ,キー位置),R$17,IF($AS262=_xlfn.XLOOKUP($AS262,仮想キートップ,入力キー),R$12,R$11),_xlfn.XLOOKUP($AS262,仮想キートップ,入力コード),R$13,$BD262,R$14,_xlfn.XLOOKUP($AS262,仮想キートップ,キー位置),R$16,_xlfn.XLOOKUP($AS262,仮想キートップ,キー位置),IF(COUNTA($AM262:$AM$348)&gt;1,R$17,R$18)))),"")</f>
        <v/>
      </c>
      <c r="S262" s="282"/>
      <c r="U262" s="24">
        <f t="shared" si="146"/>
        <v>1</v>
      </c>
      <c r="V262" s="23" t="str">
        <f t="shared" si="147"/>
        <v>A</v>
      </c>
      <c r="W262" s="23">
        <f t="shared" si="148"/>
        <v>1</v>
      </c>
      <c r="X262" s="23">
        <f t="shared" si="149"/>
        <v>0</v>
      </c>
      <c r="Y262" s="30">
        <f t="shared" si="150"/>
        <v>17592186044416</v>
      </c>
      <c r="Z262" s="178">
        <f t="shared" si="151"/>
        <v>1</v>
      </c>
      <c r="AA262" s="23"/>
      <c r="AB262" s="386" t="str">
        <f t="shared" si="152"/>
        <v/>
      </c>
      <c r="AC262" s="49" t="str">
        <f t="shared" si="153"/>
        <v/>
      </c>
      <c r="AD262" s="50">
        <f t="shared" si="154"/>
        <v>0</v>
      </c>
      <c r="AE262" s="49" t="str">
        <f t="shared" si="155"/>
        <v/>
      </c>
      <c r="AF262" s="49" t="str">
        <f t="shared" si="156"/>
        <v/>
      </c>
      <c r="AG262" s="48">
        <f t="shared" si="157"/>
        <v>0</v>
      </c>
      <c r="AH262" s="386" t="str">
        <f t="shared" si="158"/>
        <v/>
      </c>
      <c r="AI262" s="49" t="str">
        <f t="shared" si="159"/>
        <v/>
      </c>
      <c r="AJ262" s="50">
        <f t="shared" si="160"/>
        <v>0</v>
      </c>
      <c r="AK262" s="23"/>
      <c r="AL262" s="113">
        <v>29</v>
      </c>
      <c r="AM262" s="2"/>
      <c r="AN262" s="334"/>
      <c r="AO262" s="334"/>
      <c r="AP262" s="10"/>
      <c r="AQ262" s="4" t="s">
        <v>290</v>
      </c>
      <c r="AR262" s="13"/>
      <c r="AS262" s="13" t="s">
        <v>98</v>
      </c>
      <c r="AT262" s="13"/>
      <c r="AU262" s="100"/>
      <c r="AV262" s="22" t="s">
        <v>98</v>
      </c>
      <c r="AW262" s="428"/>
      <c r="AX262" s="5"/>
      <c r="AY262" s="12"/>
      <c r="AZ262" s="122" t="str">
        <f t="shared" si="144"/>
        <v>{"key_code":"n"},{"key_code":"n"}</v>
      </c>
      <c r="BA262" s="83"/>
      <c r="BB262" s="122" t="str">
        <f t="shared" si="145"/>
        <v>{"key_code":"n"},{"key_code":"n"}</v>
      </c>
      <c r="BC262" s="83"/>
      <c r="BD262" s="320"/>
    </row>
    <row r="263" spans="1:56" ht="21">
      <c r="A263" s="285"/>
      <c r="B263" s="286"/>
      <c r="C263" s="295"/>
      <c r="D263" s="296"/>
      <c r="E263" s="291"/>
      <c r="F263" s="202" t="str">
        <f t="shared" si="161"/>
        <v/>
      </c>
      <c r="G263" s="86" t="str">
        <f t="shared" si="162"/>
        <v/>
      </c>
      <c r="H263" s="86" t="str">
        <f t="shared" si="163"/>
        <v/>
      </c>
      <c r="I263" s="86" t="str">
        <f t="shared" si="164"/>
        <v/>
      </c>
      <c r="J263" s="86" t="str">
        <f t="shared" si="165"/>
        <v/>
      </c>
      <c r="K263" s="86" t="str">
        <f t="shared" si="166"/>
        <v>{"description":"ら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L263" s="86" t="str">
        <f t="shared" si="167"/>
        <v/>
      </c>
      <c r="M263" s="86" t="str">
        <f t="shared" si="168"/>
        <v/>
      </c>
      <c r="N263" s="286"/>
      <c r="O263" s="92" t="str">
        <f t="shared" si="169"/>
        <v/>
      </c>
      <c r="P263" s="86" t="str">
        <f t="shared" si="170"/>
        <v/>
      </c>
      <c r="Q263" s="86" t="str">
        <f t="shared" si="171"/>
        <v/>
      </c>
      <c r="R263" s="93" t="str">
        <f>IF(AND($AM263&lt;&gt;"",$U263=1),_xlfn.CONCAT(R$3,PROPER(_xlfn.XLOOKUP($AS263,入力キー,入力コード)),IF(OR($BD263="",$BD263=$BB263),_xlfn.CONCAT(R$4,IF($AS263=_xlfn.XLOOKUP($AS263,仮想キートップ,入力キー),R$7,R$10),_xlfn.XLOOKUP($AS263,仮想キートップ,入力コード),R$13,$BB263,R$14,_xlfn.XLOOKUP($AS263,仮想キートップ,キー位置),R$15,_xlfn.XLOOKUP($AS263,仮想キートップ,キー位置),R$17,IF($AS263=_xlfn.XLOOKUP($AS263,仮想キートップ,入力キー),R$12,R$11),_xlfn.XLOOKUP($AS263,仮想キートップ,入力コード),R$13,$BB263,R$14,_xlfn.XLOOKUP($AS263,仮想キートップ,キー位置),R$16,_xlfn.XLOOKUP($AS263,仮想キートップ,キー位置),IF(COUNTA($AM263:$AM$348)&gt;1,R$17,R$18)),_xlfn.CONCAT(R$4,R$6,IF($AS263=_xlfn.XLOOKUP($AS263,仮想キートップ,入力キー),R$7,R$10),_xlfn.XLOOKUP($AS263,仮想キートップ,入力コード),R$13,$BB263,R$14,_xlfn.XLOOKUP($AS263,仮想キートップ,キー位置),R$15,_xlfn.XLOOKUP($AS263,仮想キートップ,キー位置),R$17,IF($AS263=_xlfn.XLOOKUP($AS263,仮想キートップ,入力キー),R$8,R$9),_xlfn.XLOOKUP($AS263,仮想キートップ,入力コード),R$13,$BB263,R$14,_xlfn.XLOOKUP($AS263,仮想キートップ,キー位置),R$16,_xlfn.XLOOKUP($AS263,仮想キートップ,キー位置),R$17,R$5,IF($AS263=_xlfn.XLOOKUP($AS263,仮想キートップ,入力キー),R$7,R$10),_xlfn.XLOOKUP($AS263,仮想キートップ,入力コード),R$13,$BD263,R$14,_xlfn.XLOOKUP($AS263,仮想キートップ,キー位置),R$15,_xlfn.XLOOKUP($AS263,仮想キートップ,キー位置),R$17,IF($AS263=_xlfn.XLOOKUP($AS263,仮想キートップ,入力キー),R$12,R$11),_xlfn.XLOOKUP($AS263,仮想キートップ,入力コード),R$13,$BD263,R$14,_xlfn.XLOOKUP($AS263,仮想キートップ,キー位置),R$16,_xlfn.XLOOKUP($AS263,仮想キートップ,キー位置),IF(COUNTA($AM263:$AM$348)&gt;1,R$17,R$18)))),"")</f>
        <v/>
      </c>
      <c r="S263" s="282"/>
      <c r="U263" s="24">
        <f t="shared" si="146"/>
        <v>1</v>
      </c>
      <c r="V263" s="23" t="str">
        <f t="shared" si="147"/>
        <v>A</v>
      </c>
      <c r="W263" s="23">
        <f t="shared" si="148"/>
        <v>1</v>
      </c>
      <c r="X263" s="23">
        <f t="shared" si="149"/>
        <v>0</v>
      </c>
      <c r="Y263" s="30">
        <f t="shared" si="150"/>
        <v>35184372088832</v>
      </c>
      <c r="Z263" s="178">
        <f t="shared" si="151"/>
        <v>1</v>
      </c>
      <c r="AA263" s="23"/>
      <c r="AB263" s="386" t="str">
        <f t="shared" si="152"/>
        <v/>
      </c>
      <c r="AC263" s="49" t="str">
        <f t="shared" si="153"/>
        <v/>
      </c>
      <c r="AD263" s="50">
        <f t="shared" si="154"/>
        <v>0</v>
      </c>
      <c r="AE263" s="49" t="str">
        <f t="shared" si="155"/>
        <v/>
      </c>
      <c r="AF263" s="49" t="str">
        <f t="shared" si="156"/>
        <v/>
      </c>
      <c r="AG263" s="48">
        <f t="shared" si="157"/>
        <v>0</v>
      </c>
      <c r="AH263" s="386" t="str">
        <f t="shared" si="158"/>
        <v/>
      </c>
      <c r="AI263" s="49" t="str">
        <f t="shared" si="159"/>
        <v/>
      </c>
      <c r="AJ263" s="50">
        <f t="shared" si="160"/>
        <v>0</v>
      </c>
      <c r="AK263" s="23"/>
      <c r="AL263" s="113">
        <v>30</v>
      </c>
      <c r="AM263" s="2"/>
      <c r="AN263" s="334"/>
      <c r="AO263" s="334"/>
      <c r="AP263" s="10"/>
      <c r="AQ263" s="4" t="s">
        <v>290</v>
      </c>
      <c r="AR263" s="13"/>
      <c r="AS263" s="13" t="s">
        <v>100</v>
      </c>
      <c r="AT263" s="13"/>
      <c r="AU263" s="100"/>
      <c r="AV263" s="22" t="s">
        <v>100</v>
      </c>
      <c r="AW263" s="428"/>
      <c r="AX263" s="5"/>
      <c r="AY263" s="12"/>
      <c r="AZ263" s="122" t="str">
        <f t="shared" si="144"/>
        <v>{"key_code":"r"},{"key_code":"a"}</v>
      </c>
      <c r="BA263" s="83"/>
      <c r="BB263" s="122" t="str">
        <f t="shared" si="145"/>
        <v>{"key_code":"r"},{"key_code":"a"}</v>
      </c>
      <c r="BC263" s="83"/>
      <c r="BD263" s="320"/>
    </row>
    <row r="264" spans="1:56" ht="21">
      <c r="A264" s="285"/>
      <c r="B264" s="286"/>
      <c r="C264" s="295"/>
      <c r="D264" s="296"/>
      <c r="E264" s="291"/>
      <c r="F264" s="202" t="str">
        <f t="shared" si="161"/>
        <v/>
      </c>
      <c r="G264" s="86" t="str">
        <f t="shared" si="162"/>
        <v/>
      </c>
      <c r="H264" s="86" t="str">
        <f t="shared" si="163"/>
        <v/>
      </c>
      <c r="I264" s="86" t="str">
        <f t="shared" si="164"/>
        <v/>
      </c>
      <c r="J264" s="86" t="str">
        <f t="shared" si="165"/>
        <v/>
      </c>
      <c r="K264" s="86" t="str">
        <f t="shared" si="166"/>
        <v>{"description":"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L264" s="86" t="str">
        <f t="shared" si="167"/>
        <v/>
      </c>
      <c r="M264" s="86" t="str">
        <f t="shared" si="168"/>
        <v/>
      </c>
      <c r="N264" s="286"/>
      <c r="O264" s="92" t="str">
        <f t="shared" si="169"/>
        <v/>
      </c>
      <c r="P264" s="86" t="str">
        <f t="shared" si="170"/>
        <v/>
      </c>
      <c r="Q264" s="86" t="str">
        <f t="shared" si="171"/>
        <v/>
      </c>
      <c r="R264" s="93" t="str">
        <f>IF(AND($AM264&lt;&gt;"",$U264=1),_xlfn.CONCAT(R$3,PROPER(_xlfn.XLOOKUP($AS264,入力キー,入力コード)),IF(OR($BD264="",$BD264=$BB264),_xlfn.CONCAT(R$4,IF($AS264=_xlfn.XLOOKUP($AS264,仮想キートップ,入力キー),R$7,R$10),_xlfn.XLOOKUP($AS264,仮想キートップ,入力コード),R$13,$BB264,R$14,_xlfn.XLOOKUP($AS264,仮想キートップ,キー位置),R$15,_xlfn.XLOOKUP($AS264,仮想キートップ,キー位置),R$17,IF($AS264=_xlfn.XLOOKUP($AS264,仮想キートップ,入力キー),R$12,R$11),_xlfn.XLOOKUP($AS264,仮想キートップ,入力コード),R$13,$BB264,R$14,_xlfn.XLOOKUP($AS264,仮想キートップ,キー位置),R$16,_xlfn.XLOOKUP($AS264,仮想キートップ,キー位置),IF(COUNTA($AM264:$AM$348)&gt;1,R$17,R$18)),_xlfn.CONCAT(R$4,R$6,IF($AS264=_xlfn.XLOOKUP($AS264,仮想キートップ,入力キー),R$7,R$10),_xlfn.XLOOKUP($AS264,仮想キートップ,入力コード),R$13,$BB264,R$14,_xlfn.XLOOKUP($AS264,仮想キートップ,キー位置),R$15,_xlfn.XLOOKUP($AS264,仮想キートップ,キー位置),R$17,IF($AS264=_xlfn.XLOOKUP($AS264,仮想キートップ,入力キー),R$8,R$9),_xlfn.XLOOKUP($AS264,仮想キートップ,入力コード),R$13,$BB264,R$14,_xlfn.XLOOKUP($AS264,仮想キートップ,キー位置),R$16,_xlfn.XLOOKUP($AS264,仮想キートップ,キー位置),R$17,R$5,IF($AS264=_xlfn.XLOOKUP($AS264,仮想キートップ,入力キー),R$7,R$10),_xlfn.XLOOKUP($AS264,仮想キートップ,入力コード),R$13,$BD264,R$14,_xlfn.XLOOKUP($AS264,仮想キートップ,キー位置),R$15,_xlfn.XLOOKUP($AS264,仮想キートップ,キー位置),R$17,IF($AS264=_xlfn.XLOOKUP($AS264,仮想キートップ,入力キー),R$12,R$11),_xlfn.XLOOKUP($AS264,仮想キートップ,入力コード),R$13,$BD264,R$14,_xlfn.XLOOKUP($AS264,仮想キートップ,キー位置),R$16,_xlfn.XLOOKUP($AS264,仮想キートップ,キー位置),IF(COUNTA($AM264:$AM$348)&gt;1,R$17,R$18)))),"")</f>
        <v/>
      </c>
      <c r="S264" s="282"/>
      <c r="U264" s="24">
        <f t="shared" si="146"/>
        <v>1</v>
      </c>
      <c r="V264" s="23" t="str">
        <f t="shared" si="147"/>
        <v>A</v>
      </c>
      <c r="W264" s="23">
        <f t="shared" si="148"/>
        <v>1</v>
      </c>
      <c r="X264" s="23">
        <f t="shared" si="149"/>
        <v>0</v>
      </c>
      <c r="Y264" s="30">
        <f t="shared" si="150"/>
        <v>140737488355328</v>
      </c>
      <c r="Z264" s="178">
        <f t="shared" si="151"/>
        <v>1</v>
      </c>
      <c r="AA264" s="23"/>
      <c r="AB264" s="386" t="str">
        <f t="shared" si="152"/>
        <v/>
      </c>
      <c r="AC264" s="49" t="str">
        <f t="shared" si="153"/>
        <v/>
      </c>
      <c r="AD264" s="50">
        <f t="shared" si="154"/>
        <v>0</v>
      </c>
      <c r="AE264" s="49" t="str">
        <f t="shared" si="155"/>
        <v/>
      </c>
      <c r="AF264" s="49" t="str">
        <f t="shared" si="156"/>
        <v/>
      </c>
      <c r="AG264" s="48">
        <f t="shared" si="157"/>
        <v>0</v>
      </c>
      <c r="AH264" s="386" t="str">
        <f t="shared" si="158"/>
        <v/>
      </c>
      <c r="AI264" s="49" t="str">
        <f t="shared" si="159"/>
        <v/>
      </c>
      <c r="AJ264" s="50">
        <f t="shared" si="160"/>
        <v>0</v>
      </c>
      <c r="AK264" s="23"/>
      <c r="AL264" s="113"/>
      <c r="AM264" s="2"/>
      <c r="AN264" s="334"/>
      <c r="AO264" s="334"/>
      <c r="AP264" s="10"/>
      <c r="AQ264" s="4" t="s">
        <v>290</v>
      </c>
      <c r="AR264" s="13"/>
      <c r="AS264" s="13" t="s">
        <v>103</v>
      </c>
      <c r="AT264" s="13"/>
      <c r="AU264" s="100"/>
      <c r="AV264" s="22" t="s">
        <v>103</v>
      </c>
      <c r="AW264" s="428"/>
      <c r="AX264" s="5"/>
      <c r="AY264" s="12" t="s">
        <v>1093</v>
      </c>
      <c r="AZ264" s="122" t="str">
        <f t="shared" si="144"/>
        <v>{"key_code":"international3"}</v>
      </c>
      <c r="BA264" s="83"/>
      <c r="BB264" s="122" t="str">
        <f t="shared" si="145"/>
        <v>{"key_code":"international1"}</v>
      </c>
      <c r="BC264" s="83" t="s">
        <v>959</v>
      </c>
      <c r="BD264" s="320"/>
    </row>
    <row r="265" spans="1:56" ht="21">
      <c r="A265" s="285"/>
      <c r="B265" s="286"/>
      <c r="C265" s="295"/>
      <c r="D265" s="296"/>
      <c r="E265" s="291"/>
      <c r="F265" s="202" t="str">
        <f t="shared" si="161"/>
        <v/>
      </c>
      <c r="G265" s="86" t="str">
        <f t="shared" si="162"/>
        <v/>
      </c>
      <c r="H265" s="86" t="str">
        <f t="shared" si="163"/>
        <v/>
      </c>
      <c r="I265" s="86" t="str">
        <f t="shared" si="164"/>
        <v/>
      </c>
      <c r="J265" s="86" t="str">
        <f t="shared" si="165"/>
        <v/>
      </c>
      <c r="K265" s="86" t="str">
        <f t="shared" si="166"/>
        <v/>
      </c>
      <c r="L265" s="86" t="str">
        <f t="shared" si="167"/>
        <v>{"description":"Sp ぬ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M265" s="86" t="str">
        <f t="shared" si="168"/>
        <v/>
      </c>
      <c r="N265" s="286"/>
      <c r="O265" s="92" t="str">
        <f t="shared" si="169"/>
        <v/>
      </c>
      <c r="P265" s="86" t="str">
        <f t="shared" si="170"/>
        <v/>
      </c>
      <c r="Q265" s="86" t="str">
        <f t="shared" si="171"/>
        <v/>
      </c>
      <c r="R265" s="93" t="str">
        <f>IF(AND($AM265&lt;&gt;"",$U265=1),_xlfn.CONCAT(R$3,PROPER(_xlfn.XLOOKUP($AS265,入力キー,入力コード)),IF(OR($BD265="",$BD265=$BB265),_xlfn.CONCAT(R$4,IF($AS265=_xlfn.XLOOKUP($AS265,仮想キートップ,入力キー),R$7,R$10),_xlfn.XLOOKUP($AS265,仮想キートップ,入力コード),R$13,$BB265,R$14,_xlfn.XLOOKUP($AS265,仮想キートップ,キー位置),R$15,_xlfn.XLOOKUP($AS265,仮想キートップ,キー位置),R$17,IF($AS265=_xlfn.XLOOKUP($AS265,仮想キートップ,入力キー),R$12,R$11),_xlfn.XLOOKUP($AS265,仮想キートップ,入力コード),R$13,$BB265,R$14,_xlfn.XLOOKUP($AS265,仮想キートップ,キー位置),R$16,_xlfn.XLOOKUP($AS265,仮想キートップ,キー位置),IF(COUNTA($AM265:$AM$348)&gt;1,R$17,R$18)),_xlfn.CONCAT(R$4,R$6,IF($AS265=_xlfn.XLOOKUP($AS265,仮想キートップ,入力キー),R$7,R$10),_xlfn.XLOOKUP($AS265,仮想キートップ,入力コード),R$13,$BB265,R$14,_xlfn.XLOOKUP($AS265,仮想キートップ,キー位置),R$15,_xlfn.XLOOKUP($AS265,仮想キートップ,キー位置),R$17,IF($AS265=_xlfn.XLOOKUP($AS265,仮想キートップ,入力キー),R$8,R$9),_xlfn.XLOOKUP($AS265,仮想キートップ,入力コード),R$13,$BB265,R$14,_xlfn.XLOOKUP($AS265,仮想キートップ,キー位置),R$16,_xlfn.XLOOKUP($AS265,仮想キートップ,キー位置),R$17,R$5,IF($AS265=_xlfn.XLOOKUP($AS265,仮想キートップ,入力キー),R$7,R$10),_xlfn.XLOOKUP($AS265,仮想キートップ,入力コード),R$13,$BD265,R$14,_xlfn.XLOOKUP($AS265,仮想キートップ,キー位置),R$15,_xlfn.XLOOKUP($AS265,仮想キートップ,キー位置),R$17,IF($AS265=_xlfn.XLOOKUP($AS265,仮想キートップ,入力キー),R$12,R$11),_xlfn.XLOOKUP($AS265,仮想キートップ,入力コード),R$13,$BD265,R$14,_xlfn.XLOOKUP($AS265,仮想キートップ,キー位置),R$16,_xlfn.XLOOKUP($AS265,仮想キートップ,キー位置),IF(COUNTA($AM265:$AM$348)&gt;1,R$17,R$18)))),"")</f>
        <v/>
      </c>
      <c r="S265" s="282"/>
      <c r="U265" s="24">
        <f t="shared" si="146"/>
        <v>1</v>
      </c>
      <c r="V265" s="23" t="str">
        <f t="shared" si="147"/>
        <v>B</v>
      </c>
      <c r="W265" s="23">
        <f t="shared" si="148"/>
        <v>0</v>
      </c>
      <c r="X265" s="23">
        <f t="shared" si="149"/>
        <v>2</v>
      </c>
      <c r="Y265" s="30">
        <f t="shared" si="150"/>
        <v>16384</v>
      </c>
      <c r="Z265" s="178">
        <f t="shared" si="151"/>
        <v>1</v>
      </c>
      <c r="AA265" s="23"/>
      <c r="AB265" s="386" t="str">
        <f t="shared" si="152"/>
        <v/>
      </c>
      <c r="AC265" s="49" t="str">
        <f t="shared" si="153"/>
        <v/>
      </c>
      <c r="AD265" s="50">
        <f t="shared" si="154"/>
        <v>0</v>
      </c>
      <c r="AE265" s="49" t="str">
        <f t="shared" si="155"/>
        <v/>
      </c>
      <c r="AF265" s="49" t="str">
        <f t="shared" si="156"/>
        <v/>
      </c>
      <c r="AG265" s="48">
        <f t="shared" si="157"/>
        <v>0</v>
      </c>
      <c r="AH265" s="386" t="str">
        <f t="shared" si="158"/>
        <v/>
      </c>
      <c r="AI265" s="49" t="str">
        <f t="shared" si="159"/>
        <v/>
      </c>
      <c r="AJ265" s="50">
        <f t="shared" si="160"/>
        <v>0</v>
      </c>
      <c r="AK265" s="23"/>
      <c r="AL265" s="113">
        <v>33</v>
      </c>
      <c r="AM265" s="2"/>
      <c r="AN265" s="334"/>
      <c r="AO265" s="334"/>
      <c r="AP265" s="10"/>
      <c r="AQ265" s="4"/>
      <c r="AR265" s="13" t="s">
        <v>290</v>
      </c>
      <c r="AS265" s="13" t="s">
        <v>450</v>
      </c>
      <c r="AT265" s="13"/>
      <c r="AU265" s="100"/>
      <c r="AV265" s="22" t="s">
        <v>450</v>
      </c>
      <c r="AW265" s="428"/>
      <c r="AX265" s="5"/>
      <c r="AY265" s="12"/>
      <c r="AZ265" s="122" t="str">
        <f t="shared" si="144"/>
        <v>{"key_code":"n"},{"key_code":"u"}</v>
      </c>
      <c r="BA265" s="83"/>
      <c r="BB265" s="122" t="str">
        <f t="shared" si="145"/>
        <v>{"key_code":"n"},{"key_code":"u"}</v>
      </c>
      <c r="BC265" s="83"/>
      <c r="BD265" s="320"/>
    </row>
    <row r="266" spans="1:56" ht="21">
      <c r="A266" s="285"/>
      <c r="B266" s="286"/>
      <c r="C266" s="295"/>
      <c r="D266" s="296"/>
      <c r="E266" s="291"/>
      <c r="F266" s="202" t="str">
        <f t="shared" si="161"/>
        <v/>
      </c>
      <c r="G266" s="86" t="str">
        <f t="shared" si="162"/>
        <v/>
      </c>
      <c r="H266" s="86" t="str">
        <f t="shared" si="163"/>
        <v/>
      </c>
      <c r="I266" s="86" t="str">
        <f t="shared" si="164"/>
        <v/>
      </c>
      <c r="J266" s="86" t="str">
        <f t="shared" si="165"/>
        <v/>
      </c>
      <c r="K266" s="86" t="str">
        <f t="shared" si="166"/>
        <v/>
      </c>
      <c r="L266" s="86" t="str">
        <f t="shared" si="167"/>
        <v>{"description":"Sp り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M266" s="86" t="str">
        <f t="shared" si="168"/>
        <v/>
      </c>
      <c r="N266" s="286"/>
      <c r="O266" s="92" t="str">
        <f t="shared" si="169"/>
        <v/>
      </c>
      <c r="P266" s="86" t="str">
        <f t="shared" si="170"/>
        <v/>
      </c>
      <c r="Q266" s="86" t="str">
        <f t="shared" si="171"/>
        <v/>
      </c>
      <c r="R266" s="93" t="str">
        <f>IF(AND($AM266&lt;&gt;"",$U266=1),_xlfn.CONCAT(R$3,PROPER(_xlfn.XLOOKUP($AS266,入力キー,入力コード)),IF(OR($BD266="",$BD266=$BB266),_xlfn.CONCAT(R$4,IF($AS266=_xlfn.XLOOKUP($AS266,仮想キートップ,入力キー),R$7,R$10),_xlfn.XLOOKUP($AS266,仮想キートップ,入力コード),R$13,$BB266,R$14,_xlfn.XLOOKUP($AS266,仮想キートップ,キー位置),R$15,_xlfn.XLOOKUP($AS266,仮想キートップ,キー位置),R$17,IF($AS266=_xlfn.XLOOKUP($AS266,仮想キートップ,入力キー),R$12,R$11),_xlfn.XLOOKUP($AS266,仮想キートップ,入力コード),R$13,$BB266,R$14,_xlfn.XLOOKUP($AS266,仮想キートップ,キー位置),R$16,_xlfn.XLOOKUP($AS266,仮想キートップ,キー位置),IF(COUNTA($AM266:$AM$348)&gt;1,R$17,R$18)),_xlfn.CONCAT(R$4,R$6,IF($AS266=_xlfn.XLOOKUP($AS266,仮想キートップ,入力キー),R$7,R$10),_xlfn.XLOOKUP($AS266,仮想キートップ,入力コード),R$13,$BB266,R$14,_xlfn.XLOOKUP($AS266,仮想キートップ,キー位置),R$15,_xlfn.XLOOKUP($AS266,仮想キートップ,キー位置),R$17,IF($AS266=_xlfn.XLOOKUP($AS266,仮想キートップ,入力キー),R$8,R$9),_xlfn.XLOOKUP($AS266,仮想キートップ,入力コード),R$13,$BB266,R$14,_xlfn.XLOOKUP($AS266,仮想キートップ,キー位置),R$16,_xlfn.XLOOKUP($AS266,仮想キートップ,キー位置),R$17,R$5,IF($AS266=_xlfn.XLOOKUP($AS266,仮想キートップ,入力キー),R$7,R$10),_xlfn.XLOOKUP($AS266,仮想キートップ,入力コード),R$13,$BD266,R$14,_xlfn.XLOOKUP($AS266,仮想キートップ,キー位置),R$15,_xlfn.XLOOKUP($AS266,仮想キートップ,キー位置),R$17,IF($AS266=_xlfn.XLOOKUP($AS266,仮想キートップ,入力キー),R$12,R$11),_xlfn.XLOOKUP($AS266,仮想キートップ,入力コード),R$13,$BD266,R$14,_xlfn.XLOOKUP($AS266,仮想キートップ,キー位置),R$16,_xlfn.XLOOKUP($AS266,仮想キートップ,キー位置),IF(COUNTA($AM266:$AM$348)&gt;1,R$17,R$18)))),"")</f>
        <v/>
      </c>
      <c r="S266" s="282"/>
      <c r="U266" s="24">
        <f t="shared" si="146"/>
        <v>1</v>
      </c>
      <c r="V266" s="23" t="str">
        <f t="shared" si="147"/>
        <v>B</v>
      </c>
      <c r="W266" s="23">
        <f t="shared" si="148"/>
        <v>0</v>
      </c>
      <c r="X266" s="23">
        <f t="shared" si="149"/>
        <v>2</v>
      </c>
      <c r="Y266" s="30">
        <f t="shared" si="150"/>
        <v>32768</v>
      </c>
      <c r="Z266" s="178">
        <f t="shared" si="151"/>
        <v>1</v>
      </c>
      <c r="AA266" s="23"/>
      <c r="AB266" s="386" t="str">
        <f t="shared" si="152"/>
        <v/>
      </c>
      <c r="AC266" s="49" t="str">
        <f t="shared" si="153"/>
        <v/>
      </c>
      <c r="AD266" s="50">
        <f t="shared" si="154"/>
        <v>0</v>
      </c>
      <c r="AE266" s="49" t="str">
        <f t="shared" si="155"/>
        <v/>
      </c>
      <c r="AF266" s="49" t="str">
        <f t="shared" si="156"/>
        <v/>
      </c>
      <c r="AG266" s="48">
        <f t="shared" si="157"/>
        <v>0</v>
      </c>
      <c r="AH266" s="386" t="str">
        <f t="shared" si="158"/>
        <v/>
      </c>
      <c r="AI266" s="49" t="str">
        <f t="shared" si="159"/>
        <v/>
      </c>
      <c r="AJ266" s="50">
        <f t="shared" si="160"/>
        <v>0</v>
      </c>
      <c r="AK266" s="23"/>
      <c r="AL266" s="113">
        <v>34</v>
      </c>
      <c r="AM266" s="2"/>
      <c r="AN266" s="334"/>
      <c r="AO266" s="334"/>
      <c r="AP266" s="10"/>
      <c r="AQ266" s="4"/>
      <c r="AR266" s="13" t="s">
        <v>290</v>
      </c>
      <c r="AS266" s="13" t="s">
        <v>451</v>
      </c>
      <c r="AT266" s="13"/>
      <c r="AU266" s="100"/>
      <c r="AV266" s="22" t="s">
        <v>16</v>
      </c>
      <c r="AW266" s="428"/>
      <c r="AX266" s="5"/>
      <c r="AY266" s="12"/>
      <c r="AZ266" s="122" t="str">
        <f t="shared" ref="AZ266:AZ294" si="172">IF(AY266="",_xlfn.XLOOKUP(AV266,ひらがな,ローマ字コード,""),AY266)</f>
        <v>{"key_code":"r"},{"key_code":"i"}</v>
      </c>
      <c r="BA266" s="83"/>
      <c r="BB266" s="122" t="str">
        <f t="shared" ref="BB266:BB294" si="173">IF(BA266&lt;&gt;"",BA266,IF(OR(U266&gt;1,COUNTIF(入力キー,AS266)=0),AZ266,_xlfn.CONCAT(BB$16,_xlfn.XLOOKUP(AS266,入力キー,入力コード),BB$18)))</f>
        <v>{"key_code":"r"},{"key_code":"i"}</v>
      </c>
      <c r="BC266" s="83"/>
      <c r="BD266" s="320"/>
    </row>
    <row r="267" spans="1:56" ht="21">
      <c r="A267" s="285"/>
      <c r="B267" s="286"/>
      <c r="C267" s="295"/>
      <c r="D267" s="296"/>
      <c r="E267" s="291"/>
      <c r="F267" s="202" t="str">
        <f t="shared" si="161"/>
        <v/>
      </c>
      <c r="G267" s="86" t="str">
        <f t="shared" si="162"/>
        <v/>
      </c>
      <c r="H267" s="86" t="str">
        <f t="shared" si="163"/>
        <v/>
      </c>
      <c r="I267" s="86" t="str">
        <f t="shared" si="164"/>
        <v/>
      </c>
      <c r="J267" s="86" t="str">
        <f t="shared" si="165"/>
        <v/>
      </c>
      <c r="K267" s="86" t="str">
        <f t="shared" si="166"/>
        <v/>
      </c>
      <c r="L267" s="86" t="str">
        <f t="shared" si="167"/>
        <v>{"description":"Sp ね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mandatory":["shift"],"optional":["caps_lock"]}},"to":[{"key_code":"n"},{"key_code":"e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mandatory":["shift"],"optional":["caps_lock"]}},"to":[{"key_code":"n"},{"key_code":"e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M267" s="86" t="str">
        <f t="shared" si="168"/>
        <v/>
      </c>
      <c r="N267" s="286"/>
      <c r="O267" s="92" t="str">
        <f t="shared" si="169"/>
        <v/>
      </c>
      <c r="P267" s="86" t="str">
        <f t="shared" si="170"/>
        <v/>
      </c>
      <c r="Q267" s="86" t="str">
        <f t="shared" si="171"/>
        <v/>
      </c>
      <c r="R267" s="93" t="str">
        <f>IF(AND($AM267&lt;&gt;"",$U267=1),_xlfn.CONCAT(R$3,PROPER(_xlfn.XLOOKUP($AS267,入力キー,入力コード)),IF(OR($BD267="",$BD267=$BB267),_xlfn.CONCAT(R$4,IF($AS267=_xlfn.XLOOKUP($AS267,仮想キートップ,入力キー),R$7,R$10),_xlfn.XLOOKUP($AS267,仮想キートップ,入力コード),R$13,$BB267,R$14,_xlfn.XLOOKUP($AS267,仮想キートップ,キー位置),R$15,_xlfn.XLOOKUP($AS267,仮想キートップ,キー位置),R$17,IF($AS267=_xlfn.XLOOKUP($AS267,仮想キートップ,入力キー),R$12,R$11),_xlfn.XLOOKUP($AS267,仮想キートップ,入力コード),R$13,$BB267,R$14,_xlfn.XLOOKUP($AS267,仮想キートップ,キー位置),R$16,_xlfn.XLOOKUP($AS267,仮想キートップ,キー位置),IF(COUNTA($AM267:$AM$348)&gt;1,R$17,R$18)),_xlfn.CONCAT(R$4,R$6,IF($AS267=_xlfn.XLOOKUP($AS267,仮想キートップ,入力キー),R$7,R$10),_xlfn.XLOOKUP($AS267,仮想キートップ,入力コード),R$13,$BB267,R$14,_xlfn.XLOOKUP($AS267,仮想キートップ,キー位置),R$15,_xlfn.XLOOKUP($AS267,仮想キートップ,キー位置),R$17,IF($AS267=_xlfn.XLOOKUP($AS267,仮想キートップ,入力キー),R$8,R$9),_xlfn.XLOOKUP($AS267,仮想キートップ,入力コード),R$13,$BB267,R$14,_xlfn.XLOOKUP($AS267,仮想キートップ,キー位置),R$16,_xlfn.XLOOKUP($AS267,仮想キートップ,キー位置),R$17,R$5,IF($AS267=_xlfn.XLOOKUP($AS267,仮想キートップ,入力キー),R$7,R$10),_xlfn.XLOOKUP($AS267,仮想キートップ,入力コード),R$13,$BD267,R$14,_xlfn.XLOOKUP($AS267,仮想キートップ,キー位置),R$15,_xlfn.XLOOKUP($AS267,仮想キートップ,キー位置),R$17,IF($AS267=_xlfn.XLOOKUP($AS267,仮想キートップ,入力キー),R$12,R$11),_xlfn.XLOOKUP($AS267,仮想キートップ,入力コード),R$13,$BD267,R$14,_xlfn.XLOOKUP($AS267,仮想キートップ,キー位置),R$16,_xlfn.XLOOKUP($AS267,仮想キートップ,キー位置),IF(COUNTA($AM267:$AM$348)&gt;1,R$17,R$18)))),"")</f>
        <v/>
      </c>
      <c r="S267" s="282"/>
      <c r="U267" s="24">
        <f t="shared" ref="U267:U299" si="174">COUNTA(AS267:AU267)</f>
        <v>1</v>
      </c>
      <c r="V267" s="23" t="str">
        <f t="shared" ref="V267:V299" si="175">CHAR($V$18+W267+X267)</f>
        <v>B</v>
      </c>
      <c r="W267" s="23">
        <f t="shared" ref="W267:W299" si="176">IF(AQ267="",0,1)</f>
        <v>0</v>
      </c>
      <c r="X267" s="23">
        <f t="shared" ref="X267:X299" si="177">IF(AR267="",0,2)</f>
        <v>2</v>
      </c>
      <c r="Y267" s="30">
        <f t="shared" ref="Y267:Y299" si="178">_xlfn.BITOR(_xlfn.BITOR(_xlfn.BITLSHIFT(1,_xlfn.XLOOKUP(AS267,仮想キートップ,ビット)),_xlfn.BITLSHIFT(1,_xlfn.XLOOKUP(AT267,仮想キートップ,ビット))),_xlfn.BITLSHIFT(1,_xlfn.XLOOKUP(AU267,仮想キートップ,ビット)))</f>
        <v>65536</v>
      </c>
      <c r="Z267" s="178">
        <f t="shared" ref="Z267:Z299" si="179">IF(OR(U267=3,AND(U267=2,COUNTIF(ビットパターンA,Y267)+COUNTIF(ビットパターンB,Y267)+COUNTIF(ビットパターンC,Y267)=0)),0,_xlfn.XLOOKUP(AV267,ひらがな,移動単位,0))</f>
        <v>1</v>
      </c>
      <c r="AA267" s="23"/>
      <c r="AB267" s="386" t="str">
        <f t="shared" ref="AB267:AB299" si="180">IF(AND($U267=3,$AZ267&lt;&gt;""),_xlfn.BITOR(_xlfn.BITLSHIFT(1,_xlfn.XLOOKUP(AS267,仮想キートップ,ビット)),_xlfn.BITLSHIFT(1,_xlfn.XLOOKUP(AT267,仮想キートップ,ビット))),"")</f>
        <v/>
      </c>
      <c r="AC267" s="49" t="str">
        <f t="shared" ref="AC267:AC299" si="181">_xlfn.XLOOKUP(AB267,ビットパターン,出力かな,"")</f>
        <v/>
      </c>
      <c r="AD267" s="50">
        <f t="shared" ref="AD267:AD299" si="182">_xlfn.XLOOKUP(AC267,ひらがな,移動単位,0)</f>
        <v>0</v>
      </c>
      <c r="AE267" s="49" t="str">
        <f t="shared" ref="AE267:AE299" si="183">IF(AND($U267=3,$AZ267&lt;&gt;""),_xlfn.BITOR(_xlfn.BITLSHIFT(1,_xlfn.XLOOKUP(AS267,仮想キートップ,ビット)),_xlfn.BITLSHIFT(1,_xlfn.XLOOKUP(AU267,仮想キートップ,ビット))),"")</f>
        <v/>
      </c>
      <c r="AF267" s="49" t="str">
        <f t="shared" ref="AF267:AF299" si="184">_xlfn.XLOOKUP(AE267,ビットパターン,出力かな,"")</f>
        <v/>
      </c>
      <c r="AG267" s="48">
        <f t="shared" ref="AG267:AG299" si="185">_xlfn.XLOOKUP(AF267,ひらがな,移動単位,0)</f>
        <v>0</v>
      </c>
      <c r="AH267" s="386" t="str">
        <f t="shared" ref="AH267:AH299" si="186">IF(AND($U267=3,$AZ267&lt;&gt;""),_xlfn.BITOR(_xlfn.BITLSHIFT(1,_xlfn.XLOOKUP(AT267,仮想キートップ,ビット)),_xlfn.BITLSHIFT(1,_xlfn.XLOOKUP(AU267,仮想キートップ,ビット))),"")</f>
        <v/>
      </c>
      <c r="AI267" s="49" t="str">
        <f t="shared" ref="AI267:AI299" si="187">_xlfn.XLOOKUP(AH267,ビットパターン,出力かな,"")</f>
        <v/>
      </c>
      <c r="AJ267" s="50">
        <f t="shared" ref="AJ267:AJ299" si="188">_xlfn.XLOOKUP(AI267,ひらがな,移動単位,0)</f>
        <v>0</v>
      </c>
      <c r="AK267" s="23"/>
      <c r="AL267" s="113">
        <v>35</v>
      </c>
      <c r="AM267" s="2"/>
      <c r="AN267" s="334"/>
      <c r="AO267" s="334"/>
      <c r="AP267" s="10"/>
      <c r="AQ267" s="4"/>
      <c r="AR267" s="13" t="s">
        <v>290</v>
      </c>
      <c r="AS267" s="13" t="s">
        <v>81</v>
      </c>
      <c r="AT267" s="13"/>
      <c r="AU267" s="100"/>
      <c r="AV267" s="22" t="s">
        <v>81</v>
      </c>
      <c r="AW267" s="428"/>
      <c r="AX267" s="5"/>
      <c r="AY267" s="12"/>
      <c r="AZ267" s="122" t="str">
        <f t="shared" si="172"/>
        <v>{"key_code":"n"},{"key_code":"e"}</v>
      </c>
      <c r="BA267" s="83"/>
      <c r="BB267" s="122" t="str">
        <f t="shared" si="173"/>
        <v>{"key_code":"n"},{"key_code":"e"}</v>
      </c>
      <c r="BC267" s="83"/>
      <c r="BD267" s="320"/>
    </row>
    <row r="268" spans="1:56" ht="21">
      <c r="A268" s="285"/>
      <c r="B268" s="286"/>
      <c r="C268" s="295"/>
      <c r="D268" s="296"/>
      <c r="E268" s="291"/>
      <c r="F268" s="202" t="str">
        <f t="shared" si="161"/>
        <v/>
      </c>
      <c r="G268" s="86" t="str">
        <f t="shared" si="162"/>
        <v/>
      </c>
      <c r="H268" s="86" t="str">
        <f t="shared" si="163"/>
        <v/>
      </c>
      <c r="I268" s="86" t="str">
        <f t="shared" si="164"/>
        <v/>
      </c>
      <c r="J268" s="86" t="str">
        <f t="shared" si="165"/>
        <v/>
      </c>
      <c r="K268" s="86" t="str">
        <f t="shared" si="166"/>
        <v/>
      </c>
      <c r="L268" s="86" t="str">
        <f t="shared" si="167"/>
        <v>{"description":"Sp さ","conditions":[{"type":"variable_if","name":"LKS","value":1},{"type":"variable_unless","name":"USC","value":0},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2}},{"set_variable":{"name":"LKS","value":1}}],"to_after_key_up":[{"set_variable":{"name":"KC_U","value":0}},{"set_variable":{"name":"USC","value":0}}],"type":"basic"},{"conditions":[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1}},{"set_variable":{"name":"LKS","value":1}}],"to_after_key_up":[{"set_variable":{"name":"KC_U","value":0}},{"set_variable":{"name":"USC","value":0}}],"type":"basic"},</v>
      </c>
      <c r="M268" s="86" t="str">
        <f t="shared" si="168"/>
        <v/>
      </c>
      <c r="N268" s="286"/>
      <c r="O268" s="92" t="str">
        <f t="shared" si="169"/>
        <v/>
      </c>
      <c r="P268" s="86" t="str">
        <f t="shared" si="170"/>
        <v/>
      </c>
      <c r="Q268" s="86" t="str">
        <f t="shared" si="171"/>
        <v/>
      </c>
      <c r="R268" s="93" t="str">
        <f>IF(AND($AM268&lt;&gt;"",$U268=1),_xlfn.CONCAT(R$3,PROPER(_xlfn.XLOOKUP($AS268,入力キー,入力コード)),IF(OR($BD268="",$BD268=$BB268),_xlfn.CONCAT(R$4,IF($AS268=_xlfn.XLOOKUP($AS268,仮想キートップ,入力キー),R$7,R$10),_xlfn.XLOOKUP($AS268,仮想キートップ,入力コード),R$13,$BB268,R$14,_xlfn.XLOOKUP($AS268,仮想キートップ,キー位置),R$15,_xlfn.XLOOKUP($AS268,仮想キートップ,キー位置),R$17,IF($AS268=_xlfn.XLOOKUP($AS268,仮想キートップ,入力キー),R$12,R$11),_xlfn.XLOOKUP($AS268,仮想キートップ,入力コード),R$13,$BB268,R$14,_xlfn.XLOOKUP($AS268,仮想キートップ,キー位置),R$16,_xlfn.XLOOKUP($AS268,仮想キートップ,キー位置),IF(COUNTA($AM268:$AM$348)&gt;1,R$17,R$18)),_xlfn.CONCAT(R$4,R$6,IF($AS268=_xlfn.XLOOKUP($AS268,仮想キートップ,入力キー),R$7,R$10),_xlfn.XLOOKUP($AS268,仮想キートップ,入力コード),R$13,$BB268,R$14,_xlfn.XLOOKUP($AS268,仮想キートップ,キー位置),R$15,_xlfn.XLOOKUP($AS268,仮想キートップ,キー位置),R$17,IF($AS268=_xlfn.XLOOKUP($AS268,仮想キートップ,入力キー),R$8,R$9),_xlfn.XLOOKUP($AS268,仮想キートップ,入力コード),R$13,$BB268,R$14,_xlfn.XLOOKUP($AS268,仮想キートップ,キー位置),R$16,_xlfn.XLOOKUP($AS268,仮想キートップ,キー位置),R$17,R$5,IF($AS268=_xlfn.XLOOKUP($AS268,仮想キートップ,入力キー),R$7,R$10),_xlfn.XLOOKUP($AS268,仮想キートップ,入力コード),R$13,$BD268,R$14,_xlfn.XLOOKUP($AS268,仮想キートップ,キー位置),R$15,_xlfn.XLOOKUP($AS268,仮想キートップ,キー位置),R$17,IF($AS268=_xlfn.XLOOKUP($AS268,仮想キートップ,入力キー),R$12,R$11),_xlfn.XLOOKUP($AS268,仮想キートップ,入力コード),R$13,$BD268,R$14,_xlfn.XLOOKUP($AS268,仮想キートップ,キー位置),R$16,_xlfn.XLOOKUP($AS268,仮想キートップ,キー位置),IF(COUNTA($AM268:$AM$348)&gt;1,R$17,R$18)))),"")</f>
        <v/>
      </c>
      <c r="S268" s="282"/>
      <c r="U268" s="24">
        <f t="shared" si="174"/>
        <v>1</v>
      </c>
      <c r="V268" s="23" t="str">
        <f t="shared" si="175"/>
        <v>B</v>
      </c>
      <c r="W268" s="23">
        <f t="shared" si="176"/>
        <v>0</v>
      </c>
      <c r="X268" s="23">
        <f t="shared" si="177"/>
        <v>2</v>
      </c>
      <c r="Y268" s="30">
        <f t="shared" si="178"/>
        <v>524288</v>
      </c>
      <c r="Z268" s="178">
        <f t="shared" si="179"/>
        <v>1</v>
      </c>
      <c r="AA268" s="23"/>
      <c r="AB268" s="386" t="str">
        <f t="shared" si="180"/>
        <v/>
      </c>
      <c r="AC268" s="49" t="str">
        <f t="shared" si="181"/>
        <v/>
      </c>
      <c r="AD268" s="50">
        <f t="shared" si="182"/>
        <v>0</v>
      </c>
      <c r="AE268" s="49" t="str">
        <f t="shared" si="183"/>
        <v/>
      </c>
      <c r="AF268" s="49" t="str">
        <f t="shared" si="184"/>
        <v/>
      </c>
      <c r="AG268" s="48">
        <f t="shared" si="185"/>
        <v>0</v>
      </c>
      <c r="AH268" s="386" t="str">
        <f t="shared" si="186"/>
        <v/>
      </c>
      <c r="AI268" s="49" t="str">
        <f t="shared" si="187"/>
        <v/>
      </c>
      <c r="AJ268" s="50">
        <f t="shared" si="188"/>
        <v>0</v>
      </c>
      <c r="AK268" s="23"/>
      <c r="AL268" s="113">
        <v>38</v>
      </c>
      <c r="AM268" s="2"/>
      <c r="AN268" s="334"/>
      <c r="AO268" s="334"/>
      <c r="AP268" s="10"/>
      <c r="AQ268" s="4"/>
      <c r="AR268" s="13" t="s">
        <v>290</v>
      </c>
      <c r="AS268" s="13" t="s">
        <v>18</v>
      </c>
      <c r="AT268" s="13"/>
      <c r="AU268" s="100"/>
      <c r="AV268" s="22" t="s">
        <v>18</v>
      </c>
      <c r="AW268" s="428"/>
      <c r="AX268" s="5"/>
      <c r="AY268" s="12"/>
      <c r="AZ268" s="122" t="str">
        <f t="shared" si="172"/>
        <v>{"key_code":"s"},{"key_code":"a"}</v>
      </c>
      <c r="BA268" s="83"/>
      <c r="BB268" s="122" t="str">
        <f t="shared" si="173"/>
        <v>{"key_code":"s"},{"key_code":"a"}</v>
      </c>
      <c r="BC268" s="83"/>
      <c r="BD268" s="320"/>
    </row>
    <row r="269" spans="1:56" ht="21">
      <c r="A269" s="285"/>
      <c r="B269" s="286"/>
      <c r="C269" s="295"/>
      <c r="D269" s="296"/>
      <c r="E269" s="291"/>
      <c r="F269" s="202" t="str">
        <f t="shared" si="161"/>
        <v/>
      </c>
      <c r="G269" s="86" t="str">
        <f t="shared" si="162"/>
        <v/>
      </c>
      <c r="H269" s="86" t="str">
        <f t="shared" si="163"/>
        <v/>
      </c>
      <c r="I269" s="86" t="str">
        <f t="shared" si="164"/>
        <v/>
      </c>
      <c r="J269" s="86" t="str">
        <f t="shared" si="165"/>
        <v/>
      </c>
      <c r="K269" s="86" t="str">
        <f t="shared" si="166"/>
        <v/>
      </c>
      <c r="L269" s="86" t="str">
        <f t="shared" si="167"/>
        <v>{"description":"Sp よ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M269" s="86" t="str">
        <f t="shared" si="168"/>
        <v/>
      </c>
      <c r="N269" s="286"/>
      <c r="O269" s="92" t="str">
        <f t="shared" si="169"/>
        <v/>
      </c>
      <c r="P269" s="86" t="str">
        <f t="shared" si="170"/>
        <v/>
      </c>
      <c r="Q269" s="86" t="str">
        <f t="shared" si="171"/>
        <v/>
      </c>
      <c r="R269" s="93" t="str">
        <f>IF(AND($AM269&lt;&gt;"",$U269=1),_xlfn.CONCAT(R$3,PROPER(_xlfn.XLOOKUP($AS269,入力キー,入力コード)),IF(OR($BD269="",$BD269=$BB269),_xlfn.CONCAT(R$4,IF($AS269=_xlfn.XLOOKUP($AS269,仮想キートップ,入力キー),R$7,R$10),_xlfn.XLOOKUP($AS269,仮想キートップ,入力コード),R$13,$BB269,R$14,_xlfn.XLOOKUP($AS269,仮想キートップ,キー位置),R$15,_xlfn.XLOOKUP($AS269,仮想キートップ,キー位置),R$17,IF($AS269=_xlfn.XLOOKUP($AS269,仮想キートップ,入力キー),R$12,R$11),_xlfn.XLOOKUP($AS269,仮想キートップ,入力コード),R$13,$BB269,R$14,_xlfn.XLOOKUP($AS269,仮想キートップ,キー位置),R$16,_xlfn.XLOOKUP($AS269,仮想キートップ,キー位置),IF(COUNTA($AM269:$AM$348)&gt;1,R$17,R$18)),_xlfn.CONCAT(R$4,R$6,IF($AS269=_xlfn.XLOOKUP($AS269,仮想キートップ,入力キー),R$7,R$10),_xlfn.XLOOKUP($AS269,仮想キートップ,入力コード),R$13,$BB269,R$14,_xlfn.XLOOKUP($AS269,仮想キートップ,キー位置),R$15,_xlfn.XLOOKUP($AS269,仮想キートップ,キー位置),R$17,IF($AS269=_xlfn.XLOOKUP($AS269,仮想キートップ,入力キー),R$8,R$9),_xlfn.XLOOKUP($AS269,仮想キートップ,入力コード),R$13,$BB269,R$14,_xlfn.XLOOKUP($AS269,仮想キートップ,キー位置),R$16,_xlfn.XLOOKUP($AS269,仮想キートップ,キー位置),R$17,R$5,IF($AS269=_xlfn.XLOOKUP($AS269,仮想キートップ,入力キー),R$7,R$10),_xlfn.XLOOKUP($AS269,仮想キートップ,入力コード),R$13,$BD269,R$14,_xlfn.XLOOKUP($AS269,仮想キートップ,キー位置),R$15,_xlfn.XLOOKUP($AS269,仮想キートップ,キー位置),R$17,IF($AS269=_xlfn.XLOOKUP($AS269,仮想キートップ,入力キー),R$12,R$11),_xlfn.XLOOKUP($AS269,仮想キートップ,入力コード),R$13,$BD269,R$14,_xlfn.XLOOKUP($AS269,仮想キートップ,キー位置),R$16,_xlfn.XLOOKUP($AS269,仮想キートップ,キー位置),IF(COUNTA($AM269:$AM$348)&gt;1,R$17,R$18)))),"")</f>
        <v/>
      </c>
      <c r="S269" s="282"/>
      <c r="U269" s="24">
        <f t="shared" si="174"/>
        <v>1</v>
      </c>
      <c r="V269" s="23" t="str">
        <f t="shared" si="175"/>
        <v>B</v>
      </c>
      <c r="W269" s="23">
        <f t="shared" si="176"/>
        <v>0</v>
      </c>
      <c r="X269" s="23">
        <f t="shared" si="177"/>
        <v>2</v>
      </c>
      <c r="Y269" s="30">
        <f t="shared" si="178"/>
        <v>1048576</v>
      </c>
      <c r="Z269" s="178">
        <f t="shared" si="179"/>
        <v>1</v>
      </c>
      <c r="AA269" s="23"/>
      <c r="AB269" s="386" t="str">
        <f t="shared" si="180"/>
        <v/>
      </c>
      <c r="AC269" s="49" t="str">
        <f t="shared" si="181"/>
        <v/>
      </c>
      <c r="AD269" s="50">
        <f t="shared" si="182"/>
        <v>0</v>
      </c>
      <c r="AE269" s="49" t="str">
        <f t="shared" si="183"/>
        <v/>
      </c>
      <c r="AF269" s="49" t="str">
        <f t="shared" si="184"/>
        <v/>
      </c>
      <c r="AG269" s="48">
        <f t="shared" si="185"/>
        <v>0</v>
      </c>
      <c r="AH269" s="386" t="str">
        <f t="shared" si="186"/>
        <v/>
      </c>
      <c r="AI269" s="49" t="str">
        <f t="shared" si="187"/>
        <v/>
      </c>
      <c r="AJ269" s="50">
        <f t="shared" si="188"/>
        <v>0</v>
      </c>
      <c r="AK269" s="23"/>
      <c r="AL269" s="113">
        <v>39</v>
      </c>
      <c r="AM269" s="2"/>
      <c r="AN269" s="334"/>
      <c r="AO269" s="334"/>
      <c r="AP269" s="10"/>
      <c r="AQ269" s="4"/>
      <c r="AR269" s="13" t="s">
        <v>290</v>
      </c>
      <c r="AS269" s="13" t="s">
        <v>19</v>
      </c>
      <c r="AT269" s="13"/>
      <c r="AU269" s="100"/>
      <c r="AV269" s="22" t="s">
        <v>19</v>
      </c>
      <c r="AW269" s="428"/>
      <c r="AX269" s="5"/>
      <c r="AY269" s="12"/>
      <c r="AZ269" s="122" t="str">
        <f t="shared" si="172"/>
        <v>{"key_code":"y"},{"key_code":"o"}</v>
      </c>
      <c r="BA269" s="83"/>
      <c r="BB269" s="122" t="str">
        <f t="shared" si="173"/>
        <v>{"key_code":"y"},{"key_code":"o"}</v>
      </c>
      <c r="BC269" s="83"/>
      <c r="BD269" s="320"/>
    </row>
    <row r="270" spans="1:56" ht="21">
      <c r="A270" s="285"/>
      <c r="B270" s="286"/>
      <c r="C270" s="295"/>
      <c r="D270" s="296"/>
      <c r="E270" s="291"/>
      <c r="F270" s="202" t="str">
        <f t="shared" si="161"/>
        <v/>
      </c>
      <c r="G270" s="86" t="str">
        <f t="shared" si="162"/>
        <v/>
      </c>
      <c r="H270" s="86" t="str">
        <f t="shared" si="163"/>
        <v/>
      </c>
      <c r="I270" s="86" t="str">
        <f t="shared" si="164"/>
        <v/>
      </c>
      <c r="J270" s="86" t="str">
        <f t="shared" si="165"/>
        <v/>
      </c>
      <c r="K270" s="86" t="str">
        <f t="shared" si="166"/>
        <v/>
      </c>
      <c r="L270" s="86" t="str">
        <f t="shared" si="167"/>
        <v>{"description":"Sp え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M270" s="86" t="str">
        <f t="shared" si="168"/>
        <v/>
      </c>
      <c r="N270" s="286"/>
      <c r="O270" s="92" t="str">
        <f t="shared" si="169"/>
        <v/>
      </c>
      <c r="P270" s="86" t="str">
        <f t="shared" si="170"/>
        <v/>
      </c>
      <c r="Q270" s="86" t="str">
        <f t="shared" si="171"/>
        <v/>
      </c>
      <c r="R270" s="93" t="str">
        <f>IF(AND($AM270&lt;&gt;"",$U270=1),_xlfn.CONCAT(R$3,PROPER(_xlfn.XLOOKUP($AS270,入力キー,入力コード)),IF(OR($BD270="",$BD270=$BB270),_xlfn.CONCAT(R$4,IF($AS270=_xlfn.XLOOKUP($AS270,仮想キートップ,入力キー),R$7,R$10),_xlfn.XLOOKUP($AS270,仮想キートップ,入力コード),R$13,$BB270,R$14,_xlfn.XLOOKUP($AS270,仮想キートップ,キー位置),R$15,_xlfn.XLOOKUP($AS270,仮想キートップ,キー位置),R$17,IF($AS270=_xlfn.XLOOKUP($AS270,仮想キートップ,入力キー),R$12,R$11),_xlfn.XLOOKUP($AS270,仮想キートップ,入力コード),R$13,$BB270,R$14,_xlfn.XLOOKUP($AS270,仮想キートップ,キー位置),R$16,_xlfn.XLOOKUP($AS270,仮想キートップ,キー位置),IF(COUNTA($AM270:$AM$348)&gt;1,R$17,R$18)),_xlfn.CONCAT(R$4,R$6,IF($AS270=_xlfn.XLOOKUP($AS270,仮想キートップ,入力キー),R$7,R$10),_xlfn.XLOOKUP($AS270,仮想キートップ,入力コード),R$13,$BB270,R$14,_xlfn.XLOOKUP($AS270,仮想キートップ,キー位置),R$15,_xlfn.XLOOKUP($AS270,仮想キートップ,キー位置),R$17,IF($AS270=_xlfn.XLOOKUP($AS270,仮想キートップ,入力キー),R$8,R$9),_xlfn.XLOOKUP($AS270,仮想キートップ,入力コード),R$13,$BB270,R$14,_xlfn.XLOOKUP($AS270,仮想キートップ,キー位置),R$16,_xlfn.XLOOKUP($AS270,仮想キートップ,キー位置),R$17,R$5,IF($AS270=_xlfn.XLOOKUP($AS270,仮想キートップ,入力キー),R$7,R$10),_xlfn.XLOOKUP($AS270,仮想キートップ,入力コード),R$13,$BD270,R$14,_xlfn.XLOOKUP($AS270,仮想キートップ,キー位置),R$15,_xlfn.XLOOKUP($AS270,仮想キートップ,キー位置),R$17,IF($AS270=_xlfn.XLOOKUP($AS270,仮想キートップ,入力キー),R$12,R$11),_xlfn.XLOOKUP($AS270,仮想キートップ,入力コード),R$13,$BD270,R$14,_xlfn.XLOOKUP($AS270,仮想キートップ,キー位置),R$16,_xlfn.XLOOKUP($AS270,仮想キートップ,キー位置),IF(COUNTA($AM270:$AM$348)&gt;1,R$17,R$18)))),"")</f>
        <v/>
      </c>
      <c r="S270" s="282"/>
      <c r="U270" s="24">
        <f t="shared" si="174"/>
        <v>1</v>
      </c>
      <c r="V270" s="23" t="str">
        <f t="shared" si="175"/>
        <v>B</v>
      </c>
      <c r="W270" s="23">
        <f t="shared" si="176"/>
        <v>0</v>
      </c>
      <c r="X270" s="23">
        <f t="shared" si="177"/>
        <v>2</v>
      </c>
      <c r="Y270" s="30">
        <f t="shared" si="178"/>
        <v>2097152</v>
      </c>
      <c r="Z270" s="178">
        <f t="shared" si="179"/>
        <v>1</v>
      </c>
      <c r="AA270" s="23"/>
      <c r="AB270" s="386" t="str">
        <f t="shared" si="180"/>
        <v/>
      </c>
      <c r="AC270" s="49" t="str">
        <f t="shared" si="181"/>
        <v/>
      </c>
      <c r="AD270" s="50">
        <f t="shared" si="182"/>
        <v>0</v>
      </c>
      <c r="AE270" s="49" t="str">
        <f t="shared" si="183"/>
        <v/>
      </c>
      <c r="AF270" s="49" t="str">
        <f t="shared" si="184"/>
        <v/>
      </c>
      <c r="AG270" s="48">
        <f t="shared" si="185"/>
        <v>0</v>
      </c>
      <c r="AH270" s="386" t="str">
        <f t="shared" si="186"/>
        <v/>
      </c>
      <c r="AI270" s="49" t="str">
        <f t="shared" si="187"/>
        <v/>
      </c>
      <c r="AJ270" s="50">
        <f t="shared" si="188"/>
        <v>0</v>
      </c>
      <c r="AK270" s="23"/>
      <c r="AL270" s="113">
        <v>40</v>
      </c>
      <c r="AM270" s="2"/>
      <c r="AN270" s="334"/>
      <c r="AO270" s="334"/>
      <c r="AP270" s="10"/>
      <c r="AQ270" s="4"/>
      <c r="AR270" s="13" t="s">
        <v>290</v>
      </c>
      <c r="AS270" s="13" t="s">
        <v>20</v>
      </c>
      <c r="AT270" s="13"/>
      <c r="AU270" s="100"/>
      <c r="AV270" s="22" t="s">
        <v>20</v>
      </c>
      <c r="AW270" s="428"/>
      <c r="AX270" s="5"/>
      <c r="AY270" s="12"/>
      <c r="AZ270" s="122" t="str">
        <f t="shared" si="172"/>
        <v>{"key_code":"e"}</v>
      </c>
      <c r="BA270" s="83"/>
      <c r="BB270" s="122" t="str">
        <f t="shared" si="173"/>
        <v>{"key_code":"e"}</v>
      </c>
      <c r="BC270" s="83"/>
      <c r="BD270" s="320"/>
    </row>
    <row r="271" spans="1:56" ht="21">
      <c r="A271" s="285"/>
      <c r="B271" s="286"/>
      <c r="C271" s="295"/>
      <c r="D271" s="296"/>
      <c r="E271" s="291"/>
      <c r="F271" s="202" t="str">
        <f t="shared" si="161"/>
        <v/>
      </c>
      <c r="G271" s="86" t="str">
        <f t="shared" si="162"/>
        <v/>
      </c>
      <c r="H271" s="86" t="str">
        <f t="shared" si="163"/>
        <v/>
      </c>
      <c r="I271" s="86" t="str">
        <f t="shared" si="164"/>
        <v/>
      </c>
      <c r="J271" s="86" t="str">
        <f t="shared" si="165"/>
        <v/>
      </c>
      <c r="K271" s="86" t="str">
        <f t="shared" si="166"/>
        <v/>
      </c>
      <c r="L271" s="86" t="str">
        <f t="shared" si="167"/>
        <v>{"description":"Sp ゆ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M271" s="86" t="str">
        <f t="shared" si="168"/>
        <v/>
      </c>
      <c r="N271" s="286"/>
      <c r="O271" s="92" t="str">
        <f t="shared" si="169"/>
        <v/>
      </c>
      <c r="P271" s="86" t="str">
        <f t="shared" si="170"/>
        <v/>
      </c>
      <c r="Q271" s="86" t="str">
        <f t="shared" si="171"/>
        <v/>
      </c>
      <c r="R271" s="93" t="str">
        <f>IF(AND($AM271&lt;&gt;"",$U271=1),_xlfn.CONCAT(R$3,PROPER(_xlfn.XLOOKUP($AS271,入力キー,入力コード)),IF(OR($BD271="",$BD271=$BB271),_xlfn.CONCAT(R$4,IF($AS271=_xlfn.XLOOKUP($AS271,仮想キートップ,入力キー),R$7,R$10),_xlfn.XLOOKUP($AS271,仮想キートップ,入力コード),R$13,$BB271,R$14,_xlfn.XLOOKUP($AS271,仮想キートップ,キー位置),R$15,_xlfn.XLOOKUP($AS271,仮想キートップ,キー位置),R$17,IF($AS271=_xlfn.XLOOKUP($AS271,仮想キートップ,入力キー),R$12,R$11),_xlfn.XLOOKUP($AS271,仮想キートップ,入力コード),R$13,$BB271,R$14,_xlfn.XLOOKUP($AS271,仮想キートップ,キー位置),R$16,_xlfn.XLOOKUP($AS271,仮想キートップ,キー位置),IF(COUNTA($AM271:$AM$348)&gt;1,R$17,R$18)),_xlfn.CONCAT(R$4,R$6,IF($AS271=_xlfn.XLOOKUP($AS271,仮想キートップ,入力キー),R$7,R$10),_xlfn.XLOOKUP($AS271,仮想キートップ,入力コード),R$13,$BB271,R$14,_xlfn.XLOOKUP($AS271,仮想キートップ,キー位置),R$15,_xlfn.XLOOKUP($AS271,仮想キートップ,キー位置),R$17,IF($AS271=_xlfn.XLOOKUP($AS271,仮想キートップ,入力キー),R$8,R$9),_xlfn.XLOOKUP($AS271,仮想キートップ,入力コード),R$13,$BB271,R$14,_xlfn.XLOOKUP($AS271,仮想キートップ,キー位置),R$16,_xlfn.XLOOKUP($AS271,仮想キートップ,キー位置),R$17,R$5,IF($AS271=_xlfn.XLOOKUP($AS271,仮想キートップ,入力キー),R$7,R$10),_xlfn.XLOOKUP($AS271,仮想キートップ,入力コード),R$13,$BD271,R$14,_xlfn.XLOOKUP($AS271,仮想キートップ,キー位置),R$15,_xlfn.XLOOKUP($AS271,仮想キートップ,キー位置),R$17,IF($AS271=_xlfn.XLOOKUP($AS271,仮想キートップ,入力キー),R$12,R$11),_xlfn.XLOOKUP($AS271,仮想キートップ,入力コード),R$13,$BD271,R$14,_xlfn.XLOOKUP($AS271,仮想キートップ,キー位置),R$16,_xlfn.XLOOKUP($AS271,仮想キートップ,キー位置),IF(COUNTA($AM271:$AM$348)&gt;1,R$17,R$18)))),"")</f>
        <v/>
      </c>
      <c r="S271" s="282"/>
      <c r="U271" s="24">
        <f t="shared" si="174"/>
        <v>1</v>
      </c>
      <c r="V271" s="23" t="str">
        <f t="shared" si="175"/>
        <v>B</v>
      </c>
      <c r="W271" s="23">
        <f t="shared" si="176"/>
        <v>0</v>
      </c>
      <c r="X271" s="23">
        <f t="shared" si="177"/>
        <v>2</v>
      </c>
      <c r="Y271" s="30">
        <f t="shared" si="178"/>
        <v>4194304</v>
      </c>
      <c r="Z271" s="178">
        <f t="shared" si="179"/>
        <v>1</v>
      </c>
      <c r="AA271" s="23"/>
      <c r="AB271" s="386" t="str">
        <f t="shared" si="180"/>
        <v/>
      </c>
      <c r="AC271" s="49" t="str">
        <f t="shared" si="181"/>
        <v/>
      </c>
      <c r="AD271" s="50">
        <f t="shared" si="182"/>
        <v>0</v>
      </c>
      <c r="AE271" s="49" t="str">
        <f t="shared" si="183"/>
        <v/>
      </c>
      <c r="AF271" s="49" t="str">
        <f t="shared" si="184"/>
        <v/>
      </c>
      <c r="AG271" s="48">
        <f t="shared" si="185"/>
        <v>0</v>
      </c>
      <c r="AH271" s="386" t="str">
        <f t="shared" si="186"/>
        <v/>
      </c>
      <c r="AI271" s="49" t="str">
        <f t="shared" si="187"/>
        <v/>
      </c>
      <c r="AJ271" s="50">
        <f t="shared" si="188"/>
        <v>0</v>
      </c>
      <c r="AK271" s="23"/>
      <c r="AL271" s="113">
        <v>41</v>
      </c>
      <c r="AM271" s="2"/>
      <c r="AN271" s="334"/>
      <c r="AO271" s="334"/>
      <c r="AP271" s="10"/>
      <c r="AQ271" s="4"/>
      <c r="AR271" s="13" t="s">
        <v>290</v>
      </c>
      <c r="AS271" s="13" t="s">
        <v>21</v>
      </c>
      <c r="AT271" s="13"/>
      <c r="AU271" s="100"/>
      <c r="AV271" s="22" t="s">
        <v>21</v>
      </c>
      <c r="AW271" s="428"/>
      <c r="AX271" s="5"/>
      <c r="AY271" s="12"/>
      <c r="AZ271" s="122" t="str">
        <f t="shared" si="172"/>
        <v>{"key_code":"y"},{"key_code":"u"}</v>
      </c>
      <c r="BA271" s="83"/>
      <c r="BB271" s="122" t="str">
        <f t="shared" si="173"/>
        <v>{"key_code":"y"},{"key_code":"u"}</v>
      </c>
      <c r="BC271" s="83"/>
      <c r="BD271" s="320"/>
    </row>
    <row r="272" spans="1:56" ht="21">
      <c r="A272" s="285"/>
      <c r="B272" s="286"/>
      <c r="C272" s="295"/>
      <c r="D272" s="296"/>
      <c r="E272" s="291"/>
      <c r="F272" s="202" t="str">
        <f t="shared" si="161"/>
        <v/>
      </c>
      <c r="G272" s="86" t="str">
        <f t="shared" si="162"/>
        <v/>
      </c>
      <c r="H272" s="86" t="str">
        <f t="shared" si="163"/>
        <v/>
      </c>
      <c r="I272" s="86" t="str">
        <f t="shared" si="164"/>
        <v/>
      </c>
      <c r="J272" s="86" t="str">
        <f t="shared" si="165"/>
        <v/>
      </c>
      <c r="K272" s="86" t="str">
        <f t="shared" si="166"/>
        <v/>
      </c>
      <c r="L272" s="86" t="str">
        <f t="shared" si="167"/>
        <v>{"description":"Sp せ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M272" s="86" t="str">
        <f t="shared" si="168"/>
        <v/>
      </c>
      <c r="N272" s="286"/>
      <c r="O272" s="92" t="str">
        <f t="shared" si="169"/>
        <v/>
      </c>
      <c r="P272" s="86" t="str">
        <f t="shared" si="170"/>
        <v/>
      </c>
      <c r="Q272" s="86" t="str">
        <f t="shared" si="171"/>
        <v/>
      </c>
      <c r="R272" s="93" t="str">
        <f>IF(AND($AM272&lt;&gt;"",$U272=1),_xlfn.CONCAT(R$3,PROPER(_xlfn.XLOOKUP($AS272,入力キー,入力コード)),IF(OR($BD272="",$BD272=$BB272),_xlfn.CONCAT(R$4,IF($AS272=_xlfn.XLOOKUP($AS272,仮想キートップ,入力キー),R$7,R$10),_xlfn.XLOOKUP($AS272,仮想キートップ,入力コード),R$13,$BB272,R$14,_xlfn.XLOOKUP($AS272,仮想キートップ,キー位置),R$15,_xlfn.XLOOKUP($AS272,仮想キートップ,キー位置),R$17,IF($AS272=_xlfn.XLOOKUP($AS272,仮想キートップ,入力キー),R$12,R$11),_xlfn.XLOOKUP($AS272,仮想キートップ,入力コード),R$13,$BB272,R$14,_xlfn.XLOOKUP($AS272,仮想キートップ,キー位置),R$16,_xlfn.XLOOKUP($AS272,仮想キートップ,キー位置),IF(COUNTA($AM272:$AM$348)&gt;1,R$17,R$18)),_xlfn.CONCAT(R$4,R$6,IF($AS272=_xlfn.XLOOKUP($AS272,仮想キートップ,入力キー),R$7,R$10),_xlfn.XLOOKUP($AS272,仮想キートップ,入力コード),R$13,$BB272,R$14,_xlfn.XLOOKUP($AS272,仮想キートップ,キー位置),R$15,_xlfn.XLOOKUP($AS272,仮想キートップ,キー位置),R$17,IF($AS272=_xlfn.XLOOKUP($AS272,仮想キートップ,入力キー),R$8,R$9),_xlfn.XLOOKUP($AS272,仮想キートップ,入力コード),R$13,$BB272,R$14,_xlfn.XLOOKUP($AS272,仮想キートップ,キー位置),R$16,_xlfn.XLOOKUP($AS272,仮想キートップ,キー位置),R$17,R$5,IF($AS272=_xlfn.XLOOKUP($AS272,仮想キートップ,入力キー),R$7,R$10),_xlfn.XLOOKUP($AS272,仮想キートップ,入力コード),R$13,$BD272,R$14,_xlfn.XLOOKUP($AS272,仮想キートップ,キー位置),R$15,_xlfn.XLOOKUP($AS272,仮想キートップ,キー位置),R$17,IF($AS272=_xlfn.XLOOKUP($AS272,仮想キートップ,入力キー),R$12,R$11),_xlfn.XLOOKUP($AS272,仮想キートップ,入力コード),R$13,$BD272,R$14,_xlfn.XLOOKUP($AS272,仮想キートップ,キー位置),R$16,_xlfn.XLOOKUP($AS272,仮想キートップ,キー位置),IF(COUNTA($AM272:$AM$348)&gt;1,R$17,R$18)))),"")</f>
        <v/>
      </c>
      <c r="S272" s="282"/>
      <c r="U272" s="24">
        <f t="shared" si="174"/>
        <v>1</v>
      </c>
      <c r="V272" s="23" t="str">
        <f t="shared" si="175"/>
        <v>B</v>
      </c>
      <c r="W272" s="23">
        <f t="shared" si="176"/>
        <v>0</v>
      </c>
      <c r="X272" s="23">
        <f t="shared" si="177"/>
        <v>2</v>
      </c>
      <c r="Y272" s="30">
        <f t="shared" si="178"/>
        <v>33554432</v>
      </c>
      <c r="Z272" s="178">
        <f t="shared" si="179"/>
        <v>1</v>
      </c>
      <c r="AA272" s="23"/>
      <c r="AB272" s="386" t="str">
        <f t="shared" si="180"/>
        <v/>
      </c>
      <c r="AC272" s="49" t="str">
        <f t="shared" si="181"/>
        <v/>
      </c>
      <c r="AD272" s="50">
        <f t="shared" si="182"/>
        <v>0</v>
      </c>
      <c r="AE272" s="49" t="str">
        <f t="shared" si="183"/>
        <v/>
      </c>
      <c r="AF272" s="49" t="str">
        <f t="shared" si="184"/>
        <v/>
      </c>
      <c r="AG272" s="48">
        <f t="shared" si="185"/>
        <v>0</v>
      </c>
      <c r="AH272" s="386" t="str">
        <f t="shared" si="186"/>
        <v/>
      </c>
      <c r="AI272" s="49" t="str">
        <f t="shared" si="187"/>
        <v/>
      </c>
      <c r="AJ272" s="50">
        <f t="shared" si="188"/>
        <v>0</v>
      </c>
      <c r="AK272" s="23"/>
      <c r="AL272" s="113">
        <v>42</v>
      </c>
      <c r="AM272" s="2"/>
      <c r="AN272" s="334"/>
      <c r="AO272" s="334"/>
      <c r="AP272" s="10"/>
      <c r="AQ272" s="4"/>
      <c r="AR272" s="13" t="s">
        <v>290</v>
      </c>
      <c r="AS272" s="13" t="s">
        <v>44</v>
      </c>
      <c r="AT272" s="13"/>
      <c r="AU272" s="100"/>
      <c r="AV272" s="22" t="s">
        <v>44</v>
      </c>
      <c r="AW272" s="428"/>
      <c r="AX272" s="5"/>
      <c r="AY272" s="12"/>
      <c r="AZ272" s="122" t="str">
        <f t="shared" si="172"/>
        <v>{"key_code":"s"},{"key_code":"e"}</v>
      </c>
      <c r="BA272" s="83"/>
      <c r="BB272" s="122" t="str">
        <f t="shared" si="173"/>
        <v>{"key_code":"s"},{"key_code":"e"}</v>
      </c>
      <c r="BC272" s="83"/>
      <c r="BD272" s="320"/>
    </row>
    <row r="273" spans="1:56" ht="21">
      <c r="A273" s="285"/>
      <c r="B273" s="286"/>
      <c r="C273" s="295"/>
      <c r="D273" s="296"/>
      <c r="E273" s="291"/>
      <c r="F273" s="202" t="str">
        <f t="shared" si="161"/>
        <v/>
      </c>
      <c r="G273" s="86" t="str">
        <f t="shared" si="162"/>
        <v/>
      </c>
      <c r="H273" s="86" t="str">
        <f t="shared" si="163"/>
        <v/>
      </c>
      <c r="I273" s="86" t="str">
        <f t="shared" si="164"/>
        <v/>
      </c>
      <c r="J273" s="86" t="str">
        <f t="shared" si="165"/>
        <v/>
      </c>
      <c r="K273" s="86" t="str">
        <f t="shared" si="166"/>
        <v/>
      </c>
      <c r="L273" s="86" t="str">
        <f t="shared" si="167"/>
        <v>{"description":"Sp め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M273" s="86" t="str">
        <f t="shared" si="168"/>
        <v/>
      </c>
      <c r="N273" s="286"/>
      <c r="O273" s="92" t="str">
        <f t="shared" si="169"/>
        <v/>
      </c>
      <c r="P273" s="86" t="str">
        <f t="shared" si="170"/>
        <v/>
      </c>
      <c r="Q273" s="86" t="str">
        <f t="shared" si="171"/>
        <v/>
      </c>
      <c r="R273" s="93" t="str">
        <f>IF(AND($AM273&lt;&gt;"",$U273=1),_xlfn.CONCAT(R$3,PROPER(_xlfn.XLOOKUP($AS273,入力キー,入力コード)),IF(OR($BD273="",$BD273=$BB273),_xlfn.CONCAT(R$4,IF($AS273=_xlfn.XLOOKUP($AS273,仮想キートップ,入力キー),R$7,R$10),_xlfn.XLOOKUP($AS273,仮想キートップ,入力コード),R$13,$BB273,R$14,_xlfn.XLOOKUP($AS273,仮想キートップ,キー位置),R$15,_xlfn.XLOOKUP($AS273,仮想キートップ,キー位置),R$17,IF($AS273=_xlfn.XLOOKUP($AS273,仮想キートップ,入力キー),R$12,R$11),_xlfn.XLOOKUP($AS273,仮想キートップ,入力コード),R$13,$BB273,R$14,_xlfn.XLOOKUP($AS273,仮想キートップ,キー位置),R$16,_xlfn.XLOOKUP($AS273,仮想キートップ,キー位置),IF(COUNTA($AM273:$AM$348)&gt;1,R$17,R$18)),_xlfn.CONCAT(R$4,R$6,IF($AS273=_xlfn.XLOOKUP($AS273,仮想キートップ,入力キー),R$7,R$10),_xlfn.XLOOKUP($AS273,仮想キートップ,入力コード),R$13,$BB273,R$14,_xlfn.XLOOKUP($AS273,仮想キートップ,キー位置),R$15,_xlfn.XLOOKUP($AS273,仮想キートップ,キー位置),R$17,IF($AS273=_xlfn.XLOOKUP($AS273,仮想キートップ,入力キー),R$8,R$9),_xlfn.XLOOKUP($AS273,仮想キートップ,入力コード),R$13,$BB273,R$14,_xlfn.XLOOKUP($AS273,仮想キートップ,キー位置),R$16,_xlfn.XLOOKUP($AS273,仮想キートップ,キー位置),R$17,R$5,IF($AS273=_xlfn.XLOOKUP($AS273,仮想キートップ,入力キー),R$7,R$10),_xlfn.XLOOKUP($AS273,仮想キートップ,入力コード),R$13,$BD273,R$14,_xlfn.XLOOKUP($AS273,仮想キートップ,キー位置),R$15,_xlfn.XLOOKUP($AS273,仮想キートップ,キー位置),R$17,IF($AS273=_xlfn.XLOOKUP($AS273,仮想キートップ,入力キー),R$12,R$11),_xlfn.XLOOKUP($AS273,仮想キートップ,入力コード),R$13,$BD273,R$14,_xlfn.XLOOKUP($AS273,仮想キートップ,キー位置),R$16,_xlfn.XLOOKUP($AS273,仮想キートップ,キー位置),IF(COUNTA($AM273:$AM$348)&gt;1,R$17,R$18)))),"")</f>
        <v/>
      </c>
      <c r="S273" s="282"/>
      <c r="U273" s="24">
        <f t="shared" si="174"/>
        <v>1</v>
      </c>
      <c r="V273" s="23" t="str">
        <f t="shared" si="175"/>
        <v>B</v>
      </c>
      <c r="W273" s="23">
        <f t="shared" si="176"/>
        <v>0</v>
      </c>
      <c r="X273" s="23">
        <f t="shared" si="177"/>
        <v>2</v>
      </c>
      <c r="Y273" s="30">
        <f t="shared" si="178"/>
        <v>67108864</v>
      </c>
      <c r="Z273" s="178">
        <f t="shared" si="179"/>
        <v>1</v>
      </c>
      <c r="AA273" s="23"/>
      <c r="AB273" s="386" t="str">
        <f t="shared" si="180"/>
        <v/>
      </c>
      <c r="AC273" s="49" t="str">
        <f t="shared" si="181"/>
        <v/>
      </c>
      <c r="AD273" s="50">
        <f t="shared" si="182"/>
        <v>0</v>
      </c>
      <c r="AE273" s="49" t="str">
        <f t="shared" si="183"/>
        <v/>
      </c>
      <c r="AF273" s="49" t="str">
        <f t="shared" si="184"/>
        <v/>
      </c>
      <c r="AG273" s="48">
        <f t="shared" si="185"/>
        <v>0</v>
      </c>
      <c r="AH273" s="386" t="str">
        <f t="shared" si="186"/>
        <v/>
      </c>
      <c r="AI273" s="49" t="str">
        <f t="shared" si="187"/>
        <v/>
      </c>
      <c r="AJ273" s="50">
        <f t="shared" si="188"/>
        <v>0</v>
      </c>
      <c r="AK273" s="23"/>
      <c r="AL273" s="113">
        <v>43</v>
      </c>
      <c r="AM273" s="51"/>
      <c r="AN273" s="335"/>
      <c r="AO273" s="335"/>
      <c r="AP273" s="53"/>
      <c r="AQ273" s="52"/>
      <c r="AR273" s="62" t="s">
        <v>290</v>
      </c>
      <c r="AS273" s="62" t="s">
        <v>452</v>
      </c>
      <c r="AT273" s="62"/>
      <c r="AU273" s="101"/>
      <c r="AV273" s="54" t="s">
        <v>17</v>
      </c>
      <c r="AW273" s="430"/>
      <c r="AX273" s="55"/>
      <c r="AY273" s="56"/>
      <c r="AZ273" s="270" t="str">
        <f t="shared" si="172"/>
        <v>{"key_code":"m"},{"key_code":"e"}</v>
      </c>
      <c r="BA273" s="83"/>
      <c r="BB273" s="122" t="str">
        <f t="shared" si="173"/>
        <v>{"key_code":"m"},{"key_code":"e"}</v>
      </c>
      <c r="BC273" s="83"/>
      <c r="BD273" s="320"/>
    </row>
    <row r="274" spans="1:56" ht="21">
      <c r="A274" s="285"/>
      <c r="B274" s="286"/>
      <c r="C274" s="295"/>
      <c r="D274" s="296"/>
      <c r="E274" s="291"/>
      <c r="F274" s="202" t="str">
        <f t="shared" si="161"/>
        <v/>
      </c>
      <c r="G274" s="86" t="str">
        <f t="shared" si="162"/>
        <v/>
      </c>
      <c r="H274" s="86" t="str">
        <f t="shared" si="163"/>
        <v/>
      </c>
      <c r="I274" s="86" t="str">
        <f t="shared" si="164"/>
        <v/>
      </c>
      <c r="J274" s="86" t="str">
        <f t="shared" si="165"/>
        <v/>
      </c>
      <c r="K274" s="86" t="str">
        <f t="shared" si="166"/>
        <v/>
      </c>
      <c r="L274" s="86" t="str">
        <f t="shared" si="167"/>
        <v>{"description":"Sp に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M274" s="86" t="str">
        <f t="shared" si="168"/>
        <v/>
      </c>
      <c r="N274" s="286"/>
      <c r="O274" s="92" t="str">
        <f t="shared" si="169"/>
        <v/>
      </c>
      <c r="P274" s="86" t="str">
        <f t="shared" si="170"/>
        <v/>
      </c>
      <c r="Q274" s="86" t="str">
        <f t="shared" si="171"/>
        <v/>
      </c>
      <c r="R274" s="93" t="str">
        <f>IF(AND($AM274&lt;&gt;"",$U274=1),_xlfn.CONCAT(R$3,PROPER(_xlfn.XLOOKUP($AS274,入力キー,入力コード)),IF(OR($BD274="",$BD274=$BB274),_xlfn.CONCAT(R$4,IF($AS274=_xlfn.XLOOKUP($AS274,仮想キートップ,入力キー),R$7,R$10),_xlfn.XLOOKUP($AS274,仮想キートップ,入力コード),R$13,$BB274,R$14,_xlfn.XLOOKUP($AS274,仮想キートップ,キー位置),R$15,_xlfn.XLOOKUP($AS274,仮想キートップ,キー位置),R$17,IF($AS274=_xlfn.XLOOKUP($AS274,仮想キートップ,入力キー),R$12,R$11),_xlfn.XLOOKUP($AS274,仮想キートップ,入力コード),R$13,$BB274,R$14,_xlfn.XLOOKUP($AS274,仮想キートップ,キー位置),R$16,_xlfn.XLOOKUP($AS274,仮想キートップ,キー位置),IF(COUNTA($AM274:$AM$348)&gt;1,R$17,R$18)),_xlfn.CONCAT(R$4,R$6,IF($AS274=_xlfn.XLOOKUP($AS274,仮想キートップ,入力キー),R$7,R$10),_xlfn.XLOOKUP($AS274,仮想キートップ,入力コード),R$13,$BB274,R$14,_xlfn.XLOOKUP($AS274,仮想キートップ,キー位置),R$15,_xlfn.XLOOKUP($AS274,仮想キートップ,キー位置),R$17,IF($AS274=_xlfn.XLOOKUP($AS274,仮想キートップ,入力キー),R$8,R$9),_xlfn.XLOOKUP($AS274,仮想キートップ,入力コード),R$13,$BB274,R$14,_xlfn.XLOOKUP($AS274,仮想キートップ,キー位置),R$16,_xlfn.XLOOKUP($AS274,仮想キートップ,キー位置),R$17,R$5,IF($AS274=_xlfn.XLOOKUP($AS274,仮想キートップ,入力キー),R$7,R$10),_xlfn.XLOOKUP($AS274,仮想キートップ,入力コード),R$13,$BD274,R$14,_xlfn.XLOOKUP($AS274,仮想キートップ,キー位置),R$15,_xlfn.XLOOKUP($AS274,仮想キートップ,キー位置),R$17,IF($AS274=_xlfn.XLOOKUP($AS274,仮想キートップ,入力キー),R$12,R$11),_xlfn.XLOOKUP($AS274,仮想キートップ,入力コード),R$13,$BD274,R$14,_xlfn.XLOOKUP($AS274,仮想キートップ,キー位置),R$16,_xlfn.XLOOKUP($AS274,仮想キートップ,キー位置),IF(COUNTA($AM274:$AM$348)&gt;1,R$17,R$18)))),"")</f>
        <v/>
      </c>
      <c r="S274" s="282"/>
      <c r="U274" s="24">
        <f t="shared" si="174"/>
        <v>1</v>
      </c>
      <c r="V274" s="23" t="str">
        <f t="shared" si="175"/>
        <v>B</v>
      </c>
      <c r="W274" s="23">
        <f t="shared" si="176"/>
        <v>0</v>
      </c>
      <c r="X274" s="23">
        <f t="shared" si="177"/>
        <v>2</v>
      </c>
      <c r="Y274" s="30">
        <f t="shared" si="178"/>
        <v>134217728</v>
      </c>
      <c r="Z274" s="178">
        <f t="shared" si="179"/>
        <v>1</v>
      </c>
      <c r="AA274" s="23"/>
      <c r="AB274" s="386" t="str">
        <f t="shared" si="180"/>
        <v/>
      </c>
      <c r="AC274" s="49" t="str">
        <f t="shared" si="181"/>
        <v/>
      </c>
      <c r="AD274" s="50">
        <f t="shared" si="182"/>
        <v>0</v>
      </c>
      <c r="AE274" s="49" t="str">
        <f t="shared" si="183"/>
        <v/>
      </c>
      <c r="AF274" s="49" t="str">
        <f t="shared" si="184"/>
        <v/>
      </c>
      <c r="AG274" s="48">
        <f t="shared" si="185"/>
        <v>0</v>
      </c>
      <c r="AH274" s="386" t="str">
        <f t="shared" si="186"/>
        <v/>
      </c>
      <c r="AI274" s="49" t="str">
        <f t="shared" si="187"/>
        <v/>
      </c>
      <c r="AJ274" s="50">
        <f t="shared" si="188"/>
        <v>0</v>
      </c>
      <c r="AK274" s="23"/>
      <c r="AL274" s="113">
        <v>44</v>
      </c>
      <c r="AM274" s="51"/>
      <c r="AN274" s="335"/>
      <c r="AO274" s="335"/>
      <c r="AP274" s="53"/>
      <c r="AQ274" s="52"/>
      <c r="AR274" s="62" t="s">
        <v>290</v>
      </c>
      <c r="AS274" s="62" t="s">
        <v>46</v>
      </c>
      <c r="AT274" s="62"/>
      <c r="AU274" s="101"/>
      <c r="AV274" s="54" t="s">
        <v>46</v>
      </c>
      <c r="AW274" s="430"/>
      <c r="AX274" s="55"/>
      <c r="AY274" s="56"/>
      <c r="AZ274" s="270" t="str">
        <f t="shared" si="172"/>
        <v>{"key_code":"n"},{"key_code":"i"}</v>
      </c>
      <c r="BA274" s="83"/>
      <c r="BB274" s="122" t="str">
        <f t="shared" si="173"/>
        <v>{"key_code":"n"},{"key_code":"i"}</v>
      </c>
      <c r="BC274" s="83"/>
      <c r="BD274" s="320"/>
    </row>
    <row r="275" spans="1:56" ht="21">
      <c r="A275" s="285"/>
      <c r="B275" s="286"/>
      <c r="C275" s="295"/>
      <c r="D275" s="296"/>
      <c r="E275" s="291"/>
      <c r="F275" s="202" t="str">
        <f t="shared" si="161"/>
        <v/>
      </c>
      <c r="G275" s="86" t="str">
        <f t="shared" si="162"/>
        <v/>
      </c>
      <c r="H275" s="86" t="str">
        <f t="shared" si="163"/>
        <v/>
      </c>
      <c r="I275" s="86" t="str">
        <f t="shared" si="164"/>
        <v/>
      </c>
      <c r="J275" s="86" t="str">
        <f t="shared" si="165"/>
        <v/>
      </c>
      <c r="K275" s="86" t="str">
        <f t="shared" si="166"/>
        <v/>
      </c>
      <c r="L275" s="86" t="str">
        <f t="shared" si="167"/>
        <v>{"description":"Sp ま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M275" s="86" t="str">
        <f t="shared" si="168"/>
        <v/>
      </c>
      <c r="N275" s="286"/>
      <c r="O275" s="92" t="str">
        <f t="shared" si="169"/>
        <v/>
      </c>
      <c r="P275" s="86" t="str">
        <f t="shared" si="170"/>
        <v/>
      </c>
      <c r="Q275" s="86" t="str">
        <f t="shared" si="171"/>
        <v/>
      </c>
      <c r="R275" s="93" t="str">
        <f>IF(AND($AM275&lt;&gt;"",$U275=1),_xlfn.CONCAT(R$3,PROPER(_xlfn.XLOOKUP($AS275,入力キー,入力コード)),IF(OR($BD275="",$BD275=$BB275),_xlfn.CONCAT(R$4,IF($AS275=_xlfn.XLOOKUP($AS275,仮想キートップ,入力キー),R$7,R$10),_xlfn.XLOOKUP($AS275,仮想キートップ,入力コード),R$13,$BB275,R$14,_xlfn.XLOOKUP($AS275,仮想キートップ,キー位置),R$15,_xlfn.XLOOKUP($AS275,仮想キートップ,キー位置),R$17,IF($AS275=_xlfn.XLOOKUP($AS275,仮想キートップ,入力キー),R$12,R$11),_xlfn.XLOOKUP($AS275,仮想キートップ,入力コード),R$13,$BB275,R$14,_xlfn.XLOOKUP($AS275,仮想キートップ,キー位置),R$16,_xlfn.XLOOKUP($AS275,仮想キートップ,キー位置),IF(COUNTA($AM275:$AM$348)&gt;1,R$17,R$18)),_xlfn.CONCAT(R$4,R$6,IF($AS275=_xlfn.XLOOKUP($AS275,仮想キートップ,入力キー),R$7,R$10),_xlfn.XLOOKUP($AS275,仮想キートップ,入力コード),R$13,$BB275,R$14,_xlfn.XLOOKUP($AS275,仮想キートップ,キー位置),R$15,_xlfn.XLOOKUP($AS275,仮想キートップ,キー位置),R$17,IF($AS275=_xlfn.XLOOKUP($AS275,仮想キートップ,入力キー),R$8,R$9),_xlfn.XLOOKUP($AS275,仮想キートップ,入力コード),R$13,$BB275,R$14,_xlfn.XLOOKUP($AS275,仮想キートップ,キー位置),R$16,_xlfn.XLOOKUP($AS275,仮想キートップ,キー位置),R$17,R$5,IF($AS275=_xlfn.XLOOKUP($AS275,仮想キートップ,入力キー),R$7,R$10),_xlfn.XLOOKUP($AS275,仮想キートップ,入力コード),R$13,$BD275,R$14,_xlfn.XLOOKUP($AS275,仮想キートップ,キー位置),R$15,_xlfn.XLOOKUP($AS275,仮想キートップ,キー位置),R$17,IF($AS275=_xlfn.XLOOKUP($AS275,仮想キートップ,入力キー),R$12,R$11),_xlfn.XLOOKUP($AS275,仮想キートップ,入力コード),R$13,$BD275,R$14,_xlfn.XLOOKUP($AS275,仮想キートップ,キー位置),R$16,_xlfn.XLOOKUP($AS275,仮想キートップ,キー位置),IF(COUNTA($AM275:$AM$348)&gt;1,R$17,R$18)))),"")</f>
        <v/>
      </c>
      <c r="S275" s="282"/>
      <c r="U275" s="24">
        <f t="shared" si="174"/>
        <v>1</v>
      </c>
      <c r="V275" s="23" t="str">
        <f t="shared" si="175"/>
        <v>B</v>
      </c>
      <c r="W275" s="23">
        <f t="shared" si="176"/>
        <v>0</v>
      </c>
      <c r="X275" s="23">
        <f t="shared" si="177"/>
        <v>2</v>
      </c>
      <c r="Y275" s="30">
        <f t="shared" si="178"/>
        <v>268435456</v>
      </c>
      <c r="Z275" s="178">
        <f t="shared" si="179"/>
        <v>1</v>
      </c>
      <c r="AA275" s="23"/>
      <c r="AB275" s="386" t="str">
        <f t="shared" si="180"/>
        <v/>
      </c>
      <c r="AC275" s="49" t="str">
        <f t="shared" si="181"/>
        <v/>
      </c>
      <c r="AD275" s="50">
        <f t="shared" si="182"/>
        <v>0</v>
      </c>
      <c r="AE275" s="49" t="str">
        <f t="shared" si="183"/>
        <v/>
      </c>
      <c r="AF275" s="49" t="str">
        <f t="shared" si="184"/>
        <v/>
      </c>
      <c r="AG275" s="48">
        <f t="shared" si="185"/>
        <v>0</v>
      </c>
      <c r="AH275" s="386" t="str">
        <f t="shared" si="186"/>
        <v/>
      </c>
      <c r="AI275" s="49" t="str">
        <f t="shared" si="187"/>
        <v/>
      </c>
      <c r="AJ275" s="50">
        <f t="shared" si="188"/>
        <v>0</v>
      </c>
      <c r="AK275" s="23"/>
      <c r="AL275" s="113">
        <v>45</v>
      </c>
      <c r="AM275" s="51"/>
      <c r="AN275" s="335"/>
      <c r="AO275" s="335"/>
      <c r="AP275" s="53"/>
      <c r="AQ275" s="52"/>
      <c r="AR275" s="62" t="s">
        <v>290</v>
      </c>
      <c r="AS275" s="62" t="s">
        <v>48</v>
      </c>
      <c r="AT275" s="62"/>
      <c r="AU275" s="101"/>
      <c r="AV275" s="54" t="s">
        <v>48</v>
      </c>
      <c r="AW275" s="430"/>
      <c r="AX275" s="55"/>
      <c r="AY275" s="56"/>
      <c r="AZ275" s="270" t="str">
        <f t="shared" si="172"/>
        <v>{"key_code":"m"},{"key_code":"a"}</v>
      </c>
      <c r="BA275" s="83"/>
      <c r="BB275" s="122" t="str">
        <f t="shared" si="173"/>
        <v>{"key_code":"m"},{"key_code":"a"}</v>
      </c>
      <c r="BC275" s="83"/>
      <c r="BD275" s="320"/>
    </row>
    <row r="276" spans="1:56" ht="21">
      <c r="A276" s="285"/>
      <c r="B276" s="286"/>
      <c r="C276" s="295"/>
      <c r="D276" s="296"/>
      <c r="E276" s="291"/>
      <c r="F276" s="202" t="str">
        <f t="shared" si="161"/>
        <v/>
      </c>
      <c r="G276" s="86" t="str">
        <f t="shared" si="162"/>
        <v/>
      </c>
      <c r="H276" s="86" t="str">
        <f t="shared" si="163"/>
        <v/>
      </c>
      <c r="I276" s="86" t="str">
        <f t="shared" si="164"/>
        <v/>
      </c>
      <c r="J276" s="86" t="str">
        <f t="shared" si="165"/>
        <v/>
      </c>
      <c r="K276" s="86" t="str">
        <f t="shared" si="166"/>
        <v/>
      </c>
      <c r="L276" s="86" t="str">
        <f t="shared" si="167"/>
        <v>{"description":"Sp ち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M276" s="86" t="str">
        <f t="shared" si="168"/>
        <v/>
      </c>
      <c r="N276" s="286"/>
      <c r="O276" s="92" t="str">
        <f t="shared" si="169"/>
        <v/>
      </c>
      <c r="P276" s="86" t="str">
        <f t="shared" si="170"/>
        <v/>
      </c>
      <c r="Q276" s="86" t="str">
        <f t="shared" si="171"/>
        <v/>
      </c>
      <c r="R276" s="93" t="str">
        <f>IF(AND($AM276&lt;&gt;"",$U276=1),_xlfn.CONCAT(R$3,PROPER(_xlfn.XLOOKUP($AS276,入力キー,入力コード)),IF(OR($BD276="",$BD276=$BB276),_xlfn.CONCAT(R$4,IF($AS276=_xlfn.XLOOKUP($AS276,仮想キートップ,入力キー),R$7,R$10),_xlfn.XLOOKUP($AS276,仮想キートップ,入力コード),R$13,$BB276,R$14,_xlfn.XLOOKUP($AS276,仮想キートップ,キー位置),R$15,_xlfn.XLOOKUP($AS276,仮想キートップ,キー位置),R$17,IF($AS276=_xlfn.XLOOKUP($AS276,仮想キートップ,入力キー),R$12,R$11),_xlfn.XLOOKUP($AS276,仮想キートップ,入力コード),R$13,$BB276,R$14,_xlfn.XLOOKUP($AS276,仮想キートップ,キー位置),R$16,_xlfn.XLOOKUP($AS276,仮想キートップ,キー位置),IF(COUNTA($AM276:$AM$348)&gt;1,R$17,R$18)),_xlfn.CONCAT(R$4,R$6,IF($AS276=_xlfn.XLOOKUP($AS276,仮想キートップ,入力キー),R$7,R$10),_xlfn.XLOOKUP($AS276,仮想キートップ,入力コード),R$13,$BB276,R$14,_xlfn.XLOOKUP($AS276,仮想キートップ,キー位置),R$15,_xlfn.XLOOKUP($AS276,仮想キートップ,キー位置),R$17,IF($AS276=_xlfn.XLOOKUP($AS276,仮想キートップ,入力キー),R$8,R$9),_xlfn.XLOOKUP($AS276,仮想キートップ,入力コード),R$13,$BB276,R$14,_xlfn.XLOOKUP($AS276,仮想キートップ,キー位置),R$16,_xlfn.XLOOKUP($AS276,仮想キートップ,キー位置),R$17,R$5,IF($AS276=_xlfn.XLOOKUP($AS276,仮想キートップ,入力キー),R$7,R$10),_xlfn.XLOOKUP($AS276,仮想キートップ,入力コード),R$13,$BD276,R$14,_xlfn.XLOOKUP($AS276,仮想キートップ,キー位置),R$15,_xlfn.XLOOKUP($AS276,仮想キートップ,キー位置),R$17,IF($AS276=_xlfn.XLOOKUP($AS276,仮想キートップ,入力キー),R$12,R$11),_xlfn.XLOOKUP($AS276,仮想キートップ,入力コード),R$13,$BD276,R$14,_xlfn.XLOOKUP($AS276,仮想キートップ,キー位置),R$16,_xlfn.XLOOKUP($AS276,仮想キートップ,キー位置),IF(COUNTA($AM276:$AM$348)&gt;1,R$17,R$18)))),"")</f>
        <v/>
      </c>
      <c r="S276" s="282"/>
      <c r="U276" s="24">
        <f t="shared" si="174"/>
        <v>1</v>
      </c>
      <c r="V276" s="23" t="str">
        <f t="shared" si="175"/>
        <v>B</v>
      </c>
      <c r="W276" s="23">
        <f t="shared" si="176"/>
        <v>0</v>
      </c>
      <c r="X276" s="23">
        <f t="shared" si="177"/>
        <v>2</v>
      </c>
      <c r="Y276" s="30">
        <f t="shared" si="178"/>
        <v>536870912</v>
      </c>
      <c r="Z276" s="178">
        <f t="shared" si="179"/>
        <v>1</v>
      </c>
      <c r="AA276" s="23"/>
      <c r="AB276" s="386" t="str">
        <f t="shared" si="180"/>
        <v/>
      </c>
      <c r="AC276" s="49" t="str">
        <f t="shared" si="181"/>
        <v/>
      </c>
      <c r="AD276" s="50">
        <f t="shared" si="182"/>
        <v>0</v>
      </c>
      <c r="AE276" s="49" t="str">
        <f t="shared" si="183"/>
        <v/>
      </c>
      <c r="AF276" s="49" t="str">
        <f t="shared" si="184"/>
        <v/>
      </c>
      <c r="AG276" s="48">
        <f t="shared" si="185"/>
        <v>0</v>
      </c>
      <c r="AH276" s="386" t="str">
        <f t="shared" si="186"/>
        <v/>
      </c>
      <c r="AI276" s="49" t="str">
        <f t="shared" si="187"/>
        <v/>
      </c>
      <c r="AJ276" s="50">
        <f t="shared" si="188"/>
        <v>0</v>
      </c>
      <c r="AK276" s="23"/>
      <c r="AL276" s="113">
        <v>46</v>
      </c>
      <c r="AM276" s="51"/>
      <c r="AN276" s="335"/>
      <c r="AO276" s="335"/>
      <c r="AP276" s="53"/>
      <c r="AQ276" s="52"/>
      <c r="AR276" s="62" t="s">
        <v>290</v>
      </c>
      <c r="AS276" s="62" t="s">
        <v>49</v>
      </c>
      <c r="AT276" s="62"/>
      <c r="AU276" s="101"/>
      <c r="AV276" s="54" t="s">
        <v>49</v>
      </c>
      <c r="AW276" s="430"/>
      <c r="AX276" s="55"/>
      <c r="AY276" s="56"/>
      <c r="AZ276" s="270" t="str">
        <f t="shared" si="172"/>
        <v>{"key_code":"t"},{"key_code":"i"}</v>
      </c>
      <c r="BA276" s="83"/>
      <c r="BB276" s="122" t="str">
        <f t="shared" si="173"/>
        <v>{"key_code":"t"},{"key_code":"i"}</v>
      </c>
      <c r="BC276" s="83"/>
      <c r="BD276" s="320"/>
    </row>
    <row r="277" spans="1:56" ht="21">
      <c r="A277" s="285"/>
      <c r="B277" s="286"/>
      <c r="C277" s="295"/>
      <c r="D277" s="296"/>
      <c r="E277" s="291"/>
      <c r="F277" s="202" t="str">
        <f t="shared" si="161"/>
        <v/>
      </c>
      <c r="G277" s="86" t="str">
        <f t="shared" si="162"/>
        <v/>
      </c>
      <c r="H277" s="86" t="str">
        <f t="shared" si="163"/>
        <v/>
      </c>
      <c r="I277" s="86" t="str">
        <f t="shared" si="164"/>
        <v/>
      </c>
      <c r="J277" s="86" t="str">
        <f t="shared" si="165"/>
        <v/>
      </c>
      <c r="K277" s="86" t="str">
        <f t="shared" si="166"/>
        <v/>
      </c>
      <c r="L277" s="86" t="str">
        <f t="shared" si="167"/>
        <v>{"description":"Sp や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M277" s="86" t="str">
        <f t="shared" si="168"/>
        <v/>
      </c>
      <c r="N277" s="286"/>
      <c r="O277" s="92" t="str">
        <f t="shared" si="169"/>
        <v/>
      </c>
      <c r="P277" s="86" t="str">
        <f t="shared" si="170"/>
        <v/>
      </c>
      <c r="Q277" s="86" t="str">
        <f t="shared" si="171"/>
        <v/>
      </c>
      <c r="R277" s="93" t="str">
        <f>IF(AND($AM277&lt;&gt;"",$U277=1),_xlfn.CONCAT(R$3,PROPER(_xlfn.XLOOKUP($AS277,入力キー,入力コード)),IF(OR($BD277="",$BD277=$BB277),_xlfn.CONCAT(R$4,IF($AS277=_xlfn.XLOOKUP($AS277,仮想キートップ,入力キー),R$7,R$10),_xlfn.XLOOKUP($AS277,仮想キートップ,入力コード),R$13,$BB277,R$14,_xlfn.XLOOKUP($AS277,仮想キートップ,キー位置),R$15,_xlfn.XLOOKUP($AS277,仮想キートップ,キー位置),R$17,IF($AS277=_xlfn.XLOOKUP($AS277,仮想キートップ,入力キー),R$12,R$11),_xlfn.XLOOKUP($AS277,仮想キートップ,入力コード),R$13,$BB277,R$14,_xlfn.XLOOKUP($AS277,仮想キートップ,キー位置),R$16,_xlfn.XLOOKUP($AS277,仮想キートップ,キー位置),IF(COUNTA($AM277:$AM$348)&gt;1,R$17,R$18)),_xlfn.CONCAT(R$4,R$6,IF($AS277=_xlfn.XLOOKUP($AS277,仮想キートップ,入力キー),R$7,R$10),_xlfn.XLOOKUP($AS277,仮想キートップ,入力コード),R$13,$BB277,R$14,_xlfn.XLOOKUP($AS277,仮想キートップ,キー位置),R$15,_xlfn.XLOOKUP($AS277,仮想キートップ,キー位置),R$17,IF($AS277=_xlfn.XLOOKUP($AS277,仮想キートップ,入力キー),R$8,R$9),_xlfn.XLOOKUP($AS277,仮想キートップ,入力コード),R$13,$BB277,R$14,_xlfn.XLOOKUP($AS277,仮想キートップ,キー位置),R$16,_xlfn.XLOOKUP($AS277,仮想キートップ,キー位置),R$17,R$5,IF($AS277=_xlfn.XLOOKUP($AS277,仮想キートップ,入力キー),R$7,R$10),_xlfn.XLOOKUP($AS277,仮想キートップ,入力コード),R$13,$BD277,R$14,_xlfn.XLOOKUP($AS277,仮想キートップ,キー位置),R$15,_xlfn.XLOOKUP($AS277,仮想キートップ,キー位置),R$17,IF($AS277=_xlfn.XLOOKUP($AS277,仮想キートップ,入力キー),R$12,R$11),_xlfn.XLOOKUP($AS277,仮想キートップ,入力コード),R$13,$BD277,R$14,_xlfn.XLOOKUP($AS277,仮想キートップ,キー位置),R$16,_xlfn.XLOOKUP($AS277,仮想キートップ,キー位置),IF(COUNTA($AM277:$AM$348)&gt;1,R$17,R$18)))),"")</f>
        <v/>
      </c>
      <c r="S277" s="282"/>
      <c r="U277" s="24">
        <f t="shared" si="174"/>
        <v>1</v>
      </c>
      <c r="V277" s="23" t="str">
        <f t="shared" si="175"/>
        <v>B</v>
      </c>
      <c r="W277" s="23">
        <f t="shared" si="176"/>
        <v>0</v>
      </c>
      <c r="X277" s="23">
        <f t="shared" si="177"/>
        <v>2</v>
      </c>
      <c r="Y277" s="30">
        <f t="shared" si="178"/>
        <v>1073741824</v>
      </c>
      <c r="Z277" s="178">
        <f t="shared" si="179"/>
        <v>1</v>
      </c>
      <c r="AA277" s="23"/>
      <c r="AB277" s="386" t="str">
        <f t="shared" si="180"/>
        <v/>
      </c>
      <c r="AC277" s="49" t="str">
        <f t="shared" si="181"/>
        <v/>
      </c>
      <c r="AD277" s="50">
        <f t="shared" si="182"/>
        <v>0</v>
      </c>
      <c r="AE277" s="49" t="str">
        <f t="shared" si="183"/>
        <v/>
      </c>
      <c r="AF277" s="49" t="str">
        <f t="shared" si="184"/>
        <v/>
      </c>
      <c r="AG277" s="48">
        <f t="shared" si="185"/>
        <v>0</v>
      </c>
      <c r="AH277" s="386" t="str">
        <f t="shared" si="186"/>
        <v/>
      </c>
      <c r="AI277" s="49" t="str">
        <f t="shared" si="187"/>
        <v/>
      </c>
      <c r="AJ277" s="50">
        <f t="shared" si="188"/>
        <v>0</v>
      </c>
      <c r="AK277" s="23"/>
      <c r="AL277" s="113">
        <v>47</v>
      </c>
      <c r="AM277" s="51"/>
      <c r="AN277" s="335"/>
      <c r="AO277" s="335"/>
      <c r="AP277" s="53"/>
      <c r="AQ277" s="52"/>
      <c r="AR277" s="62" t="s">
        <v>290</v>
      </c>
      <c r="AS277" s="62" t="s">
        <v>50</v>
      </c>
      <c r="AT277" s="62"/>
      <c r="AU277" s="101"/>
      <c r="AV277" s="54" t="s">
        <v>50</v>
      </c>
      <c r="AW277" s="430"/>
      <c r="AX277" s="55"/>
      <c r="AY277" s="56"/>
      <c r="AZ277" s="270" t="str">
        <f t="shared" si="172"/>
        <v>{"key_code":"y"},{"key_code":"a"}</v>
      </c>
      <c r="BA277" s="83"/>
      <c r="BB277" s="122" t="str">
        <f t="shared" si="173"/>
        <v>{"key_code":"y"},{"key_code":"a"}</v>
      </c>
      <c r="BC277" s="83"/>
      <c r="BD277" s="320"/>
    </row>
    <row r="278" spans="1:56" ht="21">
      <c r="A278" s="285"/>
      <c r="B278" s="286"/>
      <c r="C278" s="295"/>
      <c r="D278" s="296"/>
      <c r="E278" s="291"/>
      <c r="F278" s="202" t="str">
        <f t="shared" si="161"/>
        <v/>
      </c>
      <c r="G278" s="86" t="str">
        <f t="shared" si="162"/>
        <v/>
      </c>
      <c r="H278" s="86" t="str">
        <f t="shared" si="163"/>
        <v/>
      </c>
      <c r="I278" s="86" t="str">
        <f t="shared" si="164"/>
        <v/>
      </c>
      <c r="J278" s="86" t="str">
        <f t="shared" si="165"/>
        <v/>
      </c>
      <c r="K278" s="86" t="str">
        <f t="shared" si="166"/>
        <v/>
      </c>
      <c r="L278" s="86" t="str">
        <f t="shared" si="167"/>
        <v>{"description":"Sp の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M278" s="86" t="str">
        <f t="shared" si="168"/>
        <v/>
      </c>
      <c r="N278" s="286"/>
      <c r="O278" s="92" t="str">
        <f t="shared" si="169"/>
        <v/>
      </c>
      <c r="P278" s="86" t="str">
        <f t="shared" si="170"/>
        <v/>
      </c>
      <c r="Q278" s="86" t="str">
        <f t="shared" si="171"/>
        <v/>
      </c>
      <c r="R278" s="93" t="str">
        <f>IF(AND($AM278&lt;&gt;"",$U278=1),_xlfn.CONCAT(R$3,PROPER(_xlfn.XLOOKUP($AS278,入力キー,入力コード)),IF(OR($BD278="",$BD278=$BB278),_xlfn.CONCAT(R$4,IF($AS278=_xlfn.XLOOKUP($AS278,仮想キートップ,入力キー),R$7,R$10),_xlfn.XLOOKUP($AS278,仮想キートップ,入力コード),R$13,$BB278,R$14,_xlfn.XLOOKUP($AS278,仮想キートップ,キー位置),R$15,_xlfn.XLOOKUP($AS278,仮想キートップ,キー位置),R$17,IF($AS278=_xlfn.XLOOKUP($AS278,仮想キートップ,入力キー),R$12,R$11),_xlfn.XLOOKUP($AS278,仮想キートップ,入力コード),R$13,$BB278,R$14,_xlfn.XLOOKUP($AS278,仮想キートップ,キー位置),R$16,_xlfn.XLOOKUP($AS278,仮想キートップ,キー位置),IF(COUNTA($AM278:$AM$348)&gt;1,R$17,R$18)),_xlfn.CONCAT(R$4,R$6,IF($AS278=_xlfn.XLOOKUP($AS278,仮想キートップ,入力キー),R$7,R$10),_xlfn.XLOOKUP($AS278,仮想キートップ,入力コード),R$13,$BB278,R$14,_xlfn.XLOOKUP($AS278,仮想キートップ,キー位置),R$15,_xlfn.XLOOKUP($AS278,仮想キートップ,キー位置),R$17,IF($AS278=_xlfn.XLOOKUP($AS278,仮想キートップ,入力キー),R$8,R$9),_xlfn.XLOOKUP($AS278,仮想キートップ,入力コード),R$13,$BB278,R$14,_xlfn.XLOOKUP($AS278,仮想キートップ,キー位置),R$16,_xlfn.XLOOKUP($AS278,仮想キートップ,キー位置),R$17,R$5,IF($AS278=_xlfn.XLOOKUP($AS278,仮想キートップ,入力キー),R$7,R$10),_xlfn.XLOOKUP($AS278,仮想キートップ,入力コード),R$13,$BD278,R$14,_xlfn.XLOOKUP($AS278,仮想キートップ,キー位置),R$15,_xlfn.XLOOKUP($AS278,仮想キートップ,キー位置),R$17,IF($AS278=_xlfn.XLOOKUP($AS278,仮想キートップ,入力キー),R$12,R$11),_xlfn.XLOOKUP($AS278,仮想キートップ,入力コード),R$13,$BD278,R$14,_xlfn.XLOOKUP($AS278,仮想キートップ,キー位置),R$16,_xlfn.XLOOKUP($AS278,仮想キートップ,キー位置),IF(COUNTA($AM278:$AM$348)&gt;1,R$17,R$18)))),"")</f>
        <v/>
      </c>
      <c r="S278" s="282"/>
      <c r="U278" s="24">
        <f t="shared" si="174"/>
        <v>1</v>
      </c>
      <c r="V278" s="23" t="str">
        <f t="shared" si="175"/>
        <v>B</v>
      </c>
      <c r="W278" s="23">
        <f t="shared" si="176"/>
        <v>0</v>
      </c>
      <c r="X278" s="23">
        <f t="shared" si="177"/>
        <v>2</v>
      </c>
      <c r="Y278" s="30">
        <f t="shared" si="178"/>
        <v>2147483648</v>
      </c>
      <c r="Z278" s="178">
        <f t="shared" si="179"/>
        <v>1</v>
      </c>
      <c r="AA278" s="23"/>
      <c r="AB278" s="386" t="str">
        <f t="shared" si="180"/>
        <v/>
      </c>
      <c r="AC278" s="49" t="str">
        <f t="shared" si="181"/>
        <v/>
      </c>
      <c r="AD278" s="50">
        <f t="shared" si="182"/>
        <v>0</v>
      </c>
      <c r="AE278" s="49" t="str">
        <f t="shared" si="183"/>
        <v/>
      </c>
      <c r="AF278" s="49" t="str">
        <f t="shared" si="184"/>
        <v/>
      </c>
      <c r="AG278" s="48">
        <f t="shared" si="185"/>
        <v>0</v>
      </c>
      <c r="AH278" s="386" t="str">
        <f t="shared" si="186"/>
        <v/>
      </c>
      <c r="AI278" s="49" t="str">
        <f t="shared" si="187"/>
        <v/>
      </c>
      <c r="AJ278" s="50">
        <f t="shared" si="188"/>
        <v>0</v>
      </c>
      <c r="AK278" s="23"/>
      <c r="AL278" s="113">
        <v>48</v>
      </c>
      <c r="AM278" s="51"/>
      <c r="AN278" s="335"/>
      <c r="AO278" s="335"/>
      <c r="AP278" s="53"/>
      <c r="AQ278" s="52"/>
      <c r="AR278" s="62" t="s">
        <v>290</v>
      </c>
      <c r="AS278" s="62" t="s">
        <v>52</v>
      </c>
      <c r="AT278" s="62"/>
      <c r="AU278" s="101"/>
      <c r="AV278" s="54" t="s">
        <v>52</v>
      </c>
      <c r="AW278" s="430"/>
      <c r="AX278" s="55"/>
      <c r="AY278" s="56"/>
      <c r="AZ278" s="270" t="str">
        <f t="shared" si="172"/>
        <v>{"key_code":"n"},{"key_code":"o"}</v>
      </c>
      <c r="BA278" s="83"/>
      <c r="BB278" s="122" t="str">
        <f t="shared" si="173"/>
        <v>{"key_code":"n"},{"key_code":"o"}</v>
      </c>
      <c r="BC278" s="83"/>
      <c r="BD278" s="320"/>
    </row>
    <row r="279" spans="1:56" ht="21">
      <c r="A279" s="285"/>
      <c r="B279" s="286"/>
      <c r="C279" s="295"/>
      <c r="D279" s="296"/>
      <c r="E279" s="291"/>
      <c r="F279" s="202" t="str">
        <f t="shared" si="161"/>
        <v/>
      </c>
      <c r="G279" s="86" t="str">
        <f t="shared" si="162"/>
        <v/>
      </c>
      <c r="H279" s="86" t="str">
        <f t="shared" si="163"/>
        <v/>
      </c>
      <c r="I279" s="86" t="str">
        <f t="shared" si="164"/>
        <v/>
      </c>
      <c r="J279" s="86" t="str">
        <f t="shared" si="165"/>
        <v/>
      </c>
      <c r="K279" s="86" t="str">
        <f t="shared" si="166"/>
        <v/>
      </c>
      <c r="L279" s="86" t="str">
        <f t="shared" si="167"/>
        <v>{"description":"Sp も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M279" s="86" t="str">
        <f t="shared" si="168"/>
        <v/>
      </c>
      <c r="N279" s="286"/>
      <c r="O279" s="92" t="str">
        <f t="shared" si="169"/>
        <v/>
      </c>
      <c r="P279" s="86" t="str">
        <f t="shared" si="170"/>
        <v/>
      </c>
      <c r="Q279" s="86" t="str">
        <f t="shared" si="171"/>
        <v/>
      </c>
      <c r="R279" s="93" t="str">
        <f>IF(AND($AM279&lt;&gt;"",$U279=1),_xlfn.CONCAT(R$3,PROPER(_xlfn.XLOOKUP($AS279,入力キー,入力コード)),IF(OR($BD279="",$BD279=$BB279),_xlfn.CONCAT(R$4,IF($AS279=_xlfn.XLOOKUP($AS279,仮想キートップ,入力キー),R$7,R$10),_xlfn.XLOOKUP($AS279,仮想キートップ,入力コード),R$13,$BB279,R$14,_xlfn.XLOOKUP($AS279,仮想キートップ,キー位置),R$15,_xlfn.XLOOKUP($AS279,仮想キートップ,キー位置),R$17,IF($AS279=_xlfn.XLOOKUP($AS279,仮想キートップ,入力キー),R$12,R$11),_xlfn.XLOOKUP($AS279,仮想キートップ,入力コード),R$13,$BB279,R$14,_xlfn.XLOOKUP($AS279,仮想キートップ,キー位置),R$16,_xlfn.XLOOKUP($AS279,仮想キートップ,キー位置),IF(COUNTA($AM279:$AM$348)&gt;1,R$17,R$18)),_xlfn.CONCAT(R$4,R$6,IF($AS279=_xlfn.XLOOKUP($AS279,仮想キートップ,入力キー),R$7,R$10),_xlfn.XLOOKUP($AS279,仮想キートップ,入力コード),R$13,$BB279,R$14,_xlfn.XLOOKUP($AS279,仮想キートップ,キー位置),R$15,_xlfn.XLOOKUP($AS279,仮想キートップ,キー位置),R$17,IF($AS279=_xlfn.XLOOKUP($AS279,仮想キートップ,入力キー),R$8,R$9),_xlfn.XLOOKUP($AS279,仮想キートップ,入力コード),R$13,$BB279,R$14,_xlfn.XLOOKUP($AS279,仮想キートップ,キー位置),R$16,_xlfn.XLOOKUP($AS279,仮想キートップ,キー位置),R$17,R$5,IF($AS279=_xlfn.XLOOKUP($AS279,仮想キートップ,入力キー),R$7,R$10),_xlfn.XLOOKUP($AS279,仮想キートップ,入力コード),R$13,$BD279,R$14,_xlfn.XLOOKUP($AS279,仮想キートップ,キー位置),R$15,_xlfn.XLOOKUP($AS279,仮想キートップ,キー位置),R$17,IF($AS279=_xlfn.XLOOKUP($AS279,仮想キートップ,入力キー),R$12,R$11),_xlfn.XLOOKUP($AS279,仮想キートップ,入力コード),R$13,$BD279,R$14,_xlfn.XLOOKUP($AS279,仮想キートップ,キー位置),R$16,_xlfn.XLOOKUP($AS279,仮想キートップ,キー位置),IF(COUNTA($AM279:$AM$348)&gt;1,R$17,R$18)))),"")</f>
        <v/>
      </c>
      <c r="S279" s="282"/>
      <c r="U279" s="24">
        <f t="shared" si="174"/>
        <v>1</v>
      </c>
      <c r="V279" s="23" t="str">
        <f t="shared" si="175"/>
        <v>B</v>
      </c>
      <c r="W279" s="23">
        <f t="shared" si="176"/>
        <v>0</v>
      </c>
      <c r="X279" s="23">
        <f t="shared" si="177"/>
        <v>2</v>
      </c>
      <c r="Y279" s="30">
        <f t="shared" si="178"/>
        <v>4294967296</v>
      </c>
      <c r="Z279" s="178">
        <f t="shared" si="179"/>
        <v>1</v>
      </c>
      <c r="AA279" s="23"/>
      <c r="AB279" s="386" t="str">
        <f t="shared" si="180"/>
        <v/>
      </c>
      <c r="AC279" s="49" t="str">
        <f t="shared" si="181"/>
        <v/>
      </c>
      <c r="AD279" s="50">
        <f t="shared" si="182"/>
        <v>0</v>
      </c>
      <c r="AE279" s="49" t="str">
        <f t="shared" si="183"/>
        <v/>
      </c>
      <c r="AF279" s="49" t="str">
        <f t="shared" si="184"/>
        <v/>
      </c>
      <c r="AG279" s="48">
        <f t="shared" si="185"/>
        <v>0</v>
      </c>
      <c r="AH279" s="386" t="str">
        <f t="shared" si="186"/>
        <v/>
      </c>
      <c r="AI279" s="49" t="str">
        <f t="shared" si="187"/>
        <v/>
      </c>
      <c r="AJ279" s="50">
        <f t="shared" si="188"/>
        <v>0</v>
      </c>
      <c r="AK279" s="23"/>
      <c r="AL279" s="113">
        <v>49</v>
      </c>
      <c r="AM279" s="51"/>
      <c r="AN279" s="335"/>
      <c r="AO279" s="335"/>
      <c r="AP279" s="53"/>
      <c r="AQ279" s="52"/>
      <c r="AR279" s="62" t="s">
        <v>290</v>
      </c>
      <c r="AS279" s="62" t="s">
        <v>53</v>
      </c>
      <c r="AT279" s="62"/>
      <c r="AU279" s="101"/>
      <c r="AV279" s="54" t="s">
        <v>53</v>
      </c>
      <c r="AW279" s="430"/>
      <c r="AX279" s="55"/>
      <c r="AY279" s="56"/>
      <c r="AZ279" s="270" t="str">
        <f t="shared" si="172"/>
        <v>{"key_code":"m"},{"key_code":"o"}</v>
      </c>
      <c r="BA279" s="83"/>
      <c r="BB279" s="122" t="str">
        <f t="shared" si="173"/>
        <v>{"key_code":"m"},{"key_code":"o"}</v>
      </c>
      <c r="BC279" s="83"/>
      <c r="BD279" s="320"/>
    </row>
    <row r="280" spans="1:56" ht="21">
      <c r="A280" s="285"/>
      <c r="B280" s="286"/>
      <c r="C280" s="295"/>
      <c r="D280" s="296"/>
      <c r="E280" s="291"/>
      <c r="F280" s="202" t="str">
        <f t="shared" si="161"/>
        <v/>
      </c>
      <c r="G280" s="86" t="str">
        <f t="shared" si="162"/>
        <v/>
      </c>
      <c r="H280" s="86" t="str">
        <f t="shared" si="163"/>
        <v/>
      </c>
      <c r="I280" s="86" t="str">
        <f t="shared" si="164"/>
        <v/>
      </c>
      <c r="J280" s="86" t="str">
        <f t="shared" si="165"/>
        <v/>
      </c>
      <c r="K280" s="86" t="str">
        <f t="shared" si="166"/>
        <v/>
      </c>
      <c r="L280" s="86" t="str">
        <f t="shared" si="167"/>
        <v>{"description":"Sp つ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mandatory":["shift"],"optional":["caps_lock"]}},"to":[{"key_code":"t"},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mandatory":["shift"],"optional":["caps_lock"]}},"to":[{"key_code":"t"},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M280" s="86" t="str">
        <f t="shared" si="168"/>
        <v/>
      </c>
      <c r="N280" s="286"/>
      <c r="O280" s="92" t="str">
        <f t="shared" si="169"/>
        <v/>
      </c>
      <c r="P280" s="86" t="str">
        <f t="shared" si="170"/>
        <v/>
      </c>
      <c r="Q280" s="86" t="str">
        <f t="shared" si="171"/>
        <v/>
      </c>
      <c r="R280" s="93" t="str">
        <f>IF(AND($AM280&lt;&gt;"",$U280=1),_xlfn.CONCAT(R$3,PROPER(_xlfn.XLOOKUP($AS280,入力キー,入力コード)),IF(OR($BD280="",$BD280=$BB280),_xlfn.CONCAT(R$4,IF($AS280=_xlfn.XLOOKUP($AS280,仮想キートップ,入力キー),R$7,R$10),_xlfn.XLOOKUP($AS280,仮想キートップ,入力コード),R$13,$BB280,R$14,_xlfn.XLOOKUP($AS280,仮想キートップ,キー位置),R$15,_xlfn.XLOOKUP($AS280,仮想キートップ,キー位置),R$17,IF($AS280=_xlfn.XLOOKUP($AS280,仮想キートップ,入力キー),R$12,R$11),_xlfn.XLOOKUP($AS280,仮想キートップ,入力コード),R$13,$BB280,R$14,_xlfn.XLOOKUP($AS280,仮想キートップ,キー位置),R$16,_xlfn.XLOOKUP($AS280,仮想キートップ,キー位置),IF(COUNTA($AM280:$AM$348)&gt;1,R$17,R$18)),_xlfn.CONCAT(R$4,R$6,IF($AS280=_xlfn.XLOOKUP($AS280,仮想キートップ,入力キー),R$7,R$10),_xlfn.XLOOKUP($AS280,仮想キートップ,入力コード),R$13,$BB280,R$14,_xlfn.XLOOKUP($AS280,仮想キートップ,キー位置),R$15,_xlfn.XLOOKUP($AS280,仮想キートップ,キー位置),R$17,IF($AS280=_xlfn.XLOOKUP($AS280,仮想キートップ,入力キー),R$8,R$9),_xlfn.XLOOKUP($AS280,仮想キートップ,入力コード),R$13,$BB280,R$14,_xlfn.XLOOKUP($AS280,仮想キートップ,キー位置),R$16,_xlfn.XLOOKUP($AS280,仮想キートップ,キー位置),R$17,R$5,IF($AS280=_xlfn.XLOOKUP($AS280,仮想キートップ,入力キー),R$7,R$10),_xlfn.XLOOKUP($AS280,仮想キートップ,入力コード),R$13,$BD280,R$14,_xlfn.XLOOKUP($AS280,仮想キートップ,キー位置),R$15,_xlfn.XLOOKUP($AS280,仮想キートップ,キー位置),R$17,IF($AS280=_xlfn.XLOOKUP($AS280,仮想キートップ,入力キー),R$12,R$11),_xlfn.XLOOKUP($AS280,仮想キートップ,入力コード),R$13,$BD280,R$14,_xlfn.XLOOKUP($AS280,仮想キートップ,キー位置),R$16,_xlfn.XLOOKUP($AS280,仮想キートップ,キー位置),IF(COUNTA($AM280:$AM$348)&gt;1,R$17,R$18)))),"")</f>
        <v/>
      </c>
      <c r="S280" s="282"/>
      <c r="U280" s="24">
        <f t="shared" si="174"/>
        <v>1</v>
      </c>
      <c r="V280" s="23" t="str">
        <f t="shared" si="175"/>
        <v>B</v>
      </c>
      <c r="W280" s="23">
        <f t="shared" si="176"/>
        <v>0</v>
      </c>
      <c r="X280" s="23">
        <f t="shared" si="177"/>
        <v>2</v>
      </c>
      <c r="Y280" s="30">
        <f t="shared" si="178"/>
        <v>8589934592</v>
      </c>
      <c r="Z280" s="178">
        <f t="shared" si="179"/>
        <v>1</v>
      </c>
      <c r="AA280" s="23"/>
      <c r="AB280" s="386" t="str">
        <f t="shared" si="180"/>
        <v/>
      </c>
      <c r="AC280" s="49" t="str">
        <f t="shared" si="181"/>
        <v/>
      </c>
      <c r="AD280" s="50">
        <f t="shared" si="182"/>
        <v>0</v>
      </c>
      <c r="AE280" s="49" t="str">
        <f t="shared" si="183"/>
        <v/>
      </c>
      <c r="AF280" s="49" t="str">
        <f t="shared" si="184"/>
        <v/>
      </c>
      <c r="AG280" s="48">
        <f t="shared" si="185"/>
        <v>0</v>
      </c>
      <c r="AH280" s="386" t="str">
        <f t="shared" si="186"/>
        <v/>
      </c>
      <c r="AI280" s="49" t="str">
        <f t="shared" si="187"/>
        <v/>
      </c>
      <c r="AJ280" s="50">
        <f t="shared" si="188"/>
        <v>0</v>
      </c>
      <c r="AK280" s="23"/>
      <c r="AL280" s="113">
        <v>50</v>
      </c>
      <c r="AM280" s="51"/>
      <c r="AN280" s="335"/>
      <c r="AO280" s="335"/>
      <c r="AP280" s="53"/>
      <c r="AQ280" s="52"/>
      <c r="AR280" s="62" t="s">
        <v>290</v>
      </c>
      <c r="AS280" s="62" t="s">
        <v>453</v>
      </c>
      <c r="AT280" s="62"/>
      <c r="AU280" s="101"/>
      <c r="AV280" s="54" t="s">
        <v>453</v>
      </c>
      <c r="AW280" s="430"/>
      <c r="AX280" s="55"/>
      <c r="AY280" s="56"/>
      <c r="AZ280" s="270" t="str">
        <f t="shared" si="172"/>
        <v>{"key_code":"t"},{"key_code":"u"}</v>
      </c>
      <c r="BA280" s="83"/>
      <c r="BB280" s="122" t="str">
        <f t="shared" si="173"/>
        <v>{"key_code":"t"},{"key_code":"u"}</v>
      </c>
      <c r="BC280" s="83"/>
      <c r="BD280" s="320"/>
    </row>
    <row r="281" spans="1:56" ht="21">
      <c r="A281" s="285"/>
      <c r="B281" s="286"/>
      <c r="C281" s="295"/>
      <c r="D281" s="296"/>
      <c r="E281" s="291"/>
      <c r="F281" s="202" t="str">
        <f t="shared" ref="F281:F294" si="189">IF(AND($U281=3,$V281="A",$AZ281&lt;&gt;""),_xlfn.CONCAT(F$3,$AS281,", ",$AT281," &amp; ",$AU281," → ",$AV281,CLEAN($AW281),F$4,IF(AND($AD281=1,OR($AM281="",$AZ281&lt;&gt;$BB281)),"",_xlfn.CONCAT(IF(OR($BC281="",$BC281=$AZ281),"",F$6),F$7,_xlfn.XLOOKUP($AS281,仮想キートップ,キー位置),F$10,_xlfn.XLOOKUP($AT281,仮想キートップ,キー位置),IF(AND($AM281&lt;&gt;"",$AZ281=$BB281),F$12,F$11),_xlfn.XLOOKUP($AU281,仮想キートップ,入力コード),F$13,IF($AP281="",_xlfn.CONCAT($AZ281,",",F$16,_xlfn.XLOOKUP($AU281,仮想キートップ,キー位置),F$17),_xlfn.CONCAT(F$16,_xlfn.XLOOKUP($AU281,仮想キートップ,キー位置),F$17,",",$AZ281)),F$18,_xlfn.XLOOKUP($AU281,仮想キートップ,キー位置),F$19,F$5)),IF(OR($BC281="",$BC281=$AZ281),"",F$6),F$8,_xlfn.XLOOKUP($AS281,仮想キートップ,キー位置),F$10,_xlfn.XLOOKUP($AT281,仮想キートップ,キー位置),IF(AND($AM281&lt;&gt;"",$AZ281=$BB281),F$12,F$11),_xlfn.XLOOKUP($AU281,仮想キートップ,入力コード),F$14,IF($AP281="",_xlfn.CONCAT($AZ281,",",F$16,_xlfn.XLOOKUP($AU281,仮想キートップ,キー位置),F$17),_xlfn.CONCAT(F$16,_xlfn.XLOOKUP($AU281,仮想キートップ,キー位置),F$17,",",$AZ281)),F$18,_xlfn.XLOOKUP($AU281,仮想キートップ,キー位置),F$19,F$5,IF(OR($BC281="",$BC281=$AZ281),"",F$6),F$9,_xlfn.XLOOKUP($AS281,仮想キートップ,キー位置),F$10,_xlfn.XLOOKUP($AT281,仮想キートップ,キー位置),IF(AND($AM281&lt;&gt;"",$AZ281=$BB281),F$12,F$11),_xlfn.XLOOKUP($AU281,仮想キートップ,入力コード),F$15,IF($AP281="",_xlfn.CONCAT($AZ281,",",F$16,_xlfn.XLOOKUP($AU281,仮想キートップ,キー位置),F$17),_xlfn.CONCAT(F$16,_xlfn.XLOOKUP($AU281,仮想キートップ,キー位置),F$17,",",$AZ281)),F$18,_xlfn.XLOOKUP($AU281,仮想キートップ,キー位置),F$19,IF(OR($BC281="",$BC281=$AZ281),"",_xlfn.CONCAT(IF(AND($AD281=1,OR($AM281="",$AZ281&lt;&gt;$BB281)),"",_xlfn.CONCAT(F$5,F$7,_xlfn.XLOOKUP($AS281,仮想キートップ,キー位置),F$10,_xlfn.XLOOKUP($AT281,仮想キートップ,キー位置),IF(AND($AM281&lt;&gt;"",$BD281=$BC281),F$12,F$11),_xlfn.XLOOKUP($AU281,仮想キートップ,入力コード),F$13,IF($AP281="",_xlfn.CONCAT($BC281,",",F$16,_xlfn.XLOOKUP($AU281,仮想キートップ,キー位置),F$17),_xlfn.CONCAT(F$16,_xlfn.XLOOKUP($AU281,仮想キートップ,キー位置),F$17,",",$BC281)),F$18,_xlfn.XLOOKUP($AU281,仮想キートップ,キー位置),F$19)),F$5,F$8,_xlfn.XLOOKUP($AS281,仮想キートップ,キー位置),F$10,_xlfn.XLOOKUP($AT281,仮想キートップ,キー位置),IF(AND($AM281&lt;&gt;"",$BD281=$BC281),F$12,F$11),_xlfn.XLOOKUP($AU281,仮想キートップ,入力コード),F$14,IF($AP281="",_xlfn.CONCAT($BC281,",",F$16,_xlfn.XLOOKUP($AU281,仮想キートップ,キー位置),F$17),_xlfn.CONCAT(F$16,_xlfn.XLOOKUP($AU281,仮想キートップ,キー位置),F$17,",",$BC281)),F$18,_xlfn.XLOOKUP($AU281,仮想キートップ,キー位置),F$19,F$5,F$9,_xlfn.XLOOKUP($AS281,仮想キートップ,キー位置),F$10,_xlfn.XLOOKUP($AT281,仮想キートップ,キー位置),IF(AND($AM281&lt;&gt;"",$BD281=$BC281),F$12,F$11),_xlfn.XLOOKUP($AU281,仮想キートップ,入力コード),F$15,IF($AP281="",_xlfn.CONCAT($BC281,",",F$16,_xlfn.XLOOKUP($AU281,仮想キートップ,キー位置),F$17),_xlfn.CONCAT(F$16,_xlfn.XLOOKUP($AU281,仮想キートップ,キー位置),F$17,",",$BC281)),F$18,_xlfn.XLOOKUP($AU281,仮想キートップ,キー位置),F$19))),"")</f>
        <v/>
      </c>
      <c r="G281" s="86" t="str">
        <f t="shared" ref="G281:G294" si="190">IF(AND($U281=3,$V281="A",$AZ281&lt;&gt;""),_xlfn.CONCAT(IF(AND($AG281=1,OR($AM281="",$AZ281&lt;&gt;$BB281)),"",_xlfn.CONCAT(F$5,IF(OR($BC281="",$BC281=$AZ281),"",F$6),F$7,_xlfn.XLOOKUP($AS281,仮想キートップ,キー位置),F$10,_xlfn.XLOOKUP($AU281,仮想キートップ,キー位置),IF(AND($AM281&lt;&gt;"",$AZ281=$BB281),F$12,F$11),_xlfn.XLOOKUP($AT281,仮想キートップ,入力コード),F$13,IF($AP281="",_xlfn.CONCAT($AZ281,",",F$16,_xlfn.XLOOKUP($AT281,仮想キートップ,キー位置),F$17),_xlfn.CONCAT(F$16,_xlfn.XLOOKUP($AT281,仮想キートップ,キー位置),F$17,",",$AZ281)),F$18,_xlfn.XLOOKUP($AT281,仮想キートップ,キー位置),F$19)),F$5,IF(OR($BC281="",$BC281=$AZ281),"",F$6),F$8,_xlfn.XLOOKUP($AS281,仮想キートップ,キー位置),F$10,_xlfn.XLOOKUP($AU281,仮想キートップ,キー位置),IF(AND($AM281&lt;&gt;"",$AZ281=$BB281),F$12,F$11),_xlfn.XLOOKUP($AT281,仮想キートップ,入力コード),F$14,IF($AP281="",_xlfn.CONCAT($AZ281,",",F$16,_xlfn.XLOOKUP($AT281,仮想キートップ,キー位置),F$17),_xlfn.CONCAT(F$16,_xlfn.XLOOKUP($AT281,仮想キートップ,キー位置),F$17,",",$AZ281)),F$18,_xlfn.XLOOKUP($AT281,仮想キートップ,キー位置),F$19,F$5,IF(OR($BC281="",$BC281=$AZ281),"",F$6),F$9,_xlfn.XLOOKUP($AS281,仮想キートップ,キー位置),F$10,_xlfn.XLOOKUP($AU281,仮想キートップ,キー位置),IF(AND($AM281&lt;&gt;"",$AZ281=$BB281),F$12,F$11),_xlfn.XLOOKUP($AT281,仮想キートップ,入力コード),F$15,IF($AP281="",_xlfn.CONCAT($AZ281,",",F$16,_xlfn.XLOOKUP($AT281,仮想キートップ,キー位置),F$17),_xlfn.CONCAT(F$16,_xlfn.XLOOKUP($AT281,仮想キートップ,キー位置),F$17,",",$AZ281)),F$18,_xlfn.XLOOKUP($AT281,仮想キートップ,キー位置),F$19,IF(OR($BC281="",$BC281=$AZ281),"",_xlfn.CONCAT(IF(AND($AG281=1,OR($AM281="",$AZ281&lt;&gt;$BB281)),"",_xlfn.CONCAT(F$5,F$7,_xlfn.XLOOKUP($AS281,仮想キートップ,キー位置),F$10,_xlfn.XLOOKUP($AU281,仮想キートップ,キー位置),IF(AND($AM281&lt;&gt;"",$BD281=$BC281),F$12,F$11),_xlfn.XLOOKUP($AT281,仮想キートップ,入力コード),F$13,IF($AP281="",_xlfn.CONCAT($BC281,",",F$16,_xlfn.XLOOKUP($AT281,仮想キートップ,キー位置),F$17),_xlfn.CONCAT(F$16,_xlfn.XLOOKUP($AT281,仮想キートップ,キー位置),F$17,",",$BC281)),F$18,_xlfn.XLOOKUP($AT281,仮想キートップ,キー位置),F$19)),F$5,F$8,_xlfn.XLOOKUP($AS281,仮想キートップ,キー位置),F$10,_xlfn.XLOOKUP($AU281,仮想キートップ,キー位置),IF(AND($AM281&lt;&gt;"",$BD281=$BC281),F$12,F$11),_xlfn.XLOOKUP($AT281,仮想キートップ,入力コード),F$14,IF($AP281="",_xlfn.CONCAT($BC281,",",F$16,_xlfn.XLOOKUP($AT281,仮想キートップ,キー位置),F$17),_xlfn.CONCAT(F$16,_xlfn.XLOOKUP($AT281,仮想キートップ,キー位置),F$17,",",$BC281)),F$18,_xlfn.XLOOKUP($AT281,仮想キートップ,キー位置),F$19,F$5,F$9,_xlfn.XLOOKUP($AS281,仮想キートップ,キー位置),F$10,_xlfn.XLOOKUP($AU281,仮想キートップ,キー位置),IF(AND($AM281&lt;&gt;"",$BD281=$BC281),F$12,F$11),_xlfn.XLOOKUP($AT281,仮想キートップ,入力コード),F$15,IF($AP281="",_xlfn.CONCAT($BC281,",",F$16,_xlfn.XLOOKUP($AT281,仮想キートップ,キー位置),F$17),_xlfn.CONCAT(F$16,_xlfn.XLOOKUP($AT281,仮想キートップ,キー位置),F$17,",",$BC281)),F$18,_xlfn.XLOOKUP($AT281,仮想キートップ,キー位置),F$19))),"")</f>
        <v/>
      </c>
      <c r="H281" s="86" t="str">
        <f t="shared" ref="H281:H294" si="191">IF(AND($U281=3,$V281="A",$AZ281&lt;&gt;""),_xlfn.CONCAT(IF(AND($AJ281=1,OR($AM281="",$AZ281&lt;&gt;$BB281)),"",_xlfn.CONCAT(F$5,IF(OR($BC281="",$BC281=$AZ281),"",F$6),F$7,_xlfn.XLOOKUP($AT281,仮想キートップ,キー位置),F$10,_xlfn.XLOOKUP($AU281,仮想キートップ,キー位置),IF(AND($AM281&lt;&gt;"",$AZ281=$BB281),F$12,F$11),_xlfn.XLOOKUP($AS281,仮想キートップ,入力コード),F$13,IF($AP281="",_xlfn.CONCAT($AZ281,",",F$16,_xlfn.XLOOKUP($AS281,仮想キートップ,キー位置),F$17),_xlfn.CONCAT(F$16,_xlfn.XLOOKUP($AS281,仮想キートップ,キー位置),F$17,",",$AZ281)),F$18,_xlfn.XLOOKUP($AS281,仮想キートップ,キー位置),F$19)),F$5,IF(OR($BC281="",$BC281=$AZ281),"",F$6),F$8,_xlfn.XLOOKUP($AT281,仮想キートップ,キー位置),F$10,_xlfn.XLOOKUP($AU281,仮想キートップ,キー位置),IF(AND($AM281&lt;&gt;"",$AZ281=$BB281),F$12,F$11),_xlfn.XLOOKUP($AS281,仮想キートップ,入力コード),F$14,IF($AP281="",_xlfn.CONCAT($AZ281,",",F$16,_xlfn.XLOOKUP($AS281,仮想キートップ,キー位置),F$17),_xlfn.CONCAT(F$16,_xlfn.XLOOKUP($AS281,仮想キートップ,キー位置),F$17,",",$AZ281)),F$18,_xlfn.XLOOKUP($AS281,仮想キートップ,キー位置),F$19,F$5,IF(OR($BC281="",$BC281=$AZ281),"",F$6),F$9,_xlfn.XLOOKUP($AT281,仮想キートップ,キー位置),F$10,_xlfn.XLOOKUP($AU281,仮想キートップ,キー位置),IF(AND($AM281&lt;&gt;"",$AZ281=$BB281),F$12,F$11),_xlfn.XLOOKUP($AS281,仮想キートップ,入力コード),F$15,IF($AP281="",_xlfn.CONCAT($AZ281,",",F$16,_xlfn.XLOOKUP($AS281,仮想キートップ,キー位置),F$17),_xlfn.CONCAT(F$16,_xlfn.XLOOKUP($AS281,仮想キートップ,キー位置),F$17,",",$AZ281)),F$18,_xlfn.XLOOKUP($AS281,仮想キートップ,キー位置),F$19,IF(OR($BC281="",$BC281=$AZ281),"",_xlfn.CONCAT(IF(AND($AJ281=1,OR($AM281="",$AZ281&lt;&gt;$BB281)),"",_xlfn.CONCAT(F$5,F$7,_xlfn.XLOOKUP($AT281,仮想キートップ,キー位置),F$10,_xlfn.XLOOKUP($AU281,仮想キートップ,キー位置),IF(AND($AM281&lt;&gt;"",$BD281=$BC281),F$12,F$11),_xlfn.XLOOKUP($AS281,仮想キートップ,入力コード),F$13,IF($AP281="",_xlfn.CONCAT($BC281,",",F$16,_xlfn.XLOOKUP($AS281,仮想キートップ,キー位置),F$17),_xlfn.CONCAT(F$16,_xlfn.XLOOKUP($AS281,仮想キートップ,キー位置),F$17,",",$BC281)),F$18,_xlfn.XLOOKUP($AS281,仮想キートップ,キー位置),F$19)),F$5,F$8,_xlfn.XLOOKUP($AT281,仮想キートップ,キー位置),F$10,_xlfn.XLOOKUP($AU281,仮想キートップ,キー位置),IF(AND($AM281&lt;&gt;"",$BD281=$BC281),F$12,F$11),_xlfn.XLOOKUP($AS281,仮想キートップ,入力コード),F$14,IF($AP281="",_xlfn.CONCAT($BC281,",",F$16,_xlfn.XLOOKUP($AS281,仮想キートップ,キー位置),F$17),_xlfn.CONCAT(F$16,_xlfn.XLOOKUP($AS281,仮想キートップ,キー位置),F$17,",",$BC281)),F$18,_xlfn.XLOOKUP($AS281,仮想キートップ,キー位置),F$19,F$5,F$9,_xlfn.XLOOKUP($AT281,仮想キートップ,キー位置),F$10,_xlfn.XLOOKUP($AU281,仮想キートップ,キー位置),IF(AND($AM281&lt;&gt;"",$BD281=$BC281),F$12,F$11),_xlfn.XLOOKUP($AS281,仮想キートップ,入力コード),F$15,IF($AP281="",_xlfn.CONCAT($BC281,",",F$16,_xlfn.XLOOKUP($AS281,仮想キートップ,キー位置),F$17),_xlfn.CONCAT(F$16,_xlfn.XLOOKUP($AS281,仮想キートップ,キー位置),F$17,",",$BC281)),F$18,_xlfn.XLOOKUP($AS281,仮想キートップ,キー位置),F$19))),"")</f>
        <v/>
      </c>
      <c r="I281" s="86" t="str">
        <f t="shared" ref="I281:I294" si="192">IF(AND($U281=2,$V281="A"),_xlfn.CONCAT(I$3,$AS281," &amp; ",$AT281," → ",$AV281,CLEAN($AW281),I$4,IF(OR($BC281="",$BC281=$AZ281),"",I$6),I$7,_xlfn.XLOOKUP($AS281,仮想キートップ,キー位置),IF(AND($AM281&lt;&gt;"",$AZ281=$BB281),I$10,I$9),_xlfn.XLOOKUP($AT281,仮想キートップ,入力コード),I$11,IF($AO281="",_xlfn.CONCAT($AZ281,","),""),I$13,_xlfn.XLOOKUP($AT281,仮想キートップ,キー位置),I$14,$Z281,IF($AO281="",I$15,_xlfn.CONCAT(I$16,$AZ281,I$17)),_xlfn.XLOOKUP($AT281,仮想キートップ,キー位置),I$18,I$5,IF(OR($BC281="",$BC281=$AZ281),"",I$6),I$8,_xlfn.XLOOKUP($AS281,仮想キートップ,キー位置),IF(AND($AM281&lt;&gt;"",$AZ281=$BB281),I$10,I$9),_xlfn.XLOOKUP($AT281,仮想キートップ,入力コード),I$12,IF($AO281="",_xlfn.CONCAT($AZ281,","),""),I$13,_xlfn.XLOOKUP($AT281,仮想キートップ,キー位置),I$14,$Z281,IF($AO281="",I$15,_xlfn.CONCAT(I$16,$AZ281,I$17)),_xlfn.XLOOKUP($AT281,仮想キートップ,キー位置),I$18,IF(OR($BC281="",$BC281=$AZ281),"",_xlfn.CONCAT(I$5,I$7,_xlfn.XLOOKUP($AS281,仮想キートップ,キー位置),IF(AND($AM281&lt;&gt;"",$AZ281=$BB281),I$10,I$9),_xlfn.XLOOKUP($AT281,仮想キートップ,入力コード),I$11,IF($AO281="",_xlfn.CONCAT($BC281,","),""),I$13,_xlfn.XLOOKUP($AT281,仮想キートップ,キー位置),I$14,$Z281,IF($AO281="",I$15,_xlfn.CONCAT(I$16,$BC281,I$17)),_xlfn.XLOOKUP($AT281,仮想キートップ,キー位置),I$18,I$5,I$8,_xlfn.XLOOKUP($AS281,仮想キートップ,キー位置),IF(AND($AM281&lt;&gt;"",$AZ281=$BB281),I$10,I$9),_xlfn.XLOOKUP($AT281,仮想キートップ,入力コード),I$12,IF($AO281="",_xlfn.CONCAT($BC281,","),""),I$13,_xlfn.XLOOKUP($AT281,仮想キートップ,キー位置),I$14,$Z281,IF($AO281="",I$15,_xlfn.CONCAT(I$16,$BC281,I$17)),_xlfn.XLOOKUP($AT281,仮想キートップ,キー位置),I$18))),"")</f>
        <v/>
      </c>
      <c r="J281" s="86" t="str">
        <f t="shared" ref="J281:J294" si="193">IF(AND($U281=2,$V281="A"),_xlfn.CONCAT(I$5,IF(OR($BC281="",$BC281=$AZ281),"",I$6),I$7,_xlfn.XLOOKUP($AT281,仮想キートップ,キー位置),IF(AND($AM281&lt;&gt;"",$AZ281=$BB281),I$10,I$9),_xlfn.XLOOKUP($AS281,仮想キートップ,入力コード),I$11,IF($AO281="",_xlfn.CONCAT($AZ281,","),""),I$13,_xlfn.XLOOKUP($AS281,仮想キートップ,キー位置),I$14,$Z281,IF($AO281="",I$15,_xlfn.CONCAT(I$16,$AZ281,I$17)),_xlfn.XLOOKUP($AS281,仮想キートップ,キー位置),I$18,I$5,IF(OR($BC281="",$BC281=$AZ281),"",I$6),I$8,_xlfn.XLOOKUP($AT281,仮想キートップ,キー位置),IF(AND($AM281&lt;&gt;"",$AZ281=$BB281),I$10,I$9),_xlfn.XLOOKUP($AS281,仮想キートップ,入力コード),I$12,IF($AO281="",_xlfn.CONCAT($AZ281,","),""),I$13,_xlfn.XLOOKUP($AS281,仮想キートップ,キー位置),I$14,$Z281,IF($AO281="",I$15,_xlfn.CONCAT(I$16,$AZ281,I$17)),_xlfn.XLOOKUP($AS281,仮想キートップ,キー位置),I$18,IF(OR($BC281="",$BC281=$AZ281),"",_xlfn.CONCAT(I$5,I$7,_xlfn.XLOOKUP($AT281,仮想キートップ,キー位置),IF(AND($AM281&lt;&gt;"",$AZ281=$BB281),I$10,I$9),_xlfn.XLOOKUP($AS281,仮想キートップ,入力コード),I$11,IF($AO281="",_xlfn.CONCAT($BC281,","),""),I$13,_xlfn.XLOOKUP($AS281,仮想キートップ,キー位置),I$14,$Z281,IF($AO281="",I$15,_xlfn.CONCAT(I$16,$BC281,I$17)),_xlfn.XLOOKUP($AS281,仮想キートップ,キー位置),I$18,I$5,I$8,_xlfn.XLOOKUP($AT281,仮想キートップ,キー位置),IF(AND($AM281&lt;&gt;"",$AZ281=$BB281),I$10,I$9),_xlfn.XLOOKUP($AS281,仮想キートップ,入力コード),I$12,IF($AO281="",_xlfn.CONCAT($BC281,","),""),I$13,_xlfn.XLOOKUP($AS281,仮想キートップ,キー位置),I$14,$Z281,IF($AO281="",I$15,_xlfn.CONCAT(I$16,$BC281,I$17)),_xlfn.XLOOKUP($AS281,仮想キートップ,キー位置),I$18))),"")</f>
        <v/>
      </c>
      <c r="K281" s="86" t="str">
        <f t="shared" ref="K281:K294" si="194">IF(AND($U281=1,$V281="A"),_xlfn.CONCAT(K$3,$AS281,K$4,IF(OR($BC281="",$BC281=$AZ281),"",K$6),K$7,IF(_xlfn.XLOOKUP($AS281,仮想キートップ,十六進数文字)=0,K$9,K$10),_xlfn.XLOOKUP($AS281,仮想キートップ,入力コード),K$11,$AZ281,K$12,_xlfn.XLOOKUP($AS281,仮想キートップ,キー位置),K$13,IF($Z281=0,0,2),K$14,_xlfn.XLOOKUP($AS281,仮想キートップ,キー位置),K$15,K$5,IF(OR($BC281="",$BC281=$AZ281),"",K$6),K$8,IF(_xlfn.XLOOKUP($AS281,仮想キートップ,十六進数文字)=0,K$9,K$10),_xlfn.XLOOKUP($AS281,仮想キートップ,入力コード),K$11,$AZ281,K$12,_xlfn.XLOOKUP($AS281,仮想キートップ,キー位置),K$13,$Z281,K$14,_xlfn.XLOOKUP($AS281,仮想キートップ,キー位置),K$15,IF(OR($BC281="",$BC281=$AZ281),"",_xlfn.CONCAT(K$5,K$7,IF(_xlfn.XLOOKUP($AS281,仮想キートップ,十六進数文字)=0,K$9,K$10),_xlfn.XLOOKUP($AS281,仮想キートップ,入力コード),K$11,$BC281,K$12,_xlfn.XLOOKUP($AS281,仮想キートップ,キー位置),K$13,IF($Z281=0,0,2),K$14,_xlfn.XLOOKUP($AS281,仮想キートップ,キー位置),K$15,K$5,K$8,IF(_xlfn.XLOOKUP($AS281,仮想キートップ,十六進数文字)=0,K$9,K$10),_xlfn.XLOOKUP($AS281,仮想キートップ,入力コード),K$11,$BC281,K$12,_xlfn.XLOOKUP($AS281,仮想キートップ,キー位置),K$13,$Z281,K$14,_xlfn.XLOOKUP($AS281,仮想キートップ,キー位置),K$15))),"")</f>
        <v/>
      </c>
      <c r="L281" s="86" t="str">
        <f t="shared" ref="L281:L294" si="195">IF(AND($U281=1,$V281="B"),_xlfn.CONCAT(L$3,$AS281,L$4,IF(OR($BC281="",$BC281=$AZ281),"",L$6),L$7,IF(_xlfn.XLOOKUP($AS281,仮想キートップ,十六進数文字)=0,L$9,L$10),_xlfn.XLOOKUP($AS281,仮想キートップ,入力コード),L$11,$AZ281,L$12,_xlfn.XLOOKUP($AS281,仮想キートップ,キー位置),L$13,IF($Z281=0,0,2),L$14,_xlfn.XLOOKUP($AS281,仮想キートップ,キー位置),L$15,L$5,IF(OR($BC281="",$BC281=$AZ281),"",L$6),L$8,IF(_xlfn.XLOOKUP($AS281,仮想キートップ,十六進数文字)=0,L$9,L$10),_xlfn.XLOOKUP($AS281,仮想キートップ,入力コード),L$11,$AZ281,L$12,_xlfn.XLOOKUP($AS281,仮想キートップ,キー位置),L$13,$Z281,L$14,_xlfn.XLOOKUP($AS281,仮想キートップ,キー位置),L$15,IF(OR($BC281="",$BC281=$AZ281),"",_xlfn.CONCAT(L$5,L$7,IF(_xlfn.XLOOKUP($AS281,仮想キートップ,十六進数文字)=0,L$9,L$10),_xlfn.XLOOKUP($AS281,仮想キートップ,入力コード),L$11,$BC281,L$12,_xlfn.XLOOKUP($AS281,仮想キートップ,キー位置),L$13,IF($Z281=0,0,2),L$14,_xlfn.XLOOKUP($AS281,仮想キートップ,キー位置),L$15,L$5,L$8,IF(_xlfn.XLOOKUP($AS281,仮想キートップ,十六進数文字)=0,L$9,L$10),_xlfn.XLOOKUP($AS281,仮想キートップ,入力コード),L$11,$BC281,L$12,_xlfn.XLOOKUP($AS281,仮想キートップ,キー位置),L$13,$Z281,L$14,_xlfn.XLOOKUP($AS281,仮想キートップ,キー位置),L$15))),"")</f>
        <v>{"description":"Sp ふ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mandatory":["shift"],"optional":["caps_lock"]}},"to":[{"key_code":"h"},{"key_code":"u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mandatory":["shift"],"optional":["caps_lock"]}},"to":[{"key_code":"h"},{"key_code":"u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M281" s="86" t="str">
        <f t="shared" ref="M281:M294" si="196">IF(AND($U281=1,$V281="C"),_xlfn.CONCAT(M$3,$AS281,M$4,IF(OR($BC281="",$BC281=$AZ281),"",M$6),M$7,IF(_xlfn.XLOOKUP($AS281,仮想キートップ,十六進数文字)=0,M$9,M$10),_xlfn.XLOOKUP($AS281,仮想キートップ,入力コード),M$11,$AZ281,M$12,_xlfn.XLOOKUP($AS281,仮想キートップ,キー位置),M$13,IF($Z281=0,0,2),M$14,_xlfn.XLOOKUP($AS281,仮想キートップ,キー位置),M$15,M$5,IF(OR($BC281="",$BC281=$AZ281),"",M$6),M$8,IF(_xlfn.XLOOKUP($AS281,仮想キートップ,十六進数文字)=0,M$9,M$10),_xlfn.XLOOKUP($AS281,仮想キートップ,入力コード),M$11,$AZ281,M$12,_xlfn.XLOOKUP($AS281,仮想キートップ,キー位置),M$13,$Z281,M$14,_xlfn.XLOOKUP($AS281,仮想キートップ,キー位置),M$15,IF(OR($BC281="",$BC281=$AZ281),"",_xlfn.CONCAT(M$5,M$7,IF(_xlfn.XLOOKUP($AS281,仮想キートップ,十六進数文字)=0,M$9,M$10),_xlfn.XLOOKUP($AS281,仮想キートップ,入力コード),M$11,$BC281,M$12,_xlfn.XLOOKUP($AS281,仮想キートップ,キー位置),M$13,IF($Z281=0,0,2),M$14,_xlfn.XLOOKUP($AS281,仮想キートップ,キー位置),M$15,M$5,M$8,IF(_xlfn.XLOOKUP($AS281,仮想キートップ,十六進数文字)=0,M$9,M$10),_xlfn.XLOOKUP($AS281,仮想キートップ,入力コード),M$11,$BC281,M$12,_xlfn.XLOOKUP($AS281,仮想キートップ,キー位置),M$13,$Z281,M$14,_xlfn.XLOOKUP($AS281,仮想キートップ,キー位置),M$15))),"")</f>
        <v/>
      </c>
      <c r="N281" s="286"/>
      <c r="O281" s="92" t="str">
        <f t="shared" ref="O281:O294" si="197">IF(AND($AM281&lt;&gt;"",$U281=3,OR($AZ281&lt;&gt;$BB281,AND($BD281&lt;&gt;"",$BD281&lt;&gt;$BB281))),_xlfn.CONCAT(O$3,PROPER(_xlfn.XLOOKUP($AS281,仮想キートップ,入力コード)),", ",PROPER(_xlfn.XLOOKUP($AT281,仮想キートップ,入力コード))," &amp; ",PROPER(_xlfn.XLOOKUP($AU281,仮想キートップ,入力コード))," → ",$AV281,CLEAN($AW281),IF(OR($BD281="",$BD281=$BB281),_xlfn.CONCAT(O$4,O$7,_xlfn.XLOOKUP($AS281,仮想キートップ,キー位置),O$10,_xlfn.XLOOKUP($AT281,仮想キートップ,キー位置),O$11,_xlfn.XLOOKUP($AU281,仮想キートップ,入力コード),O$12,$BB281,O$15,_xlfn.XLOOKUP($AU281,仮想キートップ,キー位置),O$16,_xlfn.XLOOKUP($AU281,仮想キートップ,キー位置),O$17,O$5,O$8,_xlfn.XLOOKUP($AS281,仮想キートップ,キー位置),O$10,_xlfn.XLOOKUP($AT281,仮想キートップ,キー位置),O$11,_xlfn.XLOOKUP($AU281,仮想キートップ,入力コード),O$13,$BB281,O$15,_xlfn.XLOOKUP($AU281,仮想キートップ,キー位置),O$16,_xlfn.XLOOKUP($AU281,仮想キートップ,キー位置),O$17,O$5,O$9,_xlfn.XLOOKUP($AS281,仮想キートップ,キー位置),O$10,_xlfn.XLOOKUP($AT281,仮想キートップ,キー位置),O$11,_xlfn.XLOOKUP($AU281,仮想キートップ,入力コード),O$14,$BB281,O$15,_xlfn.XLOOKUP($AU281,仮想キートップ,キー位置),O$16,_xlfn.XLOOKUP($AU281,仮想キートップ,キー位置),O$17),_xlfn.CONCAT(O$4,O$6,O$7,_xlfn.XLOOKUP($AS281,仮想キートップ,キー位置),O$10,_xlfn.XLOOKUP($AT281,仮想キートップ,キー位置),O$11,_xlfn.XLOOKUP($AU281,仮想キートップ,入力コード),O$12,$BB281,O$15,_xlfn.XLOOKUP($AU281,仮想キートップ,キー位置),O$16,_xlfn.XLOOKUP($AU281,仮想キートップ,キー位置),O$17,O$5,O$6,O$8,_xlfn.XLOOKUP($AS281,仮想キートップ,キー位置),O$10,_xlfn.XLOOKUP($AT281,仮想キートップ,キー位置),O$11,_xlfn.XLOOKUP($AU281,仮想キートップ,入力コード),O$13,$BB281,O$15,_xlfn.XLOOKUP($AU281,仮想キートップ,キー位置),O$16,_xlfn.XLOOKUP($AU281,仮想キートップ,キー位置),O$17,O$5,O$6,O$9,_xlfn.XLOOKUP($AS281,仮想キートップ,キー位置),O$10,_xlfn.XLOOKUP($AT281,仮想キートップ,キー位置),O$11,_xlfn.XLOOKUP($AU281,仮想キートップ,入力コード),O$14,$BB281,O$15,_xlfn.XLOOKUP($AU281,仮想キートップ,キー位置),O$16,_xlfn.XLOOKUP($AU281,仮想キートップ,キー位置),O$17,O$5,O$7,_xlfn.XLOOKUP($AS281,仮想キートップ,キー位置),O$10,_xlfn.XLOOKUP($AT281,仮想キートップ,キー位置),O$11,_xlfn.XLOOKUP($AU281,仮想キートップ,入力コード),O$12,$BD281,O$15,_xlfn.XLOOKUP($AU281,仮想キートップ,キー位置),O$16,_xlfn.XLOOKUP($AU281,仮想キートップ,キー位置),O$17,O$5,O$8,_xlfn.XLOOKUP($AS281,仮想キートップ,キー位置),O$10,_xlfn.XLOOKUP($AT281,仮想キートップ,キー位置),O$11,_xlfn.XLOOKUP($AU281,仮想キートップ,入力コード),O$13,$BD281,O$15,_xlfn.XLOOKUP($AU281,仮想キートップ,キー位置),O$16,_xlfn.XLOOKUP($AU281,仮想キートップ,キー位置),O$17,O$5,O$9,_xlfn.XLOOKUP($AS281,仮想キートップ,キー位置),O$10,_xlfn.XLOOKUP($AT281,仮想キートップ,キー位置),O$11,_xlfn.XLOOKUP($AU281,仮想キートップ,入力コード),O$14,$BD281,O$15,_xlfn.XLOOKUP($AU281,仮想キートップ,キー位置),O$16,_xlfn.XLOOKUP($AU281,仮想キートップ,キー位置),O$17))),"")</f>
        <v/>
      </c>
      <c r="P281" s="86" t="str">
        <f t="shared" si="170"/>
        <v/>
      </c>
      <c r="Q281" s="86" t="str">
        <f t="shared" si="171"/>
        <v/>
      </c>
      <c r="R281" s="93" t="str">
        <f>IF(AND($AM281&lt;&gt;"",$U281=1),_xlfn.CONCAT(R$3,PROPER(_xlfn.XLOOKUP($AS281,入力キー,入力コード)),IF(OR($BD281="",$BD281=$BB281),_xlfn.CONCAT(R$4,IF($AS281=_xlfn.XLOOKUP($AS281,仮想キートップ,入力キー),R$7,R$10),_xlfn.XLOOKUP($AS281,仮想キートップ,入力コード),R$13,$BB281,R$14,_xlfn.XLOOKUP($AS281,仮想キートップ,キー位置),R$15,_xlfn.XLOOKUP($AS281,仮想キートップ,キー位置),R$17,IF($AS281=_xlfn.XLOOKUP($AS281,仮想キートップ,入力キー),R$12,R$11),_xlfn.XLOOKUP($AS281,仮想キートップ,入力コード),R$13,$BB281,R$14,_xlfn.XLOOKUP($AS281,仮想キートップ,キー位置),R$16,_xlfn.XLOOKUP($AS281,仮想キートップ,キー位置),IF(COUNTA($AM281:$AM$348)&gt;1,R$17,R$18)),_xlfn.CONCAT(R$4,R$6,IF($AS281=_xlfn.XLOOKUP($AS281,仮想キートップ,入力キー),R$7,R$10),_xlfn.XLOOKUP($AS281,仮想キートップ,入力コード),R$13,$BB281,R$14,_xlfn.XLOOKUP($AS281,仮想キートップ,キー位置),R$15,_xlfn.XLOOKUP($AS281,仮想キートップ,キー位置),R$17,IF($AS281=_xlfn.XLOOKUP($AS281,仮想キートップ,入力キー),R$8,R$9),_xlfn.XLOOKUP($AS281,仮想キートップ,入力コード),R$13,$BB281,R$14,_xlfn.XLOOKUP($AS281,仮想キートップ,キー位置),R$16,_xlfn.XLOOKUP($AS281,仮想キートップ,キー位置),R$17,R$5,IF($AS281=_xlfn.XLOOKUP($AS281,仮想キートップ,入力キー),R$7,R$10),_xlfn.XLOOKUP($AS281,仮想キートップ,入力コード),R$13,$BD281,R$14,_xlfn.XLOOKUP($AS281,仮想キートップ,キー位置),R$15,_xlfn.XLOOKUP($AS281,仮想キートップ,キー位置),R$17,IF($AS281=_xlfn.XLOOKUP($AS281,仮想キートップ,入力キー),R$12,R$11),_xlfn.XLOOKUP($AS281,仮想キートップ,入力コード),R$13,$BD281,R$14,_xlfn.XLOOKUP($AS281,仮想キートップ,キー位置),R$16,_xlfn.XLOOKUP($AS281,仮想キートップ,キー位置),IF(COUNTA($AM281:$AM$348)&gt;1,R$17,R$18)))),"")</f>
        <v/>
      </c>
      <c r="S281" s="282"/>
      <c r="U281" s="24">
        <f t="shared" si="174"/>
        <v>1</v>
      </c>
      <c r="V281" s="23" t="str">
        <f t="shared" si="175"/>
        <v>B</v>
      </c>
      <c r="W281" s="23">
        <f t="shared" si="176"/>
        <v>0</v>
      </c>
      <c r="X281" s="23">
        <f t="shared" si="177"/>
        <v>2</v>
      </c>
      <c r="Y281" s="30">
        <f t="shared" si="178"/>
        <v>17179869184</v>
      </c>
      <c r="Z281" s="178">
        <f t="shared" si="179"/>
        <v>1</v>
      </c>
      <c r="AA281" s="23"/>
      <c r="AB281" s="386" t="str">
        <f t="shared" si="180"/>
        <v/>
      </c>
      <c r="AC281" s="49" t="str">
        <f t="shared" si="181"/>
        <v/>
      </c>
      <c r="AD281" s="50">
        <f t="shared" si="182"/>
        <v>0</v>
      </c>
      <c r="AE281" s="49" t="str">
        <f t="shared" si="183"/>
        <v/>
      </c>
      <c r="AF281" s="49" t="str">
        <f t="shared" si="184"/>
        <v/>
      </c>
      <c r="AG281" s="48">
        <f t="shared" si="185"/>
        <v>0</v>
      </c>
      <c r="AH281" s="386" t="str">
        <f t="shared" si="186"/>
        <v/>
      </c>
      <c r="AI281" s="49" t="str">
        <f t="shared" si="187"/>
        <v/>
      </c>
      <c r="AJ281" s="50">
        <f t="shared" si="188"/>
        <v>0</v>
      </c>
      <c r="AK281" s="23"/>
      <c r="AL281" s="113">
        <v>51</v>
      </c>
      <c r="AM281" s="51"/>
      <c r="AN281" s="335"/>
      <c r="AO281" s="335"/>
      <c r="AP281" s="53"/>
      <c r="AQ281" s="52"/>
      <c r="AR281" s="62" t="s">
        <v>290</v>
      </c>
      <c r="AS281" s="62" t="s">
        <v>82</v>
      </c>
      <c r="AT281" s="62"/>
      <c r="AU281" s="101"/>
      <c r="AV281" s="54" t="s">
        <v>82</v>
      </c>
      <c r="AW281" s="430"/>
      <c r="AX281" s="55"/>
      <c r="AY281" s="56"/>
      <c r="AZ281" s="270" t="str">
        <f t="shared" si="172"/>
        <v>{"key_code":"h"},{"key_code":"u"}</v>
      </c>
      <c r="BA281" s="83"/>
      <c r="BB281" s="122" t="str">
        <f t="shared" si="173"/>
        <v>{"key_code":"h"},{"key_code":"u"}</v>
      </c>
      <c r="BC281" s="83"/>
      <c r="BD281" s="320"/>
    </row>
    <row r="282" spans="1:56" ht="21">
      <c r="A282" s="285"/>
      <c r="B282" s="286"/>
      <c r="C282" s="295"/>
      <c r="D282" s="296"/>
      <c r="E282" s="291"/>
      <c r="F282" s="202" t="str">
        <f t="shared" si="189"/>
        <v/>
      </c>
      <c r="G282" s="86" t="str">
        <f t="shared" si="190"/>
        <v/>
      </c>
      <c r="H282" s="86" t="str">
        <f t="shared" si="191"/>
        <v/>
      </c>
      <c r="I282" s="86" t="str">
        <f t="shared" si="192"/>
        <v/>
      </c>
      <c r="J282" s="86" t="str">
        <f t="shared" si="193"/>
        <v/>
      </c>
      <c r="K282" s="86" t="str">
        <f t="shared" si="194"/>
        <v/>
      </c>
      <c r="L282" s="86" t="str">
        <f t="shared" si="195"/>
        <v>{"description":"Sp を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M282" s="86" t="str">
        <f t="shared" si="196"/>
        <v/>
      </c>
      <c r="N282" s="286"/>
      <c r="O282" s="92" t="str">
        <f t="shared" si="197"/>
        <v/>
      </c>
      <c r="P282" s="86" t="str">
        <f t="shared" ref="P282:P294" si="198">IF(AND($AM282&lt;&gt;"",$U282=3,OR($AZ282&lt;&gt;$BB282,AND($BD282&lt;&gt;"",$BD282&lt;&gt;$BB282))),IF(OR($BD282="",$BD282=$BB282),_xlfn.CONCAT(O$5,O$7,_xlfn.XLOOKUP($AS282,仮想キートップ,キー位置),O$10,_xlfn.XLOOKUP($AU282,仮想キートップ,キー位置),O$11,_xlfn.XLOOKUP($AT282,仮想キートップ,入力コード),O$12,$BB282,O$15,_xlfn.XLOOKUP($AT282,仮想キートップ,キー位置),O$16,_xlfn.XLOOKUP($AT282,仮想キートップ,キー位置),O$17,O$5,O$8,_xlfn.XLOOKUP($AS282,仮想キートップ,キー位置),O$10,_xlfn.XLOOKUP($AU282,仮想キートップ,キー位置),O$11,_xlfn.XLOOKUP($AT282,仮想キートップ,入力コード),O$13,$BB282,O$15,_xlfn.XLOOKUP($AT282,仮想キートップ,キー位置),O$16,_xlfn.XLOOKUP($AT282,仮想キートップ,キー位置),O$17,O$5,O$9,_xlfn.XLOOKUP($AS282,仮想キートップ,キー位置),O$10,_xlfn.XLOOKUP($AU282,仮想キートップ,キー位置),O$11,_xlfn.XLOOKUP($AT282,仮想キートップ,入力コード),O$14,$BB282,O$15,_xlfn.XLOOKUP($AT282,仮想キートップ,キー位置),O$16,_xlfn.XLOOKUP($AT282,仮想キートップ,キー位置),O$17),_xlfn.CONCAT(O$5,O$6,O$7,_xlfn.XLOOKUP($AS282,仮想キートップ,キー位置),O$10,_xlfn.XLOOKUP($AU282,仮想キートップ,キー位置),O$11,_xlfn.XLOOKUP($AT282,仮想キートップ,入力コード),O$12,$BB282,O$15,_xlfn.XLOOKUP($AT282,仮想キートップ,キー位置),O$16,_xlfn.XLOOKUP($AT282,仮想キートップ,キー位置),O$17,O$5,O$6,O$8,_xlfn.XLOOKUP($AS282,仮想キートップ,キー位置),O$10,_xlfn.XLOOKUP($AU282,仮想キートップ,キー位置),O$11,_xlfn.XLOOKUP($AT282,仮想キートップ,入力コード),O$13,$BB282,O$15,_xlfn.XLOOKUP($AT282,仮想キートップ,キー位置),O$16,_xlfn.XLOOKUP($AT282,仮想キートップ,キー位置),O$17,O$5,O$6,O$9,_xlfn.XLOOKUP($AS282,仮想キートップ,キー位置),O$10,_xlfn.XLOOKUP($AU282,仮想キートップ,キー位置),O$11,_xlfn.XLOOKUP($AT282,仮想キートップ,入力コード),O$14,$BB282,O$15,_xlfn.XLOOKUP($AT282,仮想キートップ,キー位置),O$16,_xlfn.XLOOKUP($AT282,仮想キートップ,キー位置),O$17,O$5,O$7,_xlfn.XLOOKUP($AS282,仮想キートップ,キー位置),O$10,_xlfn.XLOOKUP($AU282,仮想キートップ,キー位置),O$11,_xlfn.XLOOKUP($AT282,仮想キートップ,入力コード),O$12,$BD282,O$15,_xlfn.XLOOKUP($AT282,仮想キートップ,キー位置),O$16,_xlfn.XLOOKUP($AT282,仮想キートップ,キー位置),O$17,O$5,O$8,_xlfn.XLOOKUP($AS282,仮想キートップ,キー位置),O$10,_xlfn.XLOOKUP($AU282,仮想キートップ,キー位置),O$11,_xlfn.XLOOKUP($AT282,仮想キートップ,入力コード),O$13,$BD282,O$15,_xlfn.XLOOKUP($AT282,仮想キートップ,キー位置),O$16,_xlfn.XLOOKUP($AT282,仮想キートップ,キー位置),O$17,O$5,O$9,_xlfn.XLOOKUP($AS282,仮想キートップ,キー位置),O$10,_xlfn.XLOOKUP($AU282,仮想キートップ,キー位置),O$11,_xlfn.XLOOKUP($AT282,仮想キートップ,入力コード),O$14,$BD282,O$15,_xlfn.XLOOKUP($AT282,仮想キートップ,キー位置),O$16,_xlfn.XLOOKUP($AT282,仮想キートップ,キー位置),O$17)),"")</f>
        <v/>
      </c>
      <c r="Q282" s="86" t="str">
        <f t="shared" ref="Q282:Q294" si="199">IF(AND($AM282&lt;&gt;"",$U282=3,OR($AZ282&lt;&gt;$BB282,AND($BD282&lt;&gt;"",$BD282&lt;&gt;$BB282))),IF(OR($BD282="",$BD282=$BB282),_xlfn.CONCAT(O$5,O$7,_xlfn.XLOOKUP($AT282,仮想キートップ,キー位置),O$10,_xlfn.XLOOKUP($AU282,仮想キートップ,キー位置),O$11,_xlfn.XLOOKUP($AS282,仮想キートップ,入力コード),O$12,$BB282,O$15,_xlfn.XLOOKUP($AS282,仮想キートップ,キー位置),O$16,_xlfn.XLOOKUP($AS282,仮想キートップ,キー位置),O$17,O$5,O$8,_xlfn.XLOOKUP($AT282,仮想キートップ,キー位置),O$10,_xlfn.XLOOKUP($AU282,仮想キートップ,キー位置),O$11,_xlfn.XLOOKUP($AS282,仮想キートップ,入力コード),O$13,$BB282,O$15,_xlfn.XLOOKUP($AS282,仮想キートップ,キー位置),O$16,_xlfn.XLOOKUP($AS282,仮想キートップ,キー位置),O$17,O$5,O$9,_xlfn.XLOOKUP($AT282,仮想キートップ,キー位置),O$10,_xlfn.XLOOKUP($AU282,仮想キートップ,キー位置),O$11,_xlfn.XLOOKUP($AS282,仮想キートップ,入力コード),O$14,$BB282,O$15,_xlfn.XLOOKUP($AS282,仮想キートップ,キー位置),O$16,_xlfn.XLOOKUP($AS282,仮想キートップ,キー位置),O$17),_xlfn.CONCAT(O$5,O$6,O$7,_xlfn.XLOOKUP($AT282,仮想キートップ,キー位置),O$10,_xlfn.XLOOKUP($AU282,仮想キートップ,キー位置),O$11,_xlfn.XLOOKUP($AS282,仮想キートップ,入力コード),O$12,$BB282,O$15,_xlfn.XLOOKUP($AS282,仮想キートップ,キー位置),O$16,_xlfn.XLOOKUP($AS282,仮想キートップ,キー位置),O$17,O$5,O$6,O$8,_xlfn.XLOOKUP($AT282,仮想キートップ,キー位置),O$10,_xlfn.XLOOKUP($AU282,仮想キートップ,キー位置),O$11,_xlfn.XLOOKUP($AS282,仮想キートップ,入力コード),O$13,$BB282,O$15,_xlfn.XLOOKUP($AS282,仮想キートップ,キー位置),O$16,_xlfn.XLOOKUP($AS282,仮想キートップ,キー位置),O$17,O$5,O$6,O$9,_xlfn.XLOOKUP($AT282,仮想キートップ,キー位置),O$10,_xlfn.XLOOKUP($AU282,仮想キートップ,キー位置),O$11,_xlfn.XLOOKUP($AS282,仮想キートップ,入力コード),O$14,$BB282,O$15,_xlfn.XLOOKUP($AS282,仮想キートップ,キー位置),O$16,_xlfn.XLOOKUP($AS282,仮想キートップ,キー位置),O$17,O$5,O$7,_xlfn.XLOOKUP($AT282,仮想キートップ,キー位置),O$10,_xlfn.XLOOKUP($AU282,仮想キートップ,キー位置),O$11,_xlfn.XLOOKUP($AS282,仮想キートップ,入力コード),O$12,$BD282,O$15,_xlfn.XLOOKUP($AS282,仮想キートップ,キー位置),O$16,_xlfn.XLOOKUP($AS282,仮想キートップ,キー位置),O$17,O$5,O$8,_xlfn.XLOOKUP($AT282,仮想キートップ,キー位置),O$10,_xlfn.XLOOKUP($AU282,仮想キートップ,キー位置),O$11,_xlfn.XLOOKUP($AS282,仮想キートップ,入力コード),O$13,$BD282,O$15,_xlfn.XLOOKUP($AS282,仮想キートップ,キー位置),O$16,_xlfn.XLOOKUP($AS282,仮想キートップ,キー位置),O$17,O$5,O$9,_xlfn.XLOOKUP($AT282,仮想キートップ,キー位置),O$10,_xlfn.XLOOKUP($AU282,仮想キートップ,キー位置),O$11,_xlfn.XLOOKUP($AS282,仮想キートップ,入力コード),O$14,$BD282,O$15,_xlfn.XLOOKUP($AS282,仮想キートップ,キー位置),O$16,_xlfn.XLOOKUP($AS282,仮想キートップ,キー位置),O$17)),"")</f>
        <v/>
      </c>
      <c r="R282" s="93" t="str">
        <f>IF(AND($AM282&lt;&gt;"",$U282=1),_xlfn.CONCAT(R$3,PROPER(_xlfn.XLOOKUP($AS282,入力キー,入力コード)),IF(OR($BD282="",$BD282=$BB282),_xlfn.CONCAT(R$4,IF($AS282=_xlfn.XLOOKUP($AS282,仮想キートップ,入力キー),R$7,R$10),_xlfn.XLOOKUP($AS282,仮想キートップ,入力コード),R$13,$BB282,R$14,_xlfn.XLOOKUP($AS282,仮想キートップ,キー位置),R$15,_xlfn.XLOOKUP($AS282,仮想キートップ,キー位置),R$17,IF($AS282=_xlfn.XLOOKUP($AS282,仮想キートップ,入力キー),R$12,R$11),_xlfn.XLOOKUP($AS282,仮想キートップ,入力コード),R$13,$BB282,R$14,_xlfn.XLOOKUP($AS282,仮想キートップ,キー位置),R$16,_xlfn.XLOOKUP($AS282,仮想キートップ,キー位置),IF(COUNTA($AM282:$AM$348)&gt;1,R$17,R$18)),_xlfn.CONCAT(R$4,R$6,IF($AS282=_xlfn.XLOOKUP($AS282,仮想キートップ,入力キー),R$7,R$10),_xlfn.XLOOKUP($AS282,仮想キートップ,入力コード),R$13,$BB282,R$14,_xlfn.XLOOKUP($AS282,仮想キートップ,キー位置),R$15,_xlfn.XLOOKUP($AS282,仮想キートップ,キー位置),R$17,IF($AS282=_xlfn.XLOOKUP($AS282,仮想キートップ,入力キー),R$8,R$9),_xlfn.XLOOKUP($AS282,仮想キートップ,入力コード),R$13,$BB282,R$14,_xlfn.XLOOKUP($AS282,仮想キートップ,キー位置),R$16,_xlfn.XLOOKUP($AS282,仮想キートップ,キー位置),R$17,R$5,IF($AS282=_xlfn.XLOOKUP($AS282,仮想キートップ,入力キー),R$7,R$10),_xlfn.XLOOKUP($AS282,仮想キートップ,入力コード),R$13,$BD282,R$14,_xlfn.XLOOKUP($AS282,仮想キートップ,キー位置),R$15,_xlfn.XLOOKUP($AS282,仮想キートップ,キー位置),R$17,IF($AS282=_xlfn.XLOOKUP($AS282,仮想キートップ,入力キー),R$12,R$11),_xlfn.XLOOKUP($AS282,仮想キートップ,入力コード),R$13,$BD282,R$14,_xlfn.XLOOKUP($AS282,仮想キートップ,キー位置),R$16,_xlfn.XLOOKUP($AS282,仮想キートップ,キー位置),IF(COUNTA($AM282:$AM$348)&gt;1,R$17,R$18)))),"")</f>
        <v/>
      </c>
      <c r="S282" s="282"/>
      <c r="U282" s="24">
        <f t="shared" si="174"/>
        <v>1</v>
      </c>
      <c r="V282" s="23" t="str">
        <f t="shared" si="175"/>
        <v>B</v>
      </c>
      <c r="W282" s="23">
        <f t="shared" si="176"/>
        <v>0</v>
      </c>
      <c r="X282" s="23">
        <f t="shared" si="177"/>
        <v>2</v>
      </c>
      <c r="Y282" s="30">
        <f t="shared" si="178"/>
        <v>549755813888</v>
      </c>
      <c r="Z282" s="178">
        <f t="shared" si="179"/>
        <v>1</v>
      </c>
      <c r="AA282" s="23"/>
      <c r="AB282" s="386" t="str">
        <f t="shared" si="180"/>
        <v/>
      </c>
      <c r="AC282" s="49" t="str">
        <f t="shared" si="181"/>
        <v/>
      </c>
      <c r="AD282" s="50">
        <f t="shared" si="182"/>
        <v>0</v>
      </c>
      <c r="AE282" s="49" t="str">
        <f t="shared" si="183"/>
        <v/>
      </c>
      <c r="AF282" s="49" t="str">
        <f t="shared" si="184"/>
        <v/>
      </c>
      <c r="AG282" s="48">
        <f t="shared" si="185"/>
        <v>0</v>
      </c>
      <c r="AH282" s="386" t="str">
        <f t="shared" si="186"/>
        <v/>
      </c>
      <c r="AI282" s="49" t="str">
        <f t="shared" si="187"/>
        <v/>
      </c>
      <c r="AJ282" s="50">
        <f t="shared" si="188"/>
        <v>0</v>
      </c>
      <c r="AK282" s="23"/>
      <c r="AL282" s="113">
        <v>54</v>
      </c>
      <c r="AM282" s="51"/>
      <c r="AN282" s="335"/>
      <c r="AO282" s="335"/>
      <c r="AP282" s="53"/>
      <c r="AQ282" s="52"/>
      <c r="AR282" s="62" t="s">
        <v>290</v>
      </c>
      <c r="AS282" s="62" t="s">
        <v>76</v>
      </c>
      <c r="AT282" s="62"/>
      <c r="AU282" s="101"/>
      <c r="AV282" s="54" t="s">
        <v>76</v>
      </c>
      <c r="AW282" s="430"/>
      <c r="AX282" s="55"/>
      <c r="AY282" s="56"/>
      <c r="AZ282" s="270" t="str">
        <f t="shared" si="172"/>
        <v>{"key_code":"w"},{"key_code":"o"}</v>
      </c>
      <c r="BA282" s="83"/>
      <c r="BB282" s="122" t="str">
        <f t="shared" si="173"/>
        <v>{"key_code":"w"},{"key_code":"o"}</v>
      </c>
      <c r="BC282" s="83"/>
      <c r="BD282" s="320"/>
    </row>
    <row r="283" spans="1:56" ht="21">
      <c r="A283" s="285"/>
      <c r="B283" s="286"/>
      <c r="C283" s="295"/>
      <c r="D283" s="296"/>
      <c r="E283" s="291"/>
      <c r="F283" s="202" t="str">
        <f t="shared" si="189"/>
        <v/>
      </c>
      <c r="G283" s="86" t="str">
        <f t="shared" si="190"/>
        <v/>
      </c>
      <c r="H283" s="86" t="str">
        <f t="shared" si="191"/>
        <v/>
      </c>
      <c r="I283" s="86" t="str">
        <f t="shared" si="192"/>
        <v/>
      </c>
      <c r="J283" s="86" t="str">
        <f t="shared" si="193"/>
        <v/>
      </c>
      <c r="K283" s="86" t="str">
        <f t="shared" si="194"/>
        <v/>
      </c>
      <c r="L283" s="86" t="str">
        <f t="shared" si="195"/>
        <v>{"description":"Sp み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M283" s="86" t="str">
        <f t="shared" si="196"/>
        <v/>
      </c>
      <c r="N283" s="286"/>
      <c r="O283" s="92" t="str">
        <f t="shared" si="197"/>
        <v/>
      </c>
      <c r="P283" s="86" t="str">
        <f t="shared" si="198"/>
        <v/>
      </c>
      <c r="Q283" s="86" t="str">
        <f t="shared" si="199"/>
        <v/>
      </c>
      <c r="R283" s="93" t="str">
        <f>IF(AND($AM283&lt;&gt;"",$U283=1),_xlfn.CONCAT(R$3,PROPER(_xlfn.XLOOKUP($AS283,入力キー,入力コード)),IF(OR($BD283="",$BD283=$BB283),_xlfn.CONCAT(R$4,IF($AS283=_xlfn.XLOOKUP($AS283,仮想キートップ,入力キー),R$7,R$10),_xlfn.XLOOKUP($AS283,仮想キートップ,入力コード),R$13,$BB283,R$14,_xlfn.XLOOKUP($AS283,仮想キートップ,キー位置),R$15,_xlfn.XLOOKUP($AS283,仮想キートップ,キー位置),R$17,IF($AS283=_xlfn.XLOOKUP($AS283,仮想キートップ,入力キー),R$12,R$11),_xlfn.XLOOKUP($AS283,仮想キートップ,入力コード),R$13,$BB283,R$14,_xlfn.XLOOKUP($AS283,仮想キートップ,キー位置),R$16,_xlfn.XLOOKUP($AS283,仮想キートップ,キー位置),IF(COUNTA($AM283:$AM$348)&gt;1,R$17,R$18)),_xlfn.CONCAT(R$4,R$6,IF($AS283=_xlfn.XLOOKUP($AS283,仮想キートップ,入力キー),R$7,R$10),_xlfn.XLOOKUP($AS283,仮想キートップ,入力コード),R$13,$BB283,R$14,_xlfn.XLOOKUP($AS283,仮想キートップ,キー位置),R$15,_xlfn.XLOOKUP($AS283,仮想キートップ,キー位置),R$17,IF($AS283=_xlfn.XLOOKUP($AS283,仮想キートップ,入力キー),R$8,R$9),_xlfn.XLOOKUP($AS283,仮想キートップ,入力コード),R$13,$BB283,R$14,_xlfn.XLOOKUP($AS283,仮想キートップ,キー位置),R$16,_xlfn.XLOOKUP($AS283,仮想キートップ,キー位置),R$17,R$5,IF($AS283=_xlfn.XLOOKUP($AS283,仮想キートップ,入力キー),R$7,R$10),_xlfn.XLOOKUP($AS283,仮想キートップ,入力コード),R$13,$BD283,R$14,_xlfn.XLOOKUP($AS283,仮想キートップ,キー位置),R$15,_xlfn.XLOOKUP($AS283,仮想キートップ,キー位置),R$17,IF($AS283=_xlfn.XLOOKUP($AS283,仮想キートップ,入力キー),R$12,R$11),_xlfn.XLOOKUP($AS283,仮想キートップ,入力コード),R$13,$BD283,R$14,_xlfn.XLOOKUP($AS283,仮想キートップ,キー位置),R$16,_xlfn.XLOOKUP($AS283,仮想キートップ,キー位置),IF(COUNTA($AM283:$AM$348)&gt;1,R$17,R$18)))),"")</f>
        <v/>
      </c>
      <c r="S283" s="282"/>
      <c r="U283" s="24">
        <f t="shared" si="174"/>
        <v>1</v>
      </c>
      <c r="V283" s="23" t="str">
        <f t="shared" si="175"/>
        <v>B</v>
      </c>
      <c r="W283" s="23">
        <f t="shared" si="176"/>
        <v>0</v>
      </c>
      <c r="X283" s="23">
        <f t="shared" si="177"/>
        <v>2</v>
      </c>
      <c r="Y283" s="30">
        <f t="shared" si="178"/>
        <v>2199023255552</v>
      </c>
      <c r="Z283" s="178">
        <f t="shared" si="179"/>
        <v>1</v>
      </c>
      <c r="AA283" s="23"/>
      <c r="AB283" s="386" t="str">
        <f t="shared" si="180"/>
        <v/>
      </c>
      <c r="AC283" s="49" t="str">
        <f t="shared" si="181"/>
        <v/>
      </c>
      <c r="AD283" s="50">
        <f t="shared" si="182"/>
        <v>0</v>
      </c>
      <c r="AE283" s="49" t="str">
        <f t="shared" si="183"/>
        <v/>
      </c>
      <c r="AF283" s="49" t="str">
        <f t="shared" si="184"/>
        <v/>
      </c>
      <c r="AG283" s="48">
        <f t="shared" si="185"/>
        <v>0</v>
      </c>
      <c r="AH283" s="386" t="str">
        <f t="shared" si="186"/>
        <v/>
      </c>
      <c r="AI283" s="49" t="str">
        <f t="shared" si="187"/>
        <v/>
      </c>
      <c r="AJ283" s="50">
        <f t="shared" si="188"/>
        <v>0</v>
      </c>
      <c r="AK283" s="23"/>
      <c r="AL283" s="113">
        <v>56</v>
      </c>
      <c r="AM283" s="51"/>
      <c r="AN283" s="335"/>
      <c r="AO283" s="335"/>
      <c r="AP283" s="53"/>
      <c r="AQ283" s="52"/>
      <c r="AR283" s="62" t="s">
        <v>290</v>
      </c>
      <c r="AS283" s="62" t="s">
        <v>78</v>
      </c>
      <c r="AT283" s="62"/>
      <c r="AU283" s="101"/>
      <c r="AV283" s="54" t="s">
        <v>78</v>
      </c>
      <c r="AW283" s="430"/>
      <c r="AX283" s="55"/>
      <c r="AY283" s="56"/>
      <c r="AZ283" s="270" t="str">
        <f t="shared" si="172"/>
        <v>{"key_code":"m"},{"key_code":"i"}</v>
      </c>
      <c r="BA283" s="83"/>
      <c r="BB283" s="122" t="str">
        <f t="shared" si="173"/>
        <v>{"key_code":"m"},{"key_code":"i"}</v>
      </c>
      <c r="BC283" s="83"/>
      <c r="BD283" s="320"/>
    </row>
    <row r="284" spans="1:56" ht="21">
      <c r="A284" s="285"/>
      <c r="B284" s="286"/>
      <c r="C284" s="295"/>
      <c r="D284" s="296"/>
      <c r="E284" s="291"/>
      <c r="F284" s="202" t="str">
        <f t="shared" si="189"/>
        <v/>
      </c>
      <c r="G284" s="86" t="str">
        <f t="shared" si="190"/>
        <v/>
      </c>
      <c r="H284" s="86" t="str">
        <f t="shared" si="191"/>
        <v/>
      </c>
      <c r="I284" s="86" t="str">
        <f t="shared" si="192"/>
        <v/>
      </c>
      <c r="J284" s="86" t="str">
        <f t="shared" si="193"/>
        <v/>
      </c>
      <c r="K284" s="86" t="str">
        <f t="shared" si="194"/>
        <v/>
      </c>
      <c r="L284" s="86" t="str">
        <f t="shared" si="195"/>
        <v>{"description":"Sp お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M284" s="86" t="str">
        <f t="shared" si="196"/>
        <v/>
      </c>
      <c r="N284" s="286"/>
      <c r="O284" s="92" t="str">
        <f t="shared" si="197"/>
        <v/>
      </c>
      <c r="P284" s="86" t="str">
        <f t="shared" si="198"/>
        <v/>
      </c>
      <c r="Q284" s="86" t="str">
        <f t="shared" si="199"/>
        <v/>
      </c>
      <c r="R284" s="93" t="str">
        <f>IF(AND($AM284&lt;&gt;"",$U284=1),_xlfn.CONCAT(R$3,PROPER(_xlfn.XLOOKUP($AS284,入力キー,入力コード)),IF(OR($BD284="",$BD284=$BB284),_xlfn.CONCAT(R$4,IF($AS284=_xlfn.XLOOKUP($AS284,仮想キートップ,入力キー),R$7,R$10),_xlfn.XLOOKUP($AS284,仮想キートップ,入力コード),R$13,$BB284,R$14,_xlfn.XLOOKUP($AS284,仮想キートップ,キー位置),R$15,_xlfn.XLOOKUP($AS284,仮想キートップ,キー位置),R$17,IF($AS284=_xlfn.XLOOKUP($AS284,仮想キートップ,入力キー),R$12,R$11),_xlfn.XLOOKUP($AS284,仮想キートップ,入力コード),R$13,$BB284,R$14,_xlfn.XLOOKUP($AS284,仮想キートップ,キー位置),R$16,_xlfn.XLOOKUP($AS284,仮想キートップ,キー位置),IF(COUNTA($AM284:$AM$348)&gt;1,R$17,R$18)),_xlfn.CONCAT(R$4,R$6,IF($AS284=_xlfn.XLOOKUP($AS284,仮想キートップ,入力キー),R$7,R$10),_xlfn.XLOOKUP($AS284,仮想キートップ,入力コード),R$13,$BB284,R$14,_xlfn.XLOOKUP($AS284,仮想キートップ,キー位置),R$15,_xlfn.XLOOKUP($AS284,仮想キートップ,キー位置),R$17,IF($AS284=_xlfn.XLOOKUP($AS284,仮想キートップ,入力キー),R$8,R$9),_xlfn.XLOOKUP($AS284,仮想キートップ,入力コード),R$13,$BB284,R$14,_xlfn.XLOOKUP($AS284,仮想キートップ,キー位置),R$16,_xlfn.XLOOKUP($AS284,仮想キートップ,キー位置),R$17,R$5,IF($AS284=_xlfn.XLOOKUP($AS284,仮想キートップ,入力キー),R$7,R$10),_xlfn.XLOOKUP($AS284,仮想キートップ,入力コード),R$13,$BD284,R$14,_xlfn.XLOOKUP($AS284,仮想キートップ,キー位置),R$15,_xlfn.XLOOKUP($AS284,仮想キートップ,キー位置),R$17,IF($AS284=_xlfn.XLOOKUP($AS284,仮想キートップ,入力キー),R$12,R$11),_xlfn.XLOOKUP($AS284,仮想キートップ,入力コード),R$13,$BD284,R$14,_xlfn.XLOOKUP($AS284,仮想キートップ,キー位置),R$16,_xlfn.XLOOKUP($AS284,仮想キートップ,キー位置),IF(COUNTA($AM284:$AM$348)&gt;1,R$17,R$18)))),"")</f>
        <v/>
      </c>
      <c r="S284" s="282"/>
      <c r="U284" s="24">
        <f t="shared" si="174"/>
        <v>1</v>
      </c>
      <c r="V284" s="23" t="str">
        <f t="shared" si="175"/>
        <v>B</v>
      </c>
      <c r="W284" s="23">
        <f t="shared" si="176"/>
        <v>0</v>
      </c>
      <c r="X284" s="23">
        <f t="shared" si="177"/>
        <v>2</v>
      </c>
      <c r="Y284" s="30">
        <f t="shared" si="178"/>
        <v>4398046511104</v>
      </c>
      <c r="Z284" s="178">
        <f t="shared" si="179"/>
        <v>1</v>
      </c>
      <c r="AA284" s="23"/>
      <c r="AB284" s="386" t="str">
        <f t="shared" si="180"/>
        <v/>
      </c>
      <c r="AC284" s="49" t="str">
        <f t="shared" si="181"/>
        <v/>
      </c>
      <c r="AD284" s="50">
        <f t="shared" si="182"/>
        <v>0</v>
      </c>
      <c r="AE284" s="49" t="str">
        <f t="shared" si="183"/>
        <v/>
      </c>
      <c r="AF284" s="49" t="str">
        <f t="shared" si="184"/>
        <v/>
      </c>
      <c r="AG284" s="48">
        <f t="shared" si="185"/>
        <v>0</v>
      </c>
      <c r="AH284" s="386" t="str">
        <f t="shared" si="186"/>
        <v/>
      </c>
      <c r="AI284" s="49" t="str">
        <f t="shared" si="187"/>
        <v/>
      </c>
      <c r="AJ284" s="50">
        <f t="shared" si="188"/>
        <v>0</v>
      </c>
      <c r="AK284" s="23"/>
      <c r="AL284" s="113">
        <v>57</v>
      </c>
      <c r="AM284" s="51"/>
      <c r="AN284" s="335"/>
      <c r="AO284" s="335"/>
      <c r="AP284" s="53"/>
      <c r="AQ284" s="52"/>
      <c r="AR284" s="62" t="s">
        <v>290</v>
      </c>
      <c r="AS284" s="62" t="s">
        <v>79</v>
      </c>
      <c r="AT284" s="62"/>
      <c r="AU284" s="101"/>
      <c r="AV284" s="54" t="s">
        <v>79</v>
      </c>
      <c r="AW284" s="430"/>
      <c r="AX284" s="55"/>
      <c r="AY284" s="56"/>
      <c r="AZ284" s="270" t="str">
        <f t="shared" si="172"/>
        <v>{"key_code":"o"}</v>
      </c>
      <c r="BA284" s="83"/>
      <c r="BB284" s="122" t="str">
        <f t="shared" si="173"/>
        <v>{"key_code":"o"}</v>
      </c>
      <c r="BC284" s="83"/>
      <c r="BD284" s="320"/>
    </row>
    <row r="285" spans="1:56" ht="21">
      <c r="A285" s="285"/>
      <c r="B285" s="286"/>
      <c r="C285" s="295"/>
      <c r="D285" s="296"/>
      <c r="E285" s="291"/>
      <c r="F285" s="202" t="str">
        <f t="shared" si="189"/>
        <v/>
      </c>
      <c r="G285" s="86" t="str">
        <f t="shared" si="190"/>
        <v/>
      </c>
      <c r="H285" s="86" t="str">
        <f t="shared" si="191"/>
        <v/>
      </c>
      <c r="I285" s="86" t="str">
        <f t="shared" si="192"/>
        <v/>
      </c>
      <c r="J285" s="86" t="str">
        <f t="shared" si="193"/>
        <v/>
      </c>
      <c r="K285" s="86" t="str">
        <f t="shared" si="194"/>
        <v/>
      </c>
      <c r="L285" s="86" t="str">
        <f t="shared" si="195"/>
        <v>{"description":"Sp む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mandatory":["shift"],"optional":["caps_lock"]}},"to":[{"key_code":"m"},{"key_code":"u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mandatory":["shift"],"optional":["caps_lock"]}},"to":[{"key_code":"m"},{"key_code":"u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M285" s="86" t="str">
        <f t="shared" si="196"/>
        <v/>
      </c>
      <c r="N285" s="286"/>
      <c r="O285" s="92" t="str">
        <f t="shared" si="197"/>
        <v/>
      </c>
      <c r="P285" s="86" t="str">
        <f t="shared" si="198"/>
        <v/>
      </c>
      <c r="Q285" s="86" t="str">
        <f t="shared" si="199"/>
        <v/>
      </c>
      <c r="R285" s="93" t="str">
        <f>IF(AND($AM285&lt;&gt;"",$U285=1),_xlfn.CONCAT(R$3,PROPER(_xlfn.XLOOKUP($AS285,入力キー,入力コード)),IF(OR($BD285="",$BD285=$BB285),_xlfn.CONCAT(R$4,IF($AS285=_xlfn.XLOOKUP($AS285,仮想キートップ,入力キー),R$7,R$10),_xlfn.XLOOKUP($AS285,仮想キートップ,入力コード),R$13,$BB285,R$14,_xlfn.XLOOKUP($AS285,仮想キートップ,キー位置),R$15,_xlfn.XLOOKUP($AS285,仮想キートップ,キー位置),R$17,IF($AS285=_xlfn.XLOOKUP($AS285,仮想キートップ,入力キー),R$12,R$11),_xlfn.XLOOKUP($AS285,仮想キートップ,入力コード),R$13,$BB285,R$14,_xlfn.XLOOKUP($AS285,仮想キートップ,キー位置),R$16,_xlfn.XLOOKUP($AS285,仮想キートップ,キー位置),IF(COUNTA($AM285:$AM$348)&gt;1,R$17,R$18)),_xlfn.CONCAT(R$4,R$6,IF($AS285=_xlfn.XLOOKUP($AS285,仮想キートップ,入力キー),R$7,R$10),_xlfn.XLOOKUP($AS285,仮想キートップ,入力コード),R$13,$BB285,R$14,_xlfn.XLOOKUP($AS285,仮想キートップ,キー位置),R$15,_xlfn.XLOOKUP($AS285,仮想キートップ,キー位置),R$17,IF($AS285=_xlfn.XLOOKUP($AS285,仮想キートップ,入力キー),R$8,R$9),_xlfn.XLOOKUP($AS285,仮想キートップ,入力コード),R$13,$BB285,R$14,_xlfn.XLOOKUP($AS285,仮想キートップ,キー位置),R$16,_xlfn.XLOOKUP($AS285,仮想キートップ,キー位置),R$17,R$5,IF($AS285=_xlfn.XLOOKUP($AS285,仮想キートップ,入力キー),R$7,R$10),_xlfn.XLOOKUP($AS285,仮想キートップ,入力コード),R$13,$BD285,R$14,_xlfn.XLOOKUP($AS285,仮想キートップ,キー位置),R$15,_xlfn.XLOOKUP($AS285,仮想キートップ,キー位置),R$17,IF($AS285=_xlfn.XLOOKUP($AS285,仮想キートップ,入力キー),R$12,R$11),_xlfn.XLOOKUP($AS285,仮想キートップ,入力コード),R$13,$BD285,R$14,_xlfn.XLOOKUP($AS285,仮想キートップ,キー位置),R$16,_xlfn.XLOOKUP($AS285,仮想キートップ,キー位置),IF(COUNTA($AM285:$AM$348)&gt;1,R$17,R$18)))),"")</f>
        <v/>
      </c>
      <c r="S285" s="282"/>
      <c r="U285" s="24">
        <f t="shared" si="174"/>
        <v>1</v>
      </c>
      <c r="V285" s="23" t="str">
        <f t="shared" si="175"/>
        <v>B</v>
      </c>
      <c r="W285" s="23">
        <f t="shared" si="176"/>
        <v>0</v>
      </c>
      <c r="X285" s="23">
        <f t="shared" si="177"/>
        <v>2</v>
      </c>
      <c r="Y285" s="30">
        <f t="shared" si="178"/>
        <v>17592186044416</v>
      </c>
      <c r="Z285" s="178">
        <f t="shared" si="179"/>
        <v>1</v>
      </c>
      <c r="AA285" s="23"/>
      <c r="AB285" s="386" t="str">
        <f t="shared" si="180"/>
        <v/>
      </c>
      <c r="AC285" s="49" t="str">
        <f t="shared" si="181"/>
        <v/>
      </c>
      <c r="AD285" s="50">
        <f t="shared" si="182"/>
        <v>0</v>
      </c>
      <c r="AE285" s="49" t="str">
        <f t="shared" si="183"/>
        <v/>
      </c>
      <c r="AF285" s="49" t="str">
        <f t="shared" si="184"/>
        <v/>
      </c>
      <c r="AG285" s="48">
        <f t="shared" si="185"/>
        <v>0</v>
      </c>
      <c r="AH285" s="386" t="str">
        <f t="shared" si="186"/>
        <v/>
      </c>
      <c r="AI285" s="49" t="str">
        <f t="shared" si="187"/>
        <v/>
      </c>
      <c r="AJ285" s="50">
        <f t="shared" si="188"/>
        <v>0</v>
      </c>
      <c r="AK285" s="23"/>
      <c r="AL285" s="113">
        <v>59</v>
      </c>
      <c r="AM285" s="51"/>
      <c r="AN285" s="335"/>
      <c r="AO285" s="335"/>
      <c r="AP285" s="53"/>
      <c r="AQ285" s="52"/>
      <c r="AR285" s="62" t="s">
        <v>290</v>
      </c>
      <c r="AS285" s="62" t="s">
        <v>45</v>
      </c>
      <c r="AT285" s="62"/>
      <c r="AU285" s="101"/>
      <c r="AV285" s="54" t="s">
        <v>45</v>
      </c>
      <c r="AW285" s="430"/>
      <c r="AX285" s="55"/>
      <c r="AY285" s="56"/>
      <c r="AZ285" s="270" t="str">
        <f t="shared" si="172"/>
        <v>{"key_code":"m"},{"key_code":"u"}</v>
      </c>
      <c r="BA285" s="83"/>
      <c r="BB285" s="122" t="str">
        <f t="shared" si="173"/>
        <v>{"key_code":"m"},{"key_code":"u"}</v>
      </c>
      <c r="BC285" s="83"/>
      <c r="BD285" s="320"/>
    </row>
    <row r="286" spans="1:56" ht="21">
      <c r="A286" s="285"/>
      <c r="B286" s="286"/>
      <c r="C286" s="295"/>
      <c r="D286" s="296"/>
      <c r="E286" s="291"/>
      <c r="F286" s="202" t="str">
        <f t="shared" si="189"/>
        <v/>
      </c>
      <c r="G286" s="86" t="str">
        <f t="shared" si="190"/>
        <v/>
      </c>
      <c r="H286" s="86" t="str">
        <f t="shared" si="191"/>
        <v/>
      </c>
      <c r="I286" s="86" t="str">
        <f t="shared" si="192"/>
        <v/>
      </c>
      <c r="J286" s="86" t="str">
        <f t="shared" si="193"/>
        <v/>
      </c>
      <c r="K286" s="86" t="str">
        <f t="shared" si="194"/>
        <v/>
      </c>
      <c r="L286" s="86" t="str">
        <f t="shared" si="195"/>
        <v>{"description":"Sp わ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mandatory":["shift"],"optional":["caps_lock"]}},"to":[{"key_code":"w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mandatory":["shift"],"optional":["caps_lock"]}},"to":[{"key_code":"w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M286" s="86" t="str">
        <f t="shared" si="196"/>
        <v/>
      </c>
      <c r="N286" s="286"/>
      <c r="O286" s="92" t="str">
        <f t="shared" si="197"/>
        <v/>
      </c>
      <c r="P286" s="86" t="str">
        <f t="shared" si="198"/>
        <v/>
      </c>
      <c r="Q286" s="86" t="str">
        <f t="shared" si="199"/>
        <v/>
      </c>
      <c r="R286" s="93" t="str">
        <f>IF(AND($AM286&lt;&gt;"",$U286=1),_xlfn.CONCAT(R$3,PROPER(_xlfn.XLOOKUP($AS286,入力キー,入力コード)),IF(OR($BD286="",$BD286=$BB286),_xlfn.CONCAT(R$4,IF($AS286=_xlfn.XLOOKUP($AS286,仮想キートップ,入力キー),R$7,R$10),_xlfn.XLOOKUP($AS286,仮想キートップ,入力コード),R$13,$BB286,R$14,_xlfn.XLOOKUP($AS286,仮想キートップ,キー位置),R$15,_xlfn.XLOOKUP($AS286,仮想キートップ,キー位置),R$17,IF($AS286=_xlfn.XLOOKUP($AS286,仮想キートップ,入力キー),R$12,R$11),_xlfn.XLOOKUP($AS286,仮想キートップ,入力コード),R$13,$BB286,R$14,_xlfn.XLOOKUP($AS286,仮想キートップ,キー位置),R$16,_xlfn.XLOOKUP($AS286,仮想キートップ,キー位置),IF(COUNTA($AM286:$AM$348)&gt;1,R$17,R$18)),_xlfn.CONCAT(R$4,R$6,IF($AS286=_xlfn.XLOOKUP($AS286,仮想キートップ,入力キー),R$7,R$10),_xlfn.XLOOKUP($AS286,仮想キートップ,入力コード),R$13,$BB286,R$14,_xlfn.XLOOKUP($AS286,仮想キートップ,キー位置),R$15,_xlfn.XLOOKUP($AS286,仮想キートップ,キー位置),R$17,IF($AS286=_xlfn.XLOOKUP($AS286,仮想キートップ,入力キー),R$8,R$9),_xlfn.XLOOKUP($AS286,仮想キートップ,入力コード),R$13,$BB286,R$14,_xlfn.XLOOKUP($AS286,仮想キートップ,キー位置),R$16,_xlfn.XLOOKUP($AS286,仮想キートップ,キー位置),R$17,R$5,IF($AS286=_xlfn.XLOOKUP($AS286,仮想キートップ,入力キー),R$7,R$10),_xlfn.XLOOKUP($AS286,仮想キートップ,入力コード),R$13,$BD286,R$14,_xlfn.XLOOKUP($AS286,仮想キートップ,キー位置),R$15,_xlfn.XLOOKUP($AS286,仮想キートップ,キー位置),R$17,IF($AS286=_xlfn.XLOOKUP($AS286,仮想キートップ,入力キー),R$12,R$11),_xlfn.XLOOKUP($AS286,仮想キートップ,入力コード),R$13,$BD286,R$14,_xlfn.XLOOKUP($AS286,仮想キートップ,キー位置),R$16,_xlfn.XLOOKUP($AS286,仮想キートップ,キー位置),IF(COUNTA($AM286:$AM$348)&gt;1,R$17,R$18)))),"")</f>
        <v/>
      </c>
      <c r="S286" s="282"/>
      <c r="U286" s="24">
        <f t="shared" si="174"/>
        <v>1</v>
      </c>
      <c r="V286" s="23" t="str">
        <f t="shared" si="175"/>
        <v>B</v>
      </c>
      <c r="W286" s="23">
        <f t="shared" si="176"/>
        <v>0</v>
      </c>
      <c r="X286" s="23">
        <f t="shared" si="177"/>
        <v>2</v>
      </c>
      <c r="Y286" s="30">
        <f t="shared" si="178"/>
        <v>35184372088832</v>
      </c>
      <c r="Z286" s="178">
        <f t="shared" si="179"/>
        <v>1</v>
      </c>
      <c r="AA286" s="23"/>
      <c r="AB286" s="386" t="str">
        <f t="shared" si="180"/>
        <v/>
      </c>
      <c r="AC286" s="49" t="str">
        <f t="shared" si="181"/>
        <v/>
      </c>
      <c r="AD286" s="50">
        <f t="shared" si="182"/>
        <v>0</v>
      </c>
      <c r="AE286" s="49" t="str">
        <f t="shared" si="183"/>
        <v/>
      </c>
      <c r="AF286" s="49" t="str">
        <f t="shared" si="184"/>
        <v/>
      </c>
      <c r="AG286" s="48">
        <f t="shared" si="185"/>
        <v>0</v>
      </c>
      <c r="AH286" s="386" t="str">
        <f t="shared" si="186"/>
        <v/>
      </c>
      <c r="AI286" s="49" t="str">
        <f t="shared" si="187"/>
        <v/>
      </c>
      <c r="AJ286" s="50">
        <f t="shared" si="188"/>
        <v>0</v>
      </c>
      <c r="AK286" s="23"/>
      <c r="AL286" s="113">
        <v>60</v>
      </c>
      <c r="AM286" s="51"/>
      <c r="AN286" s="335"/>
      <c r="AO286" s="335"/>
      <c r="AP286" s="53"/>
      <c r="AQ286" s="52"/>
      <c r="AR286" s="62" t="s">
        <v>290</v>
      </c>
      <c r="AS286" s="62" t="s">
        <v>54</v>
      </c>
      <c r="AT286" s="62"/>
      <c r="AU286" s="101"/>
      <c r="AV286" s="54" t="s">
        <v>54</v>
      </c>
      <c r="AW286" s="430"/>
      <c r="AX286" s="55"/>
      <c r="AY286" s="56"/>
      <c r="AZ286" s="270" t="str">
        <f t="shared" si="172"/>
        <v>{"key_code":"w"},{"key_code":"a"}</v>
      </c>
      <c r="BA286" s="83"/>
      <c r="BB286" s="122" t="str">
        <f t="shared" si="173"/>
        <v>{"key_code":"w"},{"key_code":"a"}</v>
      </c>
      <c r="BC286" s="83"/>
      <c r="BD286" s="320"/>
    </row>
    <row r="287" spans="1:56" ht="21">
      <c r="A287" s="285"/>
      <c r="B287" s="286"/>
      <c r="C287" s="295"/>
      <c r="D287" s="296"/>
      <c r="E287" s="291"/>
      <c r="F287" s="202" t="str">
        <f t="shared" si="189"/>
        <v/>
      </c>
      <c r="G287" s="86" t="str">
        <f t="shared" si="190"/>
        <v/>
      </c>
      <c r="H287" s="86" t="str">
        <f t="shared" si="191"/>
        <v/>
      </c>
      <c r="I287" s="86" t="str">
        <f t="shared" si="192"/>
        <v/>
      </c>
      <c r="J287" s="86" t="str">
        <f t="shared" si="193"/>
        <v/>
      </c>
      <c r="K287" s="86" t="str">
        <f t="shared" si="194"/>
        <v/>
      </c>
      <c r="L287" s="86" t="str">
        <f t="shared" si="195"/>
        <v>{"description":"Sp 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M287" s="86" t="str">
        <f t="shared" si="196"/>
        <v/>
      </c>
      <c r="N287" s="286"/>
      <c r="O287" s="92" t="str">
        <f t="shared" si="197"/>
        <v/>
      </c>
      <c r="P287" s="86" t="str">
        <f t="shared" si="198"/>
        <v/>
      </c>
      <c r="Q287" s="86" t="str">
        <f t="shared" si="199"/>
        <v/>
      </c>
      <c r="R287" s="93" t="str">
        <f>IF(AND($AM287&lt;&gt;"",$U287=1),_xlfn.CONCAT(R$3,PROPER(_xlfn.XLOOKUP($AS287,入力キー,入力コード)),IF(OR($BD287="",$BD287=$BB287),_xlfn.CONCAT(R$4,IF($AS287=_xlfn.XLOOKUP($AS287,仮想キートップ,入力キー),R$7,R$10),_xlfn.XLOOKUP($AS287,仮想キートップ,入力コード),R$13,$BB287,R$14,_xlfn.XLOOKUP($AS287,仮想キートップ,キー位置),R$15,_xlfn.XLOOKUP($AS287,仮想キートップ,キー位置),R$17,IF($AS287=_xlfn.XLOOKUP($AS287,仮想キートップ,入力キー),R$12,R$11),_xlfn.XLOOKUP($AS287,仮想キートップ,入力コード),R$13,$BB287,R$14,_xlfn.XLOOKUP($AS287,仮想キートップ,キー位置),R$16,_xlfn.XLOOKUP($AS287,仮想キートップ,キー位置),IF(COUNTA($AM287:$AM$348)&gt;1,R$17,R$18)),_xlfn.CONCAT(R$4,R$6,IF($AS287=_xlfn.XLOOKUP($AS287,仮想キートップ,入力キー),R$7,R$10),_xlfn.XLOOKUP($AS287,仮想キートップ,入力コード),R$13,$BB287,R$14,_xlfn.XLOOKUP($AS287,仮想キートップ,キー位置),R$15,_xlfn.XLOOKUP($AS287,仮想キートップ,キー位置),R$17,IF($AS287=_xlfn.XLOOKUP($AS287,仮想キートップ,入力キー),R$8,R$9),_xlfn.XLOOKUP($AS287,仮想キートップ,入力コード),R$13,$BB287,R$14,_xlfn.XLOOKUP($AS287,仮想キートップ,キー位置),R$16,_xlfn.XLOOKUP($AS287,仮想キートップ,キー位置),R$17,R$5,IF($AS287=_xlfn.XLOOKUP($AS287,仮想キートップ,入力キー),R$7,R$10),_xlfn.XLOOKUP($AS287,仮想キートップ,入力コード),R$13,$BD287,R$14,_xlfn.XLOOKUP($AS287,仮想キートップ,キー位置),R$15,_xlfn.XLOOKUP($AS287,仮想キートップ,キー位置),R$17,IF($AS287=_xlfn.XLOOKUP($AS287,仮想キートップ,入力キー),R$12,R$11),_xlfn.XLOOKUP($AS287,仮想キートップ,入力コード),R$13,$BD287,R$14,_xlfn.XLOOKUP($AS287,仮想キートップ,キー位置),R$16,_xlfn.XLOOKUP($AS287,仮想キートップ,キー位置),IF(COUNTA($AM287:$AM$348)&gt;1,R$17,R$18)))),"")</f>
        <v/>
      </c>
      <c r="S287" s="282"/>
      <c r="U287" s="24">
        <f t="shared" si="174"/>
        <v>1</v>
      </c>
      <c r="V287" s="23" t="str">
        <f t="shared" si="175"/>
        <v>B</v>
      </c>
      <c r="W287" s="23">
        <f t="shared" si="176"/>
        <v>0</v>
      </c>
      <c r="X287" s="23">
        <f t="shared" si="177"/>
        <v>2</v>
      </c>
      <c r="Y287" s="30">
        <f t="shared" si="178"/>
        <v>140737488355328</v>
      </c>
      <c r="Z287" s="178">
        <f t="shared" si="179"/>
        <v>1</v>
      </c>
      <c r="AA287" s="23"/>
      <c r="AB287" s="386" t="str">
        <f t="shared" si="180"/>
        <v/>
      </c>
      <c r="AC287" s="49" t="str">
        <f t="shared" si="181"/>
        <v/>
      </c>
      <c r="AD287" s="50">
        <f t="shared" si="182"/>
        <v>0</v>
      </c>
      <c r="AE287" s="49" t="str">
        <f t="shared" si="183"/>
        <v/>
      </c>
      <c r="AF287" s="49" t="str">
        <f t="shared" si="184"/>
        <v/>
      </c>
      <c r="AG287" s="48">
        <f t="shared" si="185"/>
        <v>0</v>
      </c>
      <c r="AH287" s="386" t="str">
        <f t="shared" si="186"/>
        <v/>
      </c>
      <c r="AI287" s="49" t="str">
        <f t="shared" si="187"/>
        <v/>
      </c>
      <c r="AJ287" s="50">
        <f t="shared" si="188"/>
        <v>0</v>
      </c>
      <c r="AK287" s="23"/>
      <c r="AL287" s="113"/>
      <c r="AM287" s="51"/>
      <c r="AN287" s="335"/>
      <c r="AO287" s="335"/>
      <c r="AP287" s="53"/>
      <c r="AQ287" s="52"/>
      <c r="AR287" s="62" t="s">
        <v>290</v>
      </c>
      <c r="AS287" s="62" t="s">
        <v>103</v>
      </c>
      <c r="AT287" s="62"/>
      <c r="AU287" s="101"/>
      <c r="AV287" s="54" t="s">
        <v>1094</v>
      </c>
      <c r="AW287" s="430"/>
      <c r="AX287" s="55"/>
      <c r="AY287" s="56"/>
      <c r="AZ287" s="270" t="str">
        <f t="shared" si="172"/>
        <v>{"key_code":"international1"}</v>
      </c>
      <c r="BA287" s="83"/>
      <c r="BB287" s="122" t="str">
        <f t="shared" si="173"/>
        <v>{"key_code":"international1"}</v>
      </c>
      <c r="BC287" s="83" t="s">
        <v>1098</v>
      </c>
      <c r="BD287" s="320"/>
    </row>
    <row r="288" spans="1:56" ht="42">
      <c r="A288" s="285"/>
      <c r="B288" s="286"/>
      <c r="C288" s="295"/>
      <c r="D288" s="296"/>
      <c r="E288" s="291"/>
      <c r="F288" s="202" t="str">
        <f t="shared" si="189"/>
        <v/>
      </c>
      <c r="G288" s="86" t="str">
        <f t="shared" si="190"/>
        <v/>
      </c>
      <c r="H288" s="86" t="str">
        <f t="shared" si="191"/>
        <v/>
      </c>
      <c r="I288" s="86" t="str">
        <f t="shared" si="192"/>
        <v/>
      </c>
      <c r="J288" s="86" t="str">
        <f t="shared" si="193"/>
        <v/>
      </c>
      <c r="K288" s="86" t="str">
        <f t="shared" si="194"/>
        <v/>
      </c>
      <c r="L288" s="86" t="str">
        <f t="shared" si="195"/>
        <v>{"description":"Sp @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2}},{"set_variable":{"name":"LKS","value":1}}],"to_after_key_up":[{"set_variable":{"name":"KC_LBRC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1}},{"set_variable":{"name":"LKS","value":1}}],"to_after_key_up":[{"set_variable":{"name":"KC_LBRC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2}},{"set_variable":{"name":"LKS","value":1}}],"to_after_key_up":[{"set_variable":{"name":"KC_LBRC","value":0}},{"set_variable":{"name":"USC","value":0}}],"type":"basic"},{"conditions":[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1}},{"set_variable":{"name":"LKS","value":1}}],"to_after_key_up":[{"set_variable":{"name":"KC_LBRC","value":0}},{"set_variable":{"name":"USC","value":0}}],"type":"basic"},</v>
      </c>
      <c r="M288" s="86" t="str">
        <f t="shared" si="196"/>
        <v/>
      </c>
      <c r="N288" s="286"/>
      <c r="O288" s="92" t="str">
        <f t="shared" si="197"/>
        <v/>
      </c>
      <c r="P288" s="86" t="str">
        <f t="shared" si="198"/>
        <v/>
      </c>
      <c r="Q288" s="86" t="str">
        <f t="shared" si="199"/>
        <v/>
      </c>
      <c r="R288" s="93" t="str">
        <f>IF(AND($AM288&lt;&gt;"",$U288=1),_xlfn.CONCAT(R$3,PROPER(_xlfn.XLOOKUP($AS288,入力キー,入力コード)),IF(OR($BD288="",$BD288=$BB288),_xlfn.CONCAT(R$4,IF($AS288=_xlfn.XLOOKUP($AS288,仮想キートップ,入力キー),R$7,R$10),_xlfn.XLOOKUP($AS288,仮想キートップ,入力コード),R$13,$BB288,R$14,_xlfn.XLOOKUP($AS288,仮想キートップ,キー位置),R$15,_xlfn.XLOOKUP($AS288,仮想キートップ,キー位置),R$17,IF($AS288=_xlfn.XLOOKUP($AS288,仮想キートップ,入力キー),R$12,R$11),_xlfn.XLOOKUP($AS288,仮想キートップ,入力コード),R$13,$BB288,R$14,_xlfn.XLOOKUP($AS288,仮想キートップ,キー位置),R$16,_xlfn.XLOOKUP($AS288,仮想キートップ,キー位置),IF(COUNTA($AM288:$AM$348)&gt;1,R$17,R$18)),_xlfn.CONCAT(R$4,R$6,IF($AS288=_xlfn.XLOOKUP($AS288,仮想キートップ,入力キー),R$7,R$10),_xlfn.XLOOKUP($AS288,仮想キートップ,入力コード),R$13,$BB288,R$14,_xlfn.XLOOKUP($AS288,仮想キートップ,キー位置),R$15,_xlfn.XLOOKUP($AS288,仮想キートップ,キー位置),R$17,IF($AS288=_xlfn.XLOOKUP($AS288,仮想キートップ,入力キー),R$8,R$9),_xlfn.XLOOKUP($AS288,仮想キートップ,入力コード),R$13,$BB288,R$14,_xlfn.XLOOKUP($AS288,仮想キートップ,キー位置),R$16,_xlfn.XLOOKUP($AS288,仮想キートップ,キー位置),R$17,R$5,IF($AS288=_xlfn.XLOOKUP($AS288,仮想キートップ,入力キー),R$7,R$10),_xlfn.XLOOKUP($AS288,仮想キートップ,入力コード),R$13,$BD288,R$14,_xlfn.XLOOKUP($AS288,仮想キートップ,キー位置),R$15,_xlfn.XLOOKUP($AS288,仮想キートップ,キー位置),R$17,IF($AS288=_xlfn.XLOOKUP($AS288,仮想キートップ,入力キー),R$12,R$11),_xlfn.XLOOKUP($AS288,仮想キートップ,入力コード),R$13,$BD288,R$14,_xlfn.XLOOKUP($AS288,仮想キートップ,キー位置),R$16,_xlfn.XLOOKUP($AS288,仮想キートップ,キー位置),IF(COUNTA($AM288:$AM$348)&gt;1,R$17,R$18)))),"")</f>
        <v/>
      </c>
      <c r="S288" s="282"/>
      <c r="U288" s="24">
        <f t="shared" si="174"/>
        <v>1</v>
      </c>
      <c r="V288" s="23" t="str">
        <f t="shared" si="175"/>
        <v>B</v>
      </c>
      <c r="W288" s="23">
        <f t="shared" si="176"/>
        <v>0</v>
      </c>
      <c r="X288" s="23">
        <f t="shared" si="177"/>
        <v>2</v>
      </c>
      <c r="Y288" s="30">
        <f t="shared" si="178"/>
        <v>8388608</v>
      </c>
      <c r="Z288" s="178">
        <f t="shared" si="179"/>
        <v>1</v>
      </c>
      <c r="AA288" s="23"/>
      <c r="AB288" s="386" t="str">
        <f t="shared" si="180"/>
        <v/>
      </c>
      <c r="AC288" s="49" t="str">
        <f t="shared" si="181"/>
        <v/>
      </c>
      <c r="AD288" s="50">
        <f t="shared" si="182"/>
        <v>0</v>
      </c>
      <c r="AE288" s="49" t="str">
        <f t="shared" si="183"/>
        <v/>
      </c>
      <c r="AF288" s="49" t="str">
        <f t="shared" si="184"/>
        <v/>
      </c>
      <c r="AG288" s="48">
        <f t="shared" si="185"/>
        <v>0</v>
      </c>
      <c r="AH288" s="386" t="str">
        <f t="shared" si="186"/>
        <v/>
      </c>
      <c r="AI288" s="49" t="str">
        <f t="shared" si="187"/>
        <v/>
      </c>
      <c r="AJ288" s="50">
        <f t="shared" si="188"/>
        <v>0</v>
      </c>
      <c r="AK288" s="23"/>
      <c r="AL288" s="113"/>
      <c r="AM288" s="51"/>
      <c r="AN288" s="335"/>
      <c r="AO288" s="335"/>
      <c r="AP288" s="53"/>
      <c r="AQ288" s="52"/>
      <c r="AR288" s="62" t="s">
        <v>290</v>
      </c>
      <c r="AS288" s="62" t="s">
        <v>139</v>
      </c>
      <c r="AT288" s="62"/>
      <c r="AU288" s="101"/>
      <c r="AV288" s="54" t="s">
        <v>139</v>
      </c>
      <c r="AW288" s="430"/>
      <c r="AX288" s="55"/>
      <c r="AY288" s="56" t="s">
        <v>1095</v>
      </c>
      <c r="AZ288" s="270" t="str">
        <f t="shared" si="172"/>
        <v>{"key_code":"open_bracket","modifiers":["shift"]}</v>
      </c>
      <c r="BA288" s="83"/>
      <c r="BB288" s="122" t="str">
        <f t="shared" si="173"/>
        <v>{"key_code":"open_bracket"}</v>
      </c>
      <c r="BC288" s="83" t="s">
        <v>1099</v>
      </c>
      <c r="BD288" s="320"/>
    </row>
    <row r="289" spans="1:56" ht="42">
      <c r="A289" s="285"/>
      <c r="B289" s="286"/>
      <c r="C289" s="295"/>
      <c r="D289" s="296"/>
      <c r="E289" s="291"/>
      <c r="F289" s="202" t="str">
        <f t="shared" si="189"/>
        <v/>
      </c>
      <c r="G289" s="86" t="str">
        <f t="shared" si="190"/>
        <v/>
      </c>
      <c r="H289" s="86" t="str">
        <f t="shared" si="191"/>
        <v/>
      </c>
      <c r="I289" s="86" t="str">
        <f t="shared" si="192"/>
        <v/>
      </c>
      <c r="J289" s="86" t="str">
        <f t="shared" si="193"/>
        <v/>
      </c>
      <c r="K289" s="86" t="str">
        <f t="shared" si="194"/>
        <v/>
      </c>
      <c r="L289" s="86" t="str">
        <f t="shared" si="195"/>
        <v>{"description":"Sp [","conditions":[{"type":"variable_if","name":"LKS","value":1},{"type":"variable_unless","name":"USC","value":0},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2}},{"set_variable":{"name":"LKS","value":1}}],"to_after_key_up":[{"set_variable":{"name":"KC_RBRC","value":0}},{"set_variable":{"name":"USC","value":0}}],"type":"basic"},{"conditions":[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1}},{"set_variable":{"name":"LKS","value":1}}],"to_after_key_up":[{"set_variable":{"name":"KC_RBRC","value":0}},{"set_variable":{"name":"USC","value":0}}],"type":"basic"},</v>
      </c>
      <c r="M289" s="86" t="str">
        <f t="shared" si="196"/>
        <v/>
      </c>
      <c r="N289" s="286"/>
      <c r="O289" s="92" t="str">
        <f t="shared" si="197"/>
        <v/>
      </c>
      <c r="P289" s="86" t="str">
        <f t="shared" si="198"/>
        <v/>
      </c>
      <c r="Q289" s="86" t="str">
        <f t="shared" si="199"/>
        <v/>
      </c>
      <c r="R289" s="93" t="str">
        <f>IF(AND($AM289&lt;&gt;"",$U289=1),_xlfn.CONCAT(R$3,PROPER(_xlfn.XLOOKUP($AS289,入力キー,入力コード)),IF(OR($BD289="",$BD289=$BB289),_xlfn.CONCAT(R$4,IF($AS289=_xlfn.XLOOKUP($AS289,仮想キートップ,入力キー),R$7,R$10),_xlfn.XLOOKUP($AS289,仮想キートップ,入力コード),R$13,$BB289,R$14,_xlfn.XLOOKUP($AS289,仮想キートップ,キー位置),R$15,_xlfn.XLOOKUP($AS289,仮想キートップ,キー位置),R$17,IF($AS289=_xlfn.XLOOKUP($AS289,仮想キートップ,入力キー),R$12,R$11),_xlfn.XLOOKUP($AS289,仮想キートップ,入力コード),R$13,$BB289,R$14,_xlfn.XLOOKUP($AS289,仮想キートップ,キー位置),R$16,_xlfn.XLOOKUP($AS289,仮想キートップ,キー位置),IF(COUNTA($AM289:$AM$348)&gt;1,R$17,R$18)),_xlfn.CONCAT(R$4,R$6,IF($AS289=_xlfn.XLOOKUP($AS289,仮想キートップ,入力キー),R$7,R$10),_xlfn.XLOOKUP($AS289,仮想キートップ,入力コード),R$13,$BB289,R$14,_xlfn.XLOOKUP($AS289,仮想キートップ,キー位置),R$15,_xlfn.XLOOKUP($AS289,仮想キートップ,キー位置),R$17,IF($AS289=_xlfn.XLOOKUP($AS289,仮想キートップ,入力キー),R$8,R$9),_xlfn.XLOOKUP($AS289,仮想キートップ,入力コード),R$13,$BB289,R$14,_xlfn.XLOOKUP($AS289,仮想キートップ,キー位置),R$16,_xlfn.XLOOKUP($AS289,仮想キートップ,キー位置),R$17,R$5,IF($AS289=_xlfn.XLOOKUP($AS289,仮想キートップ,入力キー),R$7,R$10),_xlfn.XLOOKUP($AS289,仮想キートップ,入力コード),R$13,$BD289,R$14,_xlfn.XLOOKUP($AS289,仮想キートップ,キー位置),R$15,_xlfn.XLOOKUP($AS289,仮想キートップ,キー位置),R$17,IF($AS289=_xlfn.XLOOKUP($AS289,仮想キートップ,入力キー),R$12,R$11),_xlfn.XLOOKUP($AS289,仮想キートップ,入力コード),R$13,$BD289,R$14,_xlfn.XLOOKUP($AS289,仮想キートップ,キー位置),R$16,_xlfn.XLOOKUP($AS289,仮想キートップ,キー位置),IF(COUNTA($AM289:$AM$348)&gt;1,R$17,R$18)))),"")</f>
        <v/>
      </c>
      <c r="S289" s="282"/>
      <c r="U289" s="24">
        <f t="shared" si="174"/>
        <v>1</v>
      </c>
      <c r="V289" s="23" t="str">
        <f t="shared" si="175"/>
        <v>B</v>
      </c>
      <c r="W289" s="23">
        <f t="shared" si="176"/>
        <v>0</v>
      </c>
      <c r="X289" s="23">
        <f t="shared" si="177"/>
        <v>2</v>
      </c>
      <c r="Y289" s="30">
        <f t="shared" si="178"/>
        <v>16777216</v>
      </c>
      <c r="Z289" s="178">
        <f t="shared" si="179"/>
        <v>1</v>
      </c>
      <c r="AA289" s="23"/>
      <c r="AB289" s="386" t="str">
        <f t="shared" si="180"/>
        <v/>
      </c>
      <c r="AC289" s="49" t="str">
        <f t="shared" si="181"/>
        <v/>
      </c>
      <c r="AD289" s="50">
        <f t="shared" si="182"/>
        <v>0</v>
      </c>
      <c r="AE289" s="49" t="str">
        <f t="shared" si="183"/>
        <v/>
      </c>
      <c r="AF289" s="49" t="str">
        <f t="shared" si="184"/>
        <v/>
      </c>
      <c r="AG289" s="48">
        <f t="shared" si="185"/>
        <v>0</v>
      </c>
      <c r="AH289" s="386" t="str">
        <f t="shared" si="186"/>
        <v/>
      </c>
      <c r="AI289" s="49" t="str">
        <f t="shared" si="187"/>
        <v/>
      </c>
      <c r="AJ289" s="50">
        <f t="shared" si="188"/>
        <v>0</v>
      </c>
      <c r="AK289" s="23"/>
      <c r="AL289" s="113"/>
      <c r="AM289" s="51"/>
      <c r="AN289" s="335"/>
      <c r="AO289" s="335"/>
      <c r="AP289" s="53"/>
      <c r="AQ289" s="52"/>
      <c r="AR289" s="62" t="s">
        <v>290</v>
      </c>
      <c r="AS289" s="62" t="s">
        <v>141</v>
      </c>
      <c r="AT289" s="62"/>
      <c r="AU289" s="101"/>
      <c r="AV289" s="54" t="s">
        <v>141</v>
      </c>
      <c r="AW289" s="430"/>
      <c r="AX289" s="55"/>
      <c r="AY289" s="56" t="s">
        <v>1096</v>
      </c>
      <c r="AZ289" s="270" t="str">
        <f t="shared" si="172"/>
        <v>{"key_code":"close_bracket","modifiers":["shift","control"]}</v>
      </c>
      <c r="BA289" s="83"/>
      <c r="BB289" s="122" t="str">
        <f t="shared" si="173"/>
        <v>{"key_code":"close_bracket"}</v>
      </c>
      <c r="BC289" s="83"/>
      <c r="BD289" s="320"/>
    </row>
    <row r="290" spans="1:56" ht="42">
      <c r="A290" s="285"/>
      <c r="B290" s="286"/>
      <c r="C290" s="295"/>
      <c r="D290" s="296"/>
      <c r="E290" s="291"/>
      <c r="F290" s="202" t="str">
        <f t="shared" si="189"/>
        <v/>
      </c>
      <c r="G290" s="86" t="str">
        <f t="shared" si="190"/>
        <v/>
      </c>
      <c r="H290" s="86" t="str">
        <f t="shared" si="191"/>
        <v/>
      </c>
      <c r="I290" s="86" t="str">
        <f t="shared" si="192"/>
        <v/>
      </c>
      <c r="J290" s="86" t="str">
        <f t="shared" si="193"/>
        <v/>
      </c>
      <c r="K290" s="86" t="str">
        <f t="shared" si="194"/>
        <v/>
      </c>
      <c r="L290" s="86" t="str">
        <f t="shared" si="195"/>
        <v>{"description":"Sp ]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2}},{"set_variable":{"name":"LKS","value":1}}],"to_after_key_up":[{"set_variable":{"name":"KC_NUHS","value":0}},{"set_variable":{"name":"USC","value":0}}],"type":"basic"},{"conditions":[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1}},{"set_variable":{"name":"LKS","value":1}}],"to_after_key_up":[{"set_variable":{"name":"KC_NUHS","value":0}},{"set_variable":{"name":"USC","value":0}}],"type":"basic"},</v>
      </c>
      <c r="M290" s="86" t="str">
        <f t="shared" si="196"/>
        <v/>
      </c>
      <c r="N290" s="286"/>
      <c r="O290" s="92" t="str">
        <f t="shared" si="197"/>
        <v/>
      </c>
      <c r="P290" s="86" t="str">
        <f t="shared" si="198"/>
        <v/>
      </c>
      <c r="Q290" s="86" t="str">
        <f t="shared" si="199"/>
        <v/>
      </c>
      <c r="R290" s="93" t="str">
        <f>IF(AND($AM290&lt;&gt;"",$U290=1),_xlfn.CONCAT(R$3,PROPER(_xlfn.XLOOKUP($AS290,入力キー,入力コード)),IF(OR($BD290="",$BD290=$BB290),_xlfn.CONCAT(R$4,IF($AS290=_xlfn.XLOOKUP($AS290,仮想キートップ,入力キー),R$7,R$10),_xlfn.XLOOKUP($AS290,仮想キートップ,入力コード),R$13,$BB290,R$14,_xlfn.XLOOKUP($AS290,仮想キートップ,キー位置),R$15,_xlfn.XLOOKUP($AS290,仮想キートップ,キー位置),R$17,IF($AS290=_xlfn.XLOOKUP($AS290,仮想キートップ,入力キー),R$12,R$11),_xlfn.XLOOKUP($AS290,仮想キートップ,入力コード),R$13,$BB290,R$14,_xlfn.XLOOKUP($AS290,仮想キートップ,キー位置),R$16,_xlfn.XLOOKUP($AS290,仮想キートップ,キー位置),IF(COUNTA($AM290:$AM$348)&gt;1,R$17,R$18)),_xlfn.CONCAT(R$4,R$6,IF($AS290=_xlfn.XLOOKUP($AS290,仮想キートップ,入力キー),R$7,R$10),_xlfn.XLOOKUP($AS290,仮想キートップ,入力コード),R$13,$BB290,R$14,_xlfn.XLOOKUP($AS290,仮想キートップ,キー位置),R$15,_xlfn.XLOOKUP($AS290,仮想キートップ,キー位置),R$17,IF($AS290=_xlfn.XLOOKUP($AS290,仮想キートップ,入力キー),R$8,R$9),_xlfn.XLOOKUP($AS290,仮想キートップ,入力コード),R$13,$BB290,R$14,_xlfn.XLOOKUP($AS290,仮想キートップ,キー位置),R$16,_xlfn.XLOOKUP($AS290,仮想キートップ,キー位置),R$17,R$5,IF($AS290=_xlfn.XLOOKUP($AS290,仮想キートップ,入力キー),R$7,R$10),_xlfn.XLOOKUP($AS290,仮想キートップ,入力コード),R$13,$BD290,R$14,_xlfn.XLOOKUP($AS290,仮想キートップ,キー位置),R$15,_xlfn.XLOOKUP($AS290,仮想キートップ,キー位置),R$17,IF($AS290=_xlfn.XLOOKUP($AS290,仮想キートップ,入力キー),R$12,R$11),_xlfn.XLOOKUP($AS290,仮想キートップ,入力コード),R$13,$BD290,R$14,_xlfn.XLOOKUP($AS290,仮想キートップ,キー位置),R$16,_xlfn.XLOOKUP($AS290,仮想キートップ,キー位置),IF(COUNTA($AM290:$AM$348)&gt;1,R$17,R$18)))),"")</f>
        <v/>
      </c>
      <c r="S290" s="282"/>
      <c r="U290" s="24">
        <f t="shared" si="174"/>
        <v>1</v>
      </c>
      <c r="V290" s="23" t="str">
        <f t="shared" si="175"/>
        <v>B</v>
      </c>
      <c r="W290" s="23">
        <f t="shared" si="176"/>
        <v>0</v>
      </c>
      <c r="X290" s="23">
        <f t="shared" si="177"/>
        <v>2</v>
      </c>
      <c r="Y290" s="30">
        <f t="shared" si="178"/>
        <v>68719476736</v>
      </c>
      <c r="Z290" s="178">
        <f t="shared" si="179"/>
        <v>1</v>
      </c>
      <c r="AA290" s="23"/>
      <c r="AB290" s="386" t="str">
        <f t="shared" si="180"/>
        <v/>
      </c>
      <c r="AC290" s="49" t="str">
        <f t="shared" si="181"/>
        <v/>
      </c>
      <c r="AD290" s="50">
        <f t="shared" si="182"/>
        <v>0</v>
      </c>
      <c r="AE290" s="49" t="str">
        <f t="shared" si="183"/>
        <v/>
      </c>
      <c r="AF290" s="49" t="str">
        <f t="shared" si="184"/>
        <v/>
      </c>
      <c r="AG290" s="48">
        <f t="shared" si="185"/>
        <v>0</v>
      </c>
      <c r="AH290" s="386" t="str">
        <f t="shared" si="186"/>
        <v/>
      </c>
      <c r="AI290" s="49" t="str">
        <f t="shared" si="187"/>
        <v/>
      </c>
      <c r="AJ290" s="50">
        <f t="shared" si="188"/>
        <v>0</v>
      </c>
      <c r="AK290" s="23"/>
      <c r="AL290" s="113"/>
      <c r="AM290" s="51"/>
      <c r="AN290" s="335"/>
      <c r="AO290" s="335"/>
      <c r="AP290" s="53"/>
      <c r="AQ290" s="52"/>
      <c r="AR290" s="62" t="s">
        <v>290</v>
      </c>
      <c r="AS290" s="62" t="s">
        <v>75</v>
      </c>
      <c r="AT290" s="62"/>
      <c r="AU290" s="101"/>
      <c r="AV290" s="54" t="s">
        <v>75</v>
      </c>
      <c r="AW290" s="430"/>
      <c r="AX290" s="55"/>
      <c r="AY290" s="56" t="s">
        <v>1097</v>
      </c>
      <c r="AZ290" s="270" t="str">
        <f t="shared" si="172"/>
        <v>{"key_code":"non_us_pound","modifiers":["shift","control"]}</v>
      </c>
      <c r="BA290" s="83"/>
      <c r="BB290" s="122" t="str">
        <f t="shared" si="173"/>
        <v>{"key_code":"non_us_pound"}</v>
      </c>
      <c r="BC290" s="83" t="s">
        <v>1100</v>
      </c>
      <c r="BD290" s="320"/>
    </row>
    <row r="291" spans="1:56" ht="21">
      <c r="A291" s="285"/>
      <c r="B291" s="286"/>
      <c r="C291" s="295"/>
      <c r="D291" s="296"/>
      <c r="E291" s="291"/>
      <c r="F291" s="202" t="str">
        <f t="shared" si="189"/>
        <v/>
      </c>
      <c r="G291" s="86" t="str">
        <f t="shared" ref="G291" si="200">IF(AND($U291=3,$V291="A",$AZ291&lt;&gt;""),_xlfn.CONCAT(IF(AND($AG291=1,OR($AM291="",$AZ291&lt;&gt;$BB291)),"",_xlfn.CONCAT(F$5,IF(OR($BC291="",$BC291=$AZ291),"",F$6),F$7,_xlfn.XLOOKUP($AS291,仮想キートップ,キー位置),F$10,_xlfn.XLOOKUP($AU291,仮想キートップ,キー位置),IF(AND($AM291&lt;&gt;"",$AZ291=$BB291),F$12,F$11),_xlfn.XLOOKUP($AT291,仮想キートップ,入力コード),F$13,IF($AP291="",_xlfn.CONCAT($AZ291,",",F$16,_xlfn.XLOOKUP($AT291,仮想キートップ,キー位置),F$17),_xlfn.CONCAT(F$16,_xlfn.XLOOKUP($AT291,仮想キートップ,キー位置),F$17,",",$AZ291)),F$18,_xlfn.XLOOKUP($AT291,仮想キートップ,キー位置),F$19)),F$5,IF(OR($BC291="",$BC291=$AZ291),"",F$6),F$8,_xlfn.XLOOKUP($AS291,仮想キートップ,キー位置),F$10,_xlfn.XLOOKUP($AU291,仮想キートップ,キー位置),IF(AND($AM291&lt;&gt;"",$AZ291=$BB291),F$12,F$11),_xlfn.XLOOKUP($AT291,仮想キートップ,入力コード),F$14,IF($AP291="",_xlfn.CONCAT($AZ291,",",F$16,_xlfn.XLOOKUP($AT291,仮想キートップ,キー位置),F$17),_xlfn.CONCAT(F$16,_xlfn.XLOOKUP($AT291,仮想キートップ,キー位置),F$17,",",$AZ291)),F$18,_xlfn.XLOOKUP($AT291,仮想キートップ,キー位置),F$19,F$5,IF(OR($BC291="",$BC291=$AZ291),"",F$6),F$9,_xlfn.XLOOKUP($AS291,仮想キートップ,キー位置),F$10,_xlfn.XLOOKUP($AU291,仮想キートップ,キー位置),IF(AND($AM291&lt;&gt;"",$AZ291=$BB291),F$12,F$11),_xlfn.XLOOKUP($AT291,仮想キートップ,入力コード),F$15,IF($AP291="",_xlfn.CONCAT($AZ291,",",F$16,_xlfn.XLOOKUP($AT291,仮想キートップ,キー位置),F$17),_xlfn.CONCAT(F$16,_xlfn.XLOOKUP($AT291,仮想キートップ,キー位置),F$17,",",$AZ291)),F$18,_xlfn.XLOOKUP($AT291,仮想キートップ,キー位置),F$19,IF(OR($BC291="",$BC291=$AZ291),"",_xlfn.CONCAT(IF(AND($AG291=1,OR($AM291="",$AZ291&lt;&gt;$BB291)),"",_xlfn.CONCAT(F$5,F$7,_xlfn.XLOOKUP($AS291,仮想キートップ,キー位置),F$10,_xlfn.XLOOKUP($AU291,仮想キートップ,キー位置),IF(AND($AM291&lt;&gt;"",$BD291=$BC291),F$12,F$11),_xlfn.XLOOKUP($AT291,仮想キートップ,入力コード),F$13,IF($AP291="",_xlfn.CONCAT($BC291,",",F$16,_xlfn.XLOOKUP($AT291,仮想キートップ,キー位置),F$17),_xlfn.CONCAT(F$16,_xlfn.XLOOKUP($AT291,仮想キートップ,キー位置),F$17,",",$BC291)),F$18,_xlfn.XLOOKUP($AT291,仮想キートップ,キー位置),F$19)),F$5,F$8,_xlfn.XLOOKUP($AS291,仮想キートップ,キー位置),F$10,_xlfn.XLOOKUP($AU291,仮想キートップ,キー位置),IF(AND($AM291&lt;&gt;"",$BD291=$BC291),F$12,F$11),_xlfn.XLOOKUP($AT291,仮想キートップ,入力コード),F$14,IF($AP291="",_xlfn.CONCAT($BC291,",",F$16,_xlfn.XLOOKUP($AT291,仮想キートップ,キー位置),F$17),_xlfn.CONCAT(F$16,_xlfn.XLOOKUP($AT291,仮想キートップ,キー位置),F$17,",",$BC291)),F$18,_xlfn.XLOOKUP($AT291,仮想キートップ,キー位置),F$19,F$5,F$9,_xlfn.XLOOKUP($AS291,仮想キートップ,キー位置),F$10,_xlfn.XLOOKUP($AU291,仮想キートップ,キー位置),IF(AND($AM291&lt;&gt;"",$BD291=$BC291),F$12,F$11),_xlfn.XLOOKUP($AT291,仮想キートップ,入力コード),F$15,IF($AP291="",_xlfn.CONCAT($BC291,",",F$16,_xlfn.XLOOKUP($AT291,仮想キートップ,キー位置),F$17),_xlfn.CONCAT(F$16,_xlfn.XLOOKUP($AT291,仮想キートップ,キー位置),F$17,",",$BC291)),F$18,_xlfn.XLOOKUP($AT291,仮想キートップ,キー位置),F$19))),"")</f>
        <v/>
      </c>
      <c r="H291" s="86" t="str">
        <f t="shared" ref="H291" si="201">IF(AND($U291=3,$V291="A",$AZ291&lt;&gt;""),_xlfn.CONCAT(IF(AND($AJ291=1,OR($AM291="",$AZ291&lt;&gt;$BB291)),"",_xlfn.CONCAT(F$5,IF(OR($BC291="",$BC291=$AZ291),"",F$6),F$7,_xlfn.XLOOKUP($AT291,仮想キートップ,キー位置),F$10,_xlfn.XLOOKUP($AU291,仮想キートップ,キー位置),IF(AND($AM291&lt;&gt;"",$AZ291=$BB291),F$12,F$11),_xlfn.XLOOKUP($AS291,仮想キートップ,入力コード),F$13,IF($AP291="",_xlfn.CONCAT($AZ291,",",F$16,_xlfn.XLOOKUP($AS291,仮想キートップ,キー位置),F$17),_xlfn.CONCAT(F$16,_xlfn.XLOOKUP($AS291,仮想キートップ,キー位置),F$17,",",$AZ291)),F$18,_xlfn.XLOOKUP($AS291,仮想キートップ,キー位置),F$19)),F$5,IF(OR($BC291="",$BC291=$AZ291),"",F$6),F$8,_xlfn.XLOOKUP($AT291,仮想キートップ,キー位置),F$10,_xlfn.XLOOKUP($AU291,仮想キートップ,キー位置),IF(AND($AM291&lt;&gt;"",$AZ291=$BB291),F$12,F$11),_xlfn.XLOOKUP($AS291,仮想キートップ,入力コード),F$14,IF($AP291="",_xlfn.CONCAT($AZ291,",",F$16,_xlfn.XLOOKUP($AS291,仮想キートップ,キー位置),F$17),_xlfn.CONCAT(F$16,_xlfn.XLOOKUP($AS291,仮想キートップ,キー位置),F$17,",",$AZ291)),F$18,_xlfn.XLOOKUP($AS291,仮想キートップ,キー位置),F$19,F$5,IF(OR($BC291="",$BC291=$AZ291),"",F$6),F$9,_xlfn.XLOOKUP($AT291,仮想キートップ,キー位置),F$10,_xlfn.XLOOKUP($AU291,仮想キートップ,キー位置),IF(AND($AM291&lt;&gt;"",$AZ291=$BB291),F$12,F$11),_xlfn.XLOOKUP($AS291,仮想キートップ,入力コード),F$15,IF($AP291="",_xlfn.CONCAT($AZ291,",",F$16,_xlfn.XLOOKUP($AS291,仮想キートップ,キー位置),F$17),_xlfn.CONCAT(F$16,_xlfn.XLOOKUP($AS291,仮想キートップ,キー位置),F$17,",",$AZ291)),F$18,_xlfn.XLOOKUP($AS291,仮想キートップ,キー位置),F$19,IF(OR($BC291="",$BC291=$AZ291),"",_xlfn.CONCAT(IF(AND($AJ291=1,OR($AM291="",$AZ291&lt;&gt;$BB291)),"",_xlfn.CONCAT(F$5,F$7,_xlfn.XLOOKUP($AT291,仮想キートップ,キー位置),F$10,_xlfn.XLOOKUP($AU291,仮想キートップ,キー位置),IF(AND($AM291&lt;&gt;"",$BD291=$BC291),F$12,F$11),_xlfn.XLOOKUP($AS291,仮想キートップ,入力コード),F$13,IF($AP291="",_xlfn.CONCAT($BC291,",",F$16,_xlfn.XLOOKUP($AS291,仮想キートップ,キー位置),F$17),_xlfn.CONCAT(F$16,_xlfn.XLOOKUP($AS291,仮想キートップ,キー位置),F$17,",",$BC291)),F$18,_xlfn.XLOOKUP($AS291,仮想キートップ,キー位置),F$19)),F$5,F$8,_xlfn.XLOOKUP($AT291,仮想キートップ,キー位置),F$10,_xlfn.XLOOKUP($AU291,仮想キートップ,キー位置),IF(AND($AM291&lt;&gt;"",$BD291=$BC291),F$12,F$11),_xlfn.XLOOKUP($AS291,仮想キートップ,入力コード),F$14,IF($AP291="",_xlfn.CONCAT($BC291,",",F$16,_xlfn.XLOOKUP($AS291,仮想キートップ,キー位置),F$17),_xlfn.CONCAT(F$16,_xlfn.XLOOKUP($AS291,仮想キートップ,キー位置),F$17,",",$BC291)),F$18,_xlfn.XLOOKUP($AS291,仮想キートップ,キー位置),F$19,F$5,F$9,_xlfn.XLOOKUP($AT291,仮想キートップ,キー位置),F$10,_xlfn.XLOOKUP($AU291,仮想キートップ,キー位置),IF(AND($AM291&lt;&gt;"",$BD291=$BC291),F$12,F$11),_xlfn.XLOOKUP($AS291,仮想キートップ,入力コード),F$15,IF($AP291="",_xlfn.CONCAT($BC291,",",F$16,_xlfn.XLOOKUP($AS291,仮想キートップ,キー位置),F$17),_xlfn.CONCAT(F$16,_xlfn.XLOOKUP($AS291,仮想キートップ,キー位置),F$17,",",$BC291)),F$18,_xlfn.XLOOKUP($AS291,仮想キートップ,キー位置),F$19))),"")</f>
        <v/>
      </c>
      <c r="I291" s="86" t="str">
        <f t="shared" si="192"/>
        <v/>
      </c>
      <c r="J291" s="86" t="str">
        <f t="shared" ref="J291" si="202">IF(AND($U291=2,$V291="A"),_xlfn.CONCAT(I$5,IF(OR($BC291="",$BC291=$AZ291),"",I$6),I$7,_xlfn.XLOOKUP($AT291,仮想キートップ,キー位置),IF(AND($AM291&lt;&gt;"",$AZ291=$BB291),I$10,I$9),_xlfn.XLOOKUP($AS291,仮想キートップ,入力コード),I$11,IF($AO291="",_xlfn.CONCAT($AZ291,","),""),I$13,_xlfn.XLOOKUP($AS291,仮想キートップ,キー位置),I$14,$Z291,IF($AO291="",I$15,_xlfn.CONCAT(I$16,$AZ291,I$17)),_xlfn.XLOOKUP($AS291,仮想キートップ,キー位置),I$18,I$5,IF(OR($BC291="",$BC291=$AZ291),"",I$6),I$8,_xlfn.XLOOKUP($AT291,仮想キートップ,キー位置),IF(AND($AM291&lt;&gt;"",$AZ291=$BB291),I$10,I$9),_xlfn.XLOOKUP($AS291,仮想キートップ,入力コード),I$12,IF($AO291="",_xlfn.CONCAT($AZ291,","),""),I$13,_xlfn.XLOOKUP($AS291,仮想キートップ,キー位置),I$14,$Z291,IF($AO291="",I$15,_xlfn.CONCAT(I$16,$AZ291,I$17)),_xlfn.XLOOKUP($AS291,仮想キートップ,キー位置),I$18,IF(OR($BC291="",$BC291=$AZ291),"",_xlfn.CONCAT(I$5,I$7,_xlfn.XLOOKUP($AT291,仮想キートップ,キー位置),IF(AND($AM291&lt;&gt;"",$AZ291=$BB291),I$10,I$9),_xlfn.XLOOKUP($AS291,仮想キートップ,入力コード),I$11,IF($AO291="",_xlfn.CONCAT($BC291,","),""),I$13,_xlfn.XLOOKUP($AS291,仮想キートップ,キー位置),I$14,$Z291,IF($AO291="",I$15,_xlfn.CONCAT(I$16,$BC291,I$17)),_xlfn.XLOOKUP($AS291,仮想キートップ,キー位置),I$18,I$5,I$8,_xlfn.XLOOKUP($AT291,仮想キートップ,キー位置),IF(AND($AM291&lt;&gt;"",$AZ291=$BB291),I$10,I$9),_xlfn.XLOOKUP($AS291,仮想キートップ,入力コード),I$12,IF($AO291="",_xlfn.CONCAT($BC291,","),""),I$13,_xlfn.XLOOKUP($AS291,仮想キートップ,キー位置),I$14,$Z291,IF($AO291="",I$15,_xlfn.CONCAT(I$16,$BC291,I$17)),_xlfn.XLOOKUP($AS291,仮想キートップ,キー位置),I$18))),"")</f>
        <v/>
      </c>
      <c r="K291" s="86" t="str">
        <f t="shared" si="194"/>
        <v/>
      </c>
      <c r="L291" s="86" t="str">
        <f t="shared" si="195"/>
        <v/>
      </c>
      <c r="M291" s="86" t="str">
        <f t="shared" si="196"/>
        <v>{"description":"(Sp) ヴ","conditions":[{"type":"variable_if","name":"LKS","value":1},{"type":"variable_unless","name":"USC","value":0},{"input_sources":[{"language":"ja"}],"type":"input_source_if"},{"input_sources":[{"input_mode_id":"Roman$"}],"type":"input_source_unless"}],"from":{"key_code":"q","modifiers":{"optional":["shift","caps_lock"]}},"to":[{"key_code":"v"},{"key_code":"u"},{"set_variable":{"name":"KC_Q","value":1}},{"set_variable":{"name":"USC","value":2}},{"set_variable":{"name":"LKS","value":1}}],"to_after_key_up":[{"set_variable":{"name":"KC_Q","value":0}},{"set_variable":{"name":"USC","value":0}}],"type":"basic"},{"conditions":[{"input_sources":[{"language":"ja"}],"type":"input_source_if"},{"input_sources":[{"input_mode_id":"Roman$"}],"type":"input_source_unless"}],"from":{"key_code":"q","modifiers":{"optional":["shift","caps_lock"]}},"to":[{"key_code":"v"},{"key_code":"u"},{"set_variable":{"name":"KC_Q","value":1}},{"set_variable":{"name":"USC","value":1}},{"set_variable":{"name":"LKS","value":1}}],"to_after_key_up":[{"set_variable":{"name":"KC_Q","value":0}},{"set_variable":{"name":"USC","value":0}}],"type":"basic"},</v>
      </c>
      <c r="N291" s="286"/>
      <c r="O291" s="92" t="str">
        <f t="shared" si="197"/>
        <v/>
      </c>
      <c r="P291" s="86" t="str">
        <f t="shared" ref="P291" si="203">IF(AND($AM291&lt;&gt;"",$U291=3,OR($AZ291&lt;&gt;$BB291,AND($BD291&lt;&gt;"",$BD291&lt;&gt;$BB291))),IF(OR($BD291="",$BD291=$BB291),_xlfn.CONCAT(O$5,O$7,_xlfn.XLOOKUP($AS291,仮想キートップ,キー位置),O$10,_xlfn.XLOOKUP($AU291,仮想キートップ,キー位置),O$11,_xlfn.XLOOKUP($AT291,仮想キートップ,入力コード),O$12,$BB291,O$15,_xlfn.XLOOKUP($AT291,仮想キートップ,キー位置),O$16,_xlfn.XLOOKUP($AT291,仮想キートップ,キー位置),O$17,O$5,O$8,_xlfn.XLOOKUP($AS291,仮想キートップ,キー位置),O$10,_xlfn.XLOOKUP($AU291,仮想キートップ,キー位置),O$11,_xlfn.XLOOKUP($AT291,仮想キートップ,入力コード),O$13,$BB291,O$15,_xlfn.XLOOKUP($AT291,仮想キートップ,キー位置),O$16,_xlfn.XLOOKUP($AT291,仮想キートップ,キー位置),O$17,O$5,O$9,_xlfn.XLOOKUP($AS291,仮想キートップ,キー位置),O$10,_xlfn.XLOOKUP($AU291,仮想キートップ,キー位置),O$11,_xlfn.XLOOKUP($AT291,仮想キートップ,入力コード),O$14,$BB291,O$15,_xlfn.XLOOKUP($AT291,仮想キートップ,キー位置),O$16,_xlfn.XLOOKUP($AT291,仮想キートップ,キー位置),O$17),_xlfn.CONCAT(O$5,O$6,O$7,_xlfn.XLOOKUP($AS291,仮想キートップ,キー位置),O$10,_xlfn.XLOOKUP($AU291,仮想キートップ,キー位置),O$11,_xlfn.XLOOKUP($AT291,仮想キートップ,入力コード),O$12,$BB291,O$15,_xlfn.XLOOKUP($AT291,仮想キートップ,キー位置),O$16,_xlfn.XLOOKUP($AT291,仮想キートップ,キー位置),O$17,O$5,O$6,O$8,_xlfn.XLOOKUP($AS291,仮想キートップ,キー位置),O$10,_xlfn.XLOOKUP($AU291,仮想キートップ,キー位置),O$11,_xlfn.XLOOKUP($AT291,仮想キートップ,入力コード),O$13,$BB291,O$15,_xlfn.XLOOKUP($AT291,仮想キートップ,キー位置),O$16,_xlfn.XLOOKUP($AT291,仮想キートップ,キー位置),O$17,O$5,O$6,O$9,_xlfn.XLOOKUP($AS291,仮想キートップ,キー位置),O$10,_xlfn.XLOOKUP($AU291,仮想キートップ,キー位置),O$11,_xlfn.XLOOKUP($AT291,仮想キートップ,入力コード),O$14,$BB291,O$15,_xlfn.XLOOKUP($AT291,仮想キートップ,キー位置),O$16,_xlfn.XLOOKUP($AT291,仮想キートップ,キー位置),O$17,O$5,O$7,_xlfn.XLOOKUP($AS291,仮想キートップ,キー位置),O$10,_xlfn.XLOOKUP($AU291,仮想キートップ,キー位置),O$11,_xlfn.XLOOKUP($AT291,仮想キートップ,入力コード),O$12,$BD291,O$15,_xlfn.XLOOKUP($AT291,仮想キートップ,キー位置),O$16,_xlfn.XLOOKUP($AT291,仮想キートップ,キー位置),O$17,O$5,O$8,_xlfn.XLOOKUP($AS291,仮想キートップ,キー位置),O$10,_xlfn.XLOOKUP($AU291,仮想キートップ,キー位置),O$11,_xlfn.XLOOKUP($AT291,仮想キートップ,入力コード),O$13,$BD291,O$15,_xlfn.XLOOKUP($AT291,仮想キートップ,キー位置),O$16,_xlfn.XLOOKUP($AT291,仮想キートップ,キー位置),O$17,O$5,O$9,_xlfn.XLOOKUP($AS291,仮想キートップ,キー位置),O$10,_xlfn.XLOOKUP($AU291,仮想キートップ,キー位置),O$11,_xlfn.XLOOKUP($AT291,仮想キートップ,入力コード),O$14,$BD291,O$15,_xlfn.XLOOKUP($AT291,仮想キートップ,キー位置),O$16,_xlfn.XLOOKUP($AT291,仮想キートップ,キー位置),O$17)),"")</f>
        <v/>
      </c>
      <c r="Q291" s="86" t="str">
        <f t="shared" ref="Q291" si="204">IF(AND($AM291&lt;&gt;"",$U291=3,OR($AZ291&lt;&gt;$BB291,AND($BD291&lt;&gt;"",$BD291&lt;&gt;$BB291))),IF(OR($BD291="",$BD291=$BB291),_xlfn.CONCAT(O$5,O$7,_xlfn.XLOOKUP($AT291,仮想キートップ,キー位置),O$10,_xlfn.XLOOKUP($AU291,仮想キートップ,キー位置),O$11,_xlfn.XLOOKUP($AS291,仮想キートップ,入力コード),O$12,$BB291,O$15,_xlfn.XLOOKUP($AS291,仮想キートップ,キー位置),O$16,_xlfn.XLOOKUP($AS291,仮想キートップ,キー位置),O$17,O$5,O$8,_xlfn.XLOOKUP($AT291,仮想キートップ,キー位置),O$10,_xlfn.XLOOKUP($AU291,仮想キートップ,キー位置),O$11,_xlfn.XLOOKUP($AS291,仮想キートップ,入力コード),O$13,$BB291,O$15,_xlfn.XLOOKUP($AS291,仮想キートップ,キー位置),O$16,_xlfn.XLOOKUP($AS291,仮想キートップ,キー位置),O$17,O$5,O$9,_xlfn.XLOOKUP($AT291,仮想キートップ,キー位置),O$10,_xlfn.XLOOKUP($AU291,仮想キートップ,キー位置),O$11,_xlfn.XLOOKUP($AS291,仮想キートップ,入力コード),O$14,$BB291,O$15,_xlfn.XLOOKUP($AS291,仮想キートップ,キー位置),O$16,_xlfn.XLOOKUP($AS291,仮想キートップ,キー位置),O$17),_xlfn.CONCAT(O$5,O$6,O$7,_xlfn.XLOOKUP($AT291,仮想キートップ,キー位置),O$10,_xlfn.XLOOKUP($AU291,仮想キートップ,キー位置),O$11,_xlfn.XLOOKUP($AS291,仮想キートップ,入力コード),O$12,$BB291,O$15,_xlfn.XLOOKUP($AS291,仮想キートップ,キー位置),O$16,_xlfn.XLOOKUP($AS291,仮想キートップ,キー位置),O$17,O$5,O$6,O$8,_xlfn.XLOOKUP($AT291,仮想キートップ,キー位置),O$10,_xlfn.XLOOKUP($AU291,仮想キートップ,キー位置),O$11,_xlfn.XLOOKUP($AS291,仮想キートップ,入力コード),O$13,$BB291,O$15,_xlfn.XLOOKUP($AS291,仮想キートップ,キー位置),O$16,_xlfn.XLOOKUP($AS291,仮想キートップ,キー位置),O$17,O$5,O$6,O$9,_xlfn.XLOOKUP($AT291,仮想キートップ,キー位置),O$10,_xlfn.XLOOKUP($AU291,仮想キートップ,キー位置),O$11,_xlfn.XLOOKUP($AS291,仮想キートップ,入力コード),O$14,$BB291,O$15,_xlfn.XLOOKUP($AS291,仮想キートップ,キー位置),O$16,_xlfn.XLOOKUP($AS291,仮想キートップ,キー位置),O$17,O$5,O$7,_xlfn.XLOOKUP($AT291,仮想キートップ,キー位置),O$10,_xlfn.XLOOKUP($AU291,仮想キートップ,キー位置),O$11,_xlfn.XLOOKUP($AS291,仮想キートップ,入力コード),O$12,$BD291,O$15,_xlfn.XLOOKUP($AS291,仮想キートップ,キー位置),O$16,_xlfn.XLOOKUP($AS291,仮想キートップ,キー位置),O$17,O$5,O$8,_xlfn.XLOOKUP($AT291,仮想キートップ,キー位置),O$10,_xlfn.XLOOKUP($AU291,仮想キートップ,キー位置),O$11,_xlfn.XLOOKUP($AS291,仮想キートップ,入力コード),O$13,$BD291,O$15,_xlfn.XLOOKUP($AS291,仮想キートップ,キー位置),O$16,_xlfn.XLOOKUP($AS291,仮想キートップ,キー位置),O$17,O$5,O$9,_xlfn.XLOOKUP($AT291,仮想キートップ,キー位置),O$10,_xlfn.XLOOKUP($AU291,仮想キートップ,キー位置),O$11,_xlfn.XLOOKUP($AS291,仮想キートップ,入力コード),O$14,$BD291,O$15,_xlfn.XLOOKUP($AS291,仮想キートップ,キー位置),O$16,_xlfn.XLOOKUP($AS291,仮想キートップ,キー位置),O$17)),"")</f>
        <v/>
      </c>
      <c r="R291" s="93" t="str">
        <f>IF(AND($AM291&lt;&gt;"",$U291=1),_xlfn.CONCAT(R$3,PROPER(_xlfn.XLOOKUP($AS291,入力キー,入力コード)),IF(OR($BD291="",$BD291=$BB291),_xlfn.CONCAT(R$4,IF($AS291=_xlfn.XLOOKUP($AS291,仮想キートップ,入力キー),R$7,R$10),_xlfn.XLOOKUP($AS291,仮想キートップ,入力コード),R$13,$BB291,R$14,_xlfn.XLOOKUP($AS291,仮想キートップ,キー位置),R$15,_xlfn.XLOOKUP($AS291,仮想キートップ,キー位置),R$17,IF($AS291=_xlfn.XLOOKUP($AS291,仮想キートップ,入力キー),R$12,R$11),_xlfn.XLOOKUP($AS291,仮想キートップ,入力コード),R$13,$BB291,R$14,_xlfn.XLOOKUP($AS291,仮想キートップ,キー位置),R$16,_xlfn.XLOOKUP($AS291,仮想キートップ,キー位置),IF(COUNTA($AM291:$AM$348)&gt;1,R$17,R$18)),_xlfn.CONCAT(R$4,R$6,IF($AS291=_xlfn.XLOOKUP($AS291,仮想キートップ,入力キー),R$7,R$10),_xlfn.XLOOKUP($AS291,仮想キートップ,入力コード),R$13,$BB291,R$14,_xlfn.XLOOKUP($AS291,仮想キートップ,キー位置),R$15,_xlfn.XLOOKUP($AS291,仮想キートップ,キー位置),R$17,IF($AS291=_xlfn.XLOOKUP($AS291,仮想キートップ,入力キー),R$8,R$9),_xlfn.XLOOKUP($AS291,仮想キートップ,入力コード),R$13,$BB291,R$14,_xlfn.XLOOKUP($AS291,仮想キートップ,キー位置),R$16,_xlfn.XLOOKUP($AS291,仮想キートップ,キー位置),R$17,R$5,IF($AS291=_xlfn.XLOOKUP($AS291,仮想キートップ,入力キー),R$7,R$10),_xlfn.XLOOKUP($AS291,仮想キートップ,入力コード),R$13,$BD291,R$14,_xlfn.XLOOKUP($AS291,仮想キートップ,キー位置),R$15,_xlfn.XLOOKUP($AS291,仮想キートップ,キー位置),R$17,IF($AS291=_xlfn.XLOOKUP($AS291,仮想キートップ,入力キー),R$12,R$11),_xlfn.XLOOKUP($AS291,仮想キートップ,入力コード),R$13,$BD291,R$14,_xlfn.XLOOKUP($AS291,仮想キートップ,キー位置),R$16,_xlfn.XLOOKUP($AS291,仮想キートップ,キー位置),IF(COUNTA($AM291:$AM$348)&gt;1,R$17,R$18)))),"")</f>
        <v/>
      </c>
      <c r="S291" s="282"/>
      <c r="U291" s="24">
        <f t="shared" ref="U291" si="205">COUNTA(AS291:AU291)</f>
        <v>1</v>
      </c>
      <c r="V291" s="23" t="str">
        <f t="shared" ref="V291" si="206">CHAR($V$18+W291+X291)</f>
        <v>C</v>
      </c>
      <c r="W291" s="23">
        <f t="shared" ref="W291" si="207">IF(AQ291="",0,1)</f>
        <v>1</v>
      </c>
      <c r="X291" s="23">
        <f t="shared" ref="X291" si="208">IF(AR291="",0,2)</f>
        <v>2</v>
      </c>
      <c r="Y291" s="30">
        <f t="shared" ref="Y291" si="209">_xlfn.BITOR(_xlfn.BITOR(_xlfn.BITLSHIFT(1,_xlfn.XLOOKUP(AS291,仮想キートップ,ビット)),_xlfn.BITLSHIFT(1,_xlfn.XLOOKUP(AT291,仮想キートップ,ビット))),_xlfn.BITLSHIFT(1,_xlfn.XLOOKUP(AU291,仮想キートップ,ビット)))</f>
        <v>8192</v>
      </c>
      <c r="Z291" s="178">
        <f t="shared" ref="Z291" si="210">IF(OR(U291=3,AND(U291=2,COUNTIF(ビットパターンA,Y291)+COUNTIF(ビットパターンB,Y291)+COUNTIF(ビットパターンC,Y291)=0)),0,_xlfn.XLOOKUP(AV291,ひらがな,移動単位,0))</f>
        <v>1</v>
      </c>
      <c r="AA291" s="23"/>
      <c r="AB291" s="386" t="str">
        <f t="shared" ref="AB291" si="211">IF(AND($U291=3,$AZ291&lt;&gt;""),_xlfn.BITOR(_xlfn.BITLSHIFT(1,_xlfn.XLOOKUP(AS291,仮想キートップ,ビット)),_xlfn.BITLSHIFT(1,_xlfn.XLOOKUP(AT291,仮想キートップ,ビット))),"")</f>
        <v/>
      </c>
      <c r="AC291" s="49" t="str">
        <f t="shared" ref="AC291" si="212">_xlfn.XLOOKUP(AB291,ビットパターン,出力かな,"")</f>
        <v/>
      </c>
      <c r="AD291" s="50">
        <f t="shared" ref="AD291" si="213">_xlfn.XLOOKUP(AC291,ひらがな,移動単位,0)</f>
        <v>0</v>
      </c>
      <c r="AE291" s="49" t="str">
        <f t="shared" ref="AE291" si="214">IF(AND($U291=3,$AZ291&lt;&gt;""),_xlfn.BITOR(_xlfn.BITLSHIFT(1,_xlfn.XLOOKUP(AS291,仮想キートップ,ビット)),_xlfn.BITLSHIFT(1,_xlfn.XLOOKUP(AU291,仮想キートップ,ビット))),"")</f>
        <v/>
      </c>
      <c r="AF291" s="49" t="str">
        <f t="shared" ref="AF291" si="215">_xlfn.XLOOKUP(AE291,ビットパターン,出力かな,"")</f>
        <v/>
      </c>
      <c r="AG291" s="48">
        <f t="shared" ref="AG291" si="216">_xlfn.XLOOKUP(AF291,ひらがな,移動単位,0)</f>
        <v>0</v>
      </c>
      <c r="AH291" s="386" t="str">
        <f t="shared" ref="AH291" si="217">IF(AND($U291=3,$AZ291&lt;&gt;""),_xlfn.BITOR(_xlfn.BITLSHIFT(1,_xlfn.XLOOKUP(AT291,仮想キートップ,ビット)),_xlfn.BITLSHIFT(1,_xlfn.XLOOKUP(AU291,仮想キートップ,ビット))),"")</f>
        <v/>
      </c>
      <c r="AI291" s="49" t="str">
        <f t="shared" ref="AI291" si="218">_xlfn.XLOOKUP(AH291,ビットパターン,出力かな,"")</f>
        <v/>
      </c>
      <c r="AJ291" s="50">
        <f t="shared" ref="AJ291" si="219">_xlfn.XLOOKUP(AI291,ひらがな,移動単位,0)</f>
        <v>0</v>
      </c>
      <c r="AK291" s="23"/>
      <c r="AL291" s="113">
        <v>2</v>
      </c>
      <c r="AM291" s="51"/>
      <c r="AN291" s="335"/>
      <c r="AO291" s="335"/>
      <c r="AP291" s="53"/>
      <c r="AQ291" s="52" t="s">
        <v>342</v>
      </c>
      <c r="AR291" s="62" t="s">
        <v>290</v>
      </c>
      <c r="AS291" s="62" t="s">
        <v>408</v>
      </c>
      <c r="AT291" s="62"/>
      <c r="AU291" s="101"/>
      <c r="AV291" s="54" t="s">
        <v>408</v>
      </c>
      <c r="AW291" s="430"/>
      <c r="AX291" s="55"/>
      <c r="AY291" s="56"/>
      <c r="AZ291" s="270" t="str">
        <f t="shared" si="172"/>
        <v>{"key_code":"v"},{"key_code":"u"}</v>
      </c>
      <c r="BA291" s="83"/>
      <c r="BB291" s="122" t="str">
        <f t="shared" si="173"/>
        <v>{"key_code":"v"},{"key_code":"u"}</v>
      </c>
      <c r="BC291" s="83"/>
      <c r="BD291" s="320"/>
    </row>
    <row r="292" spans="1:56" ht="21">
      <c r="A292" s="285"/>
      <c r="B292" s="286"/>
      <c r="C292" s="295"/>
      <c r="D292" s="296"/>
      <c r="E292" s="291"/>
      <c r="F292" s="202" t="str">
        <f t="shared" si="189"/>
        <v/>
      </c>
      <c r="G292" s="86" t="str">
        <f t="shared" si="190"/>
        <v/>
      </c>
      <c r="H292" s="86" t="str">
        <f t="shared" si="191"/>
        <v/>
      </c>
      <c r="I292" s="86" t="str">
        <f t="shared" si="192"/>
        <v/>
      </c>
      <c r="J292" s="86" t="str">
        <f t="shared" si="193"/>
        <v/>
      </c>
      <c r="K292" s="86" t="str">
        <f t="shared" si="194"/>
        <v/>
      </c>
      <c r="L292" s="86" t="str">
        <f t="shared" si="195"/>
        <v/>
      </c>
      <c r="M292" s="86" t="str">
        <f t="shared" si="196"/>
        <v>{"description":"(Sp) ほ","conditions":[{"type":"variable_if","name":"LKS","value":1},{"type":"variable_unless","name":"USC","value":0},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2}},{"set_variable":{"name":"LKS","value":1}}],"to_after_key_up":[{"set_variable":{"name":"KC_Z","value":0}},{"set_variable":{"name":"USC","value":0}}],"type":"basic"},{"conditions":[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1}},{"set_variable":{"name":"LKS","value":1}}],"to_after_key_up":[{"set_variable":{"name":"KC_Z","value":0}},{"set_variable":{"name":"USC","value":0}}],"type":"basic"},</v>
      </c>
      <c r="N292" s="286"/>
      <c r="O292" s="92" t="str">
        <f t="shared" si="197"/>
        <v/>
      </c>
      <c r="P292" s="86" t="str">
        <f t="shared" si="198"/>
        <v/>
      </c>
      <c r="Q292" s="86" t="str">
        <f t="shared" si="199"/>
        <v/>
      </c>
      <c r="R292" s="93" t="str">
        <f>IF(AND($AM292&lt;&gt;"",$U292=1),_xlfn.CONCAT(R$3,PROPER(_xlfn.XLOOKUP($AS292,入力キー,入力コード)),IF(OR($BD292="",$BD292=$BB292),_xlfn.CONCAT(R$4,IF($AS292=_xlfn.XLOOKUP($AS292,仮想キートップ,入力キー),R$7,R$10),_xlfn.XLOOKUP($AS292,仮想キートップ,入力コード),R$13,$BB292,R$14,_xlfn.XLOOKUP($AS292,仮想キートップ,キー位置),R$15,_xlfn.XLOOKUP($AS292,仮想キートップ,キー位置),R$17,IF($AS292=_xlfn.XLOOKUP($AS292,仮想キートップ,入力キー),R$12,R$11),_xlfn.XLOOKUP($AS292,仮想キートップ,入力コード),R$13,$BB292,R$14,_xlfn.XLOOKUP($AS292,仮想キートップ,キー位置),R$16,_xlfn.XLOOKUP($AS292,仮想キートップ,キー位置),IF(COUNTA($AM292:$AM$348)&gt;1,R$17,R$18)),_xlfn.CONCAT(R$4,R$6,IF($AS292=_xlfn.XLOOKUP($AS292,仮想キートップ,入力キー),R$7,R$10),_xlfn.XLOOKUP($AS292,仮想キートップ,入力コード),R$13,$BB292,R$14,_xlfn.XLOOKUP($AS292,仮想キートップ,キー位置),R$15,_xlfn.XLOOKUP($AS292,仮想キートップ,キー位置),R$17,IF($AS292=_xlfn.XLOOKUP($AS292,仮想キートップ,入力キー),R$8,R$9),_xlfn.XLOOKUP($AS292,仮想キートップ,入力コード),R$13,$BB292,R$14,_xlfn.XLOOKUP($AS292,仮想キートップ,キー位置),R$16,_xlfn.XLOOKUP($AS292,仮想キートップ,キー位置),R$17,R$5,IF($AS292=_xlfn.XLOOKUP($AS292,仮想キートップ,入力キー),R$7,R$10),_xlfn.XLOOKUP($AS292,仮想キートップ,入力コード),R$13,$BD292,R$14,_xlfn.XLOOKUP($AS292,仮想キートップ,キー位置),R$15,_xlfn.XLOOKUP($AS292,仮想キートップ,キー位置),R$17,IF($AS292=_xlfn.XLOOKUP($AS292,仮想キートップ,入力キー),R$12,R$11),_xlfn.XLOOKUP($AS292,仮想キートップ,入力コード),R$13,$BD292,R$14,_xlfn.XLOOKUP($AS292,仮想キートップ,キー位置),R$16,_xlfn.XLOOKUP($AS292,仮想キートップ,キー位置),IF(COUNTA($AM292:$AM$348)&gt;1,R$17,R$18)))),"")</f>
        <v/>
      </c>
      <c r="S292" s="282"/>
      <c r="U292" s="24">
        <f t="shared" si="174"/>
        <v>1</v>
      </c>
      <c r="V292" s="23" t="str">
        <f t="shared" si="175"/>
        <v>C</v>
      </c>
      <c r="W292" s="23">
        <f t="shared" si="176"/>
        <v>1</v>
      </c>
      <c r="X292" s="23">
        <f t="shared" si="177"/>
        <v>2</v>
      </c>
      <c r="Y292" s="30">
        <f t="shared" si="178"/>
        <v>137438953472</v>
      </c>
      <c r="Z292" s="178">
        <f t="shared" si="179"/>
        <v>1</v>
      </c>
      <c r="AA292" s="23"/>
      <c r="AB292" s="386" t="str">
        <f t="shared" si="180"/>
        <v/>
      </c>
      <c r="AC292" s="49" t="str">
        <f t="shared" si="181"/>
        <v/>
      </c>
      <c r="AD292" s="50">
        <f t="shared" si="182"/>
        <v>0</v>
      </c>
      <c r="AE292" s="49" t="str">
        <f t="shared" si="183"/>
        <v/>
      </c>
      <c r="AF292" s="49" t="str">
        <f t="shared" si="184"/>
        <v/>
      </c>
      <c r="AG292" s="48">
        <f t="shared" si="185"/>
        <v>0</v>
      </c>
      <c r="AH292" s="386" t="str">
        <f t="shared" si="186"/>
        <v/>
      </c>
      <c r="AI292" s="49" t="str">
        <f t="shared" si="187"/>
        <v/>
      </c>
      <c r="AJ292" s="50">
        <f t="shared" si="188"/>
        <v>0</v>
      </c>
      <c r="AK292" s="23"/>
      <c r="AL292" s="113">
        <v>22</v>
      </c>
      <c r="AM292" s="51"/>
      <c r="AN292" s="335"/>
      <c r="AO292" s="335"/>
      <c r="AP292" s="53"/>
      <c r="AQ292" s="52" t="s">
        <v>290</v>
      </c>
      <c r="AR292" s="62" t="s">
        <v>342</v>
      </c>
      <c r="AS292" s="62" t="s">
        <v>84</v>
      </c>
      <c r="AT292" s="62"/>
      <c r="AU292" s="101"/>
      <c r="AV292" s="54" t="s">
        <v>84</v>
      </c>
      <c r="AW292" s="430"/>
      <c r="AX292" s="55"/>
      <c r="AY292" s="56"/>
      <c r="AZ292" s="270" t="str">
        <f t="shared" si="172"/>
        <v>{"key_code":"h"},{"key_code":"o"}</v>
      </c>
      <c r="BA292" s="83"/>
      <c r="BB292" s="122" t="str">
        <f t="shared" si="173"/>
        <v>{"key_code":"h"},{"key_code":"o"}</v>
      </c>
      <c r="BC292" s="83"/>
      <c r="BD292" s="320"/>
    </row>
    <row r="293" spans="1:56" ht="21">
      <c r="A293" s="285"/>
      <c r="B293" s="286"/>
      <c r="C293" s="295"/>
      <c r="D293" s="296"/>
      <c r="E293" s="291"/>
      <c r="F293" s="202" t="str">
        <f t="shared" si="189"/>
        <v/>
      </c>
      <c r="G293" s="86" t="str">
        <f t="shared" si="190"/>
        <v/>
      </c>
      <c r="H293" s="86" t="str">
        <f t="shared" si="191"/>
        <v/>
      </c>
      <c r="I293" s="86" t="str">
        <f t="shared" si="192"/>
        <v/>
      </c>
      <c r="J293" s="86" t="str">
        <f t="shared" si="193"/>
        <v/>
      </c>
      <c r="K293" s="86" t="str">
        <f t="shared" si="194"/>
        <v/>
      </c>
      <c r="L293" s="86" t="str">
        <f t="shared" si="195"/>
        <v/>
      </c>
      <c r="M293" s="86" t="str">
        <f t="shared" si="196"/>
        <v>{"description":"(Sp) ひ","conditions":[{"type":"variable_if","name":"LKS","value":1},{"type":"variable_unless","name":"USC","value":0},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2}},{"set_variable":{"name":"LKS","value":1}}],"to_after_key_up":[{"set_variable":{"name":"KC_X","value":0}},{"set_variable":{"name":"USC","value":0}}],"type":"basic"},{"conditions":[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1}},{"set_variable":{"name":"LKS","value":1}}],"to_after_key_up":[{"set_variable":{"name":"KC_X","value":0}},{"set_variable":{"name":"USC","value":0}}],"type":"basic"},</v>
      </c>
      <c r="N293" s="286"/>
      <c r="O293" s="92" t="str">
        <f t="shared" si="197"/>
        <v/>
      </c>
      <c r="P293" s="86" t="str">
        <f t="shared" si="198"/>
        <v/>
      </c>
      <c r="Q293" s="86" t="str">
        <f t="shared" si="199"/>
        <v/>
      </c>
      <c r="R293" s="93" t="str">
        <f>IF(AND($AM293&lt;&gt;"",$U293=1),_xlfn.CONCAT(R$3,PROPER(_xlfn.XLOOKUP($AS293,入力キー,入力コード)),IF(OR($BD293="",$BD293=$BB293),_xlfn.CONCAT(R$4,IF($AS293=_xlfn.XLOOKUP($AS293,仮想キートップ,入力キー),R$7,R$10),_xlfn.XLOOKUP($AS293,仮想キートップ,入力コード),R$13,$BB293,R$14,_xlfn.XLOOKUP($AS293,仮想キートップ,キー位置),R$15,_xlfn.XLOOKUP($AS293,仮想キートップ,キー位置),R$17,IF($AS293=_xlfn.XLOOKUP($AS293,仮想キートップ,入力キー),R$12,R$11),_xlfn.XLOOKUP($AS293,仮想キートップ,入力コード),R$13,$BB293,R$14,_xlfn.XLOOKUP($AS293,仮想キートップ,キー位置),R$16,_xlfn.XLOOKUP($AS293,仮想キートップ,キー位置),IF(COUNTA($AM293:$AM$348)&gt;1,R$17,R$18)),_xlfn.CONCAT(R$4,R$6,IF($AS293=_xlfn.XLOOKUP($AS293,仮想キートップ,入力キー),R$7,R$10),_xlfn.XLOOKUP($AS293,仮想キートップ,入力コード),R$13,$BB293,R$14,_xlfn.XLOOKUP($AS293,仮想キートップ,キー位置),R$15,_xlfn.XLOOKUP($AS293,仮想キートップ,キー位置),R$17,IF($AS293=_xlfn.XLOOKUP($AS293,仮想キートップ,入力キー),R$8,R$9),_xlfn.XLOOKUP($AS293,仮想キートップ,入力コード),R$13,$BB293,R$14,_xlfn.XLOOKUP($AS293,仮想キートップ,キー位置),R$16,_xlfn.XLOOKUP($AS293,仮想キートップ,キー位置),R$17,R$5,IF($AS293=_xlfn.XLOOKUP($AS293,仮想キートップ,入力キー),R$7,R$10),_xlfn.XLOOKUP($AS293,仮想キートップ,入力コード),R$13,$BD293,R$14,_xlfn.XLOOKUP($AS293,仮想キートップ,キー位置),R$15,_xlfn.XLOOKUP($AS293,仮想キートップ,キー位置),R$17,IF($AS293=_xlfn.XLOOKUP($AS293,仮想キートップ,入力キー),R$12,R$11),_xlfn.XLOOKUP($AS293,仮想キートップ,入力コード),R$13,$BD293,R$14,_xlfn.XLOOKUP($AS293,仮想キートップ,キー位置),R$16,_xlfn.XLOOKUP($AS293,仮想キートップ,キー位置),IF(COUNTA($AM293:$AM$348)&gt;1,R$17,R$18)))),"")</f>
        <v/>
      </c>
      <c r="S293" s="282"/>
      <c r="U293" s="24">
        <f t="shared" si="174"/>
        <v>1</v>
      </c>
      <c r="V293" s="23" t="str">
        <f t="shared" si="175"/>
        <v>C</v>
      </c>
      <c r="W293" s="23">
        <f t="shared" si="176"/>
        <v>1</v>
      </c>
      <c r="X293" s="23">
        <f t="shared" si="177"/>
        <v>2</v>
      </c>
      <c r="Y293" s="30">
        <f t="shared" si="178"/>
        <v>274877906944</v>
      </c>
      <c r="Z293" s="178">
        <f t="shared" si="179"/>
        <v>1</v>
      </c>
      <c r="AA293" s="23"/>
      <c r="AB293" s="386" t="str">
        <f t="shared" si="180"/>
        <v/>
      </c>
      <c r="AC293" s="49" t="str">
        <f t="shared" si="181"/>
        <v/>
      </c>
      <c r="AD293" s="50">
        <f t="shared" si="182"/>
        <v>0</v>
      </c>
      <c r="AE293" s="49" t="str">
        <f t="shared" si="183"/>
        <v/>
      </c>
      <c r="AF293" s="49" t="str">
        <f t="shared" si="184"/>
        <v/>
      </c>
      <c r="AG293" s="48">
        <f t="shared" si="185"/>
        <v>0</v>
      </c>
      <c r="AH293" s="386" t="str">
        <f t="shared" si="186"/>
        <v/>
      </c>
      <c r="AI293" s="49" t="str">
        <f t="shared" si="187"/>
        <v/>
      </c>
      <c r="AJ293" s="50">
        <f t="shared" si="188"/>
        <v>0</v>
      </c>
      <c r="AK293" s="23"/>
      <c r="AL293" s="113">
        <v>23</v>
      </c>
      <c r="AM293" s="51"/>
      <c r="AN293" s="335"/>
      <c r="AO293" s="335"/>
      <c r="AP293" s="53"/>
      <c r="AQ293" s="52" t="s">
        <v>290</v>
      </c>
      <c r="AR293" s="62" t="s">
        <v>342</v>
      </c>
      <c r="AS293" s="62" t="s">
        <v>86</v>
      </c>
      <c r="AT293" s="62"/>
      <c r="AU293" s="101"/>
      <c r="AV293" s="54" t="s">
        <v>86</v>
      </c>
      <c r="AW293" s="430"/>
      <c r="AX293" s="55"/>
      <c r="AY293" s="56"/>
      <c r="AZ293" s="270" t="str">
        <f t="shared" si="172"/>
        <v>{"key_code":"h"},{"key_code":"i"}</v>
      </c>
      <c r="BA293" s="83"/>
      <c r="BB293" s="122" t="str">
        <f t="shared" si="173"/>
        <v>{"key_code":"h"},{"key_code":"i"}</v>
      </c>
      <c r="BC293" s="83"/>
      <c r="BD293" s="320"/>
    </row>
    <row r="294" spans="1:56" ht="21">
      <c r="A294" s="292"/>
      <c r="B294" s="293"/>
      <c r="C294" s="299"/>
      <c r="D294" s="300"/>
      <c r="E294" s="294"/>
      <c r="F294" s="202" t="str">
        <f t="shared" si="189"/>
        <v/>
      </c>
      <c r="G294" s="86" t="str">
        <f t="shared" si="190"/>
        <v/>
      </c>
      <c r="H294" s="86" t="str">
        <f t="shared" si="191"/>
        <v/>
      </c>
      <c r="I294" s="86" t="str">
        <f t="shared" si="192"/>
        <v/>
      </c>
      <c r="J294" s="86" t="str">
        <f t="shared" si="193"/>
        <v/>
      </c>
      <c r="K294" s="86" t="str">
        <f t="shared" si="194"/>
        <v/>
      </c>
      <c r="L294" s="86" t="str">
        <f t="shared" si="195"/>
        <v/>
      </c>
      <c r="M294" s="86" t="str">
        <f t="shared" si="196"/>
        <v>{"description":"(Sp) れ","conditions":[{"type":"variable_if","name":"LKS","value":1},{"type":"variable_unless","name":"USC","value":0},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2}},{"set_variable":{"name":"LKS","value":1}}],"to_after_key_up":[{"set_variable":{"name":"KC_SLSH","value":0}},{"set_variable":{"name":"USC","value":0}}],"type":"basic"},{"conditions":[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1}},{"set_variable":{"name":"LKS","value":1}}],"to_after_key_up":[{"set_variable":{"name":"KC_SLSH","value":0}},{"set_variable":{"name":"USC","value":0}}],"type":"basic"},</v>
      </c>
      <c r="N294" s="286"/>
      <c r="O294" s="92" t="str">
        <f t="shared" si="197"/>
        <v/>
      </c>
      <c r="P294" s="86" t="str">
        <f t="shared" si="198"/>
        <v/>
      </c>
      <c r="Q294" s="86" t="str">
        <f t="shared" si="199"/>
        <v/>
      </c>
      <c r="R294" s="93" t="str">
        <f>IF(AND($AM294&lt;&gt;"",$U294=1),_xlfn.CONCAT(R$3,PROPER(_xlfn.XLOOKUP($AS294,入力キー,入力コード)),IF(OR($BD294="",$BD294=$BB294),_xlfn.CONCAT(R$4,IF($AS294=_xlfn.XLOOKUP($AS294,仮想キートップ,入力キー),R$7,R$10),_xlfn.XLOOKUP($AS294,仮想キートップ,入力コード),R$13,$BB294,R$14,_xlfn.XLOOKUP($AS294,仮想キートップ,キー位置),R$15,_xlfn.XLOOKUP($AS294,仮想キートップ,キー位置),R$17,IF($AS294=_xlfn.XLOOKUP($AS294,仮想キートップ,入力キー),R$12,R$11),_xlfn.XLOOKUP($AS294,仮想キートップ,入力コード),R$13,$BB294,R$14,_xlfn.XLOOKUP($AS294,仮想キートップ,キー位置),R$16,_xlfn.XLOOKUP($AS294,仮想キートップ,キー位置),IF(COUNTA($AM294:$AM$348)&gt;1,R$17,R$18)),_xlfn.CONCAT(R$4,R$6,IF($AS294=_xlfn.XLOOKUP($AS294,仮想キートップ,入力キー),R$7,R$10),_xlfn.XLOOKUP($AS294,仮想キートップ,入力コード),R$13,$BB294,R$14,_xlfn.XLOOKUP($AS294,仮想キートップ,キー位置),R$15,_xlfn.XLOOKUP($AS294,仮想キートップ,キー位置),R$17,IF($AS294=_xlfn.XLOOKUP($AS294,仮想キートップ,入力キー),R$8,R$9),_xlfn.XLOOKUP($AS294,仮想キートップ,入力コード),R$13,$BB294,R$14,_xlfn.XLOOKUP($AS294,仮想キートップ,キー位置),R$16,_xlfn.XLOOKUP($AS294,仮想キートップ,キー位置),R$17,R$5,IF($AS294=_xlfn.XLOOKUP($AS294,仮想キートップ,入力キー),R$7,R$10),_xlfn.XLOOKUP($AS294,仮想キートップ,入力コード),R$13,$BD294,R$14,_xlfn.XLOOKUP($AS294,仮想キートップ,キー位置),R$15,_xlfn.XLOOKUP($AS294,仮想キートップ,キー位置),R$17,IF($AS294=_xlfn.XLOOKUP($AS294,仮想キートップ,入力キー),R$12,R$11),_xlfn.XLOOKUP($AS294,仮想キートップ,入力コード),R$13,$BD294,R$14,_xlfn.XLOOKUP($AS294,仮想キートップ,キー位置),R$16,_xlfn.XLOOKUP($AS294,仮想キートップ,キー位置),IF(COUNTA($AM294:$AM$348)&gt;1,R$17,R$18)))),"")</f>
        <v/>
      </c>
      <c r="S294" s="282"/>
      <c r="U294" s="63">
        <f t="shared" si="174"/>
        <v>1</v>
      </c>
      <c r="V294" s="64" t="str">
        <f t="shared" si="175"/>
        <v>C</v>
      </c>
      <c r="W294" s="64">
        <f t="shared" si="176"/>
        <v>1</v>
      </c>
      <c r="X294" s="64">
        <f t="shared" si="177"/>
        <v>2</v>
      </c>
      <c r="Y294" s="41">
        <f t="shared" si="178"/>
        <v>70368744177664</v>
      </c>
      <c r="Z294" s="179">
        <f t="shared" si="179"/>
        <v>1</v>
      </c>
      <c r="AA294" s="23"/>
      <c r="AB294" s="387" t="str">
        <f t="shared" si="180"/>
        <v/>
      </c>
      <c r="AC294" s="72" t="str">
        <f t="shared" si="181"/>
        <v/>
      </c>
      <c r="AD294" s="73">
        <f t="shared" si="182"/>
        <v>0</v>
      </c>
      <c r="AE294" s="72" t="str">
        <f t="shared" si="183"/>
        <v/>
      </c>
      <c r="AF294" s="72" t="str">
        <f t="shared" si="184"/>
        <v/>
      </c>
      <c r="AG294" s="71">
        <f t="shared" si="185"/>
        <v>0</v>
      </c>
      <c r="AH294" s="387" t="str">
        <f t="shared" si="186"/>
        <v/>
      </c>
      <c r="AI294" s="72" t="str">
        <f t="shared" si="187"/>
        <v/>
      </c>
      <c r="AJ294" s="73">
        <f t="shared" si="188"/>
        <v>0</v>
      </c>
      <c r="AK294" s="23"/>
      <c r="AL294" s="78">
        <v>31</v>
      </c>
      <c r="AM294" s="65"/>
      <c r="AN294" s="336"/>
      <c r="AO294" s="336"/>
      <c r="AP294" s="67"/>
      <c r="AQ294" s="66" t="s">
        <v>290</v>
      </c>
      <c r="AR294" s="14" t="s">
        <v>342</v>
      </c>
      <c r="AS294" s="14" t="s">
        <v>102</v>
      </c>
      <c r="AT294" s="14"/>
      <c r="AU294" s="102"/>
      <c r="AV294" s="68" t="s">
        <v>102</v>
      </c>
      <c r="AW294" s="431"/>
      <c r="AX294" s="69"/>
      <c r="AY294" s="70"/>
      <c r="AZ294" s="97" t="str">
        <f t="shared" si="172"/>
        <v>{"key_code":"r"},{"key_code":"e"}</v>
      </c>
      <c r="BA294" s="84"/>
      <c r="BB294" s="97" t="str">
        <f t="shared" si="173"/>
        <v>{"key_code":"r"},{"key_code":"e"}</v>
      </c>
      <c r="BC294" s="84"/>
      <c r="BD294" s="321"/>
    </row>
    <row r="295" spans="1:56" ht="21">
      <c r="A295" s="279"/>
      <c r="B295" s="280"/>
      <c r="C295" s="280"/>
      <c r="D295" s="280"/>
      <c r="E295" s="280"/>
      <c r="F295" s="275"/>
      <c r="G295" s="275"/>
      <c r="H295" s="275"/>
      <c r="I295" s="275"/>
      <c r="J295" s="275"/>
      <c r="K295" s="275"/>
      <c r="L295" s="275"/>
      <c r="M295" s="275"/>
      <c r="N295" s="327" t="str">
        <f t="shared" ref="N295:N299" si="220">IF($U295=1,_xlfn.CONCAT(N$3,IF($V295="B","Sp ",""),IF($V295="C","(Sp) ",""),$AS295,N$4,IF(OR($BC295="",$BC295=$AZ295),"",N$6),N$7,IF(_xlfn.XLOOKUP($AS295,仮想キートップ,十六進数文字)=0,N$8,N$9),_xlfn.XLOOKUP($AS295,仮想キートップ,入力コード),IF($V295="A",N$10,""),IF($V295="B",N$11,""),IF($V295="C",N$12,""),_xlfn.XLOOKUP($AS295,仮想キートップ,キー位置),IF($AZ295="",N$13,_xlfn.CONCAT(N$14,$AZ295)),IF($AP295="","",_xlfn.CONCAT(N$15,$AZ295)),N$16,_xlfn.XLOOKUP($AS295,仮想キートップ,キー位置),N$17,IF(OR($BC295="",$BC295=$AZ295),"",_xlfn.CONCAT(N$5,N$7,IF(_xlfn.XLOOKUP($AS295,仮想キートップ,十六進数文字)=0,N$8,N$9),_xlfn.XLOOKUP($AS295,仮想キートップ,入力コード),IF($V295="A",N$10,""),IF($V295="B",N$11,""),IF($V295="C",N$12,""),_xlfn.XLOOKUP($AS295,仮想キートップ,キー位置),IF($AZ295="",N$13,_xlfn.CONCAT(N$14,$BC295)),IF($AP295="","",_xlfn.CONCAT(N$15,$AZ295)),N$16,_xlfn.XLOOKUP($AS295,仮想キートップ,キー位置),N$17))),"")</f>
        <v>{"description":"BS","conditions":[{"input_sources":[{"language":"ja"}],"type":"input_source_if"},{"input_sources":[{"input_mode_id":"Roman$"}],"type":"input_source_unless"}],"from":{"key_code":"u"},"to":[{"set_variable":{"name":"KC_U","value":1}}],"to_if_alone":[{"key_code":"delete_or_backspace"}],"to_if_held_down":[{"key_code":"delete_or_backspace"}],"to_after_key_up":[{"set_variable":{"name":"KC_U","value":0}},{"set_variable":{"name":"USC","value":0}}],"type":"basic"},</v>
      </c>
      <c r="O295" s="92" t="str">
        <f t="shared" ref="O295:O340" si="221">IF(AND($AM295&lt;&gt;"",$U295=3,OR($AZ295&lt;&gt;$BB295,AND($BD295&lt;&gt;"",$BD295&lt;&gt;$BB295))),_xlfn.CONCAT(O$3,PROPER(_xlfn.XLOOKUP($AS295,仮想キートップ,入力コード)),", ",PROPER(_xlfn.XLOOKUP($AT295,仮想キートップ,入力コード))," &amp; ",PROPER(_xlfn.XLOOKUP($AU295,仮想キートップ,入力コード))," → ",$AV295,CLEAN($AW295),IF(OR($BD295="",$BD295=$BB295),_xlfn.CONCAT(O$4,O$7,_xlfn.XLOOKUP($AS295,仮想キートップ,キー位置),O$10,_xlfn.XLOOKUP($AT295,仮想キートップ,キー位置),O$11,_xlfn.XLOOKUP($AU295,仮想キートップ,入力コード),O$12,$BB295,O$15,_xlfn.XLOOKUP($AU295,仮想キートップ,キー位置),O$16,_xlfn.XLOOKUP($AU295,仮想キートップ,キー位置),O$17,O$5,O$8,_xlfn.XLOOKUP($AS295,仮想キートップ,キー位置),O$10,_xlfn.XLOOKUP($AT295,仮想キートップ,キー位置),O$11,_xlfn.XLOOKUP($AU295,仮想キートップ,入力コード),O$13,$BB295,O$15,_xlfn.XLOOKUP($AU295,仮想キートップ,キー位置),O$16,_xlfn.XLOOKUP($AU295,仮想キートップ,キー位置),O$17,O$5,O$9,_xlfn.XLOOKUP($AS295,仮想キートップ,キー位置),O$10,_xlfn.XLOOKUP($AT295,仮想キートップ,キー位置),O$11,_xlfn.XLOOKUP($AU295,仮想キートップ,入力コード),O$14,$BB295,O$15,_xlfn.XLOOKUP($AU295,仮想キートップ,キー位置),O$16,_xlfn.XLOOKUP($AU295,仮想キートップ,キー位置),O$17),_xlfn.CONCAT(O$4,O$6,O$7,_xlfn.XLOOKUP($AS295,仮想キートップ,キー位置),O$10,_xlfn.XLOOKUP($AT295,仮想キートップ,キー位置),O$11,_xlfn.XLOOKUP($AU295,仮想キートップ,入力コード),O$12,$BB295,O$15,_xlfn.XLOOKUP($AU295,仮想キートップ,キー位置),O$16,_xlfn.XLOOKUP($AU295,仮想キートップ,キー位置),O$17,O$5,O$6,O$8,_xlfn.XLOOKUP($AS295,仮想キートップ,キー位置),O$10,_xlfn.XLOOKUP($AT295,仮想キートップ,キー位置),O$11,_xlfn.XLOOKUP($AU295,仮想キートップ,入力コード),O$13,$BB295,O$15,_xlfn.XLOOKUP($AU295,仮想キートップ,キー位置),O$16,_xlfn.XLOOKUP($AU295,仮想キートップ,キー位置),O$17,O$5,O$6,O$9,_xlfn.XLOOKUP($AS295,仮想キートップ,キー位置),O$10,_xlfn.XLOOKUP($AT295,仮想キートップ,キー位置),O$11,_xlfn.XLOOKUP($AU295,仮想キートップ,入力コード),O$14,$BB295,O$15,_xlfn.XLOOKUP($AU295,仮想キートップ,キー位置),O$16,_xlfn.XLOOKUP($AU295,仮想キートップ,キー位置),O$17,O$5,O$7,_xlfn.XLOOKUP($AS295,仮想キートップ,キー位置),O$10,_xlfn.XLOOKUP($AT295,仮想キートップ,キー位置),O$11,_xlfn.XLOOKUP($AU295,仮想キートップ,入力コード),O$12,$BD295,O$15,_xlfn.XLOOKUP($AU295,仮想キートップ,キー位置),O$16,_xlfn.XLOOKUP($AU295,仮想キートップ,キー位置),O$17,O$5,O$8,_xlfn.XLOOKUP($AS295,仮想キートップ,キー位置),O$10,_xlfn.XLOOKUP($AT295,仮想キートップ,キー位置),O$11,_xlfn.XLOOKUP($AU295,仮想キートップ,入力コード),O$13,$BD295,O$15,_xlfn.XLOOKUP($AU295,仮想キートップ,キー位置),O$16,_xlfn.XLOOKUP($AU295,仮想キートップ,キー位置),O$17,O$5,O$9,_xlfn.XLOOKUP($AS295,仮想キートップ,キー位置),O$10,_xlfn.XLOOKUP($AT295,仮想キートップ,キー位置),O$11,_xlfn.XLOOKUP($AU295,仮想キートップ,入力コード),O$14,$BD295,O$15,_xlfn.XLOOKUP($AU295,仮想キートップ,キー位置),O$16,_xlfn.XLOOKUP($AU295,仮想キートップ,キー位置),O$17))),"")</f>
        <v/>
      </c>
      <c r="P295" s="86" t="str">
        <f t="shared" ref="P295:P340" si="222">IF(AND($AM295&lt;&gt;"",$U295=3,OR($AZ295&lt;&gt;$BB295,AND($BD295&lt;&gt;"",$BD295&lt;&gt;$BB295))),IF(OR($BD295="",$BD295=$BB295),_xlfn.CONCAT(O$5,O$7,_xlfn.XLOOKUP($AS295,仮想キートップ,キー位置),O$10,_xlfn.XLOOKUP($AU295,仮想キートップ,キー位置),O$11,_xlfn.XLOOKUP($AT295,仮想キートップ,入力コード),O$12,$BB295,O$15,_xlfn.XLOOKUP($AT295,仮想キートップ,キー位置),O$16,_xlfn.XLOOKUP($AT295,仮想キートップ,キー位置),O$17,O$5,O$8,_xlfn.XLOOKUP($AS295,仮想キートップ,キー位置),O$10,_xlfn.XLOOKUP($AU295,仮想キートップ,キー位置),O$11,_xlfn.XLOOKUP($AT295,仮想キートップ,入力コード),O$13,$BB295,O$15,_xlfn.XLOOKUP($AT295,仮想キートップ,キー位置),O$16,_xlfn.XLOOKUP($AT295,仮想キートップ,キー位置),O$17,O$5,O$9,_xlfn.XLOOKUP($AS295,仮想キートップ,キー位置),O$10,_xlfn.XLOOKUP($AU295,仮想キートップ,キー位置),O$11,_xlfn.XLOOKUP($AT295,仮想キートップ,入力コード),O$14,$BB295,O$15,_xlfn.XLOOKUP($AT295,仮想キートップ,キー位置),O$16,_xlfn.XLOOKUP($AT295,仮想キートップ,キー位置),O$17),_xlfn.CONCAT(O$5,O$6,O$7,_xlfn.XLOOKUP($AS295,仮想キートップ,キー位置),O$10,_xlfn.XLOOKUP($AU295,仮想キートップ,キー位置),O$11,_xlfn.XLOOKUP($AT295,仮想キートップ,入力コード),O$12,$BB295,O$15,_xlfn.XLOOKUP($AT295,仮想キートップ,キー位置),O$16,_xlfn.XLOOKUP($AT295,仮想キートップ,キー位置),O$17,O$5,O$6,O$8,_xlfn.XLOOKUP($AS295,仮想キートップ,キー位置),O$10,_xlfn.XLOOKUP($AU295,仮想キートップ,キー位置),O$11,_xlfn.XLOOKUP($AT295,仮想キートップ,入力コード),O$13,$BB295,O$15,_xlfn.XLOOKUP($AT295,仮想キートップ,キー位置),O$16,_xlfn.XLOOKUP($AT295,仮想キートップ,キー位置),O$17,O$5,O$6,O$9,_xlfn.XLOOKUP($AS295,仮想キートップ,キー位置),O$10,_xlfn.XLOOKUP($AU295,仮想キートップ,キー位置),O$11,_xlfn.XLOOKUP($AT295,仮想キートップ,入力コード),O$14,$BB295,O$15,_xlfn.XLOOKUP($AT295,仮想キートップ,キー位置),O$16,_xlfn.XLOOKUP($AT295,仮想キートップ,キー位置),O$17,O$5,O$7,_xlfn.XLOOKUP($AS295,仮想キートップ,キー位置),O$10,_xlfn.XLOOKUP($AU295,仮想キートップ,キー位置),O$11,_xlfn.XLOOKUP($AT295,仮想キートップ,入力コード),O$12,$BD295,O$15,_xlfn.XLOOKUP($AT295,仮想キートップ,キー位置),O$16,_xlfn.XLOOKUP($AT295,仮想キートップ,キー位置),O$17,O$5,O$8,_xlfn.XLOOKUP($AS295,仮想キートップ,キー位置),O$10,_xlfn.XLOOKUP($AU295,仮想キートップ,キー位置),O$11,_xlfn.XLOOKUP($AT295,仮想キートップ,入力コード),O$13,$BD295,O$15,_xlfn.XLOOKUP($AT295,仮想キートップ,キー位置),O$16,_xlfn.XLOOKUP($AT295,仮想キートップ,キー位置),O$17,O$5,O$9,_xlfn.XLOOKUP($AS295,仮想キートップ,キー位置),O$10,_xlfn.XLOOKUP($AU295,仮想キートップ,キー位置),O$11,_xlfn.XLOOKUP($AT295,仮想キートップ,入力コード),O$14,$BD295,O$15,_xlfn.XLOOKUP($AT295,仮想キートップ,キー位置),O$16,_xlfn.XLOOKUP($AT295,仮想キートップ,キー位置),O$17)),"")</f>
        <v/>
      </c>
      <c r="Q295" s="86" t="str">
        <f t="shared" ref="Q295:Q340" si="223">IF(AND($AM295&lt;&gt;"",$U295=3,OR($AZ295&lt;&gt;$BB295,AND($BD295&lt;&gt;"",$BD295&lt;&gt;$BB295))),IF(OR($BD295="",$BD295=$BB295),_xlfn.CONCAT(O$5,O$7,_xlfn.XLOOKUP($AT295,仮想キートップ,キー位置),O$10,_xlfn.XLOOKUP($AU295,仮想キートップ,キー位置),O$11,_xlfn.XLOOKUP($AS295,仮想キートップ,入力コード),O$12,$BB295,O$15,_xlfn.XLOOKUP($AS295,仮想キートップ,キー位置),O$16,_xlfn.XLOOKUP($AS295,仮想キートップ,キー位置),O$17,O$5,O$8,_xlfn.XLOOKUP($AT295,仮想キートップ,キー位置),O$10,_xlfn.XLOOKUP($AU295,仮想キートップ,キー位置),O$11,_xlfn.XLOOKUP($AS295,仮想キートップ,入力コード),O$13,$BB295,O$15,_xlfn.XLOOKUP($AS295,仮想キートップ,キー位置),O$16,_xlfn.XLOOKUP($AS295,仮想キートップ,キー位置),O$17,O$5,O$9,_xlfn.XLOOKUP($AT295,仮想キートップ,キー位置),O$10,_xlfn.XLOOKUP($AU295,仮想キートップ,キー位置),O$11,_xlfn.XLOOKUP($AS295,仮想キートップ,入力コード),O$14,$BB295,O$15,_xlfn.XLOOKUP($AS295,仮想キートップ,キー位置),O$16,_xlfn.XLOOKUP($AS295,仮想キートップ,キー位置),O$17),_xlfn.CONCAT(O$5,O$6,O$7,_xlfn.XLOOKUP($AT295,仮想キートップ,キー位置),O$10,_xlfn.XLOOKUP($AU295,仮想キートップ,キー位置),O$11,_xlfn.XLOOKUP($AS295,仮想キートップ,入力コード),O$12,$BB295,O$15,_xlfn.XLOOKUP($AS295,仮想キートップ,キー位置),O$16,_xlfn.XLOOKUP($AS295,仮想キートップ,キー位置),O$17,O$5,O$6,O$8,_xlfn.XLOOKUP($AT295,仮想キートップ,キー位置),O$10,_xlfn.XLOOKUP($AU295,仮想キートップ,キー位置),O$11,_xlfn.XLOOKUP($AS295,仮想キートップ,入力コード),O$13,$BB295,O$15,_xlfn.XLOOKUP($AS295,仮想キートップ,キー位置),O$16,_xlfn.XLOOKUP($AS295,仮想キートップ,キー位置),O$17,O$5,O$6,O$9,_xlfn.XLOOKUP($AT295,仮想キートップ,キー位置),O$10,_xlfn.XLOOKUP($AU295,仮想キートップ,キー位置),O$11,_xlfn.XLOOKUP($AS295,仮想キートップ,入力コード),O$14,$BB295,O$15,_xlfn.XLOOKUP($AS295,仮想キートップ,キー位置),O$16,_xlfn.XLOOKUP($AS295,仮想キートップ,キー位置),O$17,O$5,O$7,_xlfn.XLOOKUP($AT295,仮想キートップ,キー位置),O$10,_xlfn.XLOOKUP($AU295,仮想キートップ,キー位置),O$11,_xlfn.XLOOKUP($AS295,仮想キートップ,入力コード),O$12,$BD295,O$15,_xlfn.XLOOKUP($AS295,仮想キートップ,キー位置),O$16,_xlfn.XLOOKUP($AS295,仮想キートップ,キー位置),O$17,O$5,O$8,_xlfn.XLOOKUP($AT295,仮想キートップ,キー位置),O$10,_xlfn.XLOOKUP($AU295,仮想キートップ,キー位置),O$11,_xlfn.XLOOKUP($AS295,仮想キートップ,入力コード),O$13,$BD295,O$15,_xlfn.XLOOKUP($AS295,仮想キートップ,キー位置),O$16,_xlfn.XLOOKUP($AS295,仮想キートップ,キー位置),O$17,O$5,O$9,_xlfn.XLOOKUP($AT295,仮想キートップ,キー位置),O$10,_xlfn.XLOOKUP($AU295,仮想キートップ,キー位置),O$11,_xlfn.XLOOKUP($AS295,仮想キートップ,入力コード),O$14,$BD295,O$15,_xlfn.XLOOKUP($AS295,仮想キートップ,キー位置),O$16,_xlfn.XLOOKUP($AS295,仮想キートップ,キー位置),O$17)),"")</f>
        <v/>
      </c>
      <c r="R295" s="93" t="str">
        <f>IF(AND($AM295&lt;&gt;"",$U295=1),_xlfn.CONCAT(R$3,PROPER(_xlfn.XLOOKUP($AS295,入力キー,入力コード)),IF(OR($BD295="",$BD295=$BB295),_xlfn.CONCAT(R$4,IF($AS295=_xlfn.XLOOKUP($AS295,仮想キートップ,入力キー),R$7,R$10),_xlfn.XLOOKUP($AS295,仮想キートップ,入力コード),R$13,$BB295,R$14,_xlfn.XLOOKUP($AS295,仮想キートップ,キー位置),R$15,_xlfn.XLOOKUP($AS295,仮想キートップ,キー位置),R$17,IF($AS295=_xlfn.XLOOKUP($AS295,仮想キートップ,入力キー),R$12,R$11),_xlfn.XLOOKUP($AS295,仮想キートップ,入力コード),R$13,$BB295,R$14,_xlfn.XLOOKUP($AS295,仮想キートップ,キー位置),R$16,_xlfn.XLOOKUP($AS295,仮想キートップ,キー位置),IF(COUNTA($AM295:$AM$348)&gt;1,R$17,R$18)),_xlfn.CONCAT(R$4,R$6,IF($AS295=_xlfn.XLOOKUP($AS295,仮想キートップ,入力キー),R$7,R$10),_xlfn.XLOOKUP($AS295,仮想キートップ,入力コード),R$13,$BB295,R$14,_xlfn.XLOOKUP($AS295,仮想キートップ,キー位置),R$15,_xlfn.XLOOKUP($AS295,仮想キートップ,キー位置),R$17,IF($AS295=_xlfn.XLOOKUP($AS295,仮想キートップ,入力キー),R$8,R$9),_xlfn.XLOOKUP($AS295,仮想キートップ,入力コード),R$13,$BB295,R$14,_xlfn.XLOOKUP($AS295,仮想キートップ,キー位置),R$16,_xlfn.XLOOKUP($AS295,仮想キートップ,キー位置),R$17,R$5,IF($AS295=_xlfn.XLOOKUP($AS295,仮想キートップ,入力キー),R$7,R$10),_xlfn.XLOOKUP($AS295,仮想キートップ,入力コード),R$13,$BD295,R$14,_xlfn.XLOOKUP($AS295,仮想キートップ,キー位置),R$15,_xlfn.XLOOKUP($AS295,仮想キートップ,キー位置),R$17,IF($AS295=_xlfn.XLOOKUP($AS295,仮想キートップ,入力キー),R$12,R$11),_xlfn.XLOOKUP($AS295,仮想キートップ,入力コード),R$13,$BD295,R$14,_xlfn.XLOOKUP($AS295,仮想キートップ,キー位置),R$16,_xlfn.XLOOKUP($AS295,仮想キートップ,キー位置),IF(COUNTA($AM295:$AM$348)&gt;1,R$17,R$18)))),"")</f>
        <v/>
      </c>
      <c r="S295" s="282"/>
      <c r="U295" s="24">
        <f t="shared" si="174"/>
        <v>1</v>
      </c>
      <c r="V295" s="23" t="str">
        <f t="shared" si="175"/>
        <v>A</v>
      </c>
      <c r="W295" s="23">
        <f t="shared" si="176"/>
        <v>1</v>
      </c>
      <c r="X295" s="23">
        <f t="shared" si="177"/>
        <v>0</v>
      </c>
      <c r="Y295" s="30">
        <f t="shared" si="178"/>
        <v>524288</v>
      </c>
      <c r="Z295" s="178">
        <f t="shared" si="179"/>
        <v>0</v>
      </c>
      <c r="AA295" s="23"/>
      <c r="AB295" s="386" t="str">
        <f t="shared" si="180"/>
        <v/>
      </c>
      <c r="AC295" s="49" t="str">
        <f t="shared" si="181"/>
        <v/>
      </c>
      <c r="AD295" s="50">
        <f t="shared" si="182"/>
        <v>0</v>
      </c>
      <c r="AE295" s="49" t="str">
        <f t="shared" si="183"/>
        <v/>
      </c>
      <c r="AF295" s="49" t="str">
        <f t="shared" si="184"/>
        <v/>
      </c>
      <c r="AG295" s="48">
        <f t="shared" si="185"/>
        <v>0</v>
      </c>
      <c r="AH295" s="386" t="str">
        <f t="shared" si="186"/>
        <v/>
      </c>
      <c r="AI295" s="49" t="str">
        <f t="shared" si="187"/>
        <v/>
      </c>
      <c r="AJ295" s="50">
        <f t="shared" si="188"/>
        <v>0</v>
      </c>
      <c r="AK295" s="23"/>
      <c r="AL295" s="76">
        <v>8</v>
      </c>
      <c r="AM295" s="186"/>
      <c r="AN295" s="224"/>
      <c r="AO295" s="188" t="s">
        <v>290</v>
      </c>
      <c r="AP295" s="174" t="s">
        <v>288</v>
      </c>
      <c r="AQ295" s="187" t="s">
        <v>290</v>
      </c>
      <c r="AR295" s="188"/>
      <c r="AS295" s="188" t="s">
        <v>634</v>
      </c>
      <c r="AT295" s="188"/>
      <c r="AU295" s="174"/>
      <c r="AV295" s="189"/>
      <c r="AW295" s="432" t="s">
        <v>634</v>
      </c>
      <c r="AX295" s="190" t="s">
        <v>460</v>
      </c>
      <c r="AY295" s="191" t="s">
        <v>461</v>
      </c>
      <c r="AZ295" s="118" t="str">
        <f t="shared" ref="AZ295:AZ299" si="224">IF(AY295="",_xlfn.XLOOKUP(AV295,ひらがな,ローマ字コード,""),AY295)</f>
        <v>{"key_code":"delete_or_backspace"}</v>
      </c>
      <c r="BA295" s="318"/>
      <c r="BB295" s="118" t="str">
        <f t="shared" ref="BB295:BB339" si="225">IF(BA295&lt;&gt;"",BA295,IF(OR(U295&gt;1,COUNTIF(入力キー,AS295)=0),AZ295,_xlfn.CONCAT(BB$16,_xlfn.XLOOKUP(AS295,入力キー,入力コード),BB$18)))</f>
        <v>{"key_code":"delete_or_backspace"}</v>
      </c>
      <c r="BC295" s="318"/>
      <c r="BD295" s="319"/>
    </row>
    <row r="296" spans="1:56" ht="42">
      <c r="A296" s="279"/>
      <c r="B296" s="280"/>
      <c r="C296" s="280"/>
      <c r="D296" s="280"/>
      <c r="E296" s="280"/>
      <c r="F296" s="280"/>
      <c r="G296" s="280"/>
      <c r="H296" s="280"/>
      <c r="I296" s="280"/>
      <c r="J296" s="280"/>
      <c r="K296" s="280"/>
      <c r="L296" s="280"/>
      <c r="M296" s="280"/>
      <c r="N296" s="305" t="str">
        <f t="shared" si="220"/>
        <v>{"description":"Sp 、","conditions":[{"input_sources":[{"language":"ja"}],"type":"input_source_if"},{"input_sources":[{"input_mode_id":"Roman$"}],"type":"input_source_unless"}],"from":{"key_code":"v","modifiers":{"mandatory":["shift"],"optional":["caps_lock"]}},"to":[{"set_variable":{"name":"KC_V","value":1}}],"to_if_alone":[{"key_code":"comma"},{"key_code":"return_or_enter"}],"to_after_key_up":[{"set_variable":{"name":"KC_V","value":0}},{"set_variable":{"name":"USC","value":0}}],"type":"basic"},</v>
      </c>
      <c r="O296" s="92" t="str">
        <f t="shared" si="221"/>
        <v/>
      </c>
      <c r="P296" s="86" t="str">
        <f t="shared" ref="P296:P299" si="226">IF(AND($AM296&lt;&gt;"",$U296=3,OR($AZ296&lt;&gt;$BB296,AND($BD296&lt;&gt;"",$BD296&lt;&gt;$BB296))),IF(OR($BD296="",$BD296=$BB296),_xlfn.CONCAT(O$5,O$7,_xlfn.XLOOKUP($AS296,仮想キートップ,キー位置),O$10,_xlfn.XLOOKUP($AU296,仮想キートップ,キー位置),O$11,_xlfn.XLOOKUP($AT296,仮想キートップ,入力コード),O$12,$BB296,O$15,_xlfn.XLOOKUP($AT296,仮想キートップ,キー位置),O$16,_xlfn.XLOOKUP($AT296,仮想キートップ,キー位置),O$17,O$5,O$8,_xlfn.XLOOKUP($AS296,仮想キートップ,キー位置),O$10,_xlfn.XLOOKUP($AU296,仮想キートップ,キー位置),O$11,_xlfn.XLOOKUP($AT296,仮想キートップ,入力コード),O$13,$BB296,O$15,_xlfn.XLOOKUP($AT296,仮想キートップ,キー位置),O$16,_xlfn.XLOOKUP($AT296,仮想キートップ,キー位置),O$17,O$5,O$9,_xlfn.XLOOKUP($AS296,仮想キートップ,キー位置),O$10,_xlfn.XLOOKUP($AU296,仮想キートップ,キー位置),O$11,_xlfn.XLOOKUP($AT296,仮想キートップ,入力コード),O$14,$BB296,O$15,_xlfn.XLOOKUP($AT296,仮想キートップ,キー位置),O$16,_xlfn.XLOOKUP($AT296,仮想キートップ,キー位置),O$17),_xlfn.CONCAT(O$5,O$6,O$7,_xlfn.XLOOKUP($AS296,仮想キートップ,キー位置),O$10,_xlfn.XLOOKUP($AU296,仮想キートップ,キー位置),O$11,_xlfn.XLOOKUP($AT296,仮想キートップ,入力コード),O$12,$BB296,O$15,_xlfn.XLOOKUP($AT296,仮想キートップ,キー位置),O$16,_xlfn.XLOOKUP($AT296,仮想キートップ,キー位置),O$17,O$5,O$6,O$8,_xlfn.XLOOKUP($AS296,仮想キートップ,キー位置),O$10,_xlfn.XLOOKUP($AU296,仮想キートップ,キー位置),O$11,_xlfn.XLOOKUP($AT296,仮想キートップ,入力コード),O$13,$BB296,O$15,_xlfn.XLOOKUP($AT296,仮想キートップ,キー位置),O$16,_xlfn.XLOOKUP($AT296,仮想キートップ,キー位置),O$17,O$5,O$6,O$9,_xlfn.XLOOKUP($AS296,仮想キートップ,キー位置),O$10,_xlfn.XLOOKUP($AU296,仮想キートップ,キー位置),O$11,_xlfn.XLOOKUP($AT296,仮想キートップ,入力コード),O$14,$BB296,O$15,_xlfn.XLOOKUP($AT296,仮想キートップ,キー位置),O$16,_xlfn.XLOOKUP($AT296,仮想キートップ,キー位置),O$17,O$5,O$7,_xlfn.XLOOKUP($AS296,仮想キートップ,キー位置),O$10,_xlfn.XLOOKUP($AU296,仮想キートップ,キー位置),O$11,_xlfn.XLOOKUP($AT296,仮想キートップ,入力コード),O$12,$BD296,O$15,_xlfn.XLOOKUP($AT296,仮想キートップ,キー位置),O$16,_xlfn.XLOOKUP($AT296,仮想キートップ,キー位置),O$17,O$5,O$8,_xlfn.XLOOKUP($AS296,仮想キートップ,キー位置),O$10,_xlfn.XLOOKUP($AU296,仮想キートップ,キー位置),O$11,_xlfn.XLOOKUP($AT296,仮想キートップ,入力コード),O$13,$BD296,O$15,_xlfn.XLOOKUP($AT296,仮想キートップ,キー位置),O$16,_xlfn.XLOOKUP($AT296,仮想キートップ,キー位置),O$17,O$5,O$9,_xlfn.XLOOKUP($AS296,仮想キートップ,キー位置),O$10,_xlfn.XLOOKUP($AU296,仮想キートップ,キー位置),O$11,_xlfn.XLOOKUP($AT296,仮想キートップ,入力コード),O$14,$BD296,O$15,_xlfn.XLOOKUP($AT296,仮想キートップ,キー位置),O$16,_xlfn.XLOOKUP($AT296,仮想キートップ,キー位置),O$17)),"")</f>
        <v/>
      </c>
      <c r="Q296" s="86" t="str">
        <f t="shared" ref="Q296:Q299" si="227">IF(AND($AM296&lt;&gt;"",$U296=3,OR($AZ296&lt;&gt;$BB296,AND($BD296&lt;&gt;"",$BD296&lt;&gt;$BB296))),IF(OR($BD296="",$BD296=$BB296),_xlfn.CONCAT(O$5,O$7,_xlfn.XLOOKUP($AT296,仮想キートップ,キー位置),O$10,_xlfn.XLOOKUP($AU296,仮想キートップ,キー位置),O$11,_xlfn.XLOOKUP($AS296,仮想キートップ,入力コード),O$12,$BB296,O$15,_xlfn.XLOOKUP($AS296,仮想キートップ,キー位置),O$16,_xlfn.XLOOKUP($AS296,仮想キートップ,キー位置),O$17,O$5,O$8,_xlfn.XLOOKUP($AT296,仮想キートップ,キー位置),O$10,_xlfn.XLOOKUP($AU296,仮想キートップ,キー位置),O$11,_xlfn.XLOOKUP($AS296,仮想キートップ,入力コード),O$13,$BB296,O$15,_xlfn.XLOOKUP($AS296,仮想キートップ,キー位置),O$16,_xlfn.XLOOKUP($AS296,仮想キートップ,キー位置),O$17,O$5,O$9,_xlfn.XLOOKUP($AT296,仮想キートップ,キー位置),O$10,_xlfn.XLOOKUP($AU296,仮想キートップ,キー位置),O$11,_xlfn.XLOOKUP($AS296,仮想キートップ,入力コード),O$14,$BB296,O$15,_xlfn.XLOOKUP($AS296,仮想キートップ,キー位置),O$16,_xlfn.XLOOKUP($AS296,仮想キートップ,キー位置),O$17),_xlfn.CONCAT(O$5,O$6,O$7,_xlfn.XLOOKUP($AT296,仮想キートップ,キー位置),O$10,_xlfn.XLOOKUP($AU296,仮想キートップ,キー位置),O$11,_xlfn.XLOOKUP($AS296,仮想キートップ,入力コード),O$12,$BB296,O$15,_xlfn.XLOOKUP($AS296,仮想キートップ,キー位置),O$16,_xlfn.XLOOKUP($AS296,仮想キートップ,キー位置),O$17,O$5,O$6,O$8,_xlfn.XLOOKUP($AT296,仮想キートップ,キー位置),O$10,_xlfn.XLOOKUP($AU296,仮想キートップ,キー位置),O$11,_xlfn.XLOOKUP($AS296,仮想キートップ,入力コード),O$13,$BB296,O$15,_xlfn.XLOOKUP($AS296,仮想キートップ,キー位置),O$16,_xlfn.XLOOKUP($AS296,仮想キートップ,キー位置),O$17,O$5,O$6,O$9,_xlfn.XLOOKUP($AT296,仮想キートップ,キー位置),O$10,_xlfn.XLOOKUP($AU296,仮想キートップ,キー位置),O$11,_xlfn.XLOOKUP($AS296,仮想キートップ,入力コード),O$14,$BB296,O$15,_xlfn.XLOOKUP($AS296,仮想キートップ,キー位置),O$16,_xlfn.XLOOKUP($AS296,仮想キートップ,キー位置),O$17,O$5,O$7,_xlfn.XLOOKUP($AT296,仮想キートップ,キー位置),O$10,_xlfn.XLOOKUP($AU296,仮想キートップ,キー位置),O$11,_xlfn.XLOOKUP($AS296,仮想キートップ,入力コード),O$12,$BD296,O$15,_xlfn.XLOOKUP($AS296,仮想キートップ,キー位置),O$16,_xlfn.XLOOKUP($AS296,仮想キートップ,キー位置),O$17,O$5,O$8,_xlfn.XLOOKUP($AT296,仮想キートップ,キー位置),O$10,_xlfn.XLOOKUP($AU296,仮想キートップ,キー位置),O$11,_xlfn.XLOOKUP($AS296,仮想キートップ,入力コード),O$13,$BD296,O$15,_xlfn.XLOOKUP($AS296,仮想キートップ,キー位置),O$16,_xlfn.XLOOKUP($AS296,仮想キートップ,キー位置),O$17,O$5,O$9,_xlfn.XLOOKUP($AT296,仮想キートップ,キー位置),O$10,_xlfn.XLOOKUP($AU296,仮想キートップ,キー位置),O$11,_xlfn.XLOOKUP($AS296,仮想キートップ,入力コード),O$14,$BD296,O$15,_xlfn.XLOOKUP($AS296,仮想キートップ,キー位置),O$16,_xlfn.XLOOKUP($AS296,仮想キートップ,キー位置),O$17)),"")</f>
        <v/>
      </c>
      <c r="R296" s="93" t="str">
        <f>IF(AND($AM296&lt;&gt;"",$U296=1),_xlfn.CONCAT(R$3,PROPER(_xlfn.XLOOKUP($AS296,入力キー,入力コード)),IF(OR($BD296="",$BD296=$BB296),_xlfn.CONCAT(R$4,IF($AS296=_xlfn.XLOOKUP($AS296,仮想キートップ,入力キー),R$7,R$10),_xlfn.XLOOKUP($AS296,仮想キートップ,入力コード),R$13,$BB296,R$14,_xlfn.XLOOKUP($AS296,仮想キートップ,キー位置),R$15,_xlfn.XLOOKUP($AS296,仮想キートップ,キー位置),R$17,IF($AS296=_xlfn.XLOOKUP($AS296,仮想キートップ,入力キー),R$12,R$11),_xlfn.XLOOKUP($AS296,仮想キートップ,入力コード),R$13,$BB296,R$14,_xlfn.XLOOKUP($AS296,仮想キートップ,キー位置),R$16,_xlfn.XLOOKUP($AS296,仮想キートップ,キー位置),IF(COUNTA($AM296:$AM$348)&gt;1,R$17,R$18)),_xlfn.CONCAT(R$4,R$6,IF($AS296=_xlfn.XLOOKUP($AS296,仮想キートップ,入力キー),R$7,R$10),_xlfn.XLOOKUP($AS296,仮想キートップ,入力コード),R$13,$BB296,R$14,_xlfn.XLOOKUP($AS296,仮想キートップ,キー位置),R$15,_xlfn.XLOOKUP($AS296,仮想キートップ,キー位置),R$17,IF($AS296=_xlfn.XLOOKUP($AS296,仮想キートップ,入力キー),R$8,R$9),_xlfn.XLOOKUP($AS296,仮想キートップ,入力コード),R$13,$BB296,R$14,_xlfn.XLOOKUP($AS296,仮想キートップ,キー位置),R$16,_xlfn.XLOOKUP($AS296,仮想キートップ,キー位置),R$17,R$5,IF($AS296=_xlfn.XLOOKUP($AS296,仮想キートップ,入力キー),R$7,R$10),_xlfn.XLOOKUP($AS296,仮想キートップ,入力コード),R$13,$BD296,R$14,_xlfn.XLOOKUP($AS296,仮想キートップ,キー位置),R$15,_xlfn.XLOOKUP($AS296,仮想キートップ,キー位置),R$17,IF($AS296=_xlfn.XLOOKUP($AS296,仮想キートップ,入力キー),R$12,R$11),_xlfn.XLOOKUP($AS296,仮想キートップ,入力コード),R$13,$BD296,R$14,_xlfn.XLOOKUP($AS296,仮想キートップ,キー位置),R$16,_xlfn.XLOOKUP($AS296,仮想キートップ,キー位置),IF(COUNTA($AM296:$AM$348)&gt;1,R$17,R$18)))),"")</f>
        <v/>
      </c>
      <c r="S296" s="282"/>
      <c r="U296" s="24">
        <f t="shared" si="174"/>
        <v>1</v>
      </c>
      <c r="V296" s="23" t="str">
        <f t="shared" si="175"/>
        <v>B</v>
      </c>
      <c r="W296" s="23">
        <f t="shared" si="176"/>
        <v>0</v>
      </c>
      <c r="X296" s="23">
        <f t="shared" si="177"/>
        <v>2</v>
      </c>
      <c r="Y296" s="30">
        <f t="shared" si="178"/>
        <v>1099511627776</v>
      </c>
      <c r="Z296" s="178">
        <f t="shared" si="179"/>
        <v>1</v>
      </c>
      <c r="AA296" s="23"/>
      <c r="AB296" s="386" t="str">
        <f t="shared" si="180"/>
        <v/>
      </c>
      <c r="AC296" s="49" t="str">
        <f t="shared" si="181"/>
        <v/>
      </c>
      <c r="AD296" s="50">
        <f t="shared" si="182"/>
        <v>0</v>
      </c>
      <c r="AE296" s="49" t="str">
        <f t="shared" si="183"/>
        <v/>
      </c>
      <c r="AF296" s="49" t="str">
        <f t="shared" si="184"/>
        <v/>
      </c>
      <c r="AG296" s="48">
        <f t="shared" si="185"/>
        <v>0</v>
      </c>
      <c r="AH296" s="386" t="str">
        <f t="shared" si="186"/>
        <v/>
      </c>
      <c r="AI296" s="49" t="str">
        <f t="shared" si="187"/>
        <v/>
      </c>
      <c r="AJ296" s="50">
        <f t="shared" si="188"/>
        <v>0</v>
      </c>
      <c r="AK296" s="23"/>
      <c r="AL296" s="113">
        <v>55</v>
      </c>
      <c r="AM296" s="377"/>
      <c r="AN296" s="333"/>
      <c r="AO296" s="98" t="s">
        <v>290</v>
      </c>
      <c r="AP296" s="99"/>
      <c r="AQ296" s="3"/>
      <c r="AR296" s="98" t="s">
        <v>290</v>
      </c>
      <c r="AS296" s="98" t="s">
        <v>454</v>
      </c>
      <c r="AT296" s="98"/>
      <c r="AU296" s="99"/>
      <c r="AV296" s="21" t="s">
        <v>454</v>
      </c>
      <c r="AW296" s="427"/>
      <c r="AX296" s="6" t="s">
        <v>1052</v>
      </c>
      <c r="AY296" s="11" t="s">
        <v>1053</v>
      </c>
      <c r="AZ296" s="122" t="str">
        <f t="shared" ref="AZ296" si="228">IF(AY296="",_xlfn.XLOOKUP(AV296,ひらがな,ローマ字コード,""),AY296)</f>
        <v>{"key_code":"comma"},{"key_code":"return_or_enter"}</v>
      </c>
      <c r="BA296" s="83"/>
      <c r="BB296" s="122" t="str">
        <f t="shared" ref="BB296" si="229">IF(BA296&lt;&gt;"",BA296,IF(OR(U296&gt;1,COUNTIF(入力キー,AS296)=0),AZ296,_xlfn.CONCAT(BB$16,_xlfn.XLOOKUP(AS296,入力キー,入力コード),BB$18)))</f>
        <v>{"key_code":"comma"},{"key_code":"return_or_enter"}</v>
      </c>
      <c r="BC296" s="83"/>
      <c r="BD296" s="320"/>
    </row>
    <row r="297" spans="1:56" ht="42">
      <c r="A297" s="279"/>
      <c r="B297" s="280"/>
      <c r="C297" s="280"/>
      <c r="D297" s="280"/>
      <c r="E297" s="280"/>
      <c r="F297" s="280"/>
      <c r="G297" s="280"/>
      <c r="H297" s="280"/>
      <c r="I297" s="280"/>
      <c r="J297" s="280"/>
      <c r="K297" s="280"/>
      <c r="L297" s="280"/>
      <c r="M297" s="280"/>
      <c r="N297" s="305" t="str">
        <f t="shared" si="220"/>
        <v>{"description":"Sp 。","conditions":[{"input_sources":[{"language":"ja"}],"type":"input_source_if"},{"input_sources":[{"input_mode_id":"Roman$"}],"type":"input_source_unless"}],"from":{"key_code":"m","modifiers":{"mandatory":["shift"],"optional":["caps_lock"]}},"to":[{"set_variable":{"name":"KC_M","value":1}}],"to_if_alone":[{"key_code":"period"},{"key_code":"return_or_enter"}],"to_after_key_up":[{"set_variable":{"name":"KC_M","value":0}},{"set_variable":{"name":"USC","value":0}}],"type":"basic"},</v>
      </c>
      <c r="O297" s="92" t="str">
        <f t="shared" si="221"/>
        <v/>
      </c>
      <c r="P297" s="86" t="str">
        <f t="shared" si="226"/>
        <v/>
      </c>
      <c r="Q297" s="86" t="str">
        <f t="shared" si="227"/>
        <v/>
      </c>
      <c r="R297" s="93" t="str">
        <f>IF(AND($AM297&lt;&gt;"",$U297=1),_xlfn.CONCAT(R$3,PROPER(_xlfn.XLOOKUP($AS297,入力キー,入力コード)),IF(OR($BD297="",$BD297=$BB297),_xlfn.CONCAT(R$4,IF($AS297=_xlfn.XLOOKUP($AS297,仮想キートップ,入力キー),R$7,R$10),_xlfn.XLOOKUP($AS297,仮想キートップ,入力コード),R$13,$BB297,R$14,_xlfn.XLOOKUP($AS297,仮想キートップ,キー位置),R$15,_xlfn.XLOOKUP($AS297,仮想キートップ,キー位置),R$17,IF($AS297=_xlfn.XLOOKUP($AS297,仮想キートップ,入力キー),R$12,R$11),_xlfn.XLOOKUP($AS297,仮想キートップ,入力コード),R$13,$BB297,R$14,_xlfn.XLOOKUP($AS297,仮想キートップ,キー位置),R$16,_xlfn.XLOOKUP($AS297,仮想キートップ,キー位置),IF(COUNTA($AM297:$AM$348)&gt;1,R$17,R$18)),_xlfn.CONCAT(R$4,R$6,IF($AS297=_xlfn.XLOOKUP($AS297,仮想キートップ,入力キー),R$7,R$10),_xlfn.XLOOKUP($AS297,仮想キートップ,入力コード),R$13,$BB297,R$14,_xlfn.XLOOKUP($AS297,仮想キートップ,キー位置),R$15,_xlfn.XLOOKUP($AS297,仮想キートップ,キー位置),R$17,IF($AS297=_xlfn.XLOOKUP($AS297,仮想キートップ,入力キー),R$8,R$9),_xlfn.XLOOKUP($AS297,仮想キートップ,入力コード),R$13,$BB297,R$14,_xlfn.XLOOKUP($AS297,仮想キートップ,キー位置),R$16,_xlfn.XLOOKUP($AS297,仮想キートップ,キー位置),R$17,R$5,IF($AS297=_xlfn.XLOOKUP($AS297,仮想キートップ,入力キー),R$7,R$10),_xlfn.XLOOKUP($AS297,仮想キートップ,入力コード),R$13,$BD297,R$14,_xlfn.XLOOKUP($AS297,仮想キートップ,キー位置),R$15,_xlfn.XLOOKUP($AS297,仮想キートップ,キー位置),R$17,IF($AS297=_xlfn.XLOOKUP($AS297,仮想キートップ,入力キー),R$12,R$11),_xlfn.XLOOKUP($AS297,仮想キートップ,入力コード),R$13,$BD297,R$14,_xlfn.XLOOKUP($AS297,仮想キートップ,キー位置),R$16,_xlfn.XLOOKUP($AS297,仮想キートップ,キー位置),IF(COUNTA($AM297:$AM$348)&gt;1,R$17,R$18)))),"")</f>
        <v/>
      </c>
      <c r="S297" s="282"/>
      <c r="U297" s="24">
        <f t="shared" si="174"/>
        <v>1</v>
      </c>
      <c r="V297" s="23" t="str">
        <f t="shared" si="175"/>
        <v>B</v>
      </c>
      <c r="W297" s="23">
        <f t="shared" si="176"/>
        <v>0</v>
      </c>
      <c r="X297" s="23">
        <f t="shared" si="177"/>
        <v>2</v>
      </c>
      <c r="Y297" s="30">
        <f t="shared" si="178"/>
        <v>8796093022208</v>
      </c>
      <c r="Z297" s="178">
        <f t="shared" si="179"/>
        <v>0</v>
      </c>
      <c r="AA297" s="23"/>
      <c r="AB297" s="386" t="str">
        <f t="shared" si="180"/>
        <v/>
      </c>
      <c r="AC297" s="49" t="str">
        <f t="shared" si="181"/>
        <v/>
      </c>
      <c r="AD297" s="50">
        <f t="shared" si="182"/>
        <v>0</v>
      </c>
      <c r="AE297" s="49" t="str">
        <f t="shared" si="183"/>
        <v/>
      </c>
      <c r="AF297" s="49" t="str">
        <f t="shared" si="184"/>
        <v/>
      </c>
      <c r="AG297" s="48">
        <f t="shared" si="185"/>
        <v>0</v>
      </c>
      <c r="AH297" s="386" t="str">
        <f t="shared" si="186"/>
        <v/>
      </c>
      <c r="AI297" s="49" t="str">
        <f t="shared" si="187"/>
        <v/>
      </c>
      <c r="AJ297" s="50">
        <f t="shared" si="188"/>
        <v>0</v>
      </c>
      <c r="AK297" s="23"/>
      <c r="AL297" s="77">
        <v>58</v>
      </c>
      <c r="AM297" s="2"/>
      <c r="AN297" s="334"/>
      <c r="AO297" s="13" t="s">
        <v>290</v>
      </c>
      <c r="AP297" s="100"/>
      <c r="AQ297" s="4"/>
      <c r="AR297" s="13" t="s">
        <v>290</v>
      </c>
      <c r="AS297" s="13" t="s">
        <v>455</v>
      </c>
      <c r="AT297" s="13"/>
      <c r="AU297" s="100"/>
      <c r="AV297" s="22"/>
      <c r="AW297" s="428" t="s">
        <v>455</v>
      </c>
      <c r="AX297" s="5" t="s">
        <v>456</v>
      </c>
      <c r="AY297" s="12" t="s">
        <v>457</v>
      </c>
      <c r="AZ297" s="122" t="str">
        <f t="shared" si="224"/>
        <v>{"key_code":"period"},{"key_code":"return_or_enter"}</v>
      </c>
      <c r="BA297" s="83"/>
      <c r="BB297" s="122" t="str">
        <f t="shared" si="225"/>
        <v>{"key_code":"period"},{"key_code":"return_or_enter"}</v>
      </c>
      <c r="BC297" s="83"/>
      <c r="BD297" s="320"/>
    </row>
    <row r="298" spans="1:56" ht="21">
      <c r="A298" s="279"/>
      <c r="B298" s="280"/>
      <c r="C298" s="280"/>
      <c r="D298" s="280"/>
      <c r="E298" s="280"/>
      <c r="F298" s="280"/>
      <c r="G298" s="280"/>
      <c r="H298" s="280"/>
      <c r="I298" s="280"/>
      <c r="J298" s="280"/>
      <c r="K298" s="280"/>
      <c r="L298" s="280"/>
      <c r="M298" s="280"/>
      <c r="N298" s="305" t="str">
        <f t="shared" si="220"/>
        <v>{"description":"(Sp) 左","conditions":[{"input_sources":[{"language":"ja"}],"type":"input_source_if"},{"input_sources":[{"input_mode_id":"Roman$"}],"type":"input_source_unless"}],"from":{"key_code":"t","modifiers":{"optional":["shift","caps_lock"]}},"to":[{"set_variable":{"name":"KC_T","value":1}}],"to_if_alone":[{"key_code":"n","modifiers":["control"]}],"to_if_held_down":[{"key_code":"n","modifiers":["control"]}],"to_after_key_up":[{"set_variable":{"name":"KC_T","value":0}},{"set_variable":{"name":"USC","value":0}}],"type":"basic"},</v>
      </c>
      <c r="O298" s="92" t="str">
        <f t="shared" si="221"/>
        <v/>
      </c>
      <c r="P298" s="86" t="str">
        <f t="shared" si="226"/>
        <v/>
      </c>
      <c r="Q298" s="86" t="str">
        <f t="shared" si="227"/>
        <v/>
      </c>
      <c r="R298" s="93" t="str">
        <f>IF(AND($AM298&lt;&gt;"",$U298=1),_xlfn.CONCAT(R$3,PROPER(_xlfn.XLOOKUP($AS298,入力キー,入力コード)),IF(OR($BD298="",$BD298=$BB298),_xlfn.CONCAT(R$4,IF($AS298=_xlfn.XLOOKUP($AS298,仮想キートップ,入力キー),R$7,R$10),_xlfn.XLOOKUP($AS298,仮想キートップ,入力コード),R$13,$BB298,R$14,_xlfn.XLOOKUP($AS298,仮想キートップ,キー位置),R$15,_xlfn.XLOOKUP($AS298,仮想キートップ,キー位置),R$17,IF($AS298=_xlfn.XLOOKUP($AS298,仮想キートップ,入力キー),R$12,R$11),_xlfn.XLOOKUP($AS298,仮想キートップ,入力コード),R$13,$BB298,R$14,_xlfn.XLOOKUP($AS298,仮想キートップ,キー位置),R$16,_xlfn.XLOOKUP($AS298,仮想キートップ,キー位置),IF(COUNTA($AM298:$AM$348)&gt;1,R$17,R$18)),_xlfn.CONCAT(R$4,R$6,IF($AS298=_xlfn.XLOOKUP($AS298,仮想キートップ,入力キー),R$7,R$10),_xlfn.XLOOKUP($AS298,仮想キートップ,入力コード),R$13,$BB298,R$14,_xlfn.XLOOKUP($AS298,仮想キートップ,キー位置),R$15,_xlfn.XLOOKUP($AS298,仮想キートップ,キー位置),R$17,IF($AS298=_xlfn.XLOOKUP($AS298,仮想キートップ,入力キー),R$8,R$9),_xlfn.XLOOKUP($AS298,仮想キートップ,入力コード),R$13,$BB298,R$14,_xlfn.XLOOKUP($AS298,仮想キートップ,キー位置),R$16,_xlfn.XLOOKUP($AS298,仮想キートップ,キー位置),R$17,R$5,IF($AS298=_xlfn.XLOOKUP($AS298,仮想キートップ,入力キー),R$7,R$10),_xlfn.XLOOKUP($AS298,仮想キートップ,入力コード),R$13,$BD298,R$14,_xlfn.XLOOKUP($AS298,仮想キートップ,キー位置),R$15,_xlfn.XLOOKUP($AS298,仮想キートップ,キー位置),R$17,IF($AS298=_xlfn.XLOOKUP($AS298,仮想キートップ,入力キー),R$12,R$11),_xlfn.XLOOKUP($AS298,仮想キートップ,入力コード),R$13,$BD298,R$14,_xlfn.XLOOKUP($AS298,仮想キートップ,キー位置),R$16,_xlfn.XLOOKUP($AS298,仮想キートップ,キー位置),IF(COUNTA($AM298:$AM$348)&gt;1,R$17,R$18)))),"")</f>
        <v/>
      </c>
      <c r="S298" s="282"/>
      <c r="U298" s="24">
        <f t="shared" si="174"/>
        <v>1</v>
      </c>
      <c r="V298" s="23" t="str">
        <f t="shared" si="175"/>
        <v>C</v>
      </c>
      <c r="W298" s="23">
        <f t="shared" si="176"/>
        <v>1</v>
      </c>
      <c r="X298" s="23">
        <f t="shared" si="177"/>
        <v>2</v>
      </c>
      <c r="Y298" s="30">
        <f t="shared" si="178"/>
        <v>131072</v>
      </c>
      <c r="Z298" s="178">
        <f t="shared" si="179"/>
        <v>0</v>
      </c>
      <c r="AA298" s="23"/>
      <c r="AB298" s="386" t="str">
        <f t="shared" si="180"/>
        <v/>
      </c>
      <c r="AC298" s="49" t="str">
        <f t="shared" si="181"/>
        <v/>
      </c>
      <c r="AD298" s="50">
        <f t="shared" si="182"/>
        <v>0</v>
      </c>
      <c r="AE298" s="49" t="str">
        <f t="shared" si="183"/>
        <v/>
      </c>
      <c r="AF298" s="49" t="str">
        <f t="shared" si="184"/>
        <v/>
      </c>
      <c r="AG298" s="48">
        <f t="shared" si="185"/>
        <v>0</v>
      </c>
      <c r="AH298" s="386" t="str">
        <f t="shared" si="186"/>
        <v/>
      </c>
      <c r="AI298" s="49" t="str">
        <f t="shared" si="187"/>
        <v/>
      </c>
      <c r="AJ298" s="50">
        <f t="shared" si="188"/>
        <v>0</v>
      </c>
      <c r="AK298" s="23"/>
      <c r="AL298" s="328">
        <v>6</v>
      </c>
      <c r="AM298" s="51"/>
      <c r="AN298" s="335"/>
      <c r="AO298" s="62" t="s">
        <v>290</v>
      </c>
      <c r="AP298" s="101" t="s">
        <v>288</v>
      </c>
      <c r="AQ298" s="52" t="s">
        <v>290</v>
      </c>
      <c r="AR298" s="62" t="s">
        <v>342</v>
      </c>
      <c r="AS298" s="62" t="s">
        <v>31</v>
      </c>
      <c r="AT298" s="62"/>
      <c r="AU298" s="101"/>
      <c r="AV298" s="54"/>
      <c r="AW298" s="430" t="s">
        <v>31</v>
      </c>
      <c r="AX298" s="55" t="s">
        <v>458</v>
      </c>
      <c r="AY298" s="56" t="s">
        <v>932</v>
      </c>
      <c r="AZ298" s="270" t="str">
        <f t="shared" si="224"/>
        <v>{"key_code":"n","modifiers":["control"]}</v>
      </c>
      <c r="BA298" s="105"/>
      <c r="BB298" s="270" t="str">
        <f t="shared" si="225"/>
        <v>{"key_code":"n","modifiers":["control"]}</v>
      </c>
      <c r="BC298" s="105"/>
      <c r="BD298" s="342"/>
    </row>
    <row r="299" spans="1:56" ht="21">
      <c r="A299" s="279"/>
      <c r="B299" s="280"/>
      <c r="C299" s="280"/>
      <c r="D299" s="280"/>
      <c r="E299" s="280"/>
      <c r="F299" s="280"/>
      <c r="G299" s="280"/>
      <c r="H299" s="280"/>
      <c r="I299" s="280"/>
      <c r="J299" s="280"/>
      <c r="K299" s="280"/>
      <c r="L299" s="280"/>
      <c r="M299" s="280"/>
      <c r="N299" s="305" t="str">
        <f t="shared" si="220"/>
        <v>{"description":"(Sp) 右","conditions":[{"input_sources":[{"language":"ja"}],"type":"input_source_if"},{"input_sources":[{"input_mode_id":"Roman$"}],"type":"input_source_unless"}],"from":{"key_code":"y","modifiers":{"optional":["shift","caps_lock"]}},"to":[{"set_variable":{"name":"KC_Y","value":1}}],"to_if_alone":[{"key_code":"p","modifiers":["control"]}],"to_if_held_down":[{"key_code":"p","modifiers":["control"]}],"to_after_key_up":[{"set_variable":{"name":"KC_Y","value":0}},{"set_variable":{"name":"USC","value":0}}],"type":"basic"},</v>
      </c>
      <c r="O299" s="92" t="str">
        <f t="shared" si="221"/>
        <v/>
      </c>
      <c r="P299" s="86" t="str">
        <f t="shared" si="226"/>
        <v/>
      </c>
      <c r="Q299" s="86" t="str">
        <f t="shared" si="227"/>
        <v/>
      </c>
      <c r="R299" s="93" t="str">
        <f>IF(AND($AM299&lt;&gt;"",$U299=1),_xlfn.CONCAT(R$3,PROPER(_xlfn.XLOOKUP($AS299,入力キー,入力コード)),IF(OR($BD299="",$BD299=$BB299),_xlfn.CONCAT(R$4,IF($AS299=_xlfn.XLOOKUP($AS299,仮想キートップ,入力キー),R$7,R$10),_xlfn.XLOOKUP($AS299,仮想キートップ,入力コード),R$13,$BB299,R$14,_xlfn.XLOOKUP($AS299,仮想キートップ,キー位置),R$15,_xlfn.XLOOKUP($AS299,仮想キートップ,キー位置),R$17,IF($AS299=_xlfn.XLOOKUP($AS299,仮想キートップ,入力キー),R$12,R$11),_xlfn.XLOOKUP($AS299,仮想キートップ,入力コード),R$13,$BB299,R$14,_xlfn.XLOOKUP($AS299,仮想キートップ,キー位置),R$16,_xlfn.XLOOKUP($AS299,仮想キートップ,キー位置),IF(COUNTA($AM299:$AM$348)&gt;1,R$17,R$18)),_xlfn.CONCAT(R$4,R$6,IF($AS299=_xlfn.XLOOKUP($AS299,仮想キートップ,入力キー),R$7,R$10),_xlfn.XLOOKUP($AS299,仮想キートップ,入力コード),R$13,$BB299,R$14,_xlfn.XLOOKUP($AS299,仮想キートップ,キー位置),R$15,_xlfn.XLOOKUP($AS299,仮想キートップ,キー位置),R$17,IF($AS299=_xlfn.XLOOKUP($AS299,仮想キートップ,入力キー),R$8,R$9),_xlfn.XLOOKUP($AS299,仮想キートップ,入力コード),R$13,$BB299,R$14,_xlfn.XLOOKUP($AS299,仮想キートップ,キー位置),R$16,_xlfn.XLOOKUP($AS299,仮想キートップ,キー位置),R$17,R$5,IF($AS299=_xlfn.XLOOKUP($AS299,仮想キートップ,入力キー),R$7,R$10),_xlfn.XLOOKUP($AS299,仮想キートップ,入力コード),R$13,$BD299,R$14,_xlfn.XLOOKUP($AS299,仮想キートップ,キー位置),R$15,_xlfn.XLOOKUP($AS299,仮想キートップ,キー位置),R$17,IF($AS299=_xlfn.XLOOKUP($AS299,仮想キートップ,入力キー),R$12,R$11),_xlfn.XLOOKUP($AS299,仮想キートップ,入力コード),R$13,$BD299,R$14,_xlfn.XLOOKUP($AS299,仮想キートップ,キー位置),R$16,_xlfn.XLOOKUP($AS299,仮想キートップ,キー位置),IF(COUNTA($AM299:$AM$348)&gt;1,R$17,R$18)))),"")</f>
        <v/>
      </c>
      <c r="S299" s="282"/>
      <c r="U299" s="63">
        <f t="shared" si="174"/>
        <v>1</v>
      </c>
      <c r="V299" s="64" t="str">
        <f t="shared" si="175"/>
        <v>C</v>
      </c>
      <c r="W299" s="64">
        <f t="shared" si="176"/>
        <v>1</v>
      </c>
      <c r="X299" s="64">
        <f t="shared" si="177"/>
        <v>2</v>
      </c>
      <c r="Y299" s="41">
        <f t="shared" si="178"/>
        <v>262144</v>
      </c>
      <c r="Z299" s="179">
        <f t="shared" si="179"/>
        <v>0</v>
      </c>
      <c r="AA299" s="23"/>
      <c r="AB299" s="387" t="str">
        <f t="shared" si="180"/>
        <v/>
      </c>
      <c r="AC299" s="72" t="str">
        <f t="shared" si="181"/>
        <v/>
      </c>
      <c r="AD299" s="73">
        <f t="shared" si="182"/>
        <v>0</v>
      </c>
      <c r="AE299" s="72" t="str">
        <f t="shared" si="183"/>
        <v/>
      </c>
      <c r="AF299" s="72" t="str">
        <f t="shared" si="184"/>
        <v/>
      </c>
      <c r="AG299" s="71">
        <f t="shared" si="185"/>
        <v>0</v>
      </c>
      <c r="AH299" s="387" t="str">
        <f t="shared" si="186"/>
        <v/>
      </c>
      <c r="AI299" s="72" t="str">
        <f t="shared" si="187"/>
        <v/>
      </c>
      <c r="AJ299" s="73">
        <f t="shared" si="188"/>
        <v>0</v>
      </c>
      <c r="AK299" s="23"/>
      <c r="AL299" s="78">
        <v>7</v>
      </c>
      <c r="AM299" s="65"/>
      <c r="AN299" s="336"/>
      <c r="AO299" s="14" t="s">
        <v>290</v>
      </c>
      <c r="AP299" s="102" t="s">
        <v>288</v>
      </c>
      <c r="AQ299" s="66" t="s">
        <v>290</v>
      </c>
      <c r="AR299" s="14" t="s">
        <v>342</v>
      </c>
      <c r="AS299" s="14" t="s">
        <v>33</v>
      </c>
      <c r="AT299" s="14"/>
      <c r="AU299" s="102"/>
      <c r="AV299" s="68"/>
      <c r="AW299" s="431" t="s">
        <v>33</v>
      </c>
      <c r="AX299" s="69" t="s">
        <v>459</v>
      </c>
      <c r="AY299" s="70" t="s">
        <v>935</v>
      </c>
      <c r="AZ299" s="97" t="str">
        <f t="shared" si="224"/>
        <v>{"key_code":"p","modifiers":["control"]}</v>
      </c>
      <c r="BA299" s="84"/>
      <c r="BB299" s="97" t="str">
        <f t="shared" si="225"/>
        <v>{"key_code":"p","modifiers":["control"]}</v>
      </c>
      <c r="BC299" s="84"/>
      <c r="BD299" s="321"/>
    </row>
    <row r="300" spans="1:56" ht="21">
      <c r="A300" s="283"/>
      <c r="B300" s="275"/>
      <c r="C300" s="275"/>
      <c r="D300" s="275"/>
      <c r="E300" s="275"/>
      <c r="F300" s="275"/>
      <c r="G300" s="275"/>
      <c r="H300" s="275"/>
      <c r="I300" s="275"/>
      <c r="J300" s="275"/>
      <c r="K300" s="275"/>
      <c r="L300" s="275"/>
      <c r="M300" s="275"/>
      <c r="N300" s="275"/>
      <c r="O300" s="202" t="str">
        <f t="shared" si="221"/>
        <v/>
      </c>
      <c r="P300" s="86" t="str">
        <f t="shared" si="222"/>
        <v/>
      </c>
      <c r="Q300" s="86" t="str">
        <f t="shared" si="223"/>
        <v/>
      </c>
      <c r="R300" s="93" t="str">
        <f>IF(AND($AM300&lt;&gt;"",$U300=1),_xlfn.CONCAT(R$3,PROPER(_xlfn.XLOOKUP($AS300,入力キー,入力コード)),IF(OR($BD300="",$BD300=$BB300),_xlfn.CONCAT(R$4,IF($AS300=_xlfn.XLOOKUP($AS300,仮想キートップ,入力キー),R$7,R$10),_xlfn.XLOOKUP($AS300,仮想キートップ,入力コード),R$13,$BB300,R$14,_xlfn.XLOOKUP($AS300,仮想キートップ,キー位置),R$15,_xlfn.XLOOKUP($AS300,仮想キートップ,キー位置),R$17,IF($AS300=_xlfn.XLOOKUP($AS300,仮想キートップ,入力キー),R$12,R$11),_xlfn.XLOOKUP($AS300,仮想キートップ,入力コード),R$13,$BB300,R$14,_xlfn.XLOOKUP($AS300,仮想キートップ,キー位置),R$16,_xlfn.XLOOKUP($AS300,仮想キートップ,キー位置),IF(COUNTA($AM300:$AM$348)&gt;1,R$17,R$18)),_xlfn.CONCAT(R$4,R$6,IF($AS300=_xlfn.XLOOKUP($AS300,仮想キートップ,入力キー),R$7,R$10),_xlfn.XLOOKUP($AS300,仮想キートップ,入力コード),R$13,$BB300,R$14,_xlfn.XLOOKUP($AS300,仮想キートップ,キー位置),R$15,_xlfn.XLOOKUP($AS300,仮想キートップ,キー位置),R$17,IF($AS300=_xlfn.XLOOKUP($AS300,仮想キートップ,入力キー),R$8,R$9),_xlfn.XLOOKUP($AS300,仮想キートップ,入力コード),R$13,$BB300,R$14,_xlfn.XLOOKUP($AS300,仮想キートップ,キー位置),R$16,_xlfn.XLOOKUP($AS300,仮想キートップ,キー位置),R$17,R$5,IF($AS300=_xlfn.XLOOKUP($AS300,仮想キートップ,入力キー),R$7,R$10),_xlfn.XLOOKUP($AS300,仮想キートップ,入力コード),R$13,$BD300,R$14,_xlfn.XLOOKUP($AS300,仮想キートップ,キー位置),R$15,_xlfn.XLOOKUP($AS300,仮想キートップ,キー位置),R$17,IF($AS300=_xlfn.XLOOKUP($AS300,仮想キートップ,入力キー),R$12,R$11),_xlfn.XLOOKUP($AS300,仮想キートップ,入力コード),R$13,$BD300,R$14,_xlfn.XLOOKUP($AS300,仮想キートップ,キー位置),R$16,_xlfn.XLOOKUP($AS300,仮想キートップ,キー位置),IF(COUNTA($AM300:$AM$348)&gt;1,R$17,R$18)))),"")</f>
        <v>{"description":"[英数] 1","conditions":[{"type":"variable_unless","name":"USC","value":0}],"from":{"key_code":"1","modifiers":{"optional":["shift","caps_lock"]}},"to":[{"key_code":"1"},{"set_variable":{"name":"KC_1","value":1}},{"set_variable":{"name":"USC","value":2}},{"set_variable":{"name":"LKS","value":1}}],"to_after_key_up":[{"set_variable":{"name":"KC_1","value":0}},{"set_variable":{"name":"USC","value":0}}],"type":"basic"},{"from":{"key_code":"1","modifiers":{"optional":["shift","caps_lock"]}},"to":[{"key_code":"1"},{"set_variable":{"name":"KC_1","value":1}},{"set_variable":{"name":"USC","value":1}},{"set_variable":{"name":"LKS","value":1}}],"to_after_key_up":[{"set_variable":{"name":"KC_1","value":0}},{"set_variable":{"name":"USC","value":0}}],"type":"basic"},</v>
      </c>
      <c r="S300" s="282"/>
      <c r="U300" s="24">
        <f t="shared" ref="U300:U330" si="230">COUNTA(AS300:AU300)</f>
        <v>1</v>
      </c>
      <c r="V300" s="23" t="str">
        <f t="shared" ref="V300:V330" si="231">CHAR($V$18+W300+X300)</f>
        <v>@</v>
      </c>
      <c r="W300" s="23">
        <f t="shared" ref="W300:W330" si="232">IF(AQ300="",0,1)</f>
        <v>0</v>
      </c>
      <c r="X300" s="23">
        <f t="shared" ref="X300:X330" si="233">IF(AR300="",0,2)</f>
        <v>0</v>
      </c>
      <c r="Y300" s="30">
        <f t="shared" ref="Y300:Y330" si="234">_xlfn.BITOR(_xlfn.BITOR(_xlfn.BITLSHIFT(1,_xlfn.XLOOKUP(AS300,仮想キートップ,ビット)),_xlfn.BITLSHIFT(1,_xlfn.XLOOKUP(AT300,仮想キートップ,ビット))),_xlfn.BITLSHIFT(1,_xlfn.XLOOKUP(AU300,仮想キートップ,ビット)))</f>
        <v>1</v>
      </c>
      <c r="Z300" s="178">
        <f t="shared" ref="Z300:Z339" si="235">IF(OR(U300=3,AND(U300=2,COUNTIF(ビットパターンA,Y300)+COUNTIF(ビットパターンB,Y300)+COUNTIF(ビットパターンC,Y300)=0)),0,_xlfn.XLOOKUP(AV300,ひらがな,移動単位,0))</f>
        <v>0</v>
      </c>
      <c r="AA300" s="23"/>
      <c r="AB300" s="386" t="str">
        <f t="shared" ref="AB300:AB339" si="236">IF(AND($U300=3,$AZ300&lt;&gt;""),_xlfn.BITOR(_xlfn.BITLSHIFT(1,_xlfn.XLOOKUP(AS300,仮想キートップ,ビット)),_xlfn.BITLSHIFT(1,_xlfn.XLOOKUP(AT300,仮想キートップ,ビット))),"")</f>
        <v/>
      </c>
      <c r="AC300" s="49" t="str">
        <f t="shared" ref="AC300:AC330" si="237">_xlfn.XLOOKUP(AB300,ビットパターン,出力かな,"")</f>
        <v/>
      </c>
      <c r="AD300" s="50">
        <f t="shared" ref="AD300:AD330" si="238">_xlfn.XLOOKUP(AC300,ひらがな,移動単位,0)</f>
        <v>0</v>
      </c>
      <c r="AE300" s="49" t="str">
        <f t="shared" ref="AE300:AE339" si="239">IF(AND($U300=3,$AZ300&lt;&gt;""),_xlfn.BITOR(_xlfn.BITLSHIFT(1,_xlfn.XLOOKUP(AS300,仮想キートップ,ビット)),_xlfn.BITLSHIFT(1,_xlfn.XLOOKUP(AU300,仮想キートップ,ビット))),"")</f>
        <v/>
      </c>
      <c r="AF300" s="49" t="str">
        <f t="shared" ref="AF300:AF330" si="240">_xlfn.XLOOKUP(AE300,ビットパターン,出力かな,"")</f>
        <v/>
      </c>
      <c r="AG300" s="48">
        <f t="shared" ref="AG300:AG330" si="241">_xlfn.XLOOKUP(AF300,ひらがな,移動単位,0)</f>
        <v>0</v>
      </c>
      <c r="AH300" s="386" t="str">
        <f t="shared" ref="AH300:AH339" si="242">IF(AND($U300=3,$AZ300&lt;&gt;""),_xlfn.BITOR(_xlfn.BITLSHIFT(1,_xlfn.XLOOKUP(AT300,仮想キートップ,ビット)),_xlfn.BITLSHIFT(1,_xlfn.XLOOKUP(AU300,仮想キートップ,ビット))),"")</f>
        <v/>
      </c>
      <c r="AI300" s="49" t="str">
        <f t="shared" ref="AI300:AI330" si="243">_xlfn.XLOOKUP(AH300,ビットパターン,出力かな,"")</f>
        <v/>
      </c>
      <c r="AJ300" s="50">
        <f t="shared" ref="AJ300:AJ330" si="244">_xlfn.XLOOKUP(AI300,ひらがな,移動単位,0)</f>
        <v>0</v>
      </c>
      <c r="AK300" s="23"/>
      <c r="AL300" s="206">
        <v>1</v>
      </c>
      <c r="AM300" s="339" t="s">
        <v>290</v>
      </c>
      <c r="AN300" s="337"/>
      <c r="AO300" s="337"/>
      <c r="AP300" s="207"/>
      <c r="AQ300" s="208"/>
      <c r="AR300" s="209"/>
      <c r="AS300" s="209" t="s">
        <v>4</v>
      </c>
      <c r="AT300" s="209"/>
      <c r="AU300" s="210"/>
      <c r="AV300" s="262"/>
      <c r="AW300" s="433"/>
      <c r="AX300" s="263"/>
      <c r="AY300" s="264"/>
      <c r="AZ300" s="265"/>
      <c r="BA300" s="266"/>
      <c r="BB300" s="265" t="str">
        <f t="shared" si="225"/>
        <v>{"key_code":"1"}</v>
      </c>
      <c r="BC300" s="117"/>
      <c r="BD300" s="315"/>
    </row>
    <row r="301" spans="1:56" ht="21">
      <c r="A301" s="279"/>
      <c r="B301" s="280"/>
      <c r="C301" s="280"/>
      <c r="D301" s="280"/>
      <c r="E301" s="280"/>
      <c r="F301" s="280"/>
      <c r="G301" s="280"/>
      <c r="H301" s="280"/>
      <c r="I301" s="280"/>
      <c r="J301" s="280"/>
      <c r="K301" s="280"/>
      <c r="L301" s="280"/>
      <c r="M301" s="280"/>
      <c r="N301" s="280"/>
      <c r="O301" s="202" t="str">
        <f t="shared" si="221"/>
        <v/>
      </c>
      <c r="P301" s="86" t="str">
        <f t="shared" si="222"/>
        <v/>
      </c>
      <c r="Q301" s="86" t="str">
        <f t="shared" si="223"/>
        <v/>
      </c>
      <c r="R301" s="93" t="str">
        <f>IF(AND($AM301&lt;&gt;"",$U301=1),_xlfn.CONCAT(R$3,PROPER(_xlfn.XLOOKUP($AS301,入力キー,入力コード)),IF(OR($BD301="",$BD301=$BB301),_xlfn.CONCAT(R$4,IF($AS301=_xlfn.XLOOKUP($AS301,仮想キートップ,入力キー),R$7,R$10),_xlfn.XLOOKUP($AS301,仮想キートップ,入力コード),R$13,$BB301,R$14,_xlfn.XLOOKUP($AS301,仮想キートップ,キー位置),R$15,_xlfn.XLOOKUP($AS301,仮想キートップ,キー位置),R$17,IF($AS301=_xlfn.XLOOKUP($AS301,仮想キートップ,入力キー),R$12,R$11),_xlfn.XLOOKUP($AS301,仮想キートップ,入力コード),R$13,$BB301,R$14,_xlfn.XLOOKUP($AS301,仮想キートップ,キー位置),R$16,_xlfn.XLOOKUP($AS301,仮想キートップ,キー位置),IF(COUNTA($AM301:$AM$348)&gt;1,R$17,R$18)),_xlfn.CONCAT(R$4,R$6,IF($AS301=_xlfn.XLOOKUP($AS301,仮想キートップ,入力キー),R$7,R$10),_xlfn.XLOOKUP($AS301,仮想キートップ,入力コード),R$13,$BB301,R$14,_xlfn.XLOOKUP($AS301,仮想キートップ,キー位置),R$15,_xlfn.XLOOKUP($AS301,仮想キートップ,キー位置),R$17,IF($AS301=_xlfn.XLOOKUP($AS301,仮想キートップ,入力キー),R$8,R$9),_xlfn.XLOOKUP($AS301,仮想キートップ,入力コード),R$13,$BB301,R$14,_xlfn.XLOOKUP($AS301,仮想キートップ,キー位置),R$16,_xlfn.XLOOKUP($AS301,仮想キートップ,キー位置),R$17,R$5,IF($AS301=_xlfn.XLOOKUP($AS301,仮想キートップ,入力キー),R$7,R$10),_xlfn.XLOOKUP($AS301,仮想キートップ,入力コード),R$13,$BD301,R$14,_xlfn.XLOOKUP($AS301,仮想キートップ,キー位置),R$15,_xlfn.XLOOKUP($AS301,仮想キートップ,キー位置),R$17,IF($AS301=_xlfn.XLOOKUP($AS301,仮想キートップ,入力キー),R$12,R$11),_xlfn.XLOOKUP($AS301,仮想キートップ,入力コード),R$13,$BD301,R$14,_xlfn.XLOOKUP($AS301,仮想キートップ,キー位置),R$16,_xlfn.XLOOKUP($AS301,仮想キートップ,キー位置),IF(COUNTA($AM301:$AM$348)&gt;1,R$17,R$18)))),"")</f>
        <v>{"description":"[英数] 2","conditions":[{"type":"variable_unless","name":"USC","value":0}],"from":{"key_code":"2","modifiers":{"optional":["shift","caps_lock"]}},"to":[{"key_code":"2"},{"set_variable":{"name":"KC_2","value":1}},{"set_variable":{"name":"USC","value":2}},{"set_variable":{"name":"LKS","value":1}}],"to_after_key_up":[{"set_variable":{"name":"KC_2","value":0}},{"set_variable":{"name":"USC","value":0}}],"type":"basic"},{"from":{"key_code":"2","modifiers":{"optional":["shift","caps_lock"]}},"to":[{"key_code":"2"},{"set_variable":{"name":"KC_2","value":1}},{"set_variable":{"name":"USC","value":1}},{"set_variable":{"name":"LKS","value":1}}],"to_after_key_up":[{"set_variable":{"name":"KC_2","value":0}},{"set_variable":{"name":"USC","value":0}}],"type":"basic"},</v>
      </c>
      <c r="S301" s="282"/>
      <c r="U301" s="24">
        <f t="shared" si="230"/>
        <v>1</v>
      </c>
      <c r="V301" s="23" t="str">
        <f t="shared" si="231"/>
        <v>@</v>
      </c>
      <c r="W301" s="23">
        <f t="shared" si="232"/>
        <v>0</v>
      </c>
      <c r="X301" s="23">
        <f t="shared" si="233"/>
        <v>0</v>
      </c>
      <c r="Y301" s="30">
        <f t="shared" si="234"/>
        <v>2</v>
      </c>
      <c r="Z301" s="178">
        <f t="shared" si="235"/>
        <v>0</v>
      </c>
      <c r="AA301" s="23"/>
      <c r="AB301" s="386" t="str">
        <f t="shared" si="236"/>
        <v/>
      </c>
      <c r="AC301" s="49" t="str">
        <f t="shared" si="237"/>
        <v/>
      </c>
      <c r="AD301" s="50">
        <f t="shared" si="238"/>
        <v>0</v>
      </c>
      <c r="AE301" s="49" t="str">
        <f t="shared" si="239"/>
        <v/>
      </c>
      <c r="AF301" s="49" t="str">
        <f t="shared" si="240"/>
        <v/>
      </c>
      <c r="AG301" s="48">
        <f t="shared" si="241"/>
        <v>0</v>
      </c>
      <c r="AH301" s="386" t="str">
        <f t="shared" si="242"/>
        <v/>
      </c>
      <c r="AI301" s="49" t="str">
        <f t="shared" si="243"/>
        <v/>
      </c>
      <c r="AJ301" s="50">
        <f t="shared" si="244"/>
        <v>0</v>
      </c>
      <c r="AK301" s="23"/>
      <c r="AL301" s="211">
        <v>2</v>
      </c>
      <c r="AM301" s="51" t="s">
        <v>290</v>
      </c>
      <c r="AN301" s="338"/>
      <c r="AO301" s="338"/>
      <c r="AP301" s="212"/>
      <c r="AQ301" s="213"/>
      <c r="AR301" s="149"/>
      <c r="AS301" s="149" t="s">
        <v>5</v>
      </c>
      <c r="AT301" s="149"/>
      <c r="AU301" s="214"/>
      <c r="AV301" s="267"/>
      <c r="AW301" s="434"/>
      <c r="AX301" s="268"/>
      <c r="AY301" s="269"/>
      <c r="AZ301" s="270"/>
      <c r="BA301" s="271"/>
      <c r="BB301" s="270" t="str">
        <f t="shared" si="225"/>
        <v>{"key_code":"2"}</v>
      </c>
      <c r="BC301" s="121"/>
      <c r="BD301" s="316"/>
    </row>
    <row r="302" spans="1:56" ht="21">
      <c r="A302" s="279"/>
      <c r="B302" s="280"/>
      <c r="C302" s="280"/>
      <c r="D302" s="280"/>
      <c r="E302" s="280"/>
      <c r="F302" s="280"/>
      <c r="G302" s="280"/>
      <c r="H302" s="280"/>
      <c r="I302" s="280"/>
      <c r="J302" s="280"/>
      <c r="K302" s="280"/>
      <c r="L302" s="280"/>
      <c r="M302" s="280"/>
      <c r="N302" s="280"/>
      <c r="O302" s="202" t="str">
        <f t="shared" si="221"/>
        <v/>
      </c>
      <c r="P302" s="86" t="str">
        <f t="shared" si="222"/>
        <v/>
      </c>
      <c r="Q302" s="86" t="str">
        <f t="shared" si="223"/>
        <v/>
      </c>
      <c r="R302" s="93" t="str">
        <f>IF(AND($AM302&lt;&gt;"",$U302=1),_xlfn.CONCAT(R$3,PROPER(_xlfn.XLOOKUP($AS302,入力キー,入力コード)),IF(OR($BD302="",$BD302=$BB302),_xlfn.CONCAT(R$4,IF($AS302=_xlfn.XLOOKUP($AS302,仮想キートップ,入力キー),R$7,R$10),_xlfn.XLOOKUP($AS302,仮想キートップ,入力コード),R$13,$BB302,R$14,_xlfn.XLOOKUP($AS302,仮想キートップ,キー位置),R$15,_xlfn.XLOOKUP($AS302,仮想キートップ,キー位置),R$17,IF($AS302=_xlfn.XLOOKUP($AS302,仮想キートップ,入力キー),R$12,R$11),_xlfn.XLOOKUP($AS302,仮想キートップ,入力コード),R$13,$BB302,R$14,_xlfn.XLOOKUP($AS302,仮想キートップ,キー位置),R$16,_xlfn.XLOOKUP($AS302,仮想キートップ,キー位置),IF(COUNTA($AM302:$AM$348)&gt;1,R$17,R$18)),_xlfn.CONCAT(R$4,R$6,IF($AS302=_xlfn.XLOOKUP($AS302,仮想キートップ,入力キー),R$7,R$10),_xlfn.XLOOKUP($AS302,仮想キートップ,入力コード),R$13,$BB302,R$14,_xlfn.XLOOKUP($AS302,仮想キートップ,キー位置),R$15,_xlfn.XLOOKUP($AS302,仮想キートップ,キー位置),R$17,IF($AS302=_xlfn.XLOOKUP($AS302,仮想キートップ,入力キー),R$8,R$9),_xlfn.XLOOKUP($AS302,仮想キートップ,入力コード),R$13,$BB302,R$14,_xlfn.XLOOKUP($AS302,仮想キートップ,キー位置),R$16,_xlfn.XLOOKUP($AS302,仮想キートップ,キー位置),R$17,R$5,IF($AS302=_xlfn.XLOOKUP($AS302,仮想キートップ,入力キー),R$7,R$10),_xlfn.XLOOKUP($AS302,仮想キートップ,入力コード),R$13,$BD302,R$14,_xlfn.XLOOKUP($AS302,仮想キートップ,キー位置),R$15,_xlfn.XLOOKUP($AS302,仮想キートップ,キー位置),R$17,IF($AS302=_xlfn.XLOOKUP($AS302,仮想キートップ,入力キー),R$12,R$11),_xlfn.XLOOKUP($AS302,仮想キートップ,入力コード),R$13,$BD302,R$14,_xlfn.XLOOKUP($AS302,仮想キートップ,キー位置),R$16,_xlfn.XLOOKUP($AS302,仮想キートップ,キー位置),IF(COUNTA($AM302:$AM$348)&gt;1,R$17,R$18)))),"")</f>
        <v>{"description":"[英数] 3","conditions":[{"type":"variable_unless","name":"USC","value":0}],"from":{"key_code":"3","modifiers":{"optional":["shift","caps_lock"]}},"to":[{"key_code":"3"},{"set_variable":{"name":"KC_3","value":1}},{"set_variable":{"name":"USC","value":2}},{"set_variable":{"name":"LKS","value":1}}],"to_after_key_up":[{"set_variable":{"name":"KC_3","value":0}},{"set_variable":{"name":"USC","value":0}}],"type":"basic"},{"from":{"key_code":"3","modifiers":{"optional":["shift","caps_lock"]}},"to":[{"key_code":"3"},{"set_variable":{"name":"KC_3","value":1}},{"set_variable":{"name":"USC","value":1}},{"set_variable":{"name":"LKS","value":1}}],"to_after_key_up":[{"set_variable":{"name":"KC_3","value":0}},{"set_variable":{"name":"USC","value":0}}],"type":"basic"},</v>
      </c>
      <c r="S302" s="282"/>
      <c r="U302" s="24">
        <f t="shared" si="230"/>
        <v>1</v>
      </c>
      <c r="V302" s="23" t="str">
        <f t="shared" si="231"/>
        <v>@</v>
      </c>
      <c r="W302" s="23">
        <f t="shared" si="232"/>
        <v>0</v>
      </c>
      <c r="X302" s="23">
        <f t="shared" si="233"/>
        <v>0</v>
      </c>
      <c r="Y302" s="30">
        <f t="shared" si="234"/>
        <v>4</v>
      </c>
      <c r="Z302" s="178">
        <f t="shared" si="235"/>
        <v>0</v>
      </c>
      <c r="AA302" s="23"/>
      <c r="AB302" s="386" t="str">
        <f t="shared" si="236"/>
        <v/>
      </c>
      <c r="AC302" s="49" t="str">
        <f t="shared" si="237"/>
        <v/>
      </c>
      <c r="AD302" s="50">
        <f t="shared" si="238"/>
        <v>0</v>
      </c>
      <c r="AE302" s="49" t="str">
        <f t="shared" si="239"/>
        <v/>
      </c>
      <c r="AF302" s="49" t="str">
        <f t="shared" si="240"/>
        <v/>
      </c>
      <c r="AG302" s="48">
        <f t="shared" si="241"/>
        <v>0</v>
      </c>
      <c r="AH302" s="386" t="str">
        <f t="shared" si="242"/>
        <v/>
      </c>
      <c r="AI302" s="49" t="str">
        <f t="shared" si="243"/>
        <v/>
      </c>
      <c r="AJ302" s="50">
        <f t="shared" si="244"/>
        <v>0</v>
      </c>
      <c r="AK302" s="23"/>
      <c r="AL302" s="211">
        <v>3</v>
      </c>
      <c r="AM302" s="51" t="s">
        <v>290</v>
      </c>
      <c r="AN302" s="338"/>
      <c r="AO302" s="338"/>
      <c r="AP302" s="212"/>
      <c r="AQ302" s="213"/>
      <c r="AR302" s="149"/>
      <c r="AS302" s="149" t="s">
        <v>6</v>
      </c>
      <c r="AT302" s="149"/>
      <c r="AU302" s="214"/>
      <c r="AV302" s="267"/>
      <c r="AW302" s="434"/>
      <c r="AX302" s="268"/>
      <c r="AY302" s="269"/>
      <c r="AZ302" s="270"/>
      <c r="BA302" s="271"/>
      <c r="BB302" s="270" t="str">
        <f t="shared" si="225"/>
        <v>{"key_code":"3"}</v>
      </c>
      <c r="BC302" s="121"/>
      <c r="BD302" s="316"/>
    </row>
    <row r="303" spans="1:56" ht="21">
      <c r="A303" s="279"/>
      <c r="B303" s="280"/>
      <c r="C303" s="280"/>
      <c r="D303" s="280"/>
      <c r="E303" s="280"/>
      <c r="F303" s="280"/>
      <c r="G303" s="280"/>
      <c r="H303" s="280"/>
      <c r="I303" s="280"/>
      <c r="J303" s="280"/>
      <c r="K303" s="280"/>
      <c r="L303" s="280"/>
      <c r="M303" s="280"/>
      <c r="N303" s="280"/>
      <c r="O303" s="202" t="str">
        <f t="shared" si="221"/>
        <v/>
      </c>
      <c r="P303" s="86" t="str">
        <f t="shared" si="222"/>
        <v/>
      </c>
      <c r="Q303" s="86" t="str">
        <f t="shared" si="223"/>
        <v/>
      </c>
      <c r="R303" s="93" t="str">
        <f>IF(AND($AM303&lt;&gt;"",$U303=1),_xlfn.CONCAT(R$3,PROPER(_xlfn.XLOOKUP($AS303,入力キー,入力コード)),IF(OR($BD303="",$BD303=$BB303),_xlfn.CONCAT(R$4,IF($AS303=_xlfn.XLOOKUP($AS303,仮想キートップ,入力キー),R$7,R$10),_xlfn.XLOOKUP($AS303,仮想キートップ,入力コード),R$13,$BB303,R$14,_xlfn.XLOOKUP($AS303,仮想キートップ,キー位置),R$15,_xlfn.XLOOKUP($AS303,仮想キートップ,キー位置),R$17,IF($AS303=_xlfn.XLOOKUP($AS303,仮想キートップ,入力キー),R$12,R$11),_xlfn.XLOOKUP($AS303,仮想キートップ,入力コード),R$13,$BB303,R$14,_xlfn.XLOOKUP($AS303,仮想キートップ,キー位置),R$16,_xlfn.XLOOKUP($AS303,仮想キートップ,キー位置),IF(COUNTA($AM303:$AM$348)&gt;1,R$17,R$18)),_xlfn.CONCAT(R$4,R$6,IF($AS303=_xlfn.XLOOKUP($AS303,仮想キートップ,入力キー),R$7,R$10),_xlfn.XLOOKUP($AS303,仮想キートップ,入力コード),R$13,$BB303,R$14,_xlfn.XLOOKUP($AS303,仮想キートップ,キー位置),R$15,_xlfn.XLOOKUP($AS303,仮想キートップ,キー位置),R$17,IF($AS303=_xlfn.XLOOKUP($AS303,仮想キートップ,入力キー),R$8,R$9),_xlfn.XLOOKUP($AS303,仮想キートップ,入力コード),R$13,$BB303,R$14,_xlfn.XLOOKUP($AS303,仮想キートップ,キー位置),R$16,_xlfn.XLOOKUP($AS303,仮想キートップ,キー位置),R$17,R$5,IF($AS303=_xlfn.XLOOKUP($AS303,仮想キートップ,入力キー),R$7,R$10),_xlfn.XLOOKUP($AS303,仮想キートップ,入力コード),R$13,$BD303,R$14,_xlfn.XLOOKUP($AS303,仮想キートップ,キー位置),R$15,_xlfn.XLOOKUP($AS303,仮想キートップ,キー位置),R$17,IF($AS303=_xlfn.XLOOKUP($AS303,仮想キートップ,入力キー),R$12,R$11),_xlfn.XLOOKUP($AS303,仮想キートップ,入力コード),R$13,$BD303,R$14,_xlfn.XLOOKUP($AS303,仮想キートップ,キー位置),R$16,_xlfn.XLOOKUP($AS303,仮想キートップ,キー位置),IF(COUNTA($AM303:$AM$348)&gt;1,R$17,R$18)))),"")</f>
        <v>{"description":"[英数] 4","conditions":[{"type":"variable_unless","name":"USC","value":0}],"from":{"key_code":"4","modifiers":{"optional":["shift","caps_lock"]}},"to":[{"key_code":"4"},{"set_variable":{"name":"KC_4","value":1}},{"set_variable":{"name":"USC","value":2}},{"set_variable":{"name":"LKS","value":1}}],"to_after_key_up":[{"set_variable":{"name":"KC_4","value":0}},{"set_variable":{"name":"USC","value":0}}],"type":"basic"},{"from":{"key_code":"4","modifiers":{"optional":["shift","caps_lock"]}},"to":[{"key_code":"4"},{"set_variable":{"name":"KC_4","value":1}},{"set_variable":{"name":"USC","value":1}},{"set_variable":{"name":"LKS","value":1}}],"to_after_key_up":[{"set_variable":{"name":"KC_4","value":0}},{"set_variable":{"name":"USC","value":0}}],"type":"basic"},</v>
      </c>
      <c r="S303" s="282"/>
      <c r="U303" s="24">
        <f t="shared" si="230"/>
        <v>1</v>
      </c>
      <c r="V303" s="23" t="str">
        <f t="shared" si="231"/>
        <v>@</v>
      </c>
      <c r="W303" s="23">
        <f t="shared" si="232"/>
        <v>0</v>
      </c>
      <c r="X303" s="23">
        <f t="shared" si="233"/>
        <v>0</v>
      </c>
      <c r="Y303" s="30">
        <f t="shared" si="234"/>
        <v>8</v>
      </c>
      <c r="Z303" s="178">
        <f t="shared" si="235"/>
        <v>0</v>
      </c>
      <c r="AA303" s="23"/>
      <c r="AB303" s="386" t="str">
        <f t="shared" si="236"/>
        <v/>
      </c>
      <c r="AC303" s="49" t="str">
        <f t="shared" si="237"/>
        <v/>
      </c>
      <c r="AD303" s="50">
        <f t="shared" si="238"/>
        <v>0</v>
      </c>
      <c r="AE303" s="49" t="str">
        <f t="shared" si="239"/>
        <v/>
      </c>
      <c r="AF303" s="49" t="str">
        <f t="shared" si="240"/>
        <v/>
      </c>
      <c r="AG303" s="48">
        <f t="shared" si="241"/>
        <v>0</v>
      </c>
      <c r="AH303" s="386" t="str">
        <f t="shared" si="242"/>
        <v/>
      </c>
      <c r="AI303" s="49" t="str">
        <f t="shared" si="243"/>
        <v/>
      </c>
      <c r="AJ303" s="50">
        <f t="shared" si="244"/>
        <v>0</v>
      </c>
      <c r="AK303" s="23"/>
      <c r="AL303" s="211">
        <v>4</v>
      </c>
      <c r="AM303" s="51" t="s">
        <v>290</v>
      </c>
      <c r="AN303" s="338"/>
      <c r="AO303" s="338"/>
      <c r="AP303" s="212"/>
      <c r="AQ303" s="213"/>
      <c r="AR303" s="149"/>
      <c r="AS303" s="149" t="s">
        <v>7</v>
      </c>
      <c r="AT303" s="149"/>
      <c r="AU303" s="214"/>
      <c r="AV303" s="267"/>
      <c r="AW303" s="434"/>
      <c r="AX303" s="268"/>
      <c r="AY303" s="269"/>
      <c r="AZ303" s="270"/>
      <c r="BA303" s="271"/>
      <c r="BB303" s="270" t="str">
        <f t="shared" si="225"/>
        <v>{"key_code":"4"}</v>
      </c>
      <c r="BC303" s="121"/>
      <c r="BD303" s="316"/>
    </row>
    <row r="304" spans="1:56" ht="21">
      <c r="A304" s="279"/>
      <c r="B304" s="280"/>
      <c r="C304" s="280"/>
      <c r="D304" s="280"/>
      <c r="E304" s="280"/>
      <c r="F304" s="280"/>
      <c r="G304" s="280"/>
      <c r="H304" s="280"/>
      <c r="I304" s="280"/>
      <c r="J304" s="280"/>
      <c r="K304" s="280"/>
      <c r="L304" s="280"/>
      <c r="M304" s="280"/>
      <c r="N304" s="280"/>
      <c r="O304" s="202" t="str">
        <f t="shared" si="221"/>
        <v/>
      </c>
      <c r="P304" s="86" t="str">
        <f t="shared" si="222"/>
        <v/>
      </c>
      <c r="Q304" s="86" t="str">
        <f t="shared" si="223"/>
        <v/>
      </c>
      <c r="R304" s="93" t="str">
        <f>IF(AND($AM304&lt;&gt;"",$U304=1),_xlfn.CONCAT(R$3,PROPER(_xlfn.XLOOKUP($AS304,入力キー,入力コード)),IF(OR($BD304="",$BD304=$BB304),_xlfn.CONCAT(R$4,IF($AS304=_xlfn.XLOOKUP($AS304,仮想キートップ,入力キー),R$7,R$10),_xlfn.XLOOKUP($AS304,仮想キートップ,入力コード),R$13,$BB304,R$14,_xlfn.XLOOKUP($AS304,仮想キートップ,キー位置),R$15,_xlfn.XLOOKUP($AS304,仮想キートップ,キー位置),R$17,IF($AS304=_xlfn.XLOOKUP($AS304,仮想キートップ,入力キー),R$12,R$11),_xlfn.XLOOKUP($AS304,仮想キートップ,入力コード),R$13,$BB304,R$14,_xlfn.XLOOKUP($AS304,仮想キートップ,キー位置),R$16,_xlfn.XLOOKUP($AS304,仮想キートップ,キー位置),IF(COUNTA($AM304:$AM$348)&gt;1,R$17,R$18)),_xlfn.CONCAT(R$4,R$6,IF($AS304=_xlfn.XLOOKUP($AS304,仮想キートップ,入力キー),R$7,R$10),_xlfn.XLOOKUP($AS304,仮想キートップ,入力コード),R$13,$BB304,R$14,_xlfn.XLOOKUP($AS304,仮想キートップ,キー位置),R$15,_xlfn.XLOOKUP($AS304,仮想キートップ,キー位置),R$17,IF($AS304=_xlfn.XLOOKUP($AS304,仮想キートップ,入力キー),R$8,R$9),_xlfn.XLOOKUP($AS304,仮想キートップ,入力コード),R$13,$BB304,R$14,_xlfn.XLOOKUP($AS304,仮想キートップ,キー位置),R$16,_xlfn.XLOOKUP($AS304,仮想キートップ,キー位置),R$17,R$5,IF($AS304=_xlfn.XLOOKUP($AS304,仮想キートップ,入力キー),R$7,R$10),_xlfn.XLOOKUP($AS304,仮想キートップ,入力コード),R$13,$BD304,R$14,_xlfn.XLOOKUP($AS304,仮想キートップ,キー位置),R$15,_xlfn.XLOOKUP($AS304,仮想キートップ,キー位置),R$17,IF($AS304=_xlfn.XLOOKUP($AS304,仮想キートップ,入力キー),R$12,R$11),_xlfn.XLOOKUP($AS304,仮想キートップ,入力コード),R$13,$BD304,R$14,_xlfn.XLOOKUP($AS304,仮想キートップ,キー位置),R$16,_xlfn.XLOOKUP($AS304,仮想キートップ,キー位置),IF(COUNTA($AM304:$AM$348)&gt;1,R$17,R$18)))),"")</f>
        <v>{"description":"[英数] 5","conditions":[{"type":"variable_unless","name":"USC","value":0}],"from":{"key_code":"5","modifiers":{"optional":["shift","caps_lock"]}},"to":[{"key_code":"5"},{"set_variable":{"name":"KC_5","value":1}},{"set_variable":{"name":"USC","value":2}},{"set_variable":{"name":"LKS","value":1}}],"to_after_key_up":[{"set_variable":{"name":"KC_5","value":0}},{"set_variable":{"name":"USC","value":0}}],"type":"basic"},{"from":{"key_code":"5","modifiers":{"optional":["shift","caps_lock"]}},"to":[{"key_code":"5"},{"set_variable":{"name":"KC_5","value":1}},{"set_variable":{"name":"USC","value":1}},{"set_variable":{"name":"LKS","value":1}}],"to_after_key_up":[{"set_variable":{"name":"KC_5","value":0}},{"set_variable":{"name":"USC","value":0}}],"type":"basic"},</v>
      </c>
      <c r="S304" s="282"/>
      <c r="U304" s="24">
        <f t="shared" si="230"/>
        <v>1</v>
      </c>
      <c r="V304" s="23" t="str">
        <f t="shared" si="231"/>
        <v>@</v>
      </c>
      <c r="W304" s="23">
        <f t="shared" si="232"/>
        <v>0</v>
      </c>
      <c r="X304" s="23">
        <f t="shared" si="233"/>
        <v>0</v>
      </c>
      <c r="Y304" s="30">
        <f t="shared" si="234"/>
        <v>16</v>
      </c>
      <c r="Z304" s="178">
        <f t="shared" si="235"/>
        <v>0</v>
      </c>
      <c r="AA304" s="23"/>
      <c r="AB304" s="386" t="str">
        <f t="shared" si="236"/>
        <v/>
      </c>
      <c r="AC304" s="49" t="str">
        <f t="shared" si="237"/>
        <v/>
      </c>
      <c r="AD304" s="50">
        <f t="shared" si="238"/>
        <v>0</v>
      </c>
      <c r="AE304" s="49" t="str">
        <f t="shared" si="239"/>
        <v/>
      </c>
      <c r="AF304" s="49" t="str">
        <f t="shared" si="240"/>
        <v/>
      </c>
      <c r="AG304" s="48">
        <f t="shared" si="241"/>
        <v>0</v>
      </c>
      <c r="AH304" s="386" t="str">
        <f t="shared" si="242"/>
        <v/>
      </c>
      <c r="AI304" s="49" t="str">
        <f t="shared" si="243"/>
        <v/>
      </c>
      <c r="AJ304" s="50">
        <f t="shared" si="244"/>
        <v>0</v>
      </c>
      <c r="AK304" s="23"/>
      <c r="AL304" s="211">
        <v>5</v>
      </c>
      <c r="AM304" s="51" t="s">
        <v>290</v>
      </c>
      <c r="AN304" s="338"/>
      <c r="AO304" s="338"/>
      <c r="AP304" s="212"/>
      <c r="AQ304" s="213"/>
      <c r="AR304" s="149"/>
      <c r="AS304" s="149" t="s">
        <v>8</v>
      </c>
      <c r="AT304" s="149"/>
      <c r="AU304" s="214"/>
      <c r="AV304" s="267"/>
      <c r="AW304" s="434"/>
      <c r="AX304" s="268"/>
      <c r="AY304" s="269"/>
      <c r="AZ304" s="270"/>
      <c r="BA304" s="271"/>
      <c r="BB304" s="270" t="str">
        <f t="shared" si="225"/>
        <v>{"key_code":"5"}</v>
      </c>
      <c r="BC304" s="121"/>
      <c r="BD304" s="316"/>
    </row>
    <row r="305" spans="1:56" ht="21">
      <c r="A305" s="279"/>
      <c r="B305" s="280"/>
      <c r="C305" s="280"/>
      <c r="D305" s="280"/>
      <c r="E305" s="280"/>
      <c r="F305" s="280"/>
      <c r="G305" s="280"/>
      <c r="H305" s="280"/>
      <c r="I305" s="280"/>
      <c r="J305" s="280"/>
      <c r="K305" s="280"/>
      <c r="L305" s="280"/>
      <c r="M305" s="280"/>
      <c r="N305" s="280"/>
      <c r="O305" s="202" t="str">
        <f t="shared" si="221"/>
        <v/>
      </c>
      <c r="P305" s="86" t="str">
        <f t="shared" si="222"/>
        <v/>
      </c>
      <c r="Q305" s="86" t="str">
        <f t="shared" si="223"/>
        <v/>
      </c>
      <c r="R305" s="93" t="str">
        <f>IF(AND($AM305&lt;&gt;"",$U305=1),_xlfn.CONCAT(R$3,PROPER(_xlfn.XLOOKUP($AS305,入力キー,入力コード)),IF(OR($BD305="",$BD305=$BB305),_xlfn.CONCAT(R$4,IF($AS305=_xlfn.XLOOKUP($AS305,仮想キートップ,入力キー),R$7,R$10),_xlfn.XLOOKUP($AS305,仮想キートップ,入力コード),R$13,$BB305,R$14,_xlfn.XLOOKUP($AS305,仮想キートップ,キー位置),R$15,_xlfn.XLOOKUP($AS305,仮想キートップ,キー位置),R$17,IF($AS305=_xlfn.XLOOKUP($AS305,仮想キートップ,入力キー),R$12,R$11),_xlfn.XLOOKUP($AS305,仮想キートップ,入力コード),R$13,$BB305,R$14,_xlfn.XLOOKUP($AS305,仮想キートップ,キー位置),R$16,_xlfn.XLOOKUP($AS305,仮想キートップ,キー位置),IF(COUNTA($AM305:$AM$348)&gt;1,R$17,R$18)),_xlfn.CONCAT(R$4,R$6,IF($AS305=_xlfn.XLOOKUP($AS305,仮想キートップ,入力キー),R$7,R$10),_xlfn.XLOOKUP($AS305,仮想キートップ,入力コード),R$13,$BB305,R$14,_xlfn.XLOOKUP($AS305,仮想キートップ,キー位置),R$15,_xlfn.XLOOKUP($AS305,仮想キートップ,キー位置),R$17,IF($AS305=_xlfn.XLOOKUP($AS305,仮想キートップ,入力キー),R$8,R$9),_xlfn.XLOOKUP($AS305,仮想キートップ,入力コード),R$13,$BB305,R$14,_xlfn.XLOOKUP($AS305,仮想キートップ,キー位置),R$16,_xlfn.XLOOKUP($AS305,仮想キートップ,キー位置),R$17,R$5,IF($AS305=_xlfn.XLOOKUP($AS305,仮想キートップ,入力キー),R$7,R$10),_xlfn.XLOOKUP($AS305,仮想キートップ,入力コード),R$13,$BD305,R$14,_xlfn.XLOOKUP($AS305,仮想キートップ,キー位置),R$15,_xlfn.XLOOKUP($AS305,仮想キートップ,キー位置),R$17,IF($AS305=_xlfn.XLOOKUP($AS305,仮想キートップ,入力キー),R$12,R$11),_xlfn.XLOOKUP($AS305,仮想キートップ,入力コード),R$13,$BD305,R$14,_xlfn.XLOOKUP($AS305,仮想キートップ,キー位置),R$16,_xlfn.XLOOKUP($AS305,仮想キートップ,キー位置),IF(COUNTA($AM305:$AM$348)&gt;1,R$17,R$18)))),"")</f>
        <v>{"description":"[英数] 6","conditions":[{"type":"variable_unless","name":"USC","value":0}],"from":{"key_code":"6","modifiers":{"optional":["shift","caps_lock"]}},"to":[{"key_code":"6"},{"set_variable":{"name":"KC_6","value":1}},{"set_variable":{"name":"USC","value":2}},{"set_variable":{"name":"LKS","value":1}}],"to_after_key_up":[{"set_variable":{"name":"KC_6","value":0}},{"set_variable":{"name":"USC","value":0}}],"type":"basic"},{"from":{"key_code":"6","modifiers":{"optional":["shift","caps_lock"]}},"to":[{"key_code":"6"},{"set_variable":{"name":"KC_6","value":1}},{"set_variable":{"name":"USC","value":1}},{"set_variable":{"name":"LKS","value":1}}],"to_after_key_up":[{"set_variable":{"name":"KC_6","value":0}},{"set_variable":{"name":"USC","value":0}}],"type":"basic"},</v>
      </c>
      <c r="S305" s="282"/>
      <c r="U305" s="24">
        <f t="shared" si="230"/>
        <v>1</v>
      </c>
      <c r="V305" s="23" t="str">
        <f t="shared" si="231"/>
        <v>@</v>
      </c>
      <c r="W305" s="23">
        <f t="shared" si="232"/>
        <v>0</v>
      </c>
      <c r="X305" s="23">
        <f t="shared" si="233"/>
        <v>0</v>
      </c>
      <c r="Y305" s="30">
        <f t="shared" si="234"/>
        <v>32</v>
      </c>
      <c r="Z305" s="178">
        <f t="shared" si="235"/>
        <v>0</v>
      </c>
      <c r="AA305" s="23"/>
      <c r="AB305" s="386" t="str">
        <f t="shared" si="236"/>
        <v/>
      </c>
      <c r="AC305" s="49" t="str">
        <f t="shared" si="237"/>
        <v/>
      </c>
      <c r="AD305" s="50">
        <f t="shared" si="238"/>
        <v>0</v>
      </c>
      <c r="AE305" s="49" t="str">
        <f t="shared" si="239"/>
        <v/>
      </c>
      <c r="AF305" s="49" t="str">
        <f t="shared" si="240"/>
        <v/>
      </c>
      <c r="AG305" s="48">
        <f t="shared" si="241"/>
        <v>0</v>
      </c>
      <c r="AH305" s="386" t="str">
        <f t="shared" si="242"/>
        <v/>
      </c>
      <c r="AI305" s="49" t="str">
        <f t="shared" si="243"/>
        <v/>
      </c>
      <c r="AJ305" s="50">
        <f t="shared" si="244"/>
        <v>0</v>
      </c>
      <c r="AK305" s="23"/>
      <c r="AL305" s="211">
        <v>6</v>
      </c>
      <c r="AM305" s="51" t="s">
        <v>290</v>
      </c>
      <c r="AN305" s="338"/>
      <c r="AO305" s="338"/>
      <c r="AP305" s="212"/>
      <c r="AQ305" s="213"/>
      <c r="AR305" s="149"/>
      <c r="AS305" s="149" t="s">
        <v>9</v>
      </c>
      <c r="AT305" s="149"/>
      <c r="AU305" s="214"/>
      <c r="AV305" s="267"/>
      <c r="AW305" s="434"/>
      <c r="AX305" s="268"/>
      <c r="AY305" s="269"/>
      <c r="AZ305" s="270"/>
      <c r="BA305" s="271"/>
      <c r="BB305" s="270" t="str">
        <f t="shared" si="225"/>
        <v>{"key_code":"6"}</v>
      </c>
      <c r="BC305" s="121"/>
      <c r="BD305" s="316"/>
    </row>
    <row r="306" spans="1:56" ht="21">
      <c r="A306" s="279"/>
      <c r="B306" s="280"/>
      <c r="C306" s="280"/>
      <c r="D306" s="280"/>
      <c r="E306" s="280"/>
      <c r="F306" s="280"/>
      <c r="G306" s="280"/>
      <c r="H306" s="280"/>
      <c r="I306" s="280"/>
      <c r="J306" s="280"/>
      <c r="K306" s="280"/>
      <c r="L306" s="280"/>
      <c r="M306" s="280"/>
      <c r="N306" s="280"/>
      <c r="O306" s="202" t="str">
        <f t="shared" si="221"/>
        <v/>
      </c>
      <c r="P306" s="86" t="str">
        <f t="shared" si="222"/>
        <v/>
      </c>
      <c r="Q306" s="86" t="str">
        <f t="shared" si="223"/>
        <v/>
      </c>
      <c r="R306" s="93" t="str">
        <f>IF(AND($AM306&lt;&gt;"",$U306=1),_xlfn.CONCAT(R$3,PROPER(_xlfn.XLOOKUP($AS306,入力キー,入力コード)),IF(OR($BD306="",$BD306=$BB306),_xlfn.CONCAT(R$4,IF($AS306=_xlfn.XLOOKUP($AS306,仮想キートップ,入力キー),R$7,R$10),_xlfn.XLOOKUP($AS306,仮想キートップ,入力コード),R$13,$BB306,R$14,_xlfn.XLOOKUP($AS306,仮想キートップ,キー位置),R$15,_xlfn.XLOOKUP($AS306,仮想キートップ,キー位置),R$17,IF($AS306=_xlfn.XLOOKUP($AS306,仮想キートップ,入力キー),R$12,R$11),_xlfn.XLOOKUP($AS306,仮想キートップ,入力コード),R$13,$BB306,R$14,_xlfn.XLOOKUP($AS306,仮想キートップ,キー位置),R$16,_xlfn.XLOOKUP($AS306,仮想キートップ,キー位置),IF(COUNTA($AM306:$AM$348)&gt;1,R$17,R$18)),_xlfn.CONCAT(R$4,R$6,IF($AS306=_xlfn.XLOOKUP($AS306,仮想キートップ,入力キー),R$7,R$10),_xlfn.XLOOKUP($AS306,仮想キートップ,入力コード),R$13,$BB306,R$14,_xlfn.XLOOKUP($AS306,仮想キートップ,キー位置),R$15,_xlfn.XLOOKUP($AS306,仮想キートップ,キー位置),R$17,IF($AS306=_xlfn.XLOOKUP($AS306,仮想キートップ,入力キー),R$8,R$9),_xlfn.XLOOKUP($AS306,仮想キートップ,入力コード),R$13,$BB306,R$14,_xlfn.XLOOKUP($AS306,仮想キートップ,キー位置),R$16,_xlfn.XLOOKUP($AS306,仮想キートップ,キー位置),R$17,R$5,IF($AS306=_xlfn.XLOOKUP($AS306,仮想キートップ,入力キー),R$7,R$10),_xlfn.XLOOKUP($AS306,仮想キートップ,入力コード),R$13,$BD306,R$14,_xlfn.XLOOKUP($AS306,仮想キートップ,キー位置),R$15,_xlfn.XLOOKUP($AS306,仮想キートップ,キー位置),R$17,IF($AS306=_xlfn.XLOOKUP($AS306,仮想キートップ,入力キー),R$12,R$11),_xlfn.XLOOKUP($AS306,仮想キートップ,入力コード),R$13,$BD306,R$14,_xlfn.XLOOKUP($AS306,仮想キートップ,キー位置),R$16,_xlfn.XLOOKUP($AS306,仮想キートップ,キー位置),IF(COUNTA($AM306:$AM$348)&gt;1,R$17,R$18)))),"")</f>
        <v>{"description":"[英数] 7","conditions":[{"type":"variable_unless","name":"USC","value":0}],"from":{"key_code":"7","modifiers":{"optional":["shift","caps_lock"]}},"to":[{"key_code":"7"},{"set_variable":{"name":"KC_7","value":1}},{"set_variable":{"name":"USC","value":2}},{"set_variable":{"name":"LKS","value":1}}],"to_after_key_up":[{"set_variable":{"name":"KC_7","value":0}},{"set_variable":{"name":"USC","value":0}}],"type":"basic"},{"from":{"key_code":"7","modifiers":{"optional":["shift","caps_lock"]}},"to":[{"key_code":"7"},{"set_variable":{"name":"KC_7","value":1}},{"set_variable":{"name":"USC","value":1}},{"set_variable":{"name":"LKS","value":1}}],"to_after_key_up":[{"set_variable":{"name":"KC_7","value":0}},{"set_variable":{"name":"USC","value":0}}],"type":"basic"},</v>
      </c>
      <c r="S306" s="282"/>
      <c r="U306" s="24">
        <f t="shared" si="230"/>
        <v>1</v>
      </c>
      <c r="V306" s="23" t="str">
        <f t="shared" si="231"/>
        <v>@</v>
      </c>
      <c r="W306" s="23">
        <f t="shared" si="232"/>
        <v>0</v>
      </c>
      <c r="X306" s="23">
        <f t="shared" si="233"/>
        <v>0</v>
      </c>
      <c r="Y306" s="30">
        <f t="shared" si="234"/>
        <v>64</v>
      </c>
      <c r="Z306" s="178">
        <f t="shared" si="235"/>
        <v>0</v>
      </c>
      <c r="AA306" s="23"/>
      <c r="AB306" s="386" t="str">
        <f t="shared" si="236"/>
        <v/>
      </c>
      <c r="AC306" s="49" t="str">
        <f t="shared" si="237"/>
        <v/>
      </c>
      <c r="AD306" s="50">
        <f t="shared" si="238"/>
        <v>0</v>
      </c>
      <c r="AE306" s="49" t="str">
        <f t="shared" si="239"/>
        <v/>
      </c>
      <c r="AF306" s="49" t="str">
        <f t="shared" si="240"/>
        <v/>
      </c>
      <c r="AG306" s="48">
        <f t="shared" si="241"/>
        <v>0</v>
      </c>
      <c r="AH306" s="386" t="str">
        <f t="shared" si="242"/>
        <v/>
      </c>
      <c r="AI306" s="49" t="str">
        <f t="shared" si="243"/>
        <v/>
      </c>
      <c r="AJ306" s="50">
        <f t="shared" si="244"/>
        <v>0</v>
      </c>
      <c r="AK306" s="23"/>
      <c r="AL306" s="211">
        <v>7</v>
      </c>
      <c r="AM306" s="51" t="s">
        <v>290</v>
      </c>
      <c r="AN306" s="338"/>
      <c r="AO306" s="338"/>
      <c r="AP306" s="212"/>
      <c r="AQ306" s="213"/>
      <c r="AR306" s="149"/>
      <c r="AS306" s="149" t="s">
        <v>10</v>
      </c>
      <c r="AT306" s="149"/>
      <c r="AU306" s="214"/>
      <c r="AV306" s="267"/>
      <c r="AW306" s="434"/>
      <c r="AX306" s="268"/>
      <c r="AY306" s="269"/>
      <c r="AZ306" s="270"/>
      <c r="BA306" s="271"/>
      <c r="BB306" s="270" t="str">
        <f t="shared" si="225"/>
        <v>{"key_code":"7"}</v>
      </c>
      <c r="BC306" s="121"/>
      <c r="BD306" s="316"/>
    </row>
    <row r="307" spans="1:56" ht="21">
      <c r="A307" s="279"/>
      <c r="B307" s="280"/>
      <c r="C307" s="280"/>
      <c r="D307" s="280"/>
      <c r="E307" s="280"/>
      <c r="F307" s="280"/>
      <c r="G307" s="280"/>
      <c r="H307" s="280"/>
      <c r="I307" s="280"/>
      <c r="J307" s="280"/>
      <c r="K307" s="280"/>
      <c r="L307" s="280"/>
      <c r="M307" s="280"/>
      <c r="N307" s="280"/>
      <c r="O307" s="202" t="str">
        <f t="shared" si="221"/>
        <v/>
      </c>
      <c r="P307" s="86" t="str">
        <f t="shared" si="222"/>
        <v/>
      </c>
      <c r="Q307" s="86" t="str">
        <f t="shared" si="223"/>
        <v/>
      </c>
      <c r="R307" s="93" t="str">
        <f>IF(AND($AM307&lt;&gt;"",$U307=1),_xlfn.CONCAT(R$3,PROPER(_xlfn.XLOOKUP($AS307,入力キー,入力コード)),IF(OR($BD307="",$BD307=$BB307),_xlfn.CONCAT(R$4,IF($AS307=_xlfn.XLOOKUP($AS307,仮想キートップ,入力キー),R$7,R$10),_xlfn.XLOOKUP($AS307,仮想キートップ,入力コード),R$13,$BB307,R$14,_xlfn.XLOOKUP($AS307,仮想キートップ,キー位置),R$15,_xlfn.XLOOKUP($AS307,仮想キートップ,キー位置),R$17,IF($AS307=_xlfn.XLOOKUP($AS307,仮想キートップ,入力キー),R$12,R$11),_xlfn.XLOOKUP($AS307,仮想キートップ,入力コード),R$13,$BB307,R$14,_xlfn.XLOOKUP($AS307,仮想キートップ,キー位置),R$16,_xlfn.XLOOKUP($AS307,仮想キートップ,キー位置),IF(COUNTA($AM307:$AM$348)&gt;1,R$17,R$18)),_xlfn.CONCAT(R$4,R$6,IF($AS307=_xlfn.XLOOKUP($AS307,仮想キートップ,入力キー),R$7,R$10),_xlfn.XLOOKUP($AS307,仮想キートップ,入力コード),R$13,$BB307,R$14,_xlfn.XLOOKUP($AS307,仮想キートップ,キー位置),R$15,_xlfn.XLOOKUP($AS307,仮想キートップ,キー位置),R$17,IF($AS307=_xlfn.XLOOKUP($AS307,仮想キートップ,入力キー),R$8,R$9),_xlfn.XLOOKUP($AS307,仮想キートップ,入力コード),R$13,$BB307,R$14,_xlfn.XLOOKUP($AS307,仮想キートップ,キー位置),R$16,_xlfn.XLOOKUP($AS307,仮想キートップ,キー位置),R$17,R$5,IF($AS307=_xlfn.XLOOKUP($AS307,仮想キートップ,入力キー),R$7,R$10),_xlfn.XLOOKUP($AS307,仮想キートップ,入力コード),R$13,$BD307,R$14,_xlfn.XLOOKUP($AS307,仮想キートップ,キー位置),R$15,_xlfn.XLOOKUP($AS307,仮想キートップ,キー位置),R$17,IF($AS307=_xlfn.XLOOKUP($AS307,仮想キートップ,入力キー),R$12,R$11),_xlfn.XLOOKUP($AS307,仮想キートップ,入力コード),R$13,$BD307,R$14,_xlfn.XLOOKUP($AS307,仮想キートップ,キー位置),R$16,_xlfn.XLOOKUP($AS307,仮想キートップ,キー位置),IF(COUNTA($AM307:$AM$348)&gt;1,R$17,R$18)))),"")</f>
        <v>{"description":"[英数] 8","conditions":[{"type":"variable_unless","name":"USC","value":0}],"from":{"key_code":"8","modifiers":{"optional":["shift","caps_lock"]}},"to":[{"key_code":"8"},{"set_variable":{"name":"KC_8","value":1}},{"set_variable":{"name":"USC","value":2}},{"set_variable":{"name":"LKS","value":1}}],"to_after_key_up":[{"set_variable":{"name":"KC_8","value":0}},{"set_variable":{"name":"USC","value":0}}],"type":"basic"},{"from":{"key_code":"8","modifiers":{"optional":["shift","caps_lock"]}},"to":[{"key_code":"8"},{"set_variable":{"name":"KC_8","value":1}},{"set_variable":{"name":"USC","value":1}},{"set_variable":{"name":"LKS","value":1}}],"to_after_key_up":[{"set_variable":{"name":"KC_8","value":0}},{"set_variable":{"name":"USC","value":0}}],"type":"basic"},</v>
      </c>
      <c r="S307" s="282"/>
      <c r="U307" s="24">
        <f t="shared" si="230"/>
        <v>1</v>
      </c>
      <c r="V307" s="23" t="str">
        <f t="shared" si="231"/>
        <v>@</v>
      </c>
      <c r="W307" s="23">
        <f t="shared" si="232"/>
        <v>0</v>
      </c>
      <c r="X307" s="23">
        <f t="shared" si="233"/>
        <v>0</v>
      </c>
      <c r="Y307" s="30">
        <f t="shared" si="234"/>
        <v>128</v>
      </c>
      <c r="Z307" s="178">
        <f t="shared" si="235"/>
        <v>0</v>
      </c>
      <c r="AA307" s="23"/>
      <c r="AB307" s="386" t="str">
        <f t="shared" si="236"/>
        <v/>
      </c>
      <c r="AC307" s="49" t="str">
        <f t="shared" si="237"/>
        <v/>
      </c>
      <c r="AD307" s="50">
        <f t="shared" si="238"/>
        <v>0</v>
      </c>
      <c r="AE307" s="49" t="str">
        <f t="shared" si="239"/>
        <v/>
      </c>
      <c r="AF307" s="49" t="str">
        <f t="shared" si="240"/>
        <v/>
      </c>
      <c r="AG307" s="48">
        <f t="shared" si="241"/>
        <v>0</v>
      </c>
      <c r="AH307" s="386" t="str">
        <f t="shared" si="242"/>
        <v/>
      </c>
      <c r="AI307" s="49" t="str">
        <f t="shared" si="243"/>
        <v/>
      </c>
      <c r="AJ307" s="50">
        <f t="shared" si="244"/>
        <v>0</v>
      </c>
      <c r="AK307" s="23"/>
      <c r="AL307" s="211">
        <v>8</v>
      </c>
      <c r="AM307" s="51" t="s">
        <v>290</v>
      </c>
      <c r="AN307" s="338"/>
      <c r="AO307" s="338"/>
      <c r="AP307" s="212"/>
      <c r="AQ307" s="213"/>
      <c r="AR307" s="149"/>
      <c r="AS307" s="149" t="s">
        <v>11</v>
      </c>
      <c r="AT307" s="149"/>
      <c r="AU307" s="214"/>
      <c r="AV307" s="267"/>
      <c r="AW307" s="434"/>
      <c r="AX307" s="268"/>
      <c r="AY307" s="269"/>
      <c r="AZ307" s="270"/>
      <c r="BA307" s="271"/>
      <c r="BB307" s="270" t="str">
        <f t="shared" si="225"/>
        <v>{"key_code":"8"}</v>
      </c>
      <c r="BC307" s="121"/>
      <c r="BD307" s="316"/>
    </row>
    <row r="308" spans="1:56" ht="21">
      <c r="A308" s="279"/>
      <c r="B308" s="280"/>
      <c r="C308" s="280"/>
      <c r="D308" s="280"/>
      <c r="E308" s="280"/>
      <c r="F308" s="280"/>
      <c r="G308" s="280"/>
      <c r="H308" s="280"/>
      <c r="I308" s="280"/>
      <c r="J308" s="280"/>
      <c r="K308" s="280"/>
      <c r="L308" s="280"/>
      <c r="M308" s="280"/>
      <c r="N308" s="280"/>
      <c r="O308" s="202" t="str">
        <f t="shared" si="221"/>
        <v/>
      </c>
      <c r="P308" s="86" t="str">
        <f t="shared" si="222"/>
        <v/>
      </c>
      <c r="Q308" s="86" t="str">
        <f t="shared" si="223"/>
        <v/>
      </c>
      <c r="R308" s="93" t="str">
        <f>IF(AND($AM308&lt;&gt;"",$U308=1),_xlfn.CONCAT(R$3,PROPER(_xlfn.XLOOKUP($AS308,入力キー,入力コード)),IF(OR($BD308="",$BD308=$BB308),_xlfn.CONCAT(R$4,IF($AS308=_xlfn.XLOOKUP($AS308,仮想キートップ,入力キー),R$7,R$10),_xlfn.XLOOKUP($AS308,仮想キートップ,入力コード),R$13,$BB308,R$14,_xlfn.XLOOKUP($AS308,仮想キートップ,キー位置),R$15,_xlfn.XLOOKUP($AS308,仮想キートップ,キー位置),R$17,IF($AS308=_xlfn.XLOOKUP($AS308,仮想キートップ,入力キー),R$12,R$11),_xlfn.XLOOKUP($AS308,仮想キートップ,入力コード),R$13,$BB308,R$14,_xlfn.XLOOKUP($AS308,仮想キートップ,キー位置),R$16,_xlfn.XLOOKUP($AS308,仮想キートップ,キー位置),IF(COUNTA($AM308:$AM$348)&gt;1,R$17,R$18)),_xlfn.CONCAT(R$4,R$6,IF($AS308=_xlfn.XLOOKUP($AS308,仮想キートップ,入力キー),R$7,R$10),_xlfn.XLOOKUP($AS308,仮想キートップ,入力コード),R$13,$BB308,R$14,_xlfn.XLOOKUP($AS308,仮想キートップ,キー位置),R$15,_xlfn.XLOOKUP($AS308,仮想キートップ,キー位置),R$17,IF($AS308=_xlfn.XLOOKUP($AS308,仮想キートップ,入力キー),R$8,R$9),_xlfn.XLOOKUP($AS308,仮想キートップ,入力コード),R$13,$BB308,R$14,_xlfn.XLOOKUP($AS308,仮想キートップ,キー位置),R$16,_xlfn.XLOOKUP($AS308,仮想キートップ,キー位置),R$17,R$5,IF($AS308=_xlfn.XLOOKUP($AS308,仮想キートップ,入力キー),R$7,R$10),_xlfn.XLOOKUP($AS308,仮想キートップ,入力コード),R$13,$BD308,R$14,_xlfn.XLOOKUP($AS308,仮想キートップ,キー位置),R$15,_xlfn.XLOOKUP($AS308,仮想キートップ,キー位置),R$17,IF($AS308=_xlfn.XLOOKUP($AS308,仮想キートップ,入力キー),R$12,R$11),_xlfn.XLOOKUP($AS308,仮想キートップ,入力コード),R$13,$BD308,R$14,_xlfn.XLOOKUP($AS308,仮想キートップ,キー位置),R$16,_xlfn.XLOOKUP($AS308,仮想キートップ,キー位置),IF(COUNTA($AM308:$AM$348)&gt;1,R$17,R$18)))),"")</f>
        <v>{"description":"[英数] 9","conditions":[{"type":"variable_unless","name":"USC","value":0}],"from":{"key_code":"9","modifiers":{"optional":["shift","caps_lock"]}},"to":[{"key_code":"9"},{"set_variable":{"name":"KC_9","value":1}},{"set_variable":{"name":"USC","value":2}},{"set_variable":{"name":"LKS","value":1}}],"to_after_key_up":[{"set_variable":{"name":"KC_9","value":0}},{"set_variable":{"name":"USC","value":0}}],"type":"basic"},{"from":{"key_code":"9","modifiers":{"optional":["shift","caps_lock"]}},"to":[{"key_code":"9"},{"set_variable":{"name":"KC_9","value":1}},{"set_variable":{"name":"USC","value":1}},{"set_variable":{"name":"LKS","value":1}}],"to_after_key_up":[{"set_variable":{"name":"KC_9","value":0}},{"set_variable":{"name":"USC","value":0}}],"type":"basic"},</v>
      </c>
      <c r="S308" s="282"/>
      <c r="U308" s="24">
        <f t="shared" si="230"/>
        <v>1</v>
      </c>
      <c r="V308" s="23" t="str">
        <f t="shared" si="231"/>
        <v>@</v>
      </c>
      <c r="W308" s="23">
        <f t="shared" si="232"/>
        <v>0</v>
      </c>
      <c r="X308" s="23">
        <f t="shared" si="233"/>
        <v>0</v>
      </c>
      <c r="Y308" s="30">
        <f t="shared" si="234"/>
        <v>256</v>
      </c>
      <c r="Z308" s="178">
        <f t="shared" si="235"/>
        <v>0</v>
      </c>
      <c r="AA308" s="23"/>
      <c r="AB308" s="386" t="str">
        <f t="shared" si="236"/>
        <v/>
      </c>
      <c r="AC308" s="49" t="str">
        <f t="shared" si="237"/>
        <v/>
      </c>
      <c r="AD308" s="50">
        <f t="shared" si="238"/>
        <v>0</v>
      </c>
      <c r="AE308" s="49" t="str">
        <f t="shared" si="239"/>
        <v/>
      </c>
      <c r="AF308" s="49" t="str">
        <f t="shared" si="240"/>
        <v/>
      </c>
      <c r="AG308" s="48">
        <f t="shared" si="241"/>
        <v>0</v>
      </c>
      <c r="AH308" s="386" t="str">
        <f t="shared" si="242"/>
        <v/>
      </c>
      <c r="AI308" s="49" t="str">
        <f t="shared" si="243"/>
        <v/>
      </c>
      <c r="AJ308" s="50">
        <f t="shared" si="244"/>
        <v>0</v>
      </c>
      <c r="AK308" s="23"/>
      <c r="AL308" s="211">
        <v>9</v>
      </c>
      <c r="AM308" s="51" t="s">
        <v>290</v>
      </c>
      <c r="AN308" s="338"/>
      <c r="AO308" s="338"/>
      <c r="AP308" s="212"/>
      <c r="AQ308" s="213"/>
      <c r="AR308" s="149"/>
      <c r="AS308" s="149" t="s">
        <v>12</v>
      </c>
      <c r="AT308" s="149"/>
      <c r="AU308" s="214"/>
      <c r="AV308" s="267"/>
      <c r="AW308" s="434"/>
      <c r="AX308" s="268"/>
      <c r="AY308" s="269"/>
      <c r="AZ308" s="270"/>
      <c r="BA308" s="271"/>
      <c r="BB308" s="270" t="str">
        <f t="shared" si="225"/>
        <v>{"key_code":"9"}</v>
      </c>
      <c r="BC308" s="121"/>
      <c r="BD308" s="316"/>
    </row>
    <row r="309" spans="1:56" ht="21">
      <c r="A309" s="279"/>
      <c r="B309" s="280"/>
      <c r="C309" s="280"/>
      <c r="D309" s="280"/>
      <c r="E309" s="280"/>
      <c r="F309" s="280"/>
      <c r="G309" s="280"/>
      <c r="H309" s="280"/>
      <c r="I309" s="280"/>
      <c r="J309" s="280"/>
      <c r="K309" s="280"/>
      <c r="L309" s="280"/>
      <c r="M309" s="280"/>
      <c r="N309" s="280"/>
      <c r="O309" s="202" t="str">
        <f t="shared" si="221"/>
        <v/>
      </c>
      <c r="P309" s="86" t="str">
        <f t="shared" si="222"/>
        <v/>
      </c>
      <c r="Q309" s="86" t="str">
        <f t="shared" si="223"/>
        <v/>
      </c>
      <c r="R309" s="93" t="str">
        <f>IF(AND($AM309&lt;&gt;"",$U309=1),_xlfn.CONCAT(R$3,PROPER(_xlfn.XLOOKUP($AS309,入力キー,入力コード)),IF(OR($BD309="",$BD309=$BB309),_xlfn.CONCAT(R$4,IF($AS309=_xlfn.XLOOKUP($AS309,仮想キートップ,入力キー),R$7,R$10),_xlfn.XLOOKUP($AS309,仮想キートップ,入力コード),R$13,$BB309,R$14,_xlfn.XLOOKUP($AS309,仮想キートップ,キー位置),R$15,_xlfn.XLOOKUP($AS309,仮想キートップ,キー位置),R$17,IF($AS309=_xlfn.XLOOKUP($AS309,仮想キートップ,入力キー),R$12,R$11),_xlfn.XLOOKUP($AS309,仮想キートップ,入力コード),R$13,$BB309,R$14,_xlfn.XLOOKUP($AS309,仮想キートップ,キー位置),R$16,_xlfn.XLOOKUP($AS309,仮想キートップ,キー位置),IF(COUNTA($AM309:$AM$348)&gt;1,R$17,R$18)),_xlfn.CONCAT(R$4,R$6,IF($AS309=_xlfn.XLOOKUP($AS309,仮想キートップ,入力キー),R$7,R$10),_xlfn.XLOOKUP($AS309,仮想キートップ,入力コード),R$13,$BB309,R$14,_xlfn.XLOOKUP($AS309,仮想キートップ,キー位置),R$15,_xlfn.XLOOKUP($AS309,仮想キートップ,キー位置),R$17,IF($AS309=_xlfn.XLOOKUP($AS309,仮想キートップ,入力キー),R$8,R$9),_xlfn.XLOOKUP($AS309,仮想キートップ,入力コード),R$13,$BB309,R$14,_xlfn.XLOOKUP($AS309,仮想キートップ,キー位置),R$16,_xlfn.XLOOKUP($AS309,仮想キートップ,キー位置),R$17,R$5,IF($AS309=_xlfn.XLOOKUP($AS309,仮想キートップ,入力キー),R$7,R$10),_xlfn.XLOOKUP($AS309,仮想キートップ,入力コード),R$13,$BD309,R$14,_xlfn.XLOOKUP($AS309,仮想キートップ,キー位置),R$15,_xlfn.XLOOKUP($AS309,仮想キートップ,キー位置),R$17,IF($AS309=_xlfn.XLOOKUP($AS309,仮想キートップ,入力キー),R$12,R$11),_xlfn.XLOOKUP($AS309,仮想キートップ,入力コード),R$13,$BD309,R$14,_xlfn.XLOOKUP($AS309,仮想キートップ,キー位置),R$16,_xlfn.XLOOKUP($AS309,仮想キートップ,キー位置),IF(COUNTA($AM309:$AM$348)&gt;1,R$17,R$18)))),"")</f>
        <v>{"description":"[英数] 0","conditions":[{"type":"variable_unless","name":"USC","value":0}],"from":{"key_code":"0","modifiers":{"optional":["shift","caps_lock"]}},"to":[{"key_code":"0"},{"set_variable":{"name":"KC_0","value":1}},{"set_variable":{"name":"USC","value":2}},{"set_variable":{"name":"LKS","value":1}}],"to_after_key_up":[{"set_variable":{"name":"KC_0","value":0}},{"set_variable":{"name":"USC","value":0}}],"type":"basic"},{"from":{"key_code":"0","modifiers":{"optional":["shift","caps_lock"]}},"to":[{"key_code":"0"},{"set_variable":{"name":"KC_0","value":1}},{"set_variable":{"name":"USC","value":1}},{"set_variable":{"name":"LKS","value":1}}],"to_after_key_up":[{"set_variable":{"name":"KC_0","value":0}},{"set_variable":{"name":"USC","value":0}}],"type":"basic"},</v>
      </c>
      <c r="S309" s="282"/>
      <c r="U309" s="24">
        <f t="shared" si="230"/>
        <v>1</v>
      </c>
      <c r="V309" s="23" t="str">
        <f t="shared" si="231"/>
        <v>@</v>
      </c>
      <c r="W309" s="23">
        <f t="shared" si="232"/>
        <v>0</v>
      </c>
      <c r="X309" s="23">
        <f t="shared" si="233"/>
        <v>0</v>
      </c>
      <c r="Y309" s="30">
        <f t="shared" si="234"/>
        <v>512</v>
      </c>
      <c r="Z309" s="178">
        <f t="shared" si="235"/>
        <v>0</v>
      </c>
      <c r="AA309" s="23"/>
      <c r="AB309" s="386" t="str">
        <f t="shared" si="236"/>
        <v/>
      </c>
      <c r="AC309" s="49" t="str">
        <f t="shared" si="237"/>
        <v/>
      </c>
      <c r="AD309" s="50">
        <f t="shared" si="238"/>
        <v>0</v>
      </c>
      <c r="AE309" s="49" t="str">
        <f t="shared" si="239"/>
        <v/>
      </c>
      <c r="AF309" s="49" t="str">
        <f t="shared" si="240"/>
        <v/>
      </c>
      <c r="AG309" s="48">
        <f t="shared" si="241"/>
        <v>0</v>
      </c>
      <c r="AH309" s="386" t="str">
        <f t="shared" si="242"/>
        <v/>
      </c>
      <c r="AI309" s="49" t="str">
        <f t="shared" si="243"/>
        <v/>
      </c>
      <c r="AJ309" s="50">
        <f t="shared" si="244"/>
        <v>0</v>
      </c>
      <c r="AK309" s="23"/>
      <c r="AL309" s="211">
        <v>10</v>
      </c>
      <c r="AM309" s="51" t="s">
        <v>290</v>
      </c>
      <c r="AN309" s="338"/>
      <c r="AO309" s="338"/>
      <c r="AP309" s="212"/>
      <c r="AQ309" s="213"/>
      <c r="AR309" s="149"/>
      <c r="AS309" s="149" t="s">
        <v>13</v>
      </c>
      <c r="AT309" s="149"/>
      <c r="AU309" s="214"/>
      <c r="AV309" s="267"/>
      <c r="AW309" s="434"/>
      <c r="AX309" s="268"/>
      <c r="AY309" s="269"/>
      <c r="AZ309" s="270"/>
      <c r="BA309" s="271"/>
      <c r="BB309" s="270" t="str">
        <f t="shared" si="225"/>
        <v>{"key_code":"0"}</v>
      </c>
      <c r="BC309" s="121"/>
      <c r="BD309" s="316"/>
    </row>
    <row r="310" spans="1:56" ht="21">
      <c r="A310" s="279"/>
      <c r="B310" s="280"/>
      <c r="C310" s="280"/>
      <c r="D310" s="280"/>
      <c r="E310" s="280"/>
      <c r="F310" s="280"/>
      <c r="G310" s="280"/>
      <c r="H310" s="280"/>
      <c r="I310" s="280"/>
      <c r="J310" s="280"/>
      <c r="K310" s="280"/>
      <c r="L310" s="280"/>
      <c r="M310" s="280"/>
      <c r="N310" s="280"/>
      <c r="O310" s="202" t="str">
        <f t="shared" si="221"/>
        <v/>
      </c>
      <c r="P310" s="86" t="str">
        <f t="shared" si="222"/>
        <v/>
      </c>
      <c r="Q310" s="86" t="str">
        <f t="shared" si="223"/>
        <v/>
      </c>
      <c r="R310" s="93" t="str">
        <f>IF(AND($AM310&lt;&gt;"",$U310=1),_xlfn.CONCAT(R$3,PROPER(_xlfn.XLOOKUP($AS310,入力キー,入力コード)),IF(OR($BD310="",$BD310=$BB310),_xlfn.CONCAT(R$4,IF($AS310=_xlfn.XLOOKUP($AS310,仮想キートップ,入力キー),R$7,R$10),_xlfn.XLOOKUP($AS310,仮想キートップ,入力コード),R$13,$BB310,R$14,_xlfn.XLOOKUP($AS310,仮想キートップ,キー位置),R$15,_xlfn.XLOOKUP($AS310,仮想キートップ,キー位置),R$17,IF($AS310=_xlfn.XLOOKUP($AS310,仮想キートップ,入力キー),R$12,R$11),_xlfn.XLOOKUP($AS310,仮想キートップ,入力コード),R$13,$BB310,R$14,_xlfn.XLOOKUP($AS310,仮想キートップ,キー位置),R$16,_xlfn.XLOOKUP($AS310,仮想キートップ,キー位置),IF(COUNTA($AM310:$AM$348)&gt;1,R$17,R$18)),_xlfn.CONCAT(R$4,R$6,IF($AS310=_xlfn.XLOOKUP($AS310,仮想キートップ,入力キー),R$7,R$10),_xlfn.XLOOKUP($AS310,仮想キートップ,入力コード),R$13,$BB310,R$14,_xlfn.XLOOKUP($AS310,仮想キートップ,キー位置),R$15,_xlfn.XLOOKUP($AS310,仮想キートップ,キー位置),R$17,IF($AS310=_xlfn.XLOOKUP($AS310,仮想キートップ,入力キー),R$8,R$9),_xlfn.XLOOKUP($AS310,仮想キートップ,入力コード),R$13,$BB310,R$14,_xlfn.XLOOKUP($AS310,仮想キートップ,キー位置),R$16,_xlfn.XLOOKUP($AS310,仮想キートップ,キー位置),R$17,R$5,IF($AS310=_xlfn.XLOOKUP($AS310,仮想キートップ,入力キー),R$7,R$10),_xlfn.XLOOKUP($AS310,仮想キートップ,入力コード),R$13,$BD310,R$14,_xlfn.XLOOKUP($AS310,仮想キートップ,キー位置),R$15,_xlfn.XLOOKUP($AS310,仮想キートップ,キー位置),R$17,IF($AS310=_xlfn.XLOOKUP($AS310,仮想キートップ,入力キー),R$12,R$11),_xlfn.XLOOKUP($AS310,仮想キートップ,入力コード),R$13,$BD310,R$14,_xlfn.XLOOKUP($AS310,仮想キートップ,キー位置),R$16,_xlfn.XLOOKUP($AS310,仮想キートップ,キー位置),IF(COUNTA($AM310:$AM$348)&gt;1,R$17,R$18)))),"")</f>
        <v>{"description":"[英数] Hyphen","conditions":[{"type":"variable_unless","name":"USC","value":0}],"from":{"key_code":"hyphen","modifiers":{"optional":["shift","caps_lock"]}},"to":[{"key_code":"hyphen"},{"set_variable":{"name":"KC_MINS","value":1}},{"set_variable":{"name":"USC","value":2}},{"set_variable":{"name":"LKS","value":1}}],"to_after_key_up":[{"set_variable":{"name":"KC_MINS","value":0}},{"set_variable":{"name":"USC","value":0}}],"type":"basic"},{"from":{"key_code":"hyphen","modifiers":{"optional":["shift","caps_lock"]}},"to":[{"key_code":"hyphen"},{"set_variable":{"name":"KC_MINS","value":1}},{"set_variable":{"name":"USC","value":1}},{"set_variable":{"name":"LKS","value":1}}],"to_after_key_up":[{"set_variable":{"name":"KC_MINS","value":0}},{"set_variable":{"name":"USC","value":0}}],"type":"basic"},</v>
      </c>
      <c r="S310" s="282"/>
      <c r="U310" s="24">
        <f t="shared" si="230"/>
        <v>1</v>
      </c>
      <c r="V310" s="23" t="str">
        <f t="shared" si="231"/>
        <v>@</v>
      </c>
      <c r="W310" s="23">
        <f t="shared" si="232"/>
        <v>0</v>
      </c>
      <c r="X310" s="23">
        <f t="shared" si="233"/>
        <v>0</v>
      </c>
      <c r="Y310" s="30">
        <f t="shared" si="234"/>
        <v>1024</v>
      </c>
      <c r="Z310" s="178">
        <f t="shared" si="235"/>
        <v>0</v>
      </c>
      <c r="AA310" s="23"/>
      <c r="AB310" s="386" t="str">
        <f t="shared" si="236"/>
        <v/>
      </c>
      <c r="AC310" s="49" t="str">
        <f t="shared" si="237"/>
        <v/>
      </c>
      <c r="AD310" s="50">
        <f t="shared" si="238"/>
        <v>0</v>
      </c>
      <c r="AE310" s="49" t="str">
        <f t="shared" si="239"/>
        <v/>
      </c>
      <c r="AF310" s="49" t="str">
        <f t="shared" si="240"/>
        <v/>
      </c>
      <c r="AG310" s="48">
        <f t="shared" si="241"/>
        <v>0</v>
      </c>
      <c r="AH310" s="386" t="str">
        <f t="shared" si="242"/>
        <v/>
      </c>
      <c r="AI310" s="49" t="str">
        <f t="shared" si="243"/>
        <v/>
      </c>
      <c r="AJ310" s="50">
        <f t="shared" si="244"/>
        <v>0</v>
      </c>
      <c r="AK310" s="23"/>
      <c r="AL310" s="211">
        <v>11</v>
      </c>
      <c r="AM310" s="51" t="s">
        <v>290</v>
      </c>
      <c r="AN310" s="338"/>
      <c r="AO310" s="338"/>
      <c r="AP310" s="212"/>
      <c r="AQ310" s="213"/>
      <c r="AR310" s="149"/>
      <c r="AS310" s="149" t="s">
        <v>14</v>
      </c>
      <c r="AT310" s="149"/>
      <c r="AU310" s="214"/>
      <c r="AV310" s="267"/>
      <c r="AW310" s="434"/>
      <c r="AX310" s="268"/>
      <c r="AY310" s="269"/>
      <c r="AZ310" s="270"/>
      <c r="BA310" s="271"/>
      <c r="BB310" s="270" t="str">
        <f t="shared" si="225"/>
        <v>{"key_code":"hyphen"}</v>
      </c>
      <c r="BC310" s="121"/>
      <c r="BD310" s="316"/>
    </row>
    <row r="311" spans="1:56" ht="21">
      <c r="A311" s="279"/>
      <c r="B311" s="280"/>
      <c r="C311" s="280"/>
      <c r="D311" s="280"/>
      <c r="E311" s="280"/>
      <c r="F311" s="280"/>
      <c r="G311" s="280"/>
      <c r="H311" s="280"/>
      <c r="I311" s="280"/>
      <c r="J311" s="280"/>
      <c r="K311" s="280"/>
      <c r="L311" s="280"/>
      <c r="M311" s="280"/>
      <c r="N311" s="280"/>
      <c r="O311" s="202" t="str">
        <f t="shared" si="221"/>
        <v/>
      </c>
      <c r="P311" s="86" t="str">
        <f t="shared" si="222"/>
        <v/>
      </c>
      <c r="Q311" s="86" t="str">
        <f t="shared" si="223"/>
        <v/>
      </c>
      <c r="R311" s="93" t="str">
        <f>IF(AND($AM311&lt;&gt;"",$U311=1),_xlfn.CONCAT(R$3,PROPER(_xlfn.XLOOKUP($AS311,入力キー,入力コード)),IF(OR($BD311="",$BD311=$BB311),_xlfn.CONCAT(R$4,IF($AS311=_xlfn.XLOOKUP($AS311,仮想キートップ,入力キー),R$7,R$10),_xlfn.XLOOKUP($AS311,仮想キートップ,入力コード),R$13,$BB311,R$14,_xlfn.XLOOKUP($AS311,仮想キートップ,キー位置),R$15,_xlfn.XLOOKUP($AS311,仮想キートップ,キー位置),R$17,IF($AS311=_xlfn.XLOOKUP($AS311,仮想キートップ,入力キー),R$12,R$11),_xlfn.XLOOKUP($AS311,仮想キートップ,入力コード),R$13,$BB311,R$14,_xlfn.XLOOKUP($AS311,仮想キートップ,キー位置),R$16,_xlfn.XLOOKUP($AS311,仮想キートップ,キー位置),IF(COUNTA($AM311:$AM$348)&gt;1,R$17,R$18)),_xlfn.CONCAT(R$4,R$6,IF($AS311=_xlfn.XLOOKUP($AS311,仮想キートップ,入力キー),R$7,R$10),_xlfn.XLOOKUP($AS311,仮想キートップ,入力コード),R$13,$BB311,R$14,_xlfn.XLOOKUP($AS311,仮想キートップ,キー位置),R$15,_xlfn.XLOOKUP($AS311,仮想キートップ,キー位置),R$17,IF($AS311=_xlfn.XLOOKUP($AS311,仮想キートップ,入力キー),R$8,R$9),_xlfn.XLOOKUP($AS311,仮想キートップ,入力コード),R$13,$BB311,R$14,_xlfn.XLOOKUP($AS311,仮想キートップ,キー位置),R$16,_xlfn.XLOOKUP($AS311,仮想キートップ,キー位置),R$17,R$5,IF($AS311=_xlfn.XLOOKUP($AS311,仮想キートップ,入力キー),R$7,R$10),_xlfn.XLOOKUP($AS311,仮想キートップ,入力コード),R$13,$BD311,R$14,_xlfn.XLOOKUP($AS311,仮想キートップ,キー位置),R$15,_xlfn.XLOOKUP($AS311,仮想キートップ,キー位置),R$17,IF($AS311=_xlfn.XLOOKUP($AS311,仮想キートップ,入力キー),R$12,R$11),_xlfn.XLOOKUP($AS311,仮想キートップ,入力コード),R$13,$BD311,R$14,_xlfn.XLOOKUP($AS311,仮想キートップ,キー位置),R$16,_xlfn.XLOOKUP($AS311,仮想キートップ,キー位置),IF(COUNTA($AM311:$AM$348)&gt;1,R$17,R$18)))),"")</f>
        <v>{"description":"[英数] Equal_Sign","conditions":[{"type":"variable_unless","name":"USC","value":0}],"from":{"key_code":"equal_sign","modifiers":{"optional":["shift","caps_lock"]}},"to":[{"key_code":"equal_sign"},{"set_variable":{"name":"KC_EQL","value":1}},{"set_variable":{"name":"USC","value":2}},{"set_variable":{"name":"LKS","value":1}}],"to_after_key_up":[{"set_variable":{"name":"KC_EQL","value":0}},{"set_variable":{"name":"USC","value":0}}],"type":"basic"},{"from":{"key_code":"equal_sign","modifiers":{"optional":["shift","caps_lock"]}},"to":[{"key_code":"equal_sign"},{"set_variable":{"name":"KC_EQL","value":1}},{"set_variable":{"name":"USC","value":1}},{"set_variable":{"name":"LKS","value":1}}],"to_after_key_up":[{"set_variable":{"name":"KC_EQL","value":0}},{"set_variable":{"name":"USC","value":0}}],"type":"basic"},</v>
      </c>
      <c r="S311" s="282"/>
      <c r="U311" s="24">
        <f t="shared" si="230"/>
        <v>1</v>
      </c>
      <c r="V311" s="23" t="str">
        <f t="shared" si="231"/>
        <v>@</v>
      </c>
      <c r="W311" s="23">
        <f t="shared" si="232"/>
        <v>0</v>
      </c>
      <c r="X311" s="23">
        <f t="shared" si="233"/>
        <v>0</v>
      </c>
      <c r="Y311" s="30">
        <f t="shared" si="234"/>
        <v>2048</v>
      </c>
      <c r="Z311" s="178">
        <f t="shared" si="235"/>
        <v>0</v>
      </c>
      <c r="AA311" s="23"/>
      <c r="AB311" s="386" t="str">
        <f t="shared" si="236"/>
        <v/>
      </c>
      <c r="AC311" s="49" t="str">
        <f t="shared" si="237"/>
        <v/>
      </c>
      <c r="AD311" s="50">
        <f t="shared" si="238"/>
        <v>0</v>
      </c>
      <c r="AE311" s="49" t="str">
        <f t="shared" si="239"/>
        <v/>
      </c>
      <c r="AF311" s="49" t="str">
        <f t="shared" si="240"/>
        <v/>
      </c>
      <c r="AG311" s="48">
        <f t="shared" si="241"/>
        <v>0</v>
      </c>
      <c r="AH311" s="386" t="str">
        <f t="shared" si="242"/>
        <v/>
      </c>
      <c r="AI311" s="49" t="str">
        <f t="shared" si="243"/>
        <v/>
      </c>
      <c r="AJ311" s="50">
        <f t="shared" si="244"/>
        <v>0</v>
      </c>
      <c r="AK311" s="23"/>
      <c r="AL311" s="211">
        <v>12</v>
      </c>
      <c r="AM311" s="51" t="s">
        <v>290</v>
      </c>
      <c r="AN311" s="338"/>
      <c r="AO311" s="338"/>
      <c r="AP311" s="212"/>
      <c r="AQ311" s="213"/>
      <c r="AR311" s="149"/>
      <c r="AS311" s="149" t="s">
        <v>15</v>
      </c>
      <c r="AT311" s="149"/>
      <c r="AU311" s="214"/>
      <c r="AV311" s="267"/>
      <c r="AW311" s="434"/>
      <c r="AX311" s="268"/>
      <c r="AY311" s="269"/>
      <c r="AZ311" s="270"/>
      <c r="BA311" s="271"/>
      <c r="BB311" s="270" t="str">
        <f t="shared" si="225"/>
        <v>{"key_code":"equal_sign"}</v>
      </c>
      <c r="BC311" s="121"/>
      <c r="BD311" s="316"/>
    </row>
    <row r="312" spans="1:56" ht="21">
      <c r="A312" s="279"/>
      <c r="B312" s="280"/>
      <c r="C312" s="280"/>
      <c r="D312" s="280"/>
      <c r="E312" s="280"/>
      <c r="F312" s="280"/>
      <c r="G312" s="280"/>
      <c r="H312" s="280"/>
      <c r="I312" s="280"/>
      <c r="J312" s="280"/>
      <c r="K312" s="280"/>
      <c r="L312" s="280"/>
      <c r="M312" s="280"/>
      <c r="N312" s="280"/>
      <c r="O312" s="202" t="str">
        <f t="shared" si="221"/>
        <v/>
      </c>
      <c r="P312" s="86" t="str">
        <f t="shared" si="222"/>
        <v/>
      </c>
      <c r="Q312" s="86" t="str">
        <f t="shared" si="223"/>
        <v/>
      </c>
      <c r="R312" s="93" t="str">
        <f>IF(AND($AM312&lt;&gt;"",$U312=1),_xlfn.CONCAT(R$3,PROPER(_xlfn.XLOOKUP($AS312,入力キー,入力コード)),IF(OR($BD312="",$BD312=$BB312),_xlfn.CONCAT(R$4,IF($AS312=_xlfn.XLOOKUP($AS312,仮想キートップ,入力キー),R$7,R$10),_xlfn.XLOOKUP($AS312,仮想キートップ,入力コード),R$13,$BB312,R$14,_xlfn.XLOOKUP($AS312,仮想キートップ,キー位置),R$15,_xlfn.XLOOKUP($AS312,仮想キートップ,キー位置),R$17,IF($AS312=_xlfn.XLOOKUP($AS312,仮想キートップ,入力キー),R$12,R$11),_xlfn.XLOOKUP($AS312,仮想キートップ,入力コード),R$13,$BB312,R$14,_xlfn.XLOOKUP($AS312,仮想キートップ,キー位置),R$16,_xlfn.XLOOKUP($AS312,仮想キートップ,キー位置),IF(COUNTA($AM312:$AM$348)&gt;1,R$17,R$18)),_xlfn.CONCAT(R$4,R$6,IF($AS312=_xlfn.XLOOKUP($AS312,仮想キートップ,入力キー),R$7,R$10),_xlfn.XLOOKUP($AS312,仮想キートップ,入力コード),R$13,$BB312,R$14,_xlfn.XLOOKUP($AS312,仮想キートップ,キー位置),R$15,_xlfn.XLOOKUP($AS312,仮想キートップ,キー位置),R$17,IF($AS312=_xlfn.XLOOKUP($AS312,仮想キートップ,入力キー),R$8,R$9),_xlfn.XLOOKUP($AS312,仮想キートップ,入力コード),R$13,$BB312,R$14,_xlfn.XLOOKUP($AS312,仮想キートップ,キー位置),R$16,_xlfn.XLOOKUP($AS312,仮想キートップ,キー位置),R$17,R$5,IF($AS312=_xlfn.XLOOKUP($AS312,仮想キートップ,入力キー),R$7,R$10),_xlfn.XLOOKUP($AS312,仮想キートップ,入力コード),R$13,$BD312,R$14,_xlfn.XLOOKUP($AS312,仮想キートップ,キー位置),R$15,_xlfn.XLOOKUP($AS312,仮想キートップ,キー位置),R$17,IF($AS312=_xlfn.XLOOKUP($AS312,仮想キートップ,入力キー),R$12,R$11),_xlfn.XLOOKUP($AS312,仮想キートップ,入力コード),R$13,$BD312,R$14,_xlfn.XLOOKUP($AS312,仮想キートップ,キー位置),R$16,_xlfn.XLOOKUP($AS312,仮想キートップ,キー位置),IF(COUNTA($AM312:$AM$348)&gt;1,R$17,R$18)))),"")</f>
        <v>{"description":"[英数] International3","conditions":[{"type":"keyboard_type_if","keyboard_types":["jis"]},{"type":"variable_unless","name":"USC","value":0}],"from":{"key_code":"international3","modifiers":{"optional":["shift","caps_lock"]}},"to":[{"key_code":"international3"},{"set_variable":{"name":"JP_YEN","value":1}},{"set_variable":{"name":"USC","value":2}},{"set_variable":{"name":"LKS","value":1}}],"to_after_key_up":[{"set_variable":{"name":"JP_YEN","value":0}},{"set_variable":{"name":"USC","value":0}}],"type":"basic"},{"conditions":[{"type":"keyboard_type_if","keyboard_types":["jis"]}],"from":{"key_code":"international3","modifiers":{"optional":["shift","caps_lock"]}},"to":[{"key_code":"international3"},{"set_variable":{"name":"JP_YEN","value":1}},{"set_variable":{"name":"USC","value":1}},{"set_variable":{"name":"LKS","value":1}}],"to_after_key_up":[{"set_variable":{"name":"JP_YEN","value":0}},{"set_variable":{"name":"USC","value":0}}],"type":"basic"},{"conditions":[{"type":"variable_unless","name":"USC","value":0}],"from":{"key_code":"international3","modifiers":{"optional":["shift","caps_lock"]}},"to":[{"key_code":"grave_accent_and_tilde"},{"set_variable":{"name":"JP_YEN","value":1}},{"set_variable":{"name":"USC","value":2}},{"set_variable":{"name":"LKS","value":1}}],"to_after_key_up":[{"set_variable":{"name":"JP_YEN","value":0}},{"set_variable":{"name":"USC","value":0}}],"type":"basic"},{"from":{"key_code":"international3","modifiers":{"optional":["shift","caps_lock"]}},"to":[{"key_code":"grave_accent_and_tilde"},{"set_variable":{"name":"JP_YEN","value":1}},{"set_variable":{"name":"USC","value":1}},{"set_variable":{"name":"LKS","value":1}}],"to_after_key_up":[{"set_variable":{"name":"JP_YEN","value":0}},{"set_variable":{"name":"USC","value":0}}],"type":"basic"},</v>
      </c>
      <c r="S312" s="282"/>
      <c r="U312" s="24">
        <f t="shared" si="230"/>
        <v>1</v>
      </c>
      <c r="V312" s="23" t="str">
        <f t="shared" si="231"/>
        <v>@</v>
      </c>
      <c r="W312" s="23">
        <f t="shared" si="232"/>
        <v>0</v>
      </c>
      <c r="X312" s="23">
        <f t="shared" si="233"/>
        <v>0</v>
      </c>
      <c r="Y312" s="30">
        <f t="shared" si="234"/>
        <v>4096</v>
      </c>
      <c r="Z312" s="178">
        <f t="shared" si="235"/>
        <v>0</v>
      </c>
      <c r="AA312" s="23"/>
      <c r="AB312" s="386" t="str">
        <f t="shared" si="236"/>
        <v/>
      </c>
      <c r="AC312" s="49" t="str">
        <f t="shared" si="237"/>
        <v/>
      </c>
      <c r="AD312" s="50">
        <f t="shared" si="238"/>
        <v>0</v>
      </c>
      <c r="AE312" s="49" t="str">
        <f t="shared" si="239"/>
        <v/>
      </c>
      <c r="AF312" s="49" t="str">
        <f t="shared" si="240"/>
        <v/>
      </c>
      <c r="AG312" s="48">
        <f t="shared" si="241"/>
        <v>0</v>
      </c>
      <c r="AH312" s="386" t="str">
        <f t="shared" si="242"/>
        <v/>
      </c>
      <c r="AI312" s="49" t="str">
        <f t="shared" si="243"/>
        <v/>
      </c>
      <c r="AJ312" s="50">
        <f t="shared" si="244"/>
        <v>0</v>
      </c>
      <c r="AK312" s="23"/>
      <c r="AL312" s="211">
        <v>13</v>
      </c>
      <c r="AM312" s="51" t="s">
        <v>290</v>
      </c>
      <c r="AN312" s="338"/>
      <c r="AO312" s="338"/>
      <c r="AP312" s="212"/>
      <c r="AQ312" s="213"/>
      <c r="AR312" s="149"/>
      <c r="AS312" s="149" t="s">
        <v>866</v>
      </c>
      <c r="AT312" s="149"/>
      <c r="AU312" s="214"/>
      <c r="AV312" s="267"/>
      <c r="AW312" s="434"/>
      <c r="AX312" s="268"/>
      <c r="AY312" s="269"/>
      <c r="AZ312" s="270"/>
      <c r="BA312" s="271"/>
      <c r="BB312" s="270" t="str">
        <f t="shared" si="225"/>
        <v>{"key_code":"international3"}</v>
      </c>
      <c r="BC312" s="121"/>
      <c r="BD312" s="316" t="s">
        <v>860</v>
      </c>
    </row>
    <row r="313" spans="1:56" ht="21">
      <c r="A313" s="279"/>
      <c r="B313" s="280"/>
      <c r="C313" s="280"/>
      <c r="D313" s="280"/>
      <c r="E313" s="280"/>
      <c r="F313" s="280"/>
      <c r="G313" s="280"/>
      <c r="H313" s="280"/>
      <c r="I313" s="280"/>
      <c r="J313" s="280"/>
      <c r="K313" s="280"/>
      <c r="L313" s="280"/>
      <c r="M313" s="280"/>
      <c r="N313" s="280"/>
      <c r="O313" s="202" t="str">
        <f t="shared" si="221"/>
        <v/>
      </c>
      <c r="P313" s="86" t="str">
        <f t="shared" si="222"/>
        <v/>
      </c>
      <c r="Q313" s="86" t="str">
        <f t="shared" si="223"/>
        <v/>
      </c>
      <c r="R313" s="93" t="str">
        <f>IF(AND($AM313&lt;&gt;"",$U313=1),_xlfn.CONCAT(R$3,PROPER(_xlfn.XLOOKUP($AS313,入力キー,入力コード)),IF(OR($BD313="",$BD313=$BB313),_xlfn.CONCAT(R$4,IF($AS313=_xlfn.XLOOKUP($AS313,仮想キートップ,入力キー),R$7,R$10),_xlfn.XLOOKUP($AS313,仮想キートップ,入力コード),R$13,$BB313,R$14,_xlfn.XLOOKUP($AS313,仮想キートップ,キー位置),R$15,_xlfn.XLOOKUP($AS313,仮想キートップ,キー位置),R$17,IF($AS313=_xlfn.XLOOKUP($AS313,仮想キートップ,入力キー),R$12,R$11),_xlfn.XLOOKUP($AS313,仮想キートップ,入力コード),R$13,$BB313,R$14,_xlfn.XLOOKUP($AS313,仮想キートップ,キー位置),R$16,_xlfn.XLOOKUP($AS313,仮想キートップ,キー位置),IF(COUNTA($AM313:$AM$348)&gt;1,R$17,R$18)),_xlfn.CONCAT(R$4,R$6,IF($AS313=_xlfn.XLOOKUP($AS313,仮想キートップ,入力キー),R$7,R$10),_xlfn.XLOOKUP($AS313,仮想キートップ,入力コード),R$13,$BB313,R$14,_xlfn.XLOOKUP($AS313,仮想キートップ,キー位置),R$15,_xlfn.XLOOKUP($AS313,仮想キートップ,キー位置),R$17,IF($AS313=_xlfn.XLOOKUP($AS313,仮想キートップ,入力キー),R$8,R$9),_xlfn.XLOOKUP($AS313,仮想キートップ,入力コード),R$13,$BB313,R$14,_xlfn.XLOOKUP($AS313,仮想キートップ,キー位置),R$16,_xlfn.XLOOKUP($AS313,仮想キートップ,キー位置),R$17,R$5,IF($AS313=_xlfn.XLOOKUP($AS313,仮想キートップ,入力キー),R$7,R$10),_xlfn.XLOOKUP($AS313,仮想キートップ,入力コード),R$13,$BD313,R$14,_xlfn.XLOOKUP($AS313,仮想キートップ,キー位置),R$15,_xlfn.XLOOKUP($AS313,仮想キートップ,キー位置),R$17,IF($AS313=_xlfn.XLOOKUP($AS313,仮想キートップ,入力キー),R$12,R$11),_xlfn.XLOOKUP($AS313,仮想キートップ,入力コード),R$13,$BD313,R$14,_xlfn.XLOOKUP($AS313,仮想キートップ,キー位置),R$16,_xlfn.XLOOKUP($AS313,仮想キートップ,キー位置),IF(COUNTA($AM313:$AM$348)&gt;1,R$17,R$18)))),"")</f>
        <v>{"description":"[英数] Q","conditions":[{"type":"variable_unless","name":"USC","value":0}],"from":{"key_code":"q","modifiers":{"optional":["shift","caps_lock"]}},"to":[{"key_code":"q"},{"set_variable":{"name":"KC_Q","value":1}},{"set_variable":{"name":"USC","value":2}},{"set_variable":{"name":"LKS","value":1}}],"to_after_key_up":[{"set_variable":{"name":"KC_Q","value":0}},{"set_variable":{"name":"USC","value":0}}],"type":"basic"},{"from":{"key_code":"q","modifiers":{"optional":["shift","caps_lock"]}},"to":[{"key_code":"q"},{"set_variable":{"name":"KC_Q","value":1}},{"set_variable":{"name":"USC","value":1}},{"set_variable":{"name":"LKS","value":1}}],"to_after_key_up":[{"set_variable":{"name":"KC_Q","value":0}},{"set_variable":{"name":"USC","value":0}}],"type":"basic"},</v>
      </c>
      <c r="S313" s="282"/>
      <c r="U313" s="24">
        <f t="shared" si="230"/>
        <v>1</v>
      </c>
      <c r="V313" s="23" t="str">
        <f t="shared" si="231"/>
        <v>@</v>
      </c>
      <c r="W313" s="23">
        <f t="shared" si="232"/>
        <v>0</v>
      </c>
      <c r="X313" s="23">
        <f t="shared" si="233"/>
        <v>0</v>
      </c>
      <c r="Y313" s="30">
        <f t="shared" si="234"/>
        <v>8192</v>
      </c>
      <c r="Z313" s="178">
        <f t="shared" si="235"/>
        <v>0</v>
      </c>
      <c r="AA313" s="23"/>
      <c r="AB313" s="386" t="str">
        <f t="shared" si="236"/>
        <v/>
      </c>
      <c r="AC313" s="49" t="str">
        <f t="shared" si="237"/>
        <v/>
      </c>
      <c r="AD313" s="50">
        <f t="shared" si="238"/>
        <v>0</v>
      </c>
      <c r="AE313" s="49" t="str">
        <f t="shared" si="239"/>
        <v/>
      </c>
      <c r="AF313" s="49" t="str">
        <f t="shared" si="240"/>
        <v/>
      </c>
      <c r="AG313" s="48">
        <f t="shared" si="241"/>
        <v>0</v>
      </c>
      <c r="AH313" s="386" t="str">
        <f t="shared" si="242"/>
        <v/>
      </c>
      <c r="AI313" s="49" t="str">
        <f t="shared" si="243"/>
        <v/>
      </c>
      <c r="AJ313" s="50">
        <f t="shared" si="244"/>
        <v>0</v>
      </c>
      <c r="AK313" s="23"/>
      <c r="AL313" s="211">
        <v>14</v>
      </c>
      <c r="AM313" s="51" t="s">
        <v>290</v>
      </c>
      <c r="AN313" s="338"/>
      <c r="AO313" s="338"/>
      <c r="AP313" s="212"/>
      <c r="AQ313" s="213"/>
      <c r="AR313" s="149"/>
      <c r="AS313" s="149" t="s">
        <v>22</v>
      </c>
      <c r="AT313" s="149"/>
      <c r="AU313" s="214"/>
      <c r="AV313" s="267"/>
      <c r="AW313" s="434"/>
      <c r="AX313" s="268"/>
      <c r="AY313" s="269"/>
      <c r="AZ313" s="270"/>
      <c r="BA313" s="271"/>
      <c r="BB313" s="270" t="str">
        <f t="shared" si="225"/>
        <v>{"key_code":"q"}</v>
      </c>
      <c r="BC313" s="121"/>
      <c r="BD313" s="316"/>
    </row>
    <row r="314" spans="1:56" ht="21">
      <c r="A314" s="279"/>
      <c r="B314" s="280"/>
      <c r="C314" s="280"/>
      <c r="D314" s="280"/>
      <c r="E314" s="280"/>
      <c r="F314" s="280"/>
      <c r="G314" s="280"/>
      <c r="H314" s="280"/>
      <c r="I314" s="280"/>
      <c r="J314" s="280"/>
      <c r="K314" s="280"/>
      <c r="L314" s="280"/>
      <c r="M314" s="280"/>
      <c r="N314" s="280"/>
      <c r="O314" s="202" t="str">
        <f t="shared" si="221"/>
        <v/>
      </c>
      <c r="P314" s="86" t="str">
        <f t="shared" si="222"/>
        <v/>
      </c>
      <c r="Q314" s="86" t="str">
        <f t="shared" si="223"/>
        <v/>
      </c>
      <c r="R314" s="93" t="str">
        <f>IF(AND($AM314&lt;&gt;"",$U314=1),_xlfn.CONCAT(R$3,PROPER(_xlfn.XLOOKUP($AS314,入力キー,入力コード)),IF(OR($BD314="",$BD314=$BB314),_xlfn.CONCAT(R$4,IF($AS314=_xlfn.XLOOKUP($AS314,仮想キートップ,入力キー),R$7,R$10),_xlfn.XLOOKUP($AS314,仮想キートップ,入力コード),R$13,$BB314,R$14,_xlfn.XLOOKUP($AS314,仮想キートップ,キー位置),R$15,_xlfn.XLOOKUP($AS314,仮想キートップ,キー位置),R$17,IF($AS314=_xlfn.XLOOKUP($AS314,仮想キートップ,入力キー),R$12,R$11),_xlfn.XLOOKUP($AS314,仮想キートップ,入力コード),R$13,$BB314,R$14,_xlfn.XLOOKUP($AS314,仮想キートップ,キー位置),R$16,_xlfn.XLOOKUP($AS314,仮想キートップ,キー位置),IF(COUNTA($AM314:$AM$348)&gt;1,R$17,R$18)),_xlfn.CONCAT(R$4,R$6,IF($AS314=_xlfn.XLOOKUP($AS314,仮想キートップ,入力キー),R$7,R$10),_xlfn.XLOOKUP($AS314,仮想キートップ,入力コード),R$13,$BB314,R$14,_xlfn.XLOOKUP($AS314,仮想キートップ,キー位置),R$15,_xlfn.XLOOKUP($AS314,仮想キートップ,キー位置),R$17,IF($AS314=_xlfn.XLOOKUP($AS314,仮想キートップ,入力キー),R$8,R$9),_xlfn.XLOOKUP($AS314,仮想キートップ,入力コード),R$13,$BB314,R$14,_xlfn.XLOOKUP($AS314,仮想キートップ,キー位置),R$16,_xlfn.XLOOKUP($AS314,仮想キートップ,キー位置),R$17,R$5,IF($AS314=_xlfn.XLOOKUP($AS314,仮想キートップ,入力キー),R$7,R$10),_xlfn.XLOOKUP($AS314,仮想キートップ,入力コード),R$13,$BD314,R$14,_xlfn.XLOOKUP($AS314,仮想キートップ,キー位置),R$15,_xlfn.XLOOKUP($AS314,仮想キートップ,キー位置),R$17,IF($AS314=_xlfn.XLOOKUP($AS314,仮想キートップ,入力キー),R$12,R$11),_xlfn.XLOOKUP($AS314,仮想キートップ,入力コード),R$13,$BD314,R$14,_xlfn.XLOOKUP($AS314,仮想キートップ,キー位置),R$16,_xlfn.XLOOKUP($AS314,仮想キートップ,キー位置),IF(COUNTA($AM314:$AM$348)&gt;1,R$17,R$18)))),"")</f>
        <v>{"description":"[英数] W","conditions":[{"type":"variable_unless","name":"USC","value":0}],"from":{"key_code":"w","modifiers":{"optional":["shift","caps_lock"]}},"to":[{"key_code":"w"},{"set_variable":{"name":"KC_W","value":1}},{"set_variable":{"name":"USC","value":2}},{"set_variable":{"name":"LKS","value":1}}],"to_after_key_up":[{"set_variable":{"name":"KC_W","value":0}},{"set_variable":{"name":"USC","value":0}}],"type":"basic"},{"from":{"key_code":"w","modifiers":{"optional":["shift","caps_lock"]}},"to":[{"key_code":"w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S314" s="282"/>
      <c r="U314" s="24">
        <f t="shared" si="230"/>
        <v>1</v>
      </c>
      <c r="V314" s="23" t="str">
        <f t="shared" si="231"/>
        <v>@</v>
      </c>
      <c r="W314" s="23">
        <f t="shared" si="232"/>
        <v>0</v>
      </c>
      <c r="X314" s="23">
        <f t="shared" si="233"/>
        <v>0</v>
      </c>
      <c r="Y314" s="30">
        <f t="shared" si="234"/>
        <v>16384</v>
      </c>
      <c r="Z314" s="178">
        <f t="shared" si="235"/>
        <v>0</v>
      </c>
      <c r="AA314" s="23"/>
      <c r="AB314" s="386" t="str">
        <f t="shared" si="236"/>
        <v/>
      </c>
      <c r="AC314" s="49" t="str">
        <f t="shared" si="237"/>
        <v/>
      </c>
      <c r="AD314" s="50">
        <f t="shared" si="238"/>
        <v>0</v>
      </c>
      <c r="AE314" s="49" t="str">
        <f t="shared" si="239"/>
        <v/>
      </c>
      <c r="AF314" s="49" t="str">
        <f t="shared" si="240"/>
        <v/>
      </c>
      <c r="AG314" s="48">
        <f t="shared" si="241"/>
        <v>0</v>
      </c>
      <c r="AH314" s="386" t="str">
        <f t="shared" si="242"/>
        <v/>
      </c>
      <c r="AI314" s="49" t="str">
        <f t="shared" si="243"/>
        <v/>
      </c>
      <c r="AJ314" s="50">
        <f t="shared" si="244"/>
        <v>0</v>
      </c>
      <c r="AK314" s="23"/>
      <c r="AL314" s="211">
        <v>15</v>
      </c>
      <c r="AM314" s="51" t="s">
        <v>290</v>
      </c>
      <c r="AN314" s="338"/>
      <c r="AO314" s="338"/>
      <c r="AP314" s="212"/>
      <c r="AQ314" s="213"/>
      <c r="AR314" s="149"/>
      <c r="AS314" s="149" t="s">
        <v>24</v>
      </c>
      <c r="AT314" s="149"/>
      <c r="AU314" s="214"/>
      <c r="AV314" s="267"/>
      <c r="AW314" s="434"/>
      <c r="AX314" s="268"/>
      <c r="AY314" s="269"/>
      <c r="AZ314" s="270"/>
      <c r="BA314" s="271"/>
      <c r="BB314" s="270" t="str">
        <f t="shared" si="225"/>
        <v>{"key_code":"w"}</v>
      </c>
      <c r="BC314" s="121"/>
      <c r="BD314" s="316"/>
    </row>
    <row r="315" spans="1:56" ht="21">
      <c r="A315" s="279"/>
      <c r="B315" s="280"/>
      <c r="C315" s="280"/>
      <c r="D315" s="280"/>
      <c r="E315" s="280"/>
      <c r="F315" s="280"/>
      <c r="G315" s="280"/>
      <c r="H315" s="280"/>
      <c r="I315" s="280"/>
      <c r="J315" s="280"/>
      <c r="K315" s="280"/>
      <c r="L315" s="280"/>
      <c r="M315" s="280"/>
      <c r="N315" s="280"/>
      <c r="O315" s="202" t="str">
        <f t="shared" si="221"/>
        <v/>
      </c>
      <c r="P315" s="86" t="str">
        <f t="shared" si="222"/>
        <v/>
      </c>
      <c r="Q315" s="86" t="str">
        <f t="shared" si="223"/>
        <v/>
      </c>
      <c r="R315" s="93" t="str">
        <f>IF(AND($AM315&lt;&gt;"",$U315=1),_xlfn.CONCAT(R$3,PROPER(_xlfn.XLOOKUP($AS315,入力キー,入力コード)),IF(OR($BD315="",$BD315=$BB315),_xlfn.CONCAT(R$4,IF($AS315=_xlfn.XLOOKUP($AS315,仮想キートップ,入力キー),R$7,R$10),_xlfn.XLOOKUP($AS315,仮想キートップ,入力コード),R$13,$BB315,R$14,_xlfn.XLOOKUP($AS315,仮想キートップ,キー位置),R$15,_xlfn.XLOOKUP($AS315,仮想キートップ,キー位置),R$17,IF($AS315=_xlfn.XLOOKUP($AS315,仮想キートップ,入力キー),R$12,R$11),_xlfn.XLOOKUP($AS315,仮想キートップ,入力コード),R$13,$BB315,R$14,_xlfn.XLOOKUP($AS315,仮想キートップ,キー位置),R$16,_xlfn.XLOOKUP($AS315,仮想キートップ,キー位置),IF(COUNTA($AM315:$AM$348)&gt;1,R$17,R$18)),_xlfn.CONCAT(R$4,R$6,IF($AS315=_xlfn.XLOOKUP($AS315,仮想キートップ,入力キー),R$7,R$10),_xlfn.XLOOKUP($AS315,仮想キートップ,入力コード),R$13,$BB315,R$14,_xlfn.XLOOKUP($AS315,仮想キートップ,キー位置),R$15,_xlfn.XLOOKUP($AS315,仮想キートップ,キー位置),R$17,IF($AS315=_xlfn.XLOOKUP($AS315,仮想キートップ,入力キー),R$8,R$9),_xlfn.XLOOKUP($AS315,仮想キートップ,入力コード),R$13,$BB315,R$14,_xlfn.XLOOKUP($AS315,仮想キートップ,キー位置),R$16,_xlfn.XLOOKUP($AS315,仮想キートップ,キー位置),R$17,R$5,IF($AS315=_xlfn.XLOOKUP($AS315,仮想キートップ,入力キー),R$7,R$10),_xlfn.XLOOKUP($AS315,仮想キートップ,入力コード),R$13,$BD315,R$14,_xlfn.XLOOKUP($AS315,仮想キートップ,キー位置),R$15,_xlfn.XLOOKUP($AS315,仮想キートップ,キー位置),R$17,IF($AS315=_xlfn.XLOOKUP($AS315,仮想キートップ,入力キー),R$12,R$11),_xlfn.XLOOKUP($AS315,仮想キートップ,入力コード),R$13,$BD315,R$14,_xlfn.XLOOKUP($AS315,仮想キートップ,キー位置),R$16,_xlfn.XLOOKUP($AS315,仮想キートップ,キー位置),IF(COUNTA($AM315:$AM$348)&gt;1,R$17,R$18)))),"")</f>
        <v>{"description":"[英数] E","conditions":[{"type":"variable_unless","name":"USC","value":0}],"from":{"key_code":"e","modifiers":{"optional":["shift","caps_lock"]}},"to":[{"key_code":"e"},{"set_variable":{"name":"KC_E","value":1}},{"set_variable":{"name":"USC","value":2}},{"set_variable":{"name":"LKS","value":1}}],"to_after_key_up":[{"set_variable":{"name":"KC_E","value":0}},{"set_variable":{"name":"USC","value":0}}],"type":"basic"},{"from":{"key_code":"e","modifiers":{"optional":["shift","caps_lock"]}},"to":[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S315" s="282"/>
      <c r="U315" s="24">
        <f t="shared" si="230"/>
        <v>1</v>
      </c>
      <c r="V315" s="23" t="str">
        <f t="shared" si="231"/>
        <v>@</v>
      </c>
      <c r="W315" s="23">
        <f t="shared" si="232"/>
        <v>0</v>
      </c>
      <c r="X315" s="23">
        <f t="shared" si="233"/>
        <v>0</v>
      </c>
      <c r="Y315" s="30">
        <f t="shared" si="234"/>
        <v>32768</v>
      </c>
      <c r="Z315" s="178">
        <f t="shared" si="235"/>
        <v>0</v>
      </c>
      <c r="AA315" s="23"/>
      <c r="AB315" s="386" t="str">
        <f t="shared" si="236"/>
        <v/>
      </c>
      <c r="AC315" s="49" t="str">
        <f t="shared" si="237"/>
        <v/>
      </c>
      <c r="AD315" s="50">
        <f t="shared" si="238"/>
        <v>0</v>
      </c>
      <c r="AE315" s="49" t="str">
        <f t="shared" si="239"/>
        <v/>
      </c>
      <c r="AF315" s="49" t="str">
        <f t="shared" si="240"/>
        <v/>
      </c>
      <c r="AG315" s="48">
        <f t="shared" si="241"/>
        <v>0</v>
      </c>
      <c r="AH315" s="386" t="str">
        <f t="shared" si="242"/>
        <v/>
      </c>
      <c r="AI315" s="49" t="str">
        <f t="shared" si="243"/>
        <v/>
      </c>
      <c r="AJ315" s="50">
        <f t="shared" si="244"/>
        <v>0</v>
      </c>
      <c r="AK315" s="23"/>
      <c r="AL315" s="211">
        <v>16</v>
      </c>
      <c r="AM315" s="51" t="s">
        <v>290</v>
      </c>
      <c r="AN315" s="338"/>
      <c r="AO315" s="338"/>
      <c r="AP315" s="212"/>
      <c r="AQ315" s="213"/>
      <c r="AR315" s="149"/>
      <c r="AS315" s="149" t="s">
        <v>26</v>
      </c>
      <c r="AT315" s="149"/>
      <c r="AU315" s="214"/>
      <c r="AV315" s="267"/>
      <c r="AW315" s="434"/>
      <c r="AX315" s="268"/>
      <c r="AY315" s="269"/>
      <c r="AZ315" s="270"/>
      <c r="BA315" s="271"/>
      <c r="BB315" s="270" t="str">
        <f t="shared" si="225"/>
        <v>{"key_code":"e"}</v>
      </c>
      <c r="BC315" s="121"/>
      <c r="BD315" s="316"/>
    </row>
    <row r="316" spans="1:56" ht="21">
      <c r="A316" s="279"/>
      <c r="B316" s="280"/>
      <c r="C316" s="280"/>
      <c r="D316" s="280"/>
      <c r="E316" s="280"/>
      <c r="F316" s="280"/>
      <c r="G316" s="280"/>
      <c r="H316" s="280"/>
      <c r="I316" s="280"/>
      <c r="J316" s="280"/>
      <c r="K316" s="280"/>
      <c r="L316" s="280"/>
      <c r="M316" s="280"/>
      <c r="N316" s="280"/>
      <c r="O316" s="202" t="str">
        <f t="shared" si="221"/>
        <v/>
      </c>
      <c r="P316" s="86" t="str">
        <f t="shared" si="222"/>
        <v/>
      </c>
      <c r="Q316" s="86" t="str">
        <f t="shared" si="223"/>
        <v/>
      </c>
      <c r="R316" s="93" t="str">
        <f>IF(AND($AM316&lt;&gt;"",$U316=1),_xlfn.CONCAT(R$3,PROPER(_xlfn.XLOOKUP($AS316,入力キー,入力コード)),IF(OR($BD316="",$BD316=$BB316),_xlfn.CONCAT(R$4,IF($AS316=_xlfn.XLOOKUP($AS316,仮想キートップ,入力キー),R$7,R$10),_xlfn.XLOOKUP($AS316,仮想キートップ,入力コード),R$13,$BB316,R$14,_xlfn.XLOOKUP($AS316,仮想キートップ,キー位置),R$15,_xlfn.XLOOKUP($AS316,仮想キートップ,キー位置),R$17,IF($AS316=_xlfn.XLOOKUP($AS316,仮想キートップ,入力キー),R$12,R$11),_xlfn.XLOOKUP($AS316,仮想キートップ,入力コード),R$13,$BB316,R$14,_xlfn.XLOOKUP($AS316,仮想キートップ,キー位置),R$16,_xlfn.XLOOKUP($AS316,仮想キートップ,キー位置),IF(COUNTA($AM316:$AM$348)&gt;1,R$17,R$18)),_xlfn.CONCAT(R$4,R$6,IF($AS316=_xlfn.XLOOKUP($AS316,仮想キートップ,入力キー),R$7,R$10),_xlfn.XLOOKUP($AS316,仮想キートップ,入力コード),R$13,$BB316,R$14,_xlfn.XLOOKUP($AS316,仮想キートップ,キー位置),R$15,_xlfn.XLOOKUP($AS316,仮想キートップ,キー位置),R$17,IF($AS316=_xlfn.XLOOKUP($AS316,仮想キートップ,入力キー),R$8,R$9),_xlfn.XLOOKUP($AS316,仮想キートップ,入力コード),R$13,$BB316,R$14,_xlfn.XLOOKUP($AS316,仮想キートップ,キー位置),R$16,_xlfn.XLOOKUP($AS316,仮想キートップ,キー位置),R$17,R$5,IF($AS316=_xlfn.XLOOKUP($AS316,仮想キートップ,入力キー),R$7,R$10),_xlfn.XLOOKUP($AS316,仮想キートップ,入力コード),R$13,$BD316,R$14,_xlfn.XLOOKUP($AS316,仮想キートップ,キー位置),R$15,_xlfn.XLOOKUP($AS316,仮想キートップ,キー位置),R$17,IF($AS316=_xlfn.XLOOKUP($AS316,仮想キートップ,入力キー),R$12,R$11),_xlfn.XLOOKUP($AS316,仮想キートップ,入力コード),R$13,$BD316,R$14,_xlfn.XLOOKUP($AS316,仮想キートップ,キー位置),R$16,_xlfn.XLOOKUP($AS316,仮想キートップ,キー位置),IF(COUNTA($AM316:$AM$348)&gt;1,R$17,R$18)))),"")</f>
        <v>{"description":"[英数] R","conditions":[{"type":"variable_unless","name":"USC","value":0}],"from":{"key_code":"r","modifiers":{"optional":["shift","caps_lock"]}},"to":[{"key_code":"r"},{"set_variable":{"name":"KC_R","value":1}},{"set_variable":{"name":"USC","value":2}},{"set_variable":{"name":"LKS","value":1}}],"to_after_key_up":[{"set_variable":{"name":"KC_R","value":0}},{"set_variable":{"name":"USC","value":0}}],"type":"basic"},{"from":{"key_code":"r","modifiers":{"optional":["shift","caps_lock"]}},"to":[{"key_code":"r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S316" s="282"/>
      <c r="U316" s="24">
        <f t="shared" si="230"/>
        <v>1</v>
      </c>
      <c r="V316" s="23" t="str">
        <f t="shared" si="231"/>
        <v>@</v>
      </c>
      <c r="W316" s="23">
        <f t="shared" si="232"/>
        <v>0</v>
      </c>
      <c r="X316" s="23">
        <f t="shared" si="233"/>
        <v>0</v>
      </c>
      <c r="Y316" s="30">
        <f t="shared" si="234"/>
        <v>65536</v>
      </c>
      <c r="Z316" s="178">
        <f t="shared" si="235"/>
        <v>0</v>
      </c>
      <c r="AA316" s="23"/>
      <c r="AB316" s="386" t="str">
        <f t="shared" si="236"/>
        <v/>
      </c>
      <c r="AC316" s="49" t="str">
        <f t="shared" si="237"/>
        <v/>
      </c>
      <c r="AD316" s="50">
        <f t="shared" si="238"/>
        <v>0</v>
      </c>
      <c r="AE316" s="49" t="str">
        <f t="shared" si="239"/>
        <v/>
      </c>
      <c r="AF316" s="49" t="str">
        <f t="shared" si="240"/>
        <v/>
      </c>
      <c r="AG316" s="48">
        <f t="shared" si="241"/>
        <v>0</v>
      </c>
      <c r="AH316" s="386" t="str">
        <f t="shared" si="242"/>
        <v/>
      </c>
      <c r="AI316" s="49" t="str">
        <f t="shared" si="243"/>
        <v/>
      </c>
      <c r="AJ316" s="50">
        <f t="shared" si="244"/>
        <v>0</v>
      </c>
      <c r="AK316" s="23"/>
      <c r="AL316" s="211">
        <v>17</v>
      </c>
      <c r="AM316" s="51" t="s">
        <v>290</v>
      </c>
      <c r="AN316" s="338"/>
      <c r="AO316" s="338"/>
      <c r="AP316" s="212"/>
      <c r="AQ316" s="213"/>
      <c r="AR316" s="149"/>
      <c r="AS316" s="149" t="s">
        <v>28</v>
      </c>
      <c r="AT316" s="149"/>
      <c r="AU316" s="214"/>
      <c r="AV316" s="267"/>
      <c r="AW316" s="434"/>
      <c r="AX316" s="268"/>
      <c r="AY316" s="269"/>
      <c r="AZ316" s="270"/>
      <c r="BA316" s="271"/>
      <c r="BB316" s="270" t="str">
        <f t="shared" si="225"/>
        <v>{"key_code":"r"}</v>
      </c>
      <c r="BC316" s="121"/>
      <c r="BD316" s="316"/>
    </row>
    <row r="317" spans="1:56" ht="21">
      <c r="A317" s="279"/>
      <c r="B317" s="280"/>
      <c r="C317" s="280"/>
      <c r="D317" s="280"/>
      <c r="E317" s="280"/>
      <c r="F317" s="280"/>
      <c r="G317" s="280"/>
      <c r="H317" s="280"/>
      <c r="I317" s="280"/>
      <c r="J317" s="280"/>
      <c r="K317" s="280"/>
      <c r="L317" s="280"/>
      <c r="M317" s="280"/>
      <c r="N317" s="280"/>
      <c r="O317" s="202" t="str">
        <f t="shared" si="221"/>
        <v/>
      </c>
      <c r="P317" s="86" t="str">
        <f t="shared" si="222"/>
        <v/>
      </c>
      <c r="Q317" s="86" t="str">
        <f t="shared" si="223"/>
        <v/>
      </c>
      <c r="R317" s="93" t="str">
        <f>IF(AND($AM317&lt;&gt;"",$U317=1),_xlfn.CONCAT(R$3,PROPER(_xlfn.XLOOKUP($AS317,入力キー,入力コード)),IF(OR($BD317="",$BD317=$BB317),_xlfn.CONCAT(R$4,IF($AS317=_xlfn.XLOOKUP($AS317,仮想キートップ,入力キー),R$7,R$10),_xlfn.XLOOKUP($AS317,仮想キートップ,入力コード),R$13,$BB317,R$14,_xlfn.XLOOKUP($AS317,仮想キートップ,キー位置),R$15,_xlfn.XLOOKUP($AS317,仮想キートップ,キー位置),R$17,IF($AS317=_xlfn.XLOOKUP($AS317,仮想キートップ,入力キー),R$12,R$11),_xlfn.XLOOKUP($AS317,仮想キートップ,入力コード),R$13,$BB317,R$14,_xlfn.XLOOKUP($AS317,仮想キートップ,キー位置),R$16,_xlfn.XLOOKUP($AS317,仮想キートップ,キー位置),IF(COUNTA($AM317:$AM$348)&gt;1,R$17,R$18)),_xlfn.CONCAT(R$4,R$6,IF($AS317=_xlfn.XLOOKUP($AS317,仮想キートップ,入力キー),R$7,R$10),_xlfn.XLOOKUP($AS317,仮想キートップ,入力コード),R$13,$BB317,R$14,_xlfn.XLOOKUP($AS317,仮想キートップ,キー位置),R$15,_xlfn.XLOOKUP($AS317,仮想キートップ,キー位置),R$17,IF($AS317=_xlfn.XLOOKUP($AS317,仮想キートップ,入力キー),R$8,R$9),_xlfn.XLOOKUP($AS317,仮想キートップ,入力コード),R$13,$BB317,R$14,_xlfn.XLOOKUP($AS317,仮想キートップ,キー位置),R$16,_xlfn.XLOOKUP($AS317,仮想キートップ,キー位置),R$17,R$5,IF($AS317=_xlfn.XLOOKUP($AS317,仮想キートップ,入力キー),R$7,R$10),_xlfn.XLOOKUP($AS317,仮想キートップ,入力コード),R$13,$BD317,R$14,_xlfn.XLOOKUP($AS317,仮想キートップ,キー位置),R$15,_xlfn.XLOOKUP($AS317,仮想キートップ,キー位置),R$17,IF($AS317=_xlfn.XLOOKUP($AS317,仮想キートップ,入力キー),R$12,R$11),_xlfn.XLOOKUP($AS317,仮想キートップ,入力コード),R$13,$BD317,R$14,_xlfn.XLOOKUP($AS317,仮想キートップ,キー位置),R$16,_xlfn.XLOOKUP($AS317,仮想キートップ,キー位置),IF(COUNTA($AM317:$AM$348)&gt;1,R$17,R$18)))),"")</f>
        <v>{"description":"[英数] T","conditions":[{"type":"variable_unless","name":"USC","value":0}],"from":{"key_code":"t","modifiers":{"optional":["shift","caps_lock"]}},"to":[{"key_code":"t"},{"set_variable":{"name":"KC_T","value":1}},{"set_variable":{"name":"USC","value":2}},{"set_variable":{"name":"LKS","value":1}}],"to_after_key_up":[{"set_variable":{"name":"KC_T","value":0}},{"set_variable":{"name":"USC","value":0}}],"type":"basic"},{"from":{"key_code":"t","modifiers":{"optional":["shift","caps_lock"]}},"to":[{"key_code":"t"},{"set_variable":{"name":"KC_T","value":1}},{"set_variable":{"name":"USC","value":1}},{"set_variable":{"name":"LKS","value":1}}],"to_after_key_up":[{"set_variable":{"name":"KC_T","value":0}},{"set_variable":{"name":"USC","value":0}}],"type":"basic"},</v>
      </c>
      <c r="S317" s="282"/>
      <c r="U317" s="24">
        <f t="shared" si="230"/>
        <v>1</v>
      </c>
      <c r="V317" s="23" t="str">
        <f t="shared" si="231"/>
        <v>@</v>
      </c>
      <c r="W317" s="23">
        <f t="shared" si="232"/>
        <v>0</v>
      </c>
      <c r="X317" s="23">
        <f t="shared" si="233"/>
        <v>0</v>
      </c>
      <c r="Y317" s="30">
        <f t="shared" si="234"/>
        <v>131072</v>
      </c>
      <c r="Z317" s="178">
        <f t="shared" si="235"/>
        <v>0</v>
      </c>
      <c r="AA317" s="23"/>
      <c r="AB317" s="386" t="str">
        <f t="shared" si="236"/>
        <v/>
      </c>
      <c r="AC317" s="49" t="str">
        <f t="shared" si="237"/>
        <v/>
      </c>
      <c r="AD317" s="50">
        <f t="shared" si="238"/>
        <v>0</v>
      </c>
      <c r="AE317" s="49" t="str">
        <f t="shared" si="239"/>
        <v/>
      </c>
      <c r="AF317" s="49" t="str">
        <f t="shared" si="240"/>
        <v/>
      </c>
      <c r="AG317" s="48">
        <f t="shared" si="241"/>
        <v>0</v>
      </c>
      <c r="AH317" s="386" t="str">
        <f t="shared" si="242"/>
        <v/>
      </c>
      <c r="AI317" s="49" t="str">
        <f t="shared" si="243"/>
        <v/>
      </c>
      <c r="AJ317" s="50">
        <f t="shared" si="244"/>
        <v>0</v>
      </c>
      <c r="AK317" s="23"/>
      <c r="AL317" s="211">
        <v>18</v>
      </c>
      <c r="AM317" s="51" t="s">
        <v>290</v>
      </c>
      <c r="AN317" s="338"/>
      <c r="AO317" s="338"/>
      <c r="AP317" s="212"/>
      <c r="AQ317" s="213"/>
      <c r="AR317" s="149"/>
      <c r="AS317" s="149" t="s">
        <v>30</v>
      </c>
      <c r="AT317" s="149"/>
      <c r="AU317" s="214"/>
      <c r="AV317" s="267"/>
      <c r="AW317" s="434"/>
      <c r="AX317" s="268"/>
      <c r="AY317" s="269"/>
      <c r="AZ317" s="270"/>
      <c r="BA317" s="271"/>
      <c r="BB317" s="270" t="str">
        <f t="shared" si="225"/>
        <v>{"key_code":"t"}</v>
      </c>
      <c r="BC317" s="121"/>
      <c r="BD317" s="316"/>
    </row>
    <row r="318" spans="1:56" ht="21">
      <c r="A318" s="279"/>
      <c r="B318" s="280"/>
      <c r="C318" s="280"/>
      <c r="D318" s="280"/>
      <c r="E318" s="280"/>
      <c r="F318" s="280"/>
      <c r="G318" s="280"/>
      <c r="H318" s="280"/>
      <c r="I318" s="280"/>
      <c r="J318" s="280"/>
      <c r="K318" s="280"/>
      <c r="L318" s="280"/>
      <c r="M318" s="280"/>
      <c r="N318" s="280"/>
      <c r="O318" s="202" t="str">
        <f t="shared" si="221"/>
        <v/>
      </c>
      <c r="P318" s="86" t="str">
        <f t="shared" si="222"/>
        <v/>
      </c>
      <c r="Q318" s="86" t="str">
        <f t="shared" si="223"/>
        <v/>
      </c>
      <c r="R318" s="93" t="str">
        <f>IF(AND($AM318&lt;&gt;"",$U318=1),_xlfn.CONCAT(R$3,PROPER(_xlfn.XLOOKUP($AS318,入力キー,入力コード)),IF(OR($BD318="",$BD318=$BB318),_xlfn.CONCAT(R$4,IF($AS318=_xlfn.XLOOKUP($AS318,仮想キートップ,入力キー),R$7,R$10),_xlfn.XLOOKUP($AS318,仮想キートップ,入力コード),R$13,$BB318,R$14,_xlfn.XLOOKUP($AS318,仮想キートップ,キー位置),R$15,_xlfn.XLOOKUP($AS318,仮想キートップ,キー位置),R$17,IF($AS318=_xlfn.XLOOKUP($AS318,仮想キートップ,入力キー),R$12,R$11),_xlfn.XLOOKUP($AS318,仮想キートップ,入力コード),R$13,$BB318,R$14,_xlfn.XLOOKUP($AS318,仮想キートップ,キー位置),R$16,_xlfn.XLOOKUP($AS318,仮想キートップ,キー位置),IF(COUNTA($AM318:$AM$348)&gt;1,R$17,R$18)),_xlfn.CONCAT(R$4,R$6,IF($AS318=_xlfn.XLOOKUP($AS318,仮想キートップ,入力キー),R$7,R$10),_xlfn.XLOOKUP($AS318,仮想キートップ,入力コード),R$13,$BB318,R$14,_xlfn.XLOOKUP($AS318,仮想キートップ,キー位置),R$15,_xlfn.XLOOKUP($AS318,仮想キートップ,キー位置),R$17,IF($AS318=_xlfn.XLOOKUP($AS318,仮想キートップ,入力キー),R$8,R$9),_xlfn.XLOOKUP($AS318,仮想キートップ,入力コード),R$13,$BB318,R$14,_xlfn.XLOOKUP($AS318,仮想キートップ,キー位置),R$16,_xlfn.XLOOKUP($AS318,仮想キートップ,キー位置),R$17,R$5,IF($AS318=_xlfn.XLOOKUP($AS318,仮想キートップ,入力キー),R$7,R$10),_xlfn.XLOOKUP($AS318,仮想キートップ,入力コード),R$13,$BD318,R$14,_xlfn.XLOOKUP($AS318,仮想キートップ,キー位置),R$15,_xlfn.XLOOKUP($AS318,仮想キートップ,キー位置),R$17,IF($AS318=_xlfn.XLOOKUP($AS318,仮想キートップ,入力キー),R$12,R$11),_xlfn.XLOOKUP($AS318,仮想キートップ,入力コード),R$13,$BD318,R$14,_xlfn.XLOOKUP($AS318,仮想キートップ,キー位置),R$16,_xlfn.XLOOKUP($AS318,仮想キートップ,キー位置),IF(COUNTA($AM318:$AM$348)&gt;1,R$17,R$18)))),"")</f>
        <v>{"description":"[英数] Y","conditions":[{"type":"variable_unless","name":"USC","value":0}],"from":{"key_code":"y","modifiers":{"optional":["shift","caps_lock"]}},"to":[{"key_code":"y"},{"set_variable":{"name":"KC_Y","value":1}},{"set_variable":{"name":"USC","value":2}},{"set_variable":{"name":"LKS","value":1}}],"to_after_key_up":[{"set_variable":{"name":"KC_Y","value":0}},{"set_variable":{"name":"USC","value":0}}],"type":"basic"},{"from":{"key_code":"y","modifiers":{"optional":["shift","caps_lock"]}},"to":[{"key_code":"y"},{"set_variable":{"name":"KC_Y","value":1}},{"set_variable":{"name":"USC","value":1}},{"set_variable":{"name":"LKS","value":1}}],"to_after_key_up":[{"set_variable":{"name":"KC_Y","value":0}},{"set_variable":{"name":"USC","value":0}}],"type":"basic"},</v>
      </c>
      <c r="S318" s="282"/>
      <c r="U318" s="24">
        <f t="shared" si="230"/>
        <v>1</v>
      </c>
      <c r="V318" s="23" t="str">
        <f t="shared" si="231"/>
        <v>@</v>
      </c>
      <c r="W318" s="23">
        <f t="shared" si="232"/>
        <v>0</v>
      </c>
      <c r="X318" s="23">
        <f t="shared" si="233"/>
        <v>0</v>
      </c>
      <c r="Y318" s="30">
        <f t="shared" si="234"/>
        <v>262144</v>
      </c>
      <c r="Z318" s="178">
        <f t="shared" si="235"/>
        <v>0</v>
      </c>
      <c r="AA318" s="23"/>
      <c r="AB318" s="386" t="str">
        <f t="shared" si="236"/>
        <v/>
      </c>
      <c r="AC318" s="49" t="str">
        <f t="shared" si="237"/>
        <v/>
      </c>
      <c r="AD318" s="50">
        <f t="shared" si="238"/>
        <v>0</v>
      </c>
      <c r="AE318" s="49" t="str">
        <f t="shared" si="239"/>
        <v/>
      </c>
      <c r="AF318" s="49" t="str">
        <f t="shared" si="240"/>
        <v/>
      </c>
      <c r="AG318" s="48">
        <f t="shared" si="241"/>
        <v>0</v>
      </c>
      <c r="AH318" s="386" t="str">
        <f t="shared" si="242"/>
        <v/>
      </c>
      <c r="AI318" s="49" t="str">
        <f t="shared" si="243"/>
        <v/>
      </c>
      <c r="AJ318" s="50">
        <f t="shared" si="244"/>
        <v>0</v>
      </c>
      <c r="AK318" s="23"/>
      <c r="AL318" s="211">
        <v>19</v>
      </c>
      <c r="AM318" s="51" t="s">
        <v>290</v>
      </c>
      <c r="AN318" s="338"/>
      <c r="AO318" s="338"/>
      <c r="AP318" s="212"/>
      <c r="AQ318" s="213"/>
      <c r="AR318" s="149"/>
      <c r="AS318" s="149" t="s">
        <v>32</v>
      </c>
      <c r="AT318" s="149"/>
      <c r="AU318" s="214"/>
      <c r="AV318" s="267"/>
      <c r="AW318" s="434"/>
      <c r="AX318" s="268"/>
      <c r="AY318" s="269"/>
      <c r="AZ318" s="270"/>
      <c r="BA318" s="271"/>
      <c r="BB318" s="270" t="str">
        <f t="shared" si="225"/>
        <v>{"key_code":"y"}</v>
      </c>
      <c r="BC318" s="121"/>
      <c r="BD318" s="316"/>
    </row>
    <row r="319" spans="1:56" ht="21">
      <c r="A319" s="279"/>
      <c r="B319" s="280"/>
      <c r="C319" s="280"/>
      <c r="D319" s="280"/>
      <c r="E319" s="280"/>
      <c r="F319" s="280"/>
      <c r="G319" s="280"/>
      <c r="H319" s="280"/>
      <c r="I319" s="280"/>
      <c r="J319" s="280"/>
      <c r="K319" s="280"/>
      <c r="L319" s="280"/>
      <c r="M319" s="280"/>
      <c r="N319" s="280"/>
      <c r="O319" s="202" t="str">
        <f t="shared" si="221"/>
        <v/>
      </c>
      <c r="P319" s="86" t="str">
        <f t="shared" si="222"/>
        <v/>
      </c>
      <c r="Q319" s="86" t="str">
        <f t="shared" si="223"/>
        <v/>
      </c>
      <c r="R319" s="93" t="str">
        <f>IF(AND($AM319&lt;&gt;"",$U319=1),_xlfn.CONCAT(R$3,PROPER(_xlfn.XLOOKUP($AS319,入力キー,入力コード)),IF(OR($BD319="",$BD319=$BB319),_xlfn.CONCAT(R$4,IF($AS319=_xlfn.XLOOKUP($AS319,仮想キートップ,入力キー),R$7,R$10),_xlfn.XLOOKUP($AS319,仮想キートップ,入力コード),R$13,$BB319,R$14,_xlfn.XLOOKUP($AS319,仮想キートップ,キー位置),R$15,_xlfn.XLOOKUP($AS319,仮想キートップ,キー位置),R$17,IF($AS319=_xlfn.XLOOKUP($AS319,仮想キートップ,入力キー),R$12,R$11),_xlfn.XLOOKUP($AS319,仮想キートップ,入力コード),R$13,$BB319,R$14,_xlfn.XLOOKUP($AS319,仮想キートップ,キー位置),R$16,_xlfn.XLOOKUP($AS319,仮想キートップ,キー位置),IF(COUNTA($AM319:$AM$348)&gt;1,R$17,R$18)),_xlfn.CONCAT(R$4,R$6,IF($AS319=_xlfn.XLOOKUP($AS319,仮想キートップ,入力キー),R$7,R$10),_xlfn.XLOOKUP($AS319,仮想キートップ,入力コード),R$13,$BB319,R$14,_xlfn.XLOOKUP($AS319,仮想キートップ,キー位置),R$15,_xlfn.XLOOKUP($AS319,仮想キートップ,キー位置),R$17,IF($AS319=_xlfn.XLOOKUP($AS319,仮想キートップ,入力キー),R$8,R$9),_xlfn.XLOOKUP($AS319,仮想キートップ,入力コード),R$13,$BB319,R$14,_xlfn.XLOOKUP($AS319,仮想キートップ,キー位置),R$16,_xlfn.XLOOKUP($AS319,仮想キートップ,キー位置),R$17,R$5,IF($AS319=_xlfn.XLOOKUP($AS319,仮想キートップ,入力キー),R$7,R$10),_xlfn.XLOOKUP($AS319,仮想キートップ,入力コード),R$13,$BD319,R$14,_xlfn.XLOOKUP($AS319,仮想キートップ,キー位置),R$15,_xlfn.XLOOKUP($AS319,仮想キートップ,キー位置),R$17,IF($AS319=_xlfn.XLOOKUP($AS319,仮想キートップ,入力キー),R$12,R$11),_xlfn.XLOOKUP($AS319,仮想キートップ,入力コード),R$13,$BD319,R$14,_xlfn.XLOOKUP($AS319,仮想キートップ,キー位置),R$16,_xlfn.XLOOKUP($AS319,仮想キートップ,キー位置),IF(COUNTA($AM319:$AM$348)&gt;1,R$17,R$18)))),"")</f>
        <v>{"description":"[英数] U","conditions":[{"type":"variable_unless","name":"USC","value":0}],"from":{"key_code":"u","modifiers":{"optional":["shift","caps_lock"]}},"to":[{"key_code":"u"},{"set_variable":{"name":"KC_U","value":1}},{"set_variable":{"name":"USC","value":2}},{"set_variable":{"name":"LKS","value":1}}],"to_after_key_up":[{"set_variable":{"name":"KC_U","value":0}},{"set_variable":{"name":"USC","value":0}}],"type":"basic"},{"from":{"key_code":"u","modifiers":{"optional":["shift","caps_lock"]}},"to":[{"key_code":"u"},{"set_variable":{"name":"KC_U","value":1}},{"set_variable":{"name":"USC","value":1}},{"set_variable":{"name":"LKS","value":1}}],"to_after_key_up":[{"set_variable":{"name":"KC_U","value":0}},{"set_variable":{"name":"USC","value":0}}],"type":"basic"},</v>
      </c>
      <c r="S319" s="282"/>
      <c r="U319" s="24">
        <f t="shared" si="230"/>
        <v>1</v>
      </c>
      <c r="V319" s="23" t="str">
        <f t="shared" si="231"/>
        <v>@</v>
      </c>
      <c r="W319" s="23">
        <f t="shared" si="232"/>
        <v>0</v>
      </c>
      <c r="X319" s="23">
        <f t="shared" si="233"/>
        <v>0</v>
      </c>
      <c r="Y319" s="30">
        <f t="shared" si="234"/>
        <v>524288</v>
      </c>
      <c r="Z319" s="178">
        <f t="shared" si="235"/>
        <v>0</v>
      </c>
      <c r="AA319" s="23"/>
      <c r="AB319" s="386" t="str">
        <f t="shared" si="236"/>
        <v/>
      </c>
      <c r="AC319" s="49" t="str">
        <f t="shared" si="237"/>
        <v/>
      </c>
      <c r="AD319" s="50">
        <f t="shared" si="238"/>
        <v>0</v>
      </c>
      <c r="AE319" s="49" t="str">
        <f t="shared" si="239"/>
        <v/>
      </c>
      <c r="AF319" s="49" t="str">
        <f t="shared" si="240"/>
        <v/>
      </c>
      <c r="AG319" s="48">
        <f t="shared" si="241"/>
        <v>0</v>
      </c>
      <c r="AH319" s="386" t="str">
        <f t="shared" si="242"/>
        <v/>
      </c>
      <c r="AI319" s="49" t="str">
        <f t="shared" si="243"/>
        <v/>
      </c>
      <c r="AJ319" s="50">
        <f t="shared" si="244"/>
        <v>0</v>
      </c>
      <c r="AK319" s="23"/>
      <c r="AL319" s="211">
        <v>20</v>
      </c>
      <c r="AM319" s="51" t="s">
        <v>290</v>
      </c>
      <c r="AN319" s="338"/>
      <c r="AO319" s="338"/>
      <c r="AP319" s="212"/>
      <c r="AQ319" s="213"/>
      <c r="AR319" s="149"/>
      <c r="AS319" s="149" t="s">
        <v>34</v>
      </c>
      <c r="AT319" s="149"/>
      <c r="AU319" s="214"/>
      <c r="AV319" s="267"/>
      <c r="AW319" s="434"/>
      <c r="AX319" s="268"/>
      <c r="AY319" s="269"/>
      <c r="AZ319" s="270"/>
      <c r="BA319" s="271"/>
      <c r="BB319" s="270" t="str">
        <f t="shared" si="225"/>
        <v>{"key_code":"u"}</v>
      </c>
      <c r="BC319" s="121"/>
      <c r="BD319" s="316"/>
    </row>
    <row r="320" spans="1:56" ht="21">
      <c r="A320" s="279"/>
      <c r="B320" s="280"/>
      <c r="C320" s="280"/>
      <c r="D320" s="280"/>
      <c r="E320" s="280"/>
      <c r="F320" s="280"/>
      <c r="G320" s="280"/>
      <c r="H320" s="280"/>
      <c r="I320" s="280"/>
      <c r="J320" s="280"/>
      <c r="K320" s="280"/>
      <c r="L320" s="280"/>
      <c r="M320" s="280"/>
      <c r="N320" s="280"/>
      <c r="O320" s="202" t="str">
        <f t="shared" si="221"/>
        <v/>
      </c>
      <c r="P320" s="86" t="str">
        <f t="shared" si="222"/>
        <v/>
      </c>
      <c r="Q320" s="86" t="str">
        <f t="shared" si="223"/>
        <v/>
      </c>
      <c r="R320" s="93" t="str">
        <f>IF(AND($AM320&lt;&gt;"",$U320=1),_xlfn.CONCAT(R$3,PROPER(_xlfn.XLOOKUP($AS320,入力キー,入力コード)),IF(OR($BD320="",$BD320=$BB320),_xlfn.CONCAT(R$4,IF($AS320=_xlfn.XLOOKUP($AS320,仮想キートップ,入力キー),R$7,R$10),_xlfn.XLOOKUP($AS320,仮想キートップ,入力コード),R$13,$BB320,R$14,_xlfn.XLOOKUP($AS320,仮想キートップ,キー位置),R$15,_xlfn.XLOOKUP($AS320,仮想キートップ,キー位置),R$17,IF($AS320=_xlfn.XLOOKUP($AS320,仮想キートップ,入力キー),R$12,R$11),_xlfn.XLOOKUP($AS320,仮想キートップ,入力コード),R$13,$BB320,R$14,_xlfn.XLOOKUP($AS320,仮想キートップ,キー位置),R$16,_xlfn.XLOOKUP($AS320,仮想キートップ,キー位置),IF(COUNTA($AM320:$AM$348)&gt;1,R$17,R$18)),_xlfn.CONCAT(R$4,R$6,IF($AS320=_xlfn.XLOOKUP($AS320,仮想キートップ,入力キー),R$7,R$10),_xlfn.XLOOKUP($AS320,仮想キートップ,入力コード),R$13,$BB320,R$14,_xlfn.XLOOKUP($AS320,仮想キートップ,キー位置),R$15,_xlfn.XLOOKUP($AS320,仮想キートップ,キー位置),R$17,IF($AS320=_xlfn.XLOOKUP($AS320,仮想キートップ,入力キー),R$8,R$9),_xlfn.XLOOKUP($AS320,仮想キートップ,入力コード),R$13,$BB320,R$14,_xlfn.XLOOKUP($AS320,仮想キートップ,キー位置),R$16,_xlfn.XLOOKUP($AS320,仮想キートップ,キー位置),R$17,R$5,IF($AS320=_xlfn.XLOOKUP($AS320,仮想キートップ,入力キー),R$7,R$10),_xlfn.XLOOKUP($AS320,仮想キートップ,入力コード),R$13,$BD320,R$14,_xlfn.XLOOKUP($AS320,仮想キートップ,キー位置),R$15,_xlfn.XLOOKUP($AS320,仮想キートップ,キー位置),R$17,IF($AS320=_xlfn.XLOOKUP($AS320,仮想キートップ,入力キー),R$12,R$11),_xlfn.XLOOKUP($AS320,仮想キートップ,入力コード),R$13,$BD320,R$14,_xlfn.XLOOKUP($AS320,仮想キートップ,キー位置),R$16,_xlfn.XLOOKUP($AS320,仮想キートップ,キー位置),IF(COUNTA($AM320:$AM$348)&gt;1,R$17,R$18)))),"")</f>
        <v>{"description":"[英数] I","conditions":[{"type":"variable_unless","name":"USC","value":0}],"from":{"key_code":"i","modifiers":{"optional":["shift","caps_lock"]}},"to":[{"key_code":"i"},{"set_variable":{"name":"KC_I","value":1}},{"set_variable":{"name":"USC","value":2}},{"set_variable":{"name":"LKS","value":1}}],"to_after_key_up":[{"set_variable":{"name":"KC_I","value":0}},{"set_variable":{"name":"USC","value":0}}],"type":"basic"},{"from":{"key_code":"i","modifiers":{"optional":["shift","caps_lock"]}},"to":[{"key_code":"i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S320" s="282"/>
      <c r="U320" s="24">
        <f t="shared" si="230"/>
        <v>1</v>
      </c>
      <c r="V320" s="23" t="str">
        <f t="shared" si="231"/>
        <v>@</v>
      </c>
      <c r="W320" s="23">
        <f t="shared" si="232"/>
        <v>0</v>
      </c>
      <c r="X320" s="23">
        <f t="shared" si="233"/>
        <v>0</v>
      </c>
      <c r="Y320" s="30">
        <f t="shared" si="234"/>
        <v>1048576</v>
      </c>
      <c r="Z320" s="178">
        <f t="shared" si="235"/>
        <v>0</v>
      </c>
      <c r="AA320" s="23"/>
      <c r="AB320" s="386" t="str">
        <f t="shared" si="236"/>
        <v/>
      </c>
      <c r="AC320" s="49" t="str">
        <f t="shared" si="237"/>
        <v/>
      </c>
      <c r="AD320" s="50">
        <f t="shared" si="238"/>
        <v>0</v>
      </c>
      <c r="AE320" s="49" t="str">
        <f t="shared" si="239"/>
        <v/>
      </c>
      <c r="AF320" s="49" t="str">
        <f t="shared" si="240"/>
        <v/>
      </c>
      <c r="AG320" s="48">
        <f t="shared" si="241"/>
        <v>0</v>
      </c>
      <c r="AH320" s="386" t="str">
        <f t="shared" si="242"/>
        <v/>
      </c>
      <c r="AI320" s="49" t="str">
        <f t="shared" si="243"/>
        <v/>
      </c>
      <c r="AJ320" s="50">
        <f t="shared" si="244"/>
        <v>0</v>
      </c>
      <c r="AK320" s="23"/>
      <c r="AL320" s="211">
        <v>21</v>
      </c>
      <c r="AM320" s="51" t="s">
        <v>290</v>
      </c>
      <c r="AN320" s="338"/>
      <c r="AO320" s="338"/>
      <c r="AP320" s="212"/>
      <c r="AQ320" s="213"/>
      <c r="AR320" s="149"/>
      <c r="AS320" s="149" t="s">
        <v>36</v>
      </c>
      <c r="AT320" s="149"/>
      <c r="AU320" s="214"/>
      <c r="AV320" s="267"/>
      <c r="AW320" s="434"/>
      <c r="AX320" s="268"/>
      <c r="AY320" s="269"/>
      <c r="AZ320" s="270"/>
      <c r="BA320" s="271"/>
      <c r="BB320" s="270" t="str">
        <f t="shared" si="225"/>
        <v>{"key_code":"i"}</v>
      </c>
      <c r="BC320" s="121"/>
      <c r="BD320" s="316"/>
    </row>
    <row r="321" spans="1:56" ht="21">
      <c r="A321" s="279"/>
      <c r="B321" s="280"/>
      <c r="C321" s="280"/>
      <c r="D321" s="280"/>
      <c r="E321" s="280"/>
      <c r="F321" s="280"/>
      <c r="G321" s="280"/>
      <c r="H321" s="280"/>
      <c r="I321" s="280"/>
      <c r="J321" s="280"/>
      <c r="K321" s="280"/>
      <c r="L321" s="280"/>
      <c r="M321" s="280"/>
      <c r="N321" s="280"/>
      <c r="O321" s="202" t="str">
        <f t="shared" si="221"/>
        <v/>
      </c>
      <c r="P321" s="86" t="str">
        <f t="shared" si="222"/>
        <v/>
      </c>
      <c r="Q321" s="86" t="str">
        <f t="shared" si="223"/>
        <v/>
      </c>
      <c r="R321" s="93" t="str">
        <f>IF(AND($AM321&lt;&gt;"",$U321=1),_xlfn.CONCAT(R$3,PROPER(_xlfn.XLOOKUP($AS321,入力キー,入力コード)),IF(OR($BD321="",$BD321=$BB321),_xlfn.CONCAT(R$4,IF($AS321=_xlfn.XLOOKUP($AS321,仮想キートップ,入力キー),R$7,R$10),_xlfn.XLOOKUP($AS321,仮想キートップ,入力コード),R$13,$BB321,R$14,_xlfn.XLOOKUP($AS321,仮想キートップ,キー位置),R$15,_xlfn.XLOOKUP($AS321,仮想キートップ,キー位置),R$17,IF($AS321=_xlfn.XLOOKUP($AS321,仮想キートップ,入力キー),R$12,R$11),_xlfn.XLOOKUP($AS321,仮想キートップ,入力コード),R$13,$BB321,R$14,_xlfn.XLOOKUP($AS321,仮想キートップ,キー位置),R$16,_xlfn.XLOOKUP($AS321,仮想キートップ,キー位置),IF(COUNTA($AM321:$AM$348)&gt;1,R$17,R$18)),_xlfn.CONCAT(R$4,R$6,IF($AS321=_xlfn.XLOOKUP($AS321,仮想キートップ,入力キー),R$7,R$10),_xlfn.XLOOKUP($AS321,仮想キートップ,入力コード),R$13,$BB321,R$14,_xlfn.XLOOKUP($AS321,仮想キートップ,キー位置),R$15,_xlfn.XLOOKUP($AS321,仮想キートップ,キー位置),R$17,IF($AS321=_xlfn.XLOOKUP($AS321,仮想キートップ,入力キー),R$8,R$9),_xlfn.XLOOKUP($AS321,仮想キートップ,入力コード),R$13,$BB321,R$14,_xlfn.XLOOKUP($AS321,仮想キートップ,キー位置),R$16,_xlfn.XLOOKUP($AS321,仮想キートップ,キー位置),R$17,R$5,IF($AS321=_xlfn.XLOOKUP($AS321,仮想キートップ,入力キー),R$7,R$10),_xlfn.XLOOKUP($AS321,仮想キートップ,入力コード),R$13,$BD321,R$14,_xlfn.XLOOKUP($AS321,仮想キートップ,キー位置),R$15,_xlfn.XLOOKUP($AS321,仮想キートップ,キー位置),R$17,IF($AS321=_xlfn.XLOOKUP($AS321,仮想キートップ,入力キー),R$12,R$11),_xlfn.XLOOKUP($AS321,仮想キートップ,入力コード),R$13,$BD321,R$14,_xlfn.XLOOKUP($AS321,仮想キートップ,キー位置),R$16,_xlfn.XLOOKUP($AS321,仮想キートップ,キー位置),IF(COUNTA($AM321:$AM$348)&gt;1,R$17,R$18)))),"")</f>
        <v>{"description":"[英数] O","conditions":[{"type":"variable_unless","name":"USC","value":0}],"from":{"key_code":"o","modifiers":{"optional":["shift","caps_lock"]}},"to":[{"key_code":"o"},{"set_variable":{"name":"KC_O","value":1}},{"set_variable":{"name":"USC","value":2}},{"set_variable":{"name":"LKS","value":1}}],"to_after_key_up":[{"set_variable":{"name":"KC_O","value":0}},{"set_variable":{"name":"USC","value":0}}],"type":"basic"},{"from":{"key_code":"o","modifiers":{"optional":["shift","caps_lock"]}},"to":[{"key_code":"o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S321" s="282"/>
      <c r="U321" s="24">
        <f t="shared" si="230"/>
        <v>1</v>
      </c>
      <c r="V321" s="23" t="str">
        <f t="shared" si="231"/>
        <v>@</v>
      </c>
      <c r="W321" s="23">
        <f t="shared" si="232"/>
        <v>0</v>
      </c>
      <c r="X321" s="23">
        <f t="shared" si="233"/>
        <v>0</v>
      </c>
      <c r="Y321" s="30">
        <f t="shared" si="234"/>
        <v>2097152</v>
      </c>
      <c r="Z321" s="178">
        <f t="shared" si="235"/>
        <v>0</v>
      </c>
      <c r="AA321" s="23"/>
      <c r="AB321" s="386" t="str">
        <f t="shared" si="236"/>
        <v/>
      </c>
      <c r="AC321" s="49" t="str">
        <f t="shared" si="237"/>
        <v/>
      </c>
      <c r="AD321" s="50">
        <f t="shared" si="238"/>
        <v>0</v>
      </c>
      <c r="AE321" s="49" t="str">
        <f t="shared" si="239"/>
        <v/>
      </c>
      <c r="AF321" s="49" t="str">
        <f t="shared" si="240"/>
        <v/>
      </c>
      <c r="AG321" s="48">
        <f t="shared" si="241"/>
        <v>0</v>
      </c>
      <c r="AH321" s="386" t="str">
        <f t="shared" si="242"/>
        <v/>
      </c>
      <c r="AI321" s="49" t="str">
        <f t="shared" si="243"/>
        <v/>
      </c>
      <c r="AJ321" s="50">
        <f t="shared" si="244"/>
        <v>0</v>
      </c>
      <c r="AK321" s="23"/>
      <c r="AL321" s="211">
        <v>22</v>
      </c>
      <c r="AM321" s="51" t="s">
        <v>290</v>
      </c>
      <c r="AN321" s="338"/>
      <c r="AO321" s="338"/>
      <c r="AP321" s="212"/>
      <c r="AQ321" s="213"/>
      <c r="AR321" s="149"/>
      <c r="AS321" s="149" t="s">
        <v>38</v>
      </c>
      <c r="AT321" s="149"/>
      <c r="AU321" s="214"/>
      <c r="AV321" s="267"/>
      <c r="AW321" s="434"/>
      <c r="AX321" s="268"/>
      <c r="AY321" s="269"/>
      <c r="AZ321" s="270"/>
      <c r="BA321" s="271"/>
      <c r="BB321" s="270" t="str">
        <f t="shared" si="225"/>
        <v>{"key_code":"o"}</v>
      </c>
      <c r="BC321" s="121"/>
      <c r="BD321" s="316"/>
    </row>
    <row r="322" spans="1:56" ht="21">
      <c r="A322" s="279"/>
      <c r="B322" s="280"/>
      <c r="C322" s="280"/>
      <c r="D322" s="280"/>
      <c r="E322" s="280"/>
      <c r="F322" s="280"/>
      <c r="G322" s="280"/>
      <c r="H322" s="280"/>
      <c r="I322" s="280"/>
      <c r="J322" s="280"/>
      <c r="K322" s="280"/>
      <c r="L322" s="280"/>
      <c r="M322" s="280"/>
      <c r="N322" s="280"/>
      <c r="O322" s="202" t="str">
        <f t="shared" si="221"/>
        <v/>
      </c>
      <c r="P322" s="86" t="str">
        <f t="shared" si="222"/>
        <v/>
      </c>
      <c r="Q322" s="86" t="str">
        <f t="shared" si="223"/>
        <v/>
      </c>
      <c r="R322" s="93" t="str">
        <f>IF(AND($AM322&lt;&gt;"",$U322=1),_xlfn.CONCAT(R$3,PROPER(_xlfn.XLOOKUP($AS322,入力キー,入力コード)),IF(OR($BD322="",$BD322=$BB322),_xlfn.CONCAT(R$4,IF($AS322=_xlfn.XLOOKUP($AS322,仮想キートップ,入力キー),R$7,R$10),_xlfn.XLOOKUP($AS322,仮想キートップ,入力コード),R$13,$BB322,R$14,_xlfn.XLOOKUP($AS322,仮想キートップ,キー位置),R$15,_xlfn.XLOOKUP($AS322,仮想キートップ,キー位置),R$17,IF($AS322=_xlfn.XLOOKUP($AS322,仮想キートップ,入力キー),R$12,R$11),_xlfn.XLOOKUP($AS322,仮想キートップ,入力コード),R$13,$BB322,R$14,_xlfn.XLOOKUP($AS322,仮想キートップ,キー位置),R$16,_xlfn.XLOOKUP($AS322,仮想キートップ,キー位置),IF(COUNTA($AM322:$AM$348)&gt;1,R$17,R$18)),_xlfn.CONCAT(R$4,R$6,IF($AS322=_xlfn.XLOOKUP($AS322,仮想キートップ,入力キー),R$7,R$10),_xlfn.XLOOKUP($AS322,仮想キートップ,入力コード),R$13,$BB322,R$14,_xlfn.XLOOKUP($AS322,仮想キートップ,キー位置),R$15,_xlfn.XLOOKUP($AS322,仮想キートップ,キー位置),R$17,IF($AS322=_xlfn.XLOOKUP($AS322,仮想キートップ,入力キー),R$8,R$9),_xlfn.XLOOKUP($AS322,仮想キートップ,入力コード),R$13,$BB322,R$14,_xlfn.XLOOKUP($AS322,仮想キートップ,キー位置),R$16,_xlfn.XLOOKUP($AS322,仮想キートップ,キー位置),R$17,R$5,IF($AS322=_xlfn.XLOOKUP($AS322,仮想キートップ,入力キー),R$7,R$10),_xlfn.XLOOKUP($AS322,仮想キートップ,入力コード),R$13,$BD322,R$14,_xlfn.XLOOKUP($AS322,仮想キートップ,キー位置),R$15,_xlfn.XLOOKUP($AS322,仮想キートップ,キー位置),R$17,IF($AS322=_xlfn.XLOOKUP($AS322,仮想キートップ,入力キー),R$12,R$11),_xlfn.XLOOKUP($AS322,仮想キートップ,入力コード),R$13,$BD322,R$14,_xlfn.XLOOKUP($AS322,仮想キートップ,キー位置),R$16,_xlfn.XLOOKUP($AS322,仮想キートップ,キー位置),IF(COUNTA($AM322:$AM$348)&gt;1,R$17,R$18)))),"")</f>
        <v>{"description":"[英数] P","conditions":[{"type":"variable_unless","name":"USC","value":0}],"from":{"key_code":"p","modifiers":{"optional":["shift","caps_lock"]}},"to":[{"key_code":"p"},{"set_variable":{"name":"KC_P","value":1}},{"set_variable":{"name":"USC","value":2}},{"set_variable":{"name":"LKS","value":1}}],"to_after_key_up":[{"set_variable":{"name":"KC_P","value":0}},{"set_variable":{"name":"USC","value":0}}],"type":"basic"},{"from":{"key_code":"p","modifiers":{"optional":["shift","caps_lock"]}},"to":[{"key_code":"p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S322" s="282"/>
      <c r="U322" s="24">
        <f t="shared" si="230"/>
        <v>1</v>
      </c>
      <c r="V322" s="23" t="str">
        <f t="shared" si="231"/>
        <v>@</v>
      </c>
      <c r="W322" s="23">
        <f t="shared" si="232"/>
        <v>0</v>
      </c>
      <c r="X322" s="23">
        <f t="shared" si="233"/>
        <v>0</v>
      </c>
      <c r="Y322" s="30">
        <f t="shared" si="234"/>
        <v>4194304</v>
      </c>
      <c r="Z322" s="178">
        <f t="shared" si="235"/>
        <v>0</v>
      </c>
      <c r="AA322" s="23"/>
      <c r="AB322" s="386" t="str">
        <f t="shared" si="236"/>
        <v/>
      </c>
      <c r="AC322" s="49" t="str">
        <f t="shared" si="237"/>
        <v/>
      </c>
      <c r="AD322" s="50">
        <f t="shared" si="238"/>
        <v>0</v>
      </c>
      <c r="AE322" s="49" t="str">
        <f t="shared" si="239"/>
        <v/>
      </c>
      <c r="AF322" s="49" t="str">
        <f t="shared" si="240"/>
        <v/>
      </c>
      <c r="AG322" s="48">
        <f t="shared" si="241"/>
        <v>0</v>
      </c>
      <c r="AH322" s="386" t="str">
        <f t="shared" si="242"/>
        <v/>
      </c>
      <c r="AI322" s="49" t="str">
        <f t="shared" si="243"/>
        <v/>
      </c>
      <c r="AJ322" s="50">
        <f t="shared" si="244"/>
        <v>0</v>
      </c>
      <c r="AK322" s="23"/>
      <c r="AL322" s="211">
        <v>23</v>
      </c>
      <c r="AM322" s="51" t="s">
        <v>290</v>
      </c>
      <c r="AN322" s="338"/>
      <c r="AO322" s="338"/>
      <c r="AP322" s="212"/>
      <c r="AQ322" s="213"/>
      <c r="AR322" s="149"/>
      <c r="AS322" s="149" t="s">
        <v>40</v>
      </c>
      <c r="AT322" s="149"/>
      <c r="AU322" s="214"/>
      <c r="AV322" s="267"/>
      <c r="AW322" s="434"/>
      <c r="AX322" s="268"/>
      <c r="AY322" s="269"/>
      <c r="AZ322" s="270"/>
      <c r="BA322" s="271"/>
      <c r="BB322" s="270" t="str">
        <f t="shared" si="225"/>
        <v>{"key_code":"p"}</v>
      </c>
      <c r="BC322" s="121"/>
      <c r="BD322" s="316"/>
    </row>
    <row r="323" spans="1:56" ht="21">
      <c r="A323" s="279"/>
      <c r="B323" s="280"/>
      <c r="C323" s="280"/>
      <c r="D323" s="280"/>
      <c r="E323" s="280"/>
      <c r="F323" s="280"/>
      <c r="G323" s="280"/>
      <c r="H323" s="280"/>
      <c r="I323" s="280"/>
      <c r="J323" s="280"/>
      <c r="K323" s="280"/>
      <c r="L323" s="280"/>
      <c r="M323" s="280"/>
      <c r="N323" s="280"/>
      <c r="O323" s="202" t="str">
        <f t="shared" si="221"/>
        <v/>
      </c>
      <c r="P323" s="86" t="str">
        <f t="shared" si="222"/>
        <v/>
      </c>
      <c r="Q323" s="86" t="str">
        <f t="shared" si="223"/>
        <v/>
      </c>
      <c r="R323" s="93" t="str">
        <f>IF(AND($AM323&lt;&gt;"",$U323=1),_xlfn.CONCAT(R$3,PROPER(_xlfn.XLOOKUP($AS323,入力キー,入力コード)),IF(OR($BD323="",$BD323=$BB323),_xlfn.CONCAT(R$4,IF($AS323=_xlfn.XLOOKUP($AS323,仮想キートップ,入力キー),R$7,R$10),_xlfn.XLOOKUP($AS323,仮想キートップ,入力コード),R$13,$BB323,R$14,_xlfn.XLOOKUP($AS323,仮想キートップ,キー位置),R$15,_xlfn.XLOOKUP($AS323,仮想キートップ,キー位置),R$17,IF($AS323=_xlfn.XLOOKUP($AS323,仮想キートップ,入力キー),R$12,R$11),_xlfn.XLOOKUP($AS323,仮想キートップ,入力コード),R$13,$BB323,R$14,_xlfn.XLOOKUP($AS323,仮想キートップ,キー位置),R$16,_xlfn.XLOOKUP($AS323,仮想キートップ,キー位置),IF(COUNTA($AM323:$AM$348)&gt;1,R$17,R$18)),_xlfn.CONCAT(R$4,R$6,IF($AS323=_xlfn.XLOOKUP($AS323,仮想キートップ,入力キー),R$7,R$10),_xlfn.XLOOKUP($AS323,仮想キートップ,入力コード),R$13,$BB323,R$14,_xlfn.XLOOKUP($AS323,仮想キートップ,キー位置),R$15,_xlfn.XLOOKUP($AS323,仮想キートップ,キー位置),R$17,IF($AS323=_xlfn.XLOOKUP($AS323,仮想キートップ,入力キー),R$8,R$9),_xlfn.XLOOKUP($AS323,仮想キートップ,入力コード),R$13,$BB323,R$14,_xlfn.XLOOKUP($AS323,仮想キートップ,キー位置),R$16,_xlfn.XLOOKUP($AS323,仮想キートップ,キー位置),R$17,R$5,IF($AS323=_xlfn.XLOOKUP($AS323,仮想キートップ,入力キー),R$7,R$10),_xlfn.XLOOKUP($AS323,仮想キートップ,入力コード),R$13,$BD323,R$14,_xlfn.XLOOKUP($AS323,仮想キートップ,キー位置),R$15,_xlfn.XLOOKUP($AS323,仮想キートップ,キー位置),R$17,IF($AS323=_xlfn.XLOOKUP($AS323,仮想キートップ,入力キー),R$12,R$11),_xlfn.XLOOKUP($AS323,仮想キートップ,入力コード),R$13,$BD323,R$14,_xlfn.XLOOKUP($AS323,仮想キートップ,キー位置),R$16,_xlfn.XLOOKUP($AS323,仮想キートップ,キー位置),IF(COUNTA($AM323:$AM$348)&gt;1,R$17,R$18)))),"")</f>
        <v>{"description":"[英数] Open_Bracket","conditions":[{"type":"variable_unless","name":"USC","value":0}],"from":{"key_code":"open_bracket","modifiers":{"optional":["shift","caps_lock"]}},"to":[{"key_code":"open_bracket"},{"set_variable":{"name":"KC_LBRC","value":1}},{"set_variable":{"name":"USC","value":2}},{"set_variable":{"name":"LKS","value":1}}],"to_after_key_up":[{"set_variable":{"name":"KC_LBRC","value":0}},{"set_variable":{"name":"USC","value":0}}],"type":"basic"},{"from":{"key_code":"open_bracket","modifiers":{"optional":["shift","caps_lock"]}},"to":[{"key_code":"open_bracket"},{"set_variable":{"name":"KC_LBRC","value":1}},{"set_variable":{"name":"USC","value":1}},{"set_variable":{"name":"LKS","value":1}}],"to_after_key_up":[{"set_variable":{"name":"KC_LBRC","value":0}},{"set_variable":{"name":"USC","value":0}}],"type":"basic"},</v>
      </c>
      <c r="S323" s="282"/>
      <c r="U323" s="24">
        <f t="shared" si="230"/>
        <v>1</v>
      </c>
      <c r="V323" s="23" t="str">
        <f t="shared" si="231"/>
        <v>@</v>
      </c>
      <c r="W323" s="23">
        <f t="shared" si="232"/>
        <v>0</v>
      </c>
      <c r="X323" s="23">
        <f t="shared" si="233"/>
        <v>0</v>
      </c>
      <c r="Y323" s="30">
        <f t="shared" si="234"/>
        <v>8388608</v>
      </c>
      <c r="Z323" s="178">
        <f t="shared" si="235"/>
        <v>0</v>
      </c>
      <c r="AA323" s="23"/>
      <c r="AB323" s="386" t="str">
        <f t="shared" si="236"/>
        <v/>
      </c>
      <c r="AC323" s="49" t="str">
        <f t="shared" si="237"/>
        <v/>
      </c>
      <c r="AD323" s="50">
        <f t="shared" si="238"/>
        <v>0</v>
      </c>
      <c r="AE323" s="49" t="str">
        <f t="shared" si="239"/>
        <v/>
      </c>
      <c r="AF323" s="49" t="str">
        <f t="shared" si="240"/>
        <v/>
      </c>
      <c r="AG323" s="48">
        <f t="shared" si="241"/>
        <v>0</v>
      </c>
      <c r="AH323" s="386" t="str">
        <f t="shared" si="242"/>
        <v/>
      </c>
      <c r="AI323" s="49" t="str">
        <f t="shared" si="243"/>
        <v/>
      </c>
      <c r="AJ323" s="50">
        <f t="shared" si="244"/>
        <v>0</v>
      </c>
      <c r="AK323" s="23"/>
      <c r="AL323" s="211">
        <v>24</v>
      </c>
      <c r="AM323" s="51" t="s">
        <v>290</v>
      </c>
      <c r="AN323" s="338"/>
      <c r="AO323" s="338"/>
      <c r="AP323" s="212"/>
      <c r="AQ323" s="213"/>
      <c r="AR323" s="149"/>
      <c r="AS323" s="149" t="s">
        <v>42</v>
      </c>
      <c r="AT323" s="149"/>
      <c r="AU323" s="214"/>
      <c r="AV323" s="267"/>
      <c r="AW323" s="434"/>
      <c r="AX323" s="268"/>
      <c r="AY323" s="269"/>
      <c r="AZ323" s="270"/>
      <c r="BA323" s="271"/>
      <c r="BB323" s="270" t="str">
        <f t="shared" si="225"/>
        <v>{"key_code":"open_bracket"}</v>
      </c>
      <c r="BC323" s="121"/>
      <c r="BD323" s="316"/>
    </row>
    <row r="324" spans="1:56" ht="21">
      <c r="A324" s="279"/>
      <c r="B324" s="280"/>
      <c r="C324" s="280"/>
      <c r="D324" s="280"/>
      <c r="E324" s="280"/>
      <c r="F324" s="280"/>
      <c r="G324" s="280"/>
      <c r="H324" s="280"/>
      <c r="I324" s="280"/>
      <c r="J324" s="280"/>
      <c r="K324" s="280"/>
      <c r="L324" s="280"/>
      <c r="M324" s="280"/>
      <c r="N324" s="280"/>
      <c r="O324" s="202" t="str">
        <f t="shared" si="221"/>
        <v/>
      </c>
      <c r="P324" s="86" t="str">
        <f t="shared" si="222"/>
        <v/>
      </c>
      <c r="Q324" s="86" t="str">
        <f t="shared" si="223"/>
        <v/>
      </c>
      <c r="R324" s="93" t="str">
        <f>IF(AND($AM324&lt;&gt;"",$U324=1),_xlfn.CONCAT(R$3,PROPER(_xlfn.XLOOKUP($AS324,入力キー,入力コード)),IF(OR($BD324="",$BD324=$BB324),_xlfn.CONCAT(R$4,IF($AS324=_xlfn.XLOOKUP($AS324,仮想キートップ,入力キー),R$7,R$10),_xlfn.XLOOKUP($AS324,仮想キートップ,入力コード),R$13,$BB324,R$14,_xlfn.XLOOKUP($AS324,仮想キートップ,キー位置),R$15,_xlfn.XLOOKUP($AS324,仮想キートップ,キー位置),R$17,IF($AS324=_xlfn.XLOOKUP($AS324,仮想キートップ,入力キー),R$12,R$11),_xlfn.XLOOKUP($AS324,仮想キートップ,入力コード),R$13,$BB324,R$14,_xlfn.XLOOKUP($AS324,仮想キートップ,キー位置),R$16,_xlfn.XLOOKUP($AS324,仮想キートップ,キー位置),IF(COUNTA($AM324:$AM$348)&gt;1,R$17,R$18)),_xlfn.CONCAT(R$4,R$6,IF($AS324=_xlfn.XLOOKUP($AS324,仮想キートップ,入力キー),R$7,R$10),_xlfn.XLOOKUP($AS324,仮想キートップ,入力コード),R$13,$BB324,R$14,_xlfn.XLOOKUP($AS324,仮想キートップ,キー位置),R$15,_xlfn.XLOOKUP($AS324,仮想キートップ,キー位置),R$17,IF($AS324=_xlfn.XLOOKUP($AS324,仮想キートップ,入力キー),R$8,R$9),_xlfn.XLOOKUP($AS324,仮想キートップ,入力コード),R$13,$BB324,R$14,_xlfn.XLOOKUP($AS324,仮想キートップ,キー位置),R$16,_xlfn.XLOOKUP($AS324,仮想キートップ,キー位置),R$17,R$5,IF($AS324=_xlfn.XLOOKUP($AS324,仮想キートップ,入力キー),R$7,R$10),_xlfn.XLOOKUP($AS324,仮想キートップ,入力コード),R$13,$BD324,R$14,_xlfn.XLOOKUP($AS324,仮想キートップ,キー位置),R$15,_xlfn.XLOOKUP($AS324,仮想キートップ,キー位置),R$17,IF($AS324=_xlfn.XLOOKUP($AS324,仮想キートップ,入力キー),R$12,R$11),_xlfn.XLOOKUP($AS324,仮想キートップ,入力コード),R$13,$BD324,R$14,_xlfn.XLOOKUP($AS324,仮想キートップ,キー位置),R$16,_xlfn.XLOOKUP($AS324,仮想キートップ,キー位置),IF(COUNTA($AM324:$AM$348)&gt;1,R$17,R$18)))),"")</f>
        <v>{"description":"[英数] Close_Bracket","conditions":[{"type":"variable_unless","name":"USC","value":0}],"from":{"key_code":"close_bracket","modifiers":{"optional":["shift","caps_lock"]}},"to":[{"key_code":"close_bracket"},{"set_variable":{"name":"KC_RBRC","value":1}},{"set_variable":{"name":"USC","value":2}},{"set_variable":{"name":"LKS","value":1}}],"to_after_key_up":[{"set_variable":{"name":"KC_RBRC","value":0}},{"set_variable":{"name":"USC","value":0}}],"type":"basic"},{"from":{"key_code":"close_bracket","modifiers":{"optional":["shift","caps_lock"]}},"to":[{"key_code":"close_bracket"},{"set_variable":{"name":"KC_RBRC","value":1}},{"set_variable":{"name":"USC","value":1}},{"set_variable":{"name":"LKS","value":1}}],"to_after_key_up":[{"set_variable":{"name":"KC_RBRC","value":0}},{"set_variable":{"name":"USC","value":0}}],"type":"basic"},</v>
      </c>
      <c r="S324" s="282"/>
      <c r="U324" s="24">
        <f t="shared" si="230"/>
        <v>1</v>
      </c>
      <c r="V324" s="23" t="str">
        <f t="shared" si="231"/>
        <v>@</v>
      </c>
      <c r="W324" s="23">
        <f t="shared" si="232"/>
        <v>0</v>
      </c>
      <c r="X324" s="23">
        <f t="shared" si="233"/>
        <v>0</v>
      </c>
      <c r="Y324" s="30">
        <f t="shared" si="234"/>
        <v>16777216</v>
      </c>
      <c r="Z324" s="178">
        <f t="shared" si="235"/>
        <v>0</v>
      </c>
      <c r="AA324" s="23"/>
      <c r="AB324" s="386" t="str">
        <f t="shared" si="236"/>
        <v/>
      </c>
      <c r="AC324" s="49" t="str">
        <f t="shared" si="237"/>
        <v/>
      </c>
      <c r="AD324" s="50">
        <f t="shared" si="238"/>
        <v>0</v>
      </c>
      <c r="AE324" s="49" t="str">
        <f t="shared" si="239"/>
        <v/>
      </c>
      <c r="AF324" s="49" t="str">
        <f t="shared" si="240"/>
        <v/>
      </c>
      <c r="AG324" s="48">
        <f t="shared" si="241"/>
        <v>0</v>
      </c>
      <c r="AH324" s="386" t="str">
        <f t="shared" si="242"/>
        <v/>
      </c>
      <c r="AI324" s="49" t="str">
        <f t="shared" si="243"/>
        <v/>
      </c>
      <c r="AJ324" s="50">
        <f t="shared" si="244"/>
        <v>0</v>
      </c>
      <c r="AK324" s="23"/>
      <c r="AL324" s="211">
        <v>25</v>
      </c>
      <c r="AM324" s="51" t="s">
        <v>290</v>
      </c>
      <c r="AN324" s="338"/>
      <c r="AO324" s="338"/>
      <c r="AP324" s="212"/>
      <c r="AQ324" s="213"/>
      <c r="AR324" s="149"/>
      <c r="AS324" s="149" t="s">
        <v>43</v>
      </c>
      <c r="AT324" s="149"/>
      <c r="AU324" s="214"/>
      <c r="AV324" s="267"/>
      <c r="AW324" s="434"/>
      <c r="AX324" s="268"/>
      <c r="AY324" s="269"/>
      <c r="AZ324" s="270"/>
      <c r="BA324" s="271"/>
      <c r="BB324" s="270" t="str">
        <f t="shared" si="225"/>
        <v>{"key_code":"close_bracket"}</v>
      </c>
      <c r="BC324" s="121"/>
      <c r="BD324" s="316"/>
    </row>
    <row r="325" spans="1:56" ht="21">
      <c r="A325" s="279"/>
      <c r="B325" s="280"/>
      <c r="C325" s="280"/>
      <c r="D325" s="280"/>
      <c r="E325" s="280"/>
      <c r="F325" s="280"/>
      <c r="G325" s="280"/>
      <c r="H325" s="280"/>
      <c r="I325" s="280"/>
      <c r="J325" s="280"/>
      <c r="K325" s="280"/>
      <c r="L325" s="280"/>
      <c r="M325" s="280"/>
      <c r="N325" s="280"/>
      <c r="O325" s="202" t="str">
        <f t="shared" si="221"/>
        <v/>
      </c>
      <c r="P325" s="86" t="str">
        <f t="shared" si="222"/>
        <v/>
      </c>
      <c r="Q325" s="86" t="str">
        <f t="shared" si="223"/>
        <v/>
      </c>
      <c r="R325" s="93" t="str">
        <f>IF(AND($AM325&lt;&gt;"",$U325=1),_xlfn.CONCAT(R$3,PROPER(_xlfn.XLOOKUP($AS325,入力キー,入力コード)),IF(OR($BD325="",$BD325=$BB325),_xlfn.CONCAT(R$4,IF($AS325=_xlfn.XLOOKUP($AS325,仮想キートップ,入力キー),R$7,R$10),_xlfn.XLOOKUP($AS325,仮想キートップ,入力コード),R$13,$BB325,R$14,_xlfn.XLOOKUP($AS325,仮想キートップ,キー位置),R$15,_xlfn.XLOOKUP($AS325,仮想キートップ,キー位置),R$17,IF($AS325=_xlfn.XLOOKUP($AS325,仮想キートップ,入力キー),R$12,R$11),_xlfn.XLOOKUP($AS325,仮想キートップ,入力コード),R$13,$BB325,R$14,_xlfn.XLOOKUP($AS325,仮想キートップ,キー位置),R$16,_xlfn.XLOOKUP($AS325,仮想キートップ,キー位置),IF(COUNTA($AM325:$AM$348)&gt;1,R$17,R$18)),_xlfn.CONCAT(R$4,R$6,IF($AS325=_xlfn.XLOOKUP($AS325,仮想キートップ,入力キー),R$7,R$10),_xlfn.XLOOKUP($AS325,仮想キートップ,入力コード),R$13,$BB325,R$14,_xlfn.XLOOKUP($AS325,仮想キートップ,キー位置),R$15,_xlfn.XLOOKUP($AS325,仮想キートップ,キー位置),R$17,IF($AS325=_xlfn.XLOOKUP($AS325,仮想キートップ,入力キー),R$8,R$9),_xlfn.XLOOKUP($AS325,仮想キートップ,入力コード),R$13,$BB325,R$14,_xlfn.XLOOKUP($AS325,仮想キートップ,キー位置),R$16,_xlfn.XLOOKUP($AS325,仮想キートップ,キー位置),R$17,R$5,IF($AS325=_xlfn.XLOOKUP($AS325,仮想キートップ,入力キー),R$7,R$10),_xlfn.XLOOKUP($AS325,仮想キートップ,入力コード),R$13,$BD325,R$14,_xlfn.XLOOKUP($AS325,仮想キートップ,キー位置),R$15,_xlfn.XLOOKUP($AS325,仮想キートップ,キー位置),R$17,IF($AS325=_xlfn.XLOOKUP($AS325,仮想キートップ,入力キー),R$12,R$11),_xlfn.XLOOKUP($AS325,仮想キートップ,入力コード),R$13,$BD325,R$14,_xlfn.XLOOKUP($AS325,仮想キートップ,キー位置),R$16,_xlfn.XLOOKUP($AS325,仮想キートップ,キー位置),IF(COUNTA($AM325:$AM$348)&gt;1,R$17,R$18)))),"")</f>
        <v>{"description":"[英数] A","conditions":[{"type":"variable_unless","name":"USC","value":0}],"from":{"key_code":"a","modifiers":{"optional":["shift","caps_lock"]}},"to":[{"key_code":"a"},{"set_variable":{"name":"KC_A","value":1}},{"set_variable":{"name":"USC","value":2}},{"set_variable":{"name":"LKS","value":1}}],"to_after_key_up":[{"set_variable":{"name":"KC_A","value":0}},{"set_variable":{"name":"USC","value":0}}],"type":"basic"},{"from":{"key_code":"a","modifiers":{"optional":["shift","caps_lock"]}},"to":[{"key_code":"a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S325" s="282"/>
      <c r="U325" s="24">
        <f t="shared" si="230"/>
        <v>1</v>
      </c>
      <c r="V325" s="23" t="str">
        <f t="shared" si="231"/>
        <v>@</v>
      </c>
      <c r="W325" s="23">
        <f t="shared" si="232"/>
        <v>0</v>
      </c>
      <c r="X325" s="23">
        <f t="shared" si="233"/>
        <v>0</v>
      </c>
      <c r="Y325" s="30">
        <f t="shared" si="234"/>
        <v>33554432</v>
      </c>
      <c r="Z325" s="178">
        <f t="shared" si="235"/>
        <v>0</v>
      </c>
      <c r="AA325" s="23"/>
      <c r="AB325" s="386" t="str">
        <f t="shared" si="236"/>
        <v/>
      </c>
      <c r="AC325" s="49" t="str">
        <f t="shared" si="237"/>
        <v/>
      </c>
      <c r="AD325" s="50">
        <f t="shared" si="238"/>
        <v>0</v>
      </c>
      <c r="AE325" s="49" t="str">
        <f t="shared" si="239"/>
        <v/>
      </c>
      <c r="AF325" s="49" t="str">
        <f t="shared" si="240"/>
        <v/>
      </c>
      <c r="AG325" s="48">
        <f t="shared" si="241"/>
        <v>0</v>
      </c>
      <c r="AH325" s="386" t="str">
        <f t="shared" si="242"/>
        <v/>
      </c>
      <c r="AI325" s="49" t="str">
        <f t="shared" si="243"/>
        <v/>
      </c>
      <c r="AJ325" s="50">
        <f t="shared" si="244"/>
        <v>0</v>
      </c>
      <c r="AK325" s="23"/>
      <c r="AL325" s="211">
        <v>26</v>
      </c>
      <c r="AM325" s="51" t="s">
        <v>290</v>
      </c>
      <c r="AN325" s="338"/>
      <c r="AO325" s="338"/>
      <c r="AP325" s="212"/>
      <c r="AQ325" s="213"/>
      <c r="AR325" s="149"/>
      <c r="AS325" s="149" t="s">
        <v>143</v>
      </c>
      <c r="AT325" s="149"/>
      <c r="AU325" s="214"/>
      <c r="AV325" s="267"/>
      <c r="AW325" s="434"/>
      <c r="AX325" s="268"/>
      <c r="AY325" s="269"/>
      <c r="AZ325" s="270"/>
      <c r="BA325" s="271"/>
      <c r="BB325" s="270" t="str">
        <f t="shared" si="225"/>
        <v>{"key_code":"a"}</v>
      </c>
      <c r="BC325" s="121"/>
      <c r="BD325" s="316"/>
    </row>
    <row r="326" spans="1:56" ht="21">
      <c r="A326" s="279"/>
      <c r="B326" s="280"/>
      <c r="C326" s="280"/>
      <c r="D326" s="280"/>
      <c r="E326" s="280"/>
      <c r="F326" s="280"/>
      <c r="G326" s="280"/>
      <c r="H326" s="280"/>
      <c r="I326" s="280"/>
      <c r="J326" s="280"/>
      <c r="K326" s="280"/>
      <c r="L326" s="280"/>
      <c r="M326" s="280"/>
      <c r="N326" s="280"/>
      <c r="O326" s="202" t="str">
        <f t="shared" si="221"/>
        <v/>
      </c>
      <c r="P326" s="86" t="str">
        <f t="shared" si="222"/>
        <v/>
      </c>
      <c r="Q326" s="86" t="str">
        <f t="shared" si="223"/>
        <v/>
      </c>
      <c r="R326" s="93" t="str">
        <f>IF(AND($AM326&lt;&gt;"",$U326=1),_xlfn.CONCAT(R$3,PROPER(_xlfn.XLOOKUP($AS326,入力キー,入力コード)),IF(OR($BD326="",$BD326=$BB326),_xlfn.CONCAT(R$4,IF($AS326=_xlfn.XLOOKUP($AS326,仮想キートップ,入力キー),R$7,R$10),_xlfn.XLOOKUP($AS326,仮想キートップ,入力コード),R$13,$BB326,R$14,_xlfn.XLOOKUP($AS326,仮想キートップ,キー位置),R$15,_xlfn.XLOOKUP($AS326,仮想キートップ,キー位置),R$17,IF($AS326=_xlfn.XLOOKUP($AS326,仮想キートップ,入力キー),R$12,R$11),_xlfn.XLOOKUP($AS326,仮想キートップ,入力コード),R$13,$BB326,R$14,_xlfn.XLOOKUP($AS326,仮想キートップ,キー位置),R$16,_xlfn.XLOOKUP($AS326,仮想キートップ,キー位置),IF(COUNTA($AM326:$AM$348)&gt;1,R$17,R$18)),_xlfn.CONCAT(R$4,R$6,IF($AS326=_xlfn.XLOOKUP($AS326,仮想キートップ,入力キー),R$7,R$10),_xlfn.XLOOKUP($AS326,仮想キートップ,入力コード),R$13,$BB326,R$14,_xlfn.XLOOKUP($AS326,仮想キートップ,キー位置),R$15,_xlfn.XLOOKUP($AS326,仮想キートップ,キー位置),R$17,IF($AS326=_xlfn.XLOOKUP($AS326,仮想キートップ,入力キー),R$8,R$9),_xlfn.XLOOKUP($AS326,仮想キートップ,入力コード),R$13,$BB326,R$14,_xlfn.XLOOKUP($AS326,仮想キートップ,キー位置),R$16,_xlfn.XLOOKUP($AS326,仮想キートップ,キー位置),R$17,R$5,IF($AS326=_xlfn.XLOOKUP($AS326,仮想キートップ,入力キー),R$7,R$10),_xlfn.XLOOKUP($AS326,仮想キートップ,入力コード),R$13,$BD326,R$14,_xlfn.XLOOKUP($AS326,仮想キートップ,キー位置),R$15,_xlfn.XLOOKUP($AS326,仮想キートップ,キー位置),R$17,IF($AS326=_xlfn.XLOOKUP($AS326,仮想キートップ,入力キー),R$12,R$11),_xlfn.XLOOKUP($AS326,仮想キートップ,入力コード),R$13,$BD326,R$14,_xlfn.XLOOKUP($AS326,仮想キートップ,キー位置),R$16,_xlfn.XLOOKUP($AS326,仮想キートップ,キー位置),IF(COUNTA($AM326:$AM$348)&gt;1,R$17,R$18)))),"")</f>
        <v>{"description":"[英数] S","conditions":[{"type":"variable_unless","name":"USC","value":0}],"from":{"key_code":"s","modifiers":{"optional":["shift","caps_lock"]}},"to":[{"key_code":"s"},{"set_variable":{"name":"KC_S","value":1}},{"set_variable":{"name":"USC","value":2}},{"set_variable":{"name":"LKS","value":1}}],"to_after_key_up":[{"set_variable":{"name":"KC_S","value":0}},{"set_variable":{"name":"USC","value":0}}],"type":"basic"},{"from":{"key_code":"s","modifiers":{"optional":["shift","caps_lock"]}},"to":[{"key_code":"s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S326" s="282"/>
      <c r="U326" s="24">
        <f t="shared" si="230"/>
        <v>1</v>
      </c>
      <c r="V326" s="23" t="str">
        <f t="shared" si="231"/>
        <v>@</v>
      </c>
      <c r="W326" s="23">
        <f t="shared" si="232"/>
        <v>0</v>
      </c>
      <c r="X326" s="23">
        <f t="shared" si="233"/>
        <v>0</v>
      </c>
      <c r="Y326" s="30">
        <f t="shared" si="234"/>
        <v>67108864</v>
      </c>
      <c r="Z326" s="178">
        <f t="shared" si="235"/>
        <v>0</v>
      </c>
      <c r="AA326" s="23"/>
      <c r="AB326" s="386" t="str">
        <f t="shared" si="236"/>
        <v/>
      </c>
      <c r="AC326" s="49" t="str">
        <f t="shared" si="237"/>
        <v/>
      </c>
      <c r="AD326" s="50">
        <f t="shared" si="238"/>
        <v>0</v>
      </c>
      <c r="AE326" s="49" t="str">
        <f t="shared" si="239"/>
        <v/>
      </c>
      <c r="AF326" s="49" t="str">
        <f t="shared" si="240"/>
        <v/>
      </c>
      <c r="AG326" s="48">
        <f t="shared" si="241"/>
        <v>0</v>
      </c>
      <c r="AH326" s="386" t="str">
        <f t="shared" si="242"/>
        <v/>
      </c>
      <c r="AI326" s="49" t="str">
        <f t="shared" si="243"/>
        <v/>
      </c>
      <c r="AJ326" s="50">
        <f t="shared" si="244"/>
        <v>0</v>
      </c>
      <c r="AK326" s="23"/>
      <c r="AL326" s="211">
        <v>27</v>
      </c>
      <c r="AM326" s="51" t="s">
        <v>290</v>
      </c>
      <c r="AN326" s="338"/>
      <c r="AO326" s="338"/>
      <c r="AP326" s="212"/>
      <c r="AQ326" s="213"/>
      <c r="AR326" s="149"/>
      <c r="AS326" s="149" t="s">
        <v>145</v>
      </c>
      <c r="AT326" s="149"/>
      <c r="AU326" s="214"/>
      <c r="AV326" s="267"/>
      <c r="AW326" s="434"/>
      <c r="AX326" s="268"/>
      <c r="AY326" s="269"/>
      <c r="AZ326" s="270"/>
      <c r="BA326" s="271"/>
      <c r="BB326" s="270" t="str">
        <f t="shared" si="225"/>
        <v>{"key_code":"s"}</v>
      </c>
      <c r="BC326" s="121"/>
      <c r="BD326" s="316"/>
    </row>
    <row r="327" spans="1:56" ht="21">
      <c r="A327" s="279"/>
      <c r="B327" s="280"/>
      <c r="C327" s="280"/>
      <c r="D327" s="280"/>
      <c r="E327" s="280"/>
      <c r="F327" s="280"/>
      <c r="G327" s="280"/>
      <c r="H327" s="280"/>
      <c r="I327" s="280"/>
      <c r="J327" s="280"/>
      <c r="K327" s="280"/>
      <c r="L327" s="280"/>
      <c r="M327" s="280"/>
      <c r="N327" s="280"/>
      <c r="O327" s="202" t="str">
        <f t="shared" si="221"/>
        <v/>
      </c>
      <c r="P327" s="86" t="str">
        <f t="shared" si="222"/>
        <v/>
      </c>
      <c r="Q327" s="86" t="str">
        <f t="shared" si="223"/>
        <v/>
      </c>
      <c r="R327" s="93" t="str">
        <f>IF(AND($AM327&lt;&gt;"",$U327=1),_xlfn.CONCAT(R$3,PROPER(_xlfn.XLOOKUP($AS327,入力キー,入力コード)),IF(OR($BD327="",$BD327=$BB327),_xlfn.CONCAT(R$4,IF($AS327=_xlfn.XLOOKUP($AS327,仮想キートップ,入力キー),R$7,R$10),_xlfn.XLOOKUP($AS327,仮想キートップ,入力コード),R$13,$BB327,R$14,_xlfn.XLOOKUP($AS327,仮想キートップ,キー位置),R$15,_xlfn.XLOOKUP($AS327,仮想キートップ,キー位置),R$17,IF($AS327=_xlfn.XLOOKUP($AS327,仮想キートップ,入力キー),R$12,R$11),_xlfn.XLOOKUP($AS327,仮想キートップ,入力コード),R$13,$BB327,R$14,_xlfn.XLOOKUP($AS327,仮想キートップ,キー位置),R$16,_xlfn.XLOOKUP($AS327,仮想キートップ,キー位置),IF(COUNTA($AM327:$AM$348)&gt;1,R$17,R$18)),_xlfn.CONCAT(R$4,R$6,IF($AS327=_xlfn.XLOOKUP($AS327,仮想キートップ,入力キー),R$7,R$10),_xlfn.XLOOKUP($AS327,仮想キートップ,入力コード),R$13,$BB327,R$14,_xlfn.XLOOKUP($AS327,仮想キートップ,キー位置),R$15,_xlfn.XLOOKUP($AS327,仮想キートップ,キー位置),R$17,IF($AS327=_xlfn.XLOOKUP($AS327,仮想キートップ,入力キー),R$8,R$9),_xlfn.XLOOKUP($AS327,仮想キートップ,入力コード),R$13,$BB327,R$14,_xlfn.XLOOKUP($AS327,仮想キートップ,キー位置),R$16,_xlfn.XLOOKUP($AS327,仮想キートップ,キー位置),R$17,R$5,IF($AS327=_xlfn.XLOOKUP($AS327,仮想キートップ,入力キー),R$7,R$10),_xlfn.XLOOKUP($AS327,仮想キートップ,入力コード),R$13,$BD327,R$14,_xlfn.XLOOKUP($AS327,仮想キートップ,キー位置),R$15,_xlfn.XLOOKUP($AS327,仮想キートップ,キー位置),R$17,IF($AS327=_xlfn.XLOOKUP($AS327,仮想キートップ,入力キー),R$12,R$11),_xlfn.XLOOKUP($AS327,仮想キートップ,入力コード),R$13,$BD327,R$14,_xlfn.XLOOKUP($AS327,仮想キートップ,キー位置),R$16,_xlfn.XLOOKUP($AS327,仮想キートップ,キー位置),IF(COUNTA($AM327:$AM$348)&gt;1,R$17,R$18)))),"")</f>
        <v>{"description":"[英数] D","conditions":[{"type":"variable_unless","name":"USC","value":0}],"from":{"key_code":"d","modifiers":{"optional":["shift","caps_lock"]}},"to":[{"key_code":"d"},{"set_variable":{"name":"KC_D","value":1}},{"set_variable":{"name":"USC","value":2}},{"set_variable":{"name":"LKS","value":1}}],"to_after_key_up":[{"set_variable":{"name":"KC_D","value":0}},{"set_variable":{"name":"USC","value":0}}],"type":"basic"},{"from":{"key_code":"d","modifiers":{"optional":["shift","caps_lock"]}},"to":[{"key_code":"d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S327" s="282"/>
      <c r="U327" s="24">
        <f t="shared" si="230"/>
        <v>1</v>
      </c>
      <c r="V327" s="23" t="str">
        <f t="shared" si="231"/>
        <v>@</v>
      </c>
      <c r="W327" s="23">
        <f t="shared" si="232"/>
        <v>0</v>
      </c>
      <c r="X327" s="23">
        <f t="shared" si="233"/>
        <v>0</v>
      </c>
      <c r="Y327" s="30">
        <f t="shared" si="234"/>
        <v>134217728</v>
      </c>
      <c r="Z327" s="178">
        <f t="shared" si="235"/>
        <v>0</v>
      </c>
      <c r="AA327" s="23"/>
      <c r="AB327" s="386" t="str">
        <f t="shared" si="236"/>
        <v/>
      </c>
      <c r="AC327" s="49" t="str">
        <f t="shared" si="237"/>
        <v/>
      </c>
      <c r="AD327" s="50">
        <f t="shared" si="238"/>
        <v>0</v>
      </c>
      <c r="AE327" s="49" t="str">
        <f t="shared" si="239"/>
        <v/>
      </c>
      <c r="AF327" s="49" t="str">
        <f t="shared" si="240"/>
        <v/>
      </c>
      <c r="AG327" s="48">
        <f t="shared" si="241"/>
        <v>0</v>
      </c>
      <c r="AH327" s="386" t="str">
        <f t="shared" si="242"/>
        <v/>
      </c>
      <c r="AI327" s="49" t="str">
        <f t="shared" si="243"/>
        <v/>
      </c>
      <c r="AJ327" s="50">
        <f t="shared" si="244"/>
        <v>0</v>
      </c>
      <c r="AK327" s="23"/>
      <c r="AL327" s="211">
        <v>28</v>
      </c>
      <c r="AM327" s="51" t="s">
        <v>290</v>
      </c>
      <c r="AN327" s="338"/>
      <c r="AO327" s="338"/>
      <c r="AP327" s="212"/>
      <c r="AQ327" s="213"/>
      <c r="AR327" s="149"/>
      <c r="AS327" s="149" t="s">
        <v>147</v>
      </c>
      <c r="AT327" s="149"/>
      <c r="AU327" s="214"/>
      <c r="AV327" s="267"/>
      <c r="AW327" s="434"/>
      <c r="AX327" s="268"/>
      <c r="AY327" s="269"/>
      <c r="AZ327" s="270"/>
      <c r="BA327" s="271"/>
      <c r="BB327" s="270" t="str">
        <f t="shared" si="225"/>
        <v>{"key_code":"d"}</v>
      </c>
      <c r="BC327" s="121"/>
      <c r="BD327" s="316"/>
    </row>
    <row r="328" spans="1:56" ht="21">
      <c r="A328" s="279"/>
      <c r="B328" s="280"/>
      <c r="C328" s="280"/>
      <c r="D328" s="280"/>
      <c r="E328" s="280"/>
      <c r="F328" s="280"/>
      <c r="G328" s="280"/>
      <c r="H328" s="280"/>
      <c r="I328" s="280"/>
      <c r="J328" s="280"/>
      <c r="K328" s="280"/>
      <c r="L328" s="280"/>
      <c r="M328" s="280"/>
      <c r="N328" s="280"/>
      <c r="O328" s="202" t="str">
        <f t="shared" si="221"/>
        <v/>
      </c>
      <c r="P328" s="86" t="str">
        <f t="shared" si="222"/>
        <v/>
      </c>
      <c r="Q328" s="86" t="str">
        <f t="shared" si="223"/>
        <v/>
      </c>
      <c r="R328" s="93" t="str">
        <f>IF(AND($AM328&lt;&gt;"",$U328=1),_xlfn.CONCAT(R$3,PROPER(_xlfn.XLOOKUP($AS328,入力キー,入力コード)),IF(OR($BD328="",$BD328=$BB328),_xlfn.CONCAT(R$4,IF($AS328=_xlfn.XLOOKUP($AS328,仮想キートップ,入力キー),R$7,R$10),_xlfn.XLOOKUP($AS328,仮想キートップ,入力コード),R$13,$BB328,R$14,_xlfn.XLOOKUP($AS328,仮想キートップ,キー位置),R$15,_xlfn.XLOOKUP($AS328,仮想キートップ,キー位置),R$17,IF($AS328=_xlfn.XLOOKUP($AS328,仮想キートップ,入力キー),R$12,R$11),_xlfn.XLOOKUP($AS328,仮想キートップ,入力コード),R$13,$BB328,R$14,_xlfn.XLOOKUP($AS328,仮想キートップ,キー位置),R$16,_xlfn.XLOOKUP($AS328,仮想キートップ,キー位置),IF(COUNTA($AM328:$AM$348)&gt;1,R$17,R$18)),_xlfn.CONCAT(R$4,R$6,IF($AS328=_xlfn.XLOOKUP($AS328,仮想キートップ,入力キー),R$7,R$10),_xlfn.XLOOKUP($AS328,仮想キートップ,入力コード),R$13,$BB328,R$14,_xlfn.XLOOKUP($AS328,仮想キートップ,キー位置),R$15,_xlfn.XLOOKUP($AS328,仮想キートップ,キー位置),R$17,IF($AS328=_xlfn.XLOOKUP($AS328,仮想キートップ,入力キー),R$8,R$9),_xlfn.XLOOKUP($AS328,仮想キートップ,入力コード),R$13,$BB328,R$14,_xlfn.XLOOKUP($AS328,仮想キートップ,キー位置),R$16,_xlfn.XLOOKUP($AS328,仮想キートップ,キー位置),R$17,R$5,IF($AS328=_xlfn.XLOOKUP($AS328,仮想キートップ,入力キー),R$7,R$10),_xlfn.XLOOKUP($AS328,仮想キートップ,入力コード),R$13,$BD328,R$14,_xlfn.XLOOKUP($AS328,仮想キートップ,キー位置),R$15,_xlfn.XLOOKUP($AS328,仮想キートップ,キー位置),R$17,IF($AS328=_xlfn.XLOOKUP($AS328,仮想キートップ,入力キー),R$12,R$11),_xlfn.XLOOKUP($AS328,仮想キートップ,入力コード),R$13,$BD328,R$14,_xlfn.XLOOKUP($AS328,仮想キートップ,キー位置),R$16,_xlfn.XLOOKUP($AS328,仮想キートップ,キー位置),IF(COUNTA($AM328:$AM$348)&gt;1,R$17,R$18)))),"")</f>
        <v>{"description":"[英数] F","conditions":[{"type":"variable_unless","name":"USC","value":0}],"from":{"key_code":"f","modifiers":{"optional":["shift","caps_lock"]}},"to":[{"key_code":"f"},{"set_variable":{"name":"KC_F","value":1}},{"set_variable":{"name":"USC","value":2}},{"set_variable":{"name":"LKS","value":1}}],"to_after_key_up":[{"set_variable":{"name":"KC_F","value":0}},{"set_variable":{"name":"USC","value":0}}],"type":"basic"},{"from":{"key_code":"f","modifiers":{"optional":["shift","caps_lock"]}},"to":[{"key_code":"f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S328" s="282"/>
      <c r="U328" s="24">
        <f t="shared" si="230"/>
        <v>1</v>
      </c>
      <c r="V328" s="23" t="str">
        <f t="shared" si="231"/>
        <v>@</v>
      </c>
      <c r="W328" s="23">
        <f t="shared" si="232"/>
        <v>0</v>
      </c>
      <c r="X328" s="23">
        <f t="shared" si="233"/>
        <v>0</v>
      </c>
      <c r="Y328" s="30">
        <f t="shared" si="234"/>
        <v>268435456</v>
      </c>
      <c r="Z328" s="178">
        <f t="shared" si="235"/>
        <v>0</v>
      </c>
      <c r="AA328" s="23"/>
      <c r="AB328" s="386" t="str">
        <f t="shared" si="236"/>
        <v/>
      </c>
      <c r="AC328" s="49" t="str">
        <f t="shared" si="237"/>
        <v/>
      </c>
      <c r="AD328" s="50">
        <f t="shared" si="238"/>
        <v>0</v>
      </c>
      <c r="AE328" s="49" t="str">
        <f t="shared" si="239"/>
        <v/>
      </c>
      <c r="AF328" s="49" t="str">
        <f t="shared" si="240"/>
        <v/>
      </c>
      <c r="AG328" s="48">
        <f t="shared" si="241"/>
        <v>0</v>
      </c>
      <c r="AH328" s="386" t="str">
        <f t="shared" si="242"/>
        <v/>
      </c>
      <c r="AI328" s="49" t="str">
        <f t="shared" si="243"/>
        <v/>
      </c>
      <c r="AJ328" s="50">
        <f t="shared" si="244"/>
        <v>0</v>
      </c>
      <c r="AK328" s="23"/>
      <c r="AL328" s="211">
        <v>29</v>
      </c>
      <c r="AM328" s="51" t="s">
        <v>290</v>
      </c>
      <c r="AN328" s="338"/>
      <c r="AO328" s="338"/>
      <c r="AP328" s="212"/>
      <c r="AQ328" s="213"/>
      <c r="AR328" s="149"/>
      <c r="AS328" s="149" t="s">
        <v>149</v>
      </c>
      <c r="AT328" s="149"/>
      <c r="AU328" s="214"/>
      <c r="AV328" s="267"/>
      <c r="AW328" s="434"/>
      <c r="AX328" s="268"/>
      <c r="AY328" s="269"/>
      <c r="AZ328" s="270"/>
      <c r="BA328" s="271"/>
      <c r="BB328" s="270" t="str">
        <f t="shared" si="225"/>
        <v>{"key_code":"f"}</v>
      </c>
      <c r="BC328" s="121"/>
      <c r="BD328" s="316"/>
    </row>
    <row r="329" spans="1:56" ht="21">
      <c r="A329" s="279"/>
      <c r="B329" s="280"/>
      <c r="C329" s="280"/>
      <c r="D329" s="280"/>
      <c r="E329" s="280"/>
      <c r="F329" s="280"/>
      <c r="G329" s="280"/>
      <c r="H329" s="280"/>
      <c r="I329" s="280"/>
      <c r="J329" s="280"/>
      <c r="K329" s="280"/>
      <c r="L329" s="280"/>
      <c r="M329" s="280"/>
      <c r="N329" s="280"/>
      <c r="O329" s="202" t="str">
        <f t="shared" si="221"/>
        <v/>
      </c>
      <c r="P329" s="86" t="str">
        <f t="shared" si="222"/>
        <v/>
      </c>
      <c r="Q329" s="86" t="str">
        <f t="shared" si="223"/>
        <v/>
      </c>
      <c r="R329" s="93" t="str">
        <f>IF(AND($AM329&lt;&gt;"",$U329=1),_xlfn.CONCAT(R$3,PROPER(_xlfn.XLOOKUP($AS329,入力キー,入力コード)),IF(OR($BD329="",$BD329=$BB329),_xlfn.CONCAT(R$4,IF($AS329=_xlfn.XLOOKUP($AS329,仮想キートップ,入力キー),R$7,R$10),_xlfn.XLOOKUP($AS329,仮想キートップ,入力コード),R$13,$BB329,R$14,_xlfn.XLOOKUP($AS329,仮想キートップ,キー位置),R$15,_xlfn.XLOOKUP($AS329,仮想キートップ,キー位置),R$17,IF($AS329=_xlfn.XLOOKUP($AS329,仮想キートップ,入力キー),R$12,R$11),_xlfn.XLOOKUP($AS329,仮想キートップ,入力コード),R$13,$BB329,R$14,_xlfn.XLOOKUP($AS329,仮想キートップ,キー位置),R$16,_xlfn.XLOOKUP($AS329,仮想キートップ,キー位置),IF(COUNTA($AM329:$AM$348)&gt;1,R$17,R$18)),_xlfn.CONCAT(R$4,R$6,IF($AS329=_xlfn.XLOOKUP($AS329,仮想キートップ,入力キー),R$7,R$10),_xlfn.XLOOKUP($AS329,仮想キートップ,入力コード),R$13,$BB329,R$14,_xlfn.XLOOKUP($AS329,仮想キートップ,キー位置),R$15,_xlfn.XLOOKUP($AS329,仮想キートップ,キー位置),R$17,IF($AS329=_xlfn.XLOOKUP($AS329,仮想キートップ,入力キー),R$8,R$9),_xlfn.XLOOKUP($AS329,仮想キートップ,入力コード),R$13,$BB329,R$14,_xlfn.XLOOKUP($AS329,仮想キートップ,キー位置),R$16,_xlfn.XLOOKUP($AS329,仮想キートップ,キー位置),R$17,R$5,IF($AS329=_xlfn.XLOOKUP($AS329,仮想キートップ,入力キー),R$7,R$10),_xlfn.XLOOKUP($AS329,仮想キートップ,入力コード),R$13,$BD329,R$14,_xlfn.XLOOKUP($AS329,仮想キートップ,キー位置),R$15,_xlfn.XLOOKUP($AS329,仮想キートップ,キー位置),R$17,IF($AS329=_xlfn.XLOOKUP($AS329,仮想キートップ,入力キー),R$12,R$11),_xlfn.XLOOKUP($AS329,仮想キートップ,入力コード),R$13,$BD329,R$14,_xlfn.XLOOKUP($AS329,仮想キートップ,キー位置),R$16,_xlfn.XLOOKUP($AS329,仮想キートップ,キー位置),IF(COUNTA($AM329:$AM$348)&gt;1,R$17,R$18)))),"")</f>
        <v>{"description":"[英数] G","conditions":[{"type":"variable_unless","name":"USC","value":0}],"from":{"key_code":"g","modifiers":{"optional":["shift","caps_lock"]}},"to":[{"key_code":"g"},{"set_variable":{"name":"KC_G","value":1}},{"set_variable":{"name":"USC","value":2}},{"set_variable":{"name":"LKS","value":1}}],"to_after_key_up":[{"set_variable":{"name":"KC_G","value":0}},{"set_variable":{"name":"USC","value":0}}],"type":"basic"},{"from":{"key_code":"g","modifiers":{"optional":["shift","caps_lock"]}},"to":[{"key_code":"g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S329" s="282"/>
      <c r="U329" s="24">
        <f t="shared" si="230"/>
        <v>1</v>
      </c>
      <c r="V329" s="23" t="str">
        <f t="shared" si="231"/>
        <v>@</v>
      </c>
      <c r="W329" s="23">
        <f t="shared" si="232"/>
        <v>0</v>
      </c>
      <c r="X329" s="23">
        <f t="shared" si="233"/>
        <v>0</v>
      </c>
      <c r="Y329" s="30">
        <f t="shared" si="234"/>
        <v>536870912</v>
      </c>
      <c r="Z329" s="178">
        <f t="shared" si="235"/>
        <v>0</v>
      </c>
      <c r="AA329" s="23"/>
      <c r="AB329" s="386" t="str">
        <f t="shared" si="236"/>
        <v/>
      </c>
      <c r="AC329" s="49" t="str">
        <f t="shared" si="237"/>
        <v/>
      </c>
      <c r="AD329" s="50">
        <f t="shared" si="238"/>
        <v>0</v>
      </c>
      <c r="AE329" s="49" t="str">
        <f t="shared" si="239"/>
        <v/>
      </c>
      <c r="AF329" s="49" t="str">
        <f t="shared" si="240"/>
        <v/>
      </c>
      <c r="AG329" s="48">
        <f t="shared" si="241"/>
        <v>0</v>
      </c>
      <c r="AH329" s="386" t="str">
        <f t="shared" si="242"/>
        <v/>
      </c>
      <c r="AI329" s="49" t="str">
        <f t="shared" si="243"/>
        <v/>
      </c>
      <c r="AJ329" s="50">
        <f t="shared" si="244"/>
        <v>0</v>
      </c>
      <c r="AK329" s="23"/>
      <c r="AL329" s="211">
        <v>30</v>
      </c>
      <c r="AM329" s="51" t="s">
        <v>290</v>
      </c>
      <c r="AN329" s="338"/>
      <c r="AO329" s="338"/>
      <c r="AP329" s="212"/>
      <c r="AQ329" s="213"/>
      <c r="AR329" s="149"/>
      <c r="AS329" s="149" t="s">
        <v>151</v>
      </c>
      <c r="AT329" s="149"/>
      <c r="AU329" s="214"/>
      <c r="AV329" s="267"/>
      <c r="AW329" s="434"/>
      <c r="AX329" s="268"/>
      <c r="AY329" s="269"/>
      <c r="AZ329" s="270"/>
      <c r="BA329" s="271"/>
      <c r="BB329" s="270" t="str">
        <f t="shared" si="225"/>
        <v>{"key_code":"g"}</v>
      </c>
      <c r="BC329" s="121"/>
      <c r="BD329" s="316"/>
    </row>
    <row r="330" spans="1:56" ht="21">
      <c r="A330" s="279"/>
      <c r="B330" s="280"/>
      <c r="C330" s="280"/>
      <c r="D330" s="280"/>
      <c r="E330" s="280"/>
      <c r="F330" s="280"/>
      <c r="G330" s="280"/>
      <c r="H330" s="280"/>
      <c r="I330" s="280"/>
      <c r="J330" s="280"/>
      <c r="K330" s="280"/>
      <c r="L330" s="280"/>
      <c r="M330" s="280"/>
      <c r="N330" s="280"/>
      <c r="O330" s="202" t="str">
        <f t="shared" si="221"/>
        <v/>
      </c>
      <c r="P330" s="86" t="str">
        <f t="shared" si="222"/>
        <v/>
      </c>
      <c r="Q330" s="86" t="str">
        <f t="shared" si="223"/>
        <v/>
      </c>
      <c r="R330" s="93" t="str">
        <f>IF(AND($AM330&lt;&gt;"",$U330=1),_xlfn.CONCAT(R$3,PROPER(_xlfn.XLOOKUP($AS330,入力キー,入力コード)),IF(OR($BD330="",$BD330=$BB330),_xlfn.CONCAT(R$4,IF($AS330=_xlfn.XLOOKUP($AS330,仮想キートップ,入力キー),R$7,R$10),_xlfn.XLOOKUP($AS330,仮想キートップ,入力コード),R$13,$BB330,R$14,_xlfn.XLOOKUP($AS330,仮想キートップ,キー位置),R$15,_xlfn.XLOOKUP($AS330,仮想キートップ,キー位置),R$17,IF($AS330=_xlfn.XLOOKUP($AS330,仮想キートップ,入力キー),R$12,R$11),_xlfn.XLOOKUP($AS330,仮想キートップ,入力コード),R$13,$BB330,R$14,_xlfn.XLOOKUP($AS330,仮想キートップ,キー位置),R$16,_xlfn.XLOOKUP($AS330,仮想キートップ,キー位置),IF(COUNTA($AM330:$AM$348)&gt;1,R$17,R$18)),_xlfn.CONCAT(R$4,R$6,IF($AS330=_xlfn.XLOOKUP($AS330,仮想キートップ,入力キー),R$7,R$10),_xlfn.XLOOKUP($AS330,仮想キートップ,入力コード),R$13,$BB330,R$14,_xlfn.XLOOKUP($AS330,仮想キートップ,キー位置),R$15,_xlfn.XLOOKUP($AS330,仮想キートップ,キー位置),R$17,IF($AS330=_xlfn.XLOOKUP($AS330,仮想キートップ,入力キー),R$8,R$9),_xlfn.XLOOKUP($AS330,仮想キートップ,入力コード),R$13,$BB330,R$14,_xlfn.XLOOKUP($AS330,仮想キートップ,キー位置),R$16,_xlfn.XLOOKUP($AS330,仮想キートップ,キー位置),R$17,R$5,IF($AS330=_xlfn.XLOOKUP($AS330,仮想キートップ,入力キー),R$7,R$10),_xlfn.XLOOKUP($AS330,仮想キートップ,入力コード),R$13,$BD330,R$14,_xlfn.XLOOKUP($AS330,仮想キートップ,キー位置),R$15,_xlfn.XLOOKUP($AS330,仮想キートップ,キー位置),R$17,IF($AS330=_xlfn.XLOOKUP($AS330,仮想キートップ,入力キー),R$12,R$11),_xlfn.XLOOKUP($AS330,仮想キートップ,入力コード),R$13,$BD330,R$14,_xlfn.XLOOKUP($AS330,仮想キートップ,キー位置),R$16,_xlfn.XLOOKUP($AS330,仮想キートップ,キー位置),IF(COUNTA($AM330:$AM$348)&gt;1,R$17,R$18)))),"")</f>
        <v>{"description":"[英数] H","conditions":[{"type":"variable_unless","name":"USC","value":0}],"from":{"key_code":"h","modifiers":{"optional":["shift","caps_lock"]}},"to":[{"key_code":"h"},{"set_variable":{"name":"KC_H","value":1}},{"set_variable":{"name":"USC","value":2}},{"set_variable":{"name":"LKS","value":1}}],"to_after_key_up":[{"set_variable":{"name":"KC_H","value":0}},{"set_variable":{"name":"USC","value":0}}],"type":"basic"},{"from":{"key_code":"h","modifiers":{"optional":["shift","caps_lock"]}},"to":[{"key_code":"h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S330" s="282"/>
      <c r="U330" s="24">
        <f t="shared" si="230"/>
        <v>1</v>
      </c>
      <c r="V330" s="23" t="str">
        <f t="shared" si="231"/>
        <v>@</v>
      </c>
      <c r="W330" s="23">
        <f t="shared" si="232"/>
        <v>0</v>
      </c>
      <c r="X330" s="23">
        <f t="shared" si="233"/>
        <v>0</v>
      </c>
      <c r="Y330" s="30">
        <f t="shared" si="234"/>
        <v>1073741824</v>
      </c>
      <c r="Z330" s="178">
        <f t="shared" si="235"/>
        <v>0</v>
      </c>
      <c r="AA330" s="23"/>
      <c r="AB330" s="386" t="str">
        <f t="shared" si="236"/>
        <v/>
      </c>
      <c r="AC330" s="49" t="str">
        <f t="shared" si="237"/>
        <v/>
      </c>
      <c r="AD330" s="50">
        <f t="shared" si="238"/>
        <v>0</v>
      </c>
      <c r="AE330" s="49" t="str">
        <f t="shared" si="239"/>
        <v/>
      </c>
      <c r="AF330" s="49" t="str">
        <f t="shared" si="240"/>
        <v/>
      </c>
      <c r="AG330" s="48">
        <f t="shared" si="241"/>
        <v>0</v>
      </c>
      <c r="AH330" s="386" t="str">
        <f t="shared" si="242"/>
        <v/>
      </c>
      <c r="AI330" s="49" t="str">
        <f t="shared" si="243"/>
        <v/>
      </c>
      <c r="AJ330" s="50">
        <f t="shared" si="244"/>
        <v>0</v>
      </c>
      <c r="AK330" s="23"/>
      <c r="AL330" s="211">
        <v>31</v>
      </c>
      <c r="AM330" s="51" t="s">
        <v>290</v>
      </c>
      <c r="AN330" s="338"/>
      <c r="AO330" s="338"/>
      <c r="AP330" s="212"/>
      <c r="AQ330" s="213"/>
      <c r="AR330" s="149"/>
      <c r="AS330" s="149" t="s">
        <v>153</v>
      </c>
      <c r="AT330" s="149"/>
      <c r="AU330" s="214"/>
      <c r="AV330" s="267"/>
      <c r="AW330" s="434"/>
      <c r="AX330" s="268"/>
      <c r="AY330" s="269"/>
      <c r="AZ330" s="270"/>
      <c r="BA330" s="271"/>
      <c r="BB330" s="270" t="str">
        <f t="shared" si="225"/>
        <v>{"key_code":"h"}</v>
      </c>
      <c r="BC330" s="121"/>
      <c r="BD330" s="316"/>
    </row>
    <row r="331" spans="1:56" ht="21">
      <c r="A331" s="279"/>
      <c r="B331" s="280"/>
      <c r="C331" s="280"/>
      <c r="D331" s="280"/>
      <c r="E331" s="280"/>
      <c r="F331" s="280"/>
      <c r="G331" s="280"/>
      <c r="H331" s="280"/>
      <c r="I331" s="280"/>
      <c r="J331" s="280"/>
      <c r="K331" s="280"/>
      <c r="L331" s="280"/>
      <c r="M331" s="280"/>
      <c r="N331" s="280"/>
      <c r="O331" s="202" t="str">
        <f t="shared" si="221"/>
        <v/>
      </c>
      <c r="P331" s="86" t="str">
        <f t="shared" si="222"/>
        <v/>
      </c>
      <c r="Q331" s="86" t="str">
        <f t="shared" si="223"/>
        <v/>
      </c>
      <c r="R331" s="93" t="str">
        <f>IF(AND($AM331&lt;&gt;"",$U331=1),_xlfn.CONCAT(R$3,PROPER(_xlfn.XLOOKUP($AS331,入力キー,入力コード)),IF(OR($BD331="",$BD331=$BB331),_xlfn.CONCAT(R$4,IF($AS331=_xlfn.XLOOKUP($AS331,仮想キートップ,入力キー),R$7,R$10),_xlfn.XLOOKUP($AS331,仮想キートップ,入力コード),R$13,$BB331,R$14,_xlfn.XLOOKUP($AS331,仮想キートップ,キー位置),R$15,_xlfn.XLOOKUP($AS331,仮想キートップ,キー位置),R$17,IF($AS331=_xlfn.XLOOKUP($AS331,仮想キートップ,入力キー),R$12,R$11),_xlfn.XLOOKUP($AS331,仮想キートップ,入力コード),R$13,$BB331,R$14,_xlfn.XLOOKUP($AS331,仮想キートップ,キー位置),R$16,_xlfn.XLOOKUP($AS331,仮想キートップ,キー位置),IF(COUNTA($AM331:$AM$348)&gt;1,R$17,R$18)),_xlfn.CONCAT(R$4,R$6,IF($AS331=_xlfn.XLOOKUP($AS331,仮想キートップ,入力キー),R$7,R$10),_xlfn.XLOOKUP($AS331,仮想キートップ,入力コード),R$13,$BB331,R$14,_xlfn.XLOOKUP($AS331,仮想キートップ,キー位置),R$15,_xlfn.XLOOKUP($AS331,仮想キートップ,キー位置),R$17,IF($AS331=_xlfn.XLOOKUP($AS331,仮想キートップ,入力キー),R$8,R$9),_xlfn.XLOOKUP($AS331,仮想キートップ,入力コード),R$13,$BB331,R$14,_xlfn.XLOOKUP($AS331,仮想キートップ,キー位置),R$16,_xlfn.XLOOKUP($AS331,仮想キートップ,キー位置),R$17,R$5,IF($AS331=_xlfn.XLOOKUP($AS331,仮想キートップ,入力キー),R$7,R$10),_xlfn.XLOOKUP($AS331,仮想キートップ,入力コード),R$13,$BD331,R$14,_xlfn.XLOOKUP($AS331,仮想キートップ,キー位置),R$15,_xlfn.XLOOKUP($AS331,仮想キートップ,キー位置),R$17,IF($AS331=_xlfn.XLOOKUP($AS331,仮想キートップ,入力キー),R$12,R$11),_xlfn.XLOOKUP($AS331,仮想キートップ,入力コード),R$13,$BD331,R$14,_xlfn.XLOOKUP($AS331,仮想キートップ,キー位置),R$16,_xlfn.XLOOKUP($AS331,仮想キートップ,キー位置),IF(COUNTA($AM331:$AM$348)&gt;1,R$17,R$18)))),"")</f>
        <v>{"description":"[英数] J","conditions":[{"type":"variable_unless","name":"USC","value":0}],"from":{"key_code":"j","modifiers":{"optional":["shift","caps_lock"]}},"to":[{"key_code":"j"},{"set_variable":{"name":"KC_J","value":1}},{"set_variable":{"name":"USC","value":2}},{"set_variable":{"name":"LKS","value":1}}],"to_after_key_up":[{"set_variable":{"name":"KC_J","value":0}},{"set_variable":{"name":"USC","value":0}}],"type":"basic"},{"from":{"key_code":"j","modifiers":{"optional":["shift","caps_lock"]}},"to":[{"key_code":"j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S331" s="282"/>
      <c r="U331" s="24">
        <f t="shared" ref="U331:U348" si="245">COUNTA(AS331:AU331)</f>
        <v>1</v>
      </c>
      <c r="V331" s="23" t="str">
        <f t="shared" ref="V331:V348" si="246">CHAR($V$18+W331+X331)</f>
        <v>@</v>
      </c>
      <c r="W331" s="23">
        <f t="shared" ref="W331:W348" si="247">IF(AQ331="",0,1)</f>
        <v>0</v>
      </c>
      <c r="X331" s="23">
        <f t="shared" ref="X331:X348" si="248">IF(AR331="",0,2)</f>
        <v>0</v>
      </c>
      <c r="Y331" s="30">
        <f t="shared" ref="Y331:Y348" si="249">_xlfn.BITOR(_xlfn.BITOR(_xlfn.BITLSHIFT(1,_xlfn.XLOOKUP(AS331,仮想キートップ,ビット)),_xlfn.BITLSHIFT(1,_xlfn.XLOOKUP(AT331,仮想キートップ,ビット))),_xlfn.BITLSHIFT(1,_xlfn.XLOOKUP(AU331,仮想キートップ,ビット)))</f>
        <v>2147483648</v>
      </c>
      <c r="Z331" s="178">
        <f t="shared" si="235"/>
        <v>0</v>
      </c>
      <c r="AA331" s="23"/>
      <c r="AB331" s="386" t="str">
        <f t="shared" si="236"/>
        <v/>
      </c>
      <c r="AC331" s="49" t="str">
        <f t="shared" ref="AC331:AC348" si="250">_xlfn.XLOOKUP(AB331,ビットパターン,出力かな,"")</f>
        <v/>
      </c>
      <c r="AD331" s="50">
        <f t="shared" ref="AD331:AD348" si="251">_xlfn.XLOOKUP(AC331,ひらがな,移動単位,0)</f>
        <v>0</v>
      </c>
      <c r="AE331" s="49" t="str">
        <f t="shared" si="239"/>
        <v/>
      </c>
      <c r="AF331" s="49" t="str">
        <f t="shared" ref="AF331:AF348" si="252">_xlfn.XLOOKUP(AE331,ビットパターン,出力かな,"")</f>
        <v/>
      </c>
      <c r="AG331" s="48">
        <f t="shared" ref="AG331:AG348" si="253">_xlfn.XLOOKUP(AF331,ひらがな,移動単位,0)</f>
        <v>0</v>
      </c>
      <c r="AH331" s="386" t="str">
        <f t="shared" si="242"/>
        <v/>
      </c>
      <c r="AI331" s="49" t="str">
        <f t="shared" ref="AI331:AI348" si="254">_xlfn.XLOOKUP(AH331,ビットパターン,出力かな,"")</f>
        <v/>
      </c>
      <c r="AJ331" s="50">
        <f t="shared" ref="AJ331:AJ348" si="255">_xlfn.XLOOKUP(AI331,ひらがな,移動単位,0)</f>
        <v>0</v>
      </c>
      <c r="AK331" s="23"/>
      <c r="AL331" s="211">
        <v>32</v>
      </c>
      <c r="AM331" s="51" t="s">
        <v>290</v>
      </c>
      <c r="AN331" s="338"/>
      <c r="AO331" s="338"/>
      <c r="AP331" s="212"/>
      <c r="AQ331" s="213"/>
      <c r="AR331" s="149"/>
      <c r="AS331" s="149" t="s">
        <v>155</v>
      </c>
      <c r="AT331" s="149"/>
      <c r="AU331" s="214"/>
      <c r="AV331" s="267"/>
      <c r="AW331" s="434"/>
      <c r="AX331" s="268"/>
      <c r="AY331" s="269"/>
      <c r="AZ331" s="270"/>
      <c r="BA331" s="271"/>
      <c r="BB331" s="270" t="str">
        <f t="shared" si="225"/>
        <v>{"key_code":"j"}</v>
      </c>
      <c r="BC331" s="121"/>
      <c r="BD331" s="316"/>
    </row>
    <row r="332" spans="1:56" ht="21">
      <c r="A332" s="279"/>
      <c r="B332" s="280"/>
      <c r="C332" s="280"/>
      <c r="D332" s="280"/>
      <c r="E332" s="280"/>
      <c r="F332" s="280"/>
      <c r="G332" s="280"/>
      <c r="H332" s="280"/>
      <c r="I332" s="280"/>
      <c r="J332" s="280"/>
      <c r="K332" s="280"/>
      <c r="L332" s="280"/>
      <c r="M332" s="280"/>
      <c r="N332" s="280"/>
      <c r="O332" s="202" t="str">
        <f t="shared" si="221"/>
        <v/>
      </c>
      <c r="P332" s="86" t="str">
        <f t="shared" si="222"/>
        <v/>
      </c>
      <c r="Q332" s="86" t="str">
        <f t="shared" si="223"/>
        <v/>
      </c>
      <c r="R332" s="93" t="str">
        <f>IF(AND($AM332&lt;&gt;"",$U332=1),_xlfn.CONCAT(R$3,PROPER(_xlfn.XLOOKUP($AS332,入力キー,入力コード)),IF(OR($BD332="",$BD332=$BB332),_xlfn.CONCAT(R$4,IF($AS332=_xlfn.XLOOKUP($AS332,仮想キートップ,入力キー),R$7,R$10),_xlfn.XLOOKUP($AS332,仮想キートップ,入力コード),R$13,$BB332,R$14,_xlfn.XLOOKUP($AS332,仮想キートップ,キー位置),R$15,_xlfn.XLOOKUP($AS332,仮想キートップ,キー位置),R$17,IF($AS332=_xlfn.XLOOKUP($AS332,仮想キートップ,入力キー),R$12,R$11),_xlfn.XLOOKUP($AS332,仮想キートップ,入力コード),R$13,$BB332,R$14,_xlfn.XLOOKUP($AS332,仮想キートップ,キー位置),R$16,_xlfn.XLOOKUP($AS332,仮想キートップ,キー位置),IF(COUNTA($AM332:$AM$348)&gt;1,R$17,R$18)),_xlfn.CONCAT(R$4,R$6,IF($AS332=_xlfn.XLOOKUP($AS332,仮想キートップ,入力キー),R$7,R$10),_xlfn.XLOOKUP($AS332,仮想キートップ,入力コード),R$13,$BB332,R$14,_xlfn.XLOOKUP($AS332,仮想キートップ,キー位置),R$15,_xlfn.XLOOKUP($AS332,仮想キートップ,キー位置),R$17,IF($AS332=_xlfn.XLOOKUP($AS332,仮想キートップ,入力キー),R$8,R$9),_xlfn.XLOOKUP($AS332,仮想キートップ,入力コード),R$13,$BB332,R$14,_xlfn.XLOOKUP($AS332,仮想キートップ,キー位置),R$16,_xlfn.XLOOKUP($AS332,仮想キートップ,キー位置),R$17,R$5,IF($AS332=_xlfn.XLOOKUP($AS332,仮想キートップ,入力キー),R$7,R$10),_xlfn.XLOOKUP($AS332,仮想キートップ,入力コード),R$13,$BD332,R$14,_xlfn.XLOOKUP($AS332,仮想キートップ,キー位置),R$15,_xlfn.XLOOKUP($AS332,仮想キートップ,キー位置),R$17,IF($AS332=_xlfn.XLOOKUP($AS332,仮想キートップ,入力キー),R$12,R$11),_xlfn.XLOOKUP($AS332,仮想キートップ,入力コード),R$13,$BD332,R$14,_xlfn.XLOOKUP($AS332,仮想キートップ,キー位置),R$16,_xlfn.XLOOKUP($AS332,仮想キートップ,キー位置),IF(COUNTA($AM332:$AM$348)&gt;1,R$17,R$18)))),"")</f>
        <v>{"description":"[英数] K","conditions":[{"type":"variable_unless","name":"USC","value":0}],"from":{"key_code":"k","modifiers":{"optional":["shift","caps_lock"]}},"to":[{"key_code":"k"},{"set_variable":{"name":"KC_K","value":1}},{"set_variable":{"name":"USC","value":2}},{"set_variable":{"name":"LKS","value":1}}],"to_after_key_up":[{"set_variable":{"name":"KC_K","value":0}},{"set_variable":{"name":"USC","value":0}}],"type":"basic"},{"from":{"key_code":"k","modifiers":{"optional":["shift","caps_lock"]}},"to":[{"key_code":"k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S332" s="282"/>
      <c r="U332" s="24">
        <f t="shared" si="245"/>
        <v>1</v>
      </c>
      <c r="V332" s="23" t="str">
        <f t="shared" si="246"/>
        <v>@</v>
      </c>
      <c r="W332" s="23">
        <f t="shared" si="247"/>
        <v>0</v>
      </c>
      <c r="X332" s="23">
        <f t="shared" si="248"/>
        <v>0</v>
      </c>
      <c r="Y332" s="30">
        <f t="shared" si="249"/>
        <v>4294967296</v>
      </c>
      <c r="Z332" s="178">
        <f t="shared" si="235"/>
        <v>0</v>
      </c>
      <c r="AA332" s="23"/>
      <c r="AB332" s="386" t="str">
        <f t="shared" si="236"/>
        <v/>
      </c>
      <c r="AC332" s="49" t="str">
        <f t="shared" si="250"/>
        <v/>
      </c>
      <c r="AD332" s="50">
        <f t="shared" si="251"/>
        <v>0</v>
      </c>
      <c r="AE332" s="49" t="str">
        <f t="shared" si="239"/>
        <v/>
      </c>
      <c r="AF332" s="49" t="str">
        <f t="shared" si="252"/>
        <v/>
      </c>
      <c r="AG332" s="48">
        <f t="shared" si="253"/>
        <v>0</v>
      </c>
      <c r="AH332" s="386" t="str">
        <f t="shared" si="242"/>
        <v/>
      </c>
      <c r="AI332" s="49" t="str">
        <f t="shared" si="254"/>
        <v/>
      </c>
      <c r="AJ332" s="50">
        <f t="shared" si="255"/>
        <v>0</v>
      </c>
      <c r="AK332" s="23"/>
      <c r="AL332" s="211">
        <v>33</v>
      </c>
      <c r="AM332" s="51" t="s">
        <v>290</v>
      </c>
      <c r="AN332" s="338"/>
      <c r="AO332" s="338"/>
      <c r="AP332" s="212"/>
      <c r="AQ332" s="213"/>
      <c r="AR332" s="149"/>
      <c r="AS332" s="149" t="s">
        <v>157</v>
      </c>
      <c r="AT332" s="149"/>
      <c r="AU332" s="214"/>
      <c r="AV332" s="267"/>
      <c r="AW332" s="434"/>
      <c r="AX332" s="268"/>
      <c r="AY332" s="269"/>
      <c r="AZ332" s="270"/>
      <c r="BA332" s="271"/>
      <c r="BB332" s="270" t="str">
        <f t="shared" si="225"/>
        <v>{"key_code":"k"}</v>
      </c>
      <c r="BC332" s="121"/>
      <c r="BD332" s="316"/>
    </row>
    <row r="333" spans="1:56" ht="21">
      <c r="A333" s="279"/>
      <c r="B333" s="280"/>
      <c r="C333" s="280"/>
      <c r="D333" s="280"/>
      <c r="E333" s="280"/>
      <c r="F333" s="280"/>
      <c r="G333" s="280"/>
      <c r="H333" s="280"/>
      <c r="I333" s="280"/>
      <c r="J333" s="280"/>
      <c r="K333" s="280"/>
      <c r="L333" s="280"/>
      <c r="M333" s="280"/>
      <c r="N333" s="280"/>
      <c r="O333" s="202" t="str">
        <f t="shared" si="221"/>
        <v/>
      </c>
      <c r="P333" s="86" t="str">
        <f t="shared" si="222"/>
        <v/>
      </c>
      <c r="Q333" s="86" t="str">
        <f t="shared" si="223"/>
        <v/>
      </c>
      <c r="R333" s="93" t="str">
        <f>IF(AND($AM333&lt;&gt;"",$U333=1),_xlfn.CONCAT(R$3,PROPER(_xlfn.XLOOKUP($AS333,入力キー,入力コード)),IF(OR($BD333="",$BD333=$BB333),_xlfn.CONCAT(R$4,IF($AS333=_xlfn.XLOOKUP($AS333,仮想キートップ,入力キー),R$7,R$10),_xlfn.XLOOKUP($AS333,仮想キートップ,入力コード),R$13,$BB333,R$14,_xlfn.XLOOKUP($AS333,仮想キートップ,キー位置),R$15,_xlfn.XLOOKUP($AS333,仮想キートップ,キー位置),R$17,IF($AS333=_xlfn.XLOOKUP($AS333,仮想キートップ,入力キー),R$12,R$11),_xlfn.XLOOKUP($AS333,仮想キートップ,入力コード),R$13,$BB333,R$14,_xlfn.XLOOKUP($AS333,仮想キートップ,キー位置),R$16,_xlfn.XLOOKUP($AS333,仮想キートップ,キー位置),IF(COUNTA($AM333:$AM$348)&gt;1,R$17,R$18)),_xlfn.CONCAT(R$4,R$6,IF($AS333=_xlfn.XLOOKUP($AS333,仮想キートップ,入力キー),R$7,R$10),_xlfn.XLOOKUP($AS333,仮想キートップ,入力コード),R$13,$BB333,R$14,_xlfn.XLOOKUP($AS333,仮想キートップ,キー位置),R$15,_xlfn.XLOOKUP($AS333,仮想キートップ,キー位置),R$17,IF($AS333=_xlfn.XLOOKUP($AS333,仮想キートップ,入力キー),R$8,R$9),_xlfn.XLOOKUP($AS333,仮想キートップ,入力コード),R$13,$BB333,R$14,_xlfn.XLOOKUP($AS333,仮想キートップ,キー位置),R$16,_xlfn.XLOOKUP($AS333,仮想キートップ,キー位置),R$17,R$5,IF($AS333=_xlfn.XLOOKUP($AS333,仮想キートップ,入力キー),R$7,R$10),_xlfn.XLOOKUP($AS333,仮想キートップ,入力コード),R$13,$BD333,R$14,_xlfn.XLOOKUP($AS333,仮想キートップ,キー位置),R$15,_xlfn.XLOOKUP($AS333,仮想キートップ,キー位置),R$17,IF($AS333=_xlfn.XLOOKUP($AS333,仮想キートップ,入力キー),R$12,R$11),_xlfn.XLOOKUP($AS333,仮想キートップ,入力コード),R$13,$BD333,R$14,_xlfn.XLOOKUP($AS333,仮想キートップ,キー位置),R$16,_xlfn.XLOOKUP($AS333,仮想キートップ,キー位置),IF(COUNTA($AM333:$AM$348)&gt;1,R$17,R$18)))),"")</f>
        <v>{"description":"[英数] L","conditions":[{"type":"variable_unless","name":"USC","value":0}],"from":{"key_code":"l","modifiers":{"optional":["shift","caps_lock"]}},"to":[{"key_code":"l"},{"set_variable":{"name":"KC_L","value":1}},{"set_variable":{"name":"USC","value":2}},{"set_variable":{"name":"LKS","value":1}}],"to_after_key_up":[{"set_variable":{"name":"KC_L","value":0}},{"set_variable":{"name":"USC","value":0}}],"type":"basic"},{"from":{"key_code":"l","modifiers":{"optional":["shift","caps_lock"]}},"to":[{"key_code":"l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S333" s="282"/>
      <c r="U333" s="24">
        <f t="shared" si="245"/>
        <v>1</v>
      </c>
      <c r="V333" s="23" t="str">
        <f t="shared" si="246"/>
        <v>@</v>
      </c>
      <c r="W333" s="23">
        <f t="shared" si="247"/>
        <v>0</v>
      </c>
      <c r="X333" s="23">
        <f t="shared" si="248"/>
        <v>0</v>
      </c>
      <c r="Y333" s="30">
        <f t="shared" si="249"/>
        <v>8589934592</v>
      </c>
      <c r="Z333" s="178">
        <f t="shared" si="235"/>
        <v>0</v>
      </c>
      <c r="AA333" s="23"/>
      <c r="AB333" s="386" t="str">
        <f t="shared" si="236"/>
        <v/>
      </c>
      <c r="AC333" s="49" t="str">
        <f t="shared" si="250"/>
        <v/>
      </c>
      <c r="AD333" s="50">
        <f t="shared" si="251"/>
        <v>0</v>
      </c>
      <c r="AE333" s="49" t="str">
        <f t="shared" si="239"/>
        <v/>
      </c>
      <c r="AF333" s="49" t="str">
        <f t="shared" si="252"/>
        <v/>
      </c>
      <c r="AG333" s="48">
        <f t="shared" si="253"/>
        <v>0</v>
      </c>
      <c r="AH333" s="386" t="str">
        <f t="shared" si="242"/>
        <v/>
      </c>
      <c r="AI333" s="49" t="str">
        <f t="shared" si="254"/>
        <v/>
      </c>
      <c r="AJ333" s="50">
        <f t="shared" si="255"/>
        <v>0</v>
      </c>
      <c r="AK333" s="23"/>
      <c r="AL333" s="211">
        <v>34</v>
      </c>
      <c r="AM333" s="51" t="s">
        <v>290</v>
      </c>
      <c r="AN333" s="338"/>
      <c r="AO333" s="338"/>
      <c r="AP333" s="212"/>
      <c r="AQ333" s="213"/>
      <c r="AR333" s="149"/>
      <c r="AS333" s="149" t="s">
        <v>159</v>
      </c>
      <c r="AT333" s="149"/>
      <c r="AU333" s="214"/>
      <c r="AV333" s="267"/>
      <c r="AW333" s="434"/>
      <c r="AX333" s="268"/>
      <c r="AY333" s="269"/>
      <c r="AZ333" s="270"/>
      <c r="BA333" s="271"/>
      <c r="BB333" s="270" t="str">
        <f t="shared" si="225"/>
        <v>{"key_code":"l"}</v>
      </c>
      <c r="BC333" s="121"/>
      <c r="BD333" s="316"/>
    </row>
    <row r="334" spans="1:56" ht="21">
      <c r="A334" s="279"/>
      <c r="B334" s="280"/>
      <c r="C334" s="280"/>
      <c r="D334" s="280"/>
      <c r="E334" s="280"/>
      <c r="F334" s="280"/>
      <c r="G334" s="280"/>
      <c r="H334" s="280"/>
      <c r="I334" s="280"/>
      <c r="J334" s="280"/>
      <c r="K334" s="280"/>
      <c r="L334" s="280"/>
      <c r="M334" s="280"/>
      <c r="N334" s="280"/>
      <c r="O334" s="202" t="str">
        <f t="shared" si="221"/>
        <v/>
      </c>
      <c r="P334" s="86" t="str">
        <f t="shared" si="222"/>
        <v/>
      </c>
      <c r="Q334" s="86" t="str">
        <f t="shared" si="223"/>
        <v/>
      </c>
      <c r="R334" s="93" t="str">
        <f>IF(AND($AM334&lt;&gt;"",$U334=1),_xlfn.CONCAT(R$3,PROPER(_xlfn.XLOOKUP($AS334,入力キー,入力コード)),IF(OR($BD334="",$BD334=$BB334),_xlfn.CONCAT(R$4,IF($AS334=_xlfn.XLOOKUP($AS334,仮想キートップ,入力キー),R$7,R$10),_xlfn.XLOOKUP($AS334,仮想キートップ,入力コード),R$13,$BB334,R$14,_xlfn.XLOOKUP($AS334,仮想キートップ,キー位置),R$15,_xlfn.XLOOKUP($AS334,仮想キートップ,キー位置),R$17,IF($AS334=_xlfn.XLOOKUP($AS334,仮想キートップ,入力キー),R$12,R$11),_xlfn.XLOOKUP($AS334,仮想キートップ,入力コード),R$13,$BB334,R$14,_xlfn.XLOOKUP($AS334,仮想キートップ,キー位置),R$16,_xlfn.XLOOKUP($AS334,仮想キートップ,キー位置),IF(COUNTA($AM334:$AM$348)&gt;1,R$17,R$18)),_xlfn.CONCAT(R$4,R$6,IF($AS334=_xlfn.XLOOKUP($AS334,仮想キートップ,入力キー),R$7,R$10),_xlfn.XLOOKUP($AS334,仮想キートップ,入力コード),R$13,$BB334,R$14,_xlfn.XLOOKUP($AS334,仮想キートップ,キー位置),R$15,_xlfn.XLOOKUP($AS334,仮想キートップ,キー位置),R$17,IF($AS334=_xlfn.XLOOKUP($AS334,仮想キートップ,入力キー),R$8,R$9),_xlfn.XLOOKUP($AS334,仮想キートップ,入力コード),R$13,$BB334,R$14,_xlfn.XLOOKUP($AS334,仮想キートップ,キー位置),R$16,_xlfn.XLOOKUP($AS334,仮想キートップ,キー位置),R$17,R$5,IF($AS334=_xlfn.XLOOKUP($AS334,仮想キートップ,入力キー),R$7,R$10),_xlfn.XLOOKUP($AS334,仮想キートップ,入力コード),R$13,$BD334,R$14,_xlfn.XLOOKUP($AS334,仮想キートップ,キー位置),R$15,_xlfn.XLOOKUP($AS334,仮想キートップ,キー位置),R$17,IF($AS334=_xlfn.XLOOKUP($AS334,仮想キートップ,入力キー),R$12,R$11),_xlfn.XLOOKUP($AS334,仮想キートップ,入力コード),R$13,$BD334,R$14,_xlfn.XLOOKUP($AS334,仮想キートップ,キー位置),R$16,_xlfn.XLOOKUP($AS334,仮想キートップ,キー位置),IF(COUNTA($AM334:$AM$348)&gt;1,R$17,R$18)))),"")</f>
        <v>{"description":"[英数] Semicolon","conditions":[{"type":"variable_unless","name":"USC","value":0}],"from":{"key_code":"semicolon","modifiers":{"optional":["shift","caps_lock"]}},"to":[{"key_code":"semicolon"},{"set_variable":{"name":"KC_SCLN","value":1}},{"set_variable":{"name":"USC","value":2}},{"set_variable":{"name":"LKS","value":1}}],"to_after_key_up":[{"set_variable":{"name":"KC_SCLN","value":0}},{"set_variable":{"name":"USC","value":0}}],"type":"basic"},{"from":{"key_code":"semicolon","modifiers":{"optional":["shift","caps_lock"]}},"to":[{"key_code":"semicolon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S334" s="282"/>
      <c r="U334" s="24">
        <f t="shared" si="245"/>
        <v>1</v>
      </c>
      <c r="V334" s="23" t="str">
        <f t="shared" si="246"/>
        <v>@</v>
      </c>
      <c r="W334" s="23">
        <f t="shared" si="247"/>
        <v>0</v>
      </c>
      <c r="X334" s="23">
        <f t="shared" si="248"/>
        <v>0</v>
      </c>
      <c r="Y334" s="30">
        <f t="shared" si="249"/>
        <v>17179869184</v>
      </c>
      <c r="Z334" s="178">
        <f t="shared" si="235"/>
        <v>0</v>
      </c>
      <c r="AA334" s="23"/>
      <c r="AB334" s="386" t="str">
        <f t="shared" si="236"/>
        <v/>
      </c>
      <c r="AC334" s="49" t="str">
        <f t="shared" si="250"/>
        <v/>
      </c>
      <c r="AD334" s="50">
        <f t="shared" si="251"/>
        <v>0</v>
      </c>
      <c r="AE334" s="49" t="str">
        <f t="shared" si="239"/>
        <v/>
      </c>
      <c r="AF334" s="49" t="str">
        <f t="shared" si="252"/>
        <v/>
      </c>
      <c r="AG334" s="48">
        <f t="shared" si="253"/>
        <v>0</v>
      </c>
      <c r="AH334" s="386" t="str">
        <f t="shared" si="242"/>
        <v/>
      </c>
      <c r="AI334" s="49" t="str">
        <f t="shared" si="254"/>
        <v/>
      </c>
      <c r="AJ334" s="50">
        <f t="shared" si="255"/>
        <v>0</v>
      </c>
      <c r="AK334" s="23"/>
      <c r="AL334" s="211">
        <v>35</v>
      </c>
      <c r="AM334" s="51" t="s">
        <v>290</v>
      </c>
      <c r="AN334" s="338"/>
      <c r="AO334" s="338"/>
      <c r="AP334" s="212"/>
      <c r="AQ334" s="213"/>
      <c r="AR334" s="149"/>
      <c r="AS334" s="149" t="s">
        <v>161</v>
      </c>
      <c r="AT334" s="149"/>
      <c r="AU334" s="214"/>
      <c r="AV334" s="267"/>
      <c r="AW334" s="434"/>
      <c r="AX334" s="268"/>
      <c r="AY334" s="269"/>
      <c r="AZ334" s="270"/>
      <c r="BA334" s="271"/>
      <c r="BB334" s="270" t="str">
        <f t="shared" si="225"/>
        <v>{"key_code":"semicolon"}</v>
      </c>
      <c r="BC334" s="121"/>
      <c r="BD334" s="316"/>
    </row>
    <row r="335" spans="1:56" ht="21">
      <c r="A335" s="279"/>
      <c r="B335" s="280"/>
      <c r="C335" s="280"/>
      <c r="D335" s="280"/>
      <c r="E335" s="280"/>
      <c r="F335" s="280"/>
      <c r="G335" s="280"/>
      <c r="H335" s="280"/>
      <c r="I335" s="280"/>
      <c r="J335" s="280"/>
      <c r="K335" s="280"/>
      <c r="L335" s="280"/>
      <c r="M335" s="280"/>
      <c r="N335" s="280"/>
      <c r="O335" s="202" t="str">
        <f t="shared" si="221"/>
        <v/>
      </c>
      <c r="P335" s="86" t="str">
        <f t="shared" si="222"/>
        <v/>
      </c>
      <c r="Q335" s="86" t="str">
        <f t="shared" si="223"/>
        <v/>
      </c>
      <c r="R335" s="93" t="str">
        <f>IF(AND($AM335&lt;&gt;"",$U335=1),_xlfn.CONCAT(R$3,PROPER(_xlfn.XLOOKUP($AS335,入力キー,入力コード)),IF(OR($BD335="",$BD335=$BB335),_xlfn.CONCAT(R$4,IF($AS335=_xlfn.XLOOKUP($AS335,仮想キートップ,入力キー),R$7,R$10),_xlfn.XLOOKUP($AS335,仮想キートップ,入力コード),R$13,$BB335,R$14,_xlfn.XLOOKUP($AS335,仮想キートップ,キー位置),R$15,_xlfn.XLOOKUP($AS335,仮想キートップ,キー位置),R$17,IF($AS335=_xlfn.XLOOKUP($AS335,仮想キートップ,入力キー),R$12,R$11),_xlfn.XLOOKUP($AS335,仮想キートップ,入力コード),R$13,$BB335,R$14,_xlfn.XLOOKUP($AS335,仮想キートップ,キー位置),R$16,_xlfn.XLOOKUP($AS335,仮想キートップ,キー位置),IF(COUNTA($AM335:$AM$348)&gt;1,R$17,R$18)),_xlfn.CONCAT(R$4,R$6,IF($AS335=_xlfn.XLOOKUP($AS335,仮想キートップ,入力キー),R$7,R$10),_xlfn.XLOOKUP($AS335,仮想キートップ,入力コード),R$13,$BB335,R$14,_xlfn.XLOOKUP($AS335,仮想キートップ,キー位置),R$15,_xlfn.XLOOKUP($AS335,仮想キートップ,キー位置),R$17,IF($AS335=_xlfn.XLOOKUP($AS335,仮想キートップ,入力キー),R$8,R$9),_xlfn.XLOOKUP($AS335,仮想キートップ,入力コード),R$13,$BB335,R$14,_xlfn.XLOOKUP($AS335,仮想キートップ,キー位置),R$16,_xlfn.XLOOKUP($AS335,仮想キートップ,キー位置),R$17,R$5,IF($AS335=_xlfn.XLOOKUP($AS335,仮想キートップ,入力キー),R$7,R$10),_xlfn.XLOOKUP($AS335,仮想キートップ,入力コード),R$13,$BD335,R$14,_xlfn.XLOOKUP($AS335,仮想キートップ,キー位置),R$15,_xlfn.XLOOKUP($AS335,仮想キートップ,キー位置),R$17,IF($AS335=_xlfn.XLOOKUP($AS335,仮想キートップ,入力キー),R$12,R$11),_xlfn.XLOOKUP($AS335,仮想キートップ,入力コード),R$13,$BD335,R$14,_xlfn.XLOOKUP($AS335,仮想キートップ,キー位置),R$16,_xlfn.XLOOKUP($AS335,仮想キートップ,キー位置),IF(COUNTA($AM335:$AM$348)&gt;1,R$17,R$18)))),"")</f>
        <v>{"description":"[英数] Quote","conditions":[{"type":"variable_unless","name":"USC","value":0}],"from":{"key_code":"quote","modifiers":{"optional":["shift","caps_lock"]}},"to":[{"key_code":"quote"},{"set_variable":{"name":"KC_QUOT","value":1}},{"set_variable":{"name":"USC","value":2}},{"set_variable":{"name":"LKS","value":1}}],"to_after_key_up":[{"set_variable":{"name":"KC_QUOT","value":0}},{"set_variable":{"name":"USC","value":0}}],"type":"basic"},{"from":{"key_code":"quote","modifiers":{"optional":["shift","caps_lock"]}},"to":[{"key_code":"quote"},{"set_variable":{"name":"KC_QUOT","value":1}},{"set_variable":{"name":"USC","value":1}},{"set_variable":{"name":"LKS","value":1}}],"to_after_key_up":[{"set_variable":{"name":"KC_QUOT","value":0}},{"set_variable":{"name":"USC","value":0}}],"type":"basic"},</v>
      </c>
      <c r="S335" s="282"/>
      <c r="U335" s="24">
        <f t="shared" si="245"/>
        <v>1</v>
      </c>
      <c r="V335" s="23" t="str">
        <f t="shared" si="246"/>
        <v>@</v>
      </c>
      <c r="W335" s="23">
        <f t="shared" si="247"/>
        <v>0</v>
      </c>
      <c r="X335" s="23">
        <f t="shared" si="248"/>
        <v>0</v>
      </c>
      <c r="Y335" s="30">
        <f t="shared" si="249"/>
        <v>34359738368</v>
      </c>
      <c r="Z335" s="178">
        <f t="shared" si="235"/>
        <v>0</v>
      </c>
      <c r="AA335" s="23"/>
      <c r="AB335" s="386" t="str">
        <f t="shared" si="236"/>
        <v/>
      </c>
      <c r="AC335" s="49" t="str">
        <f t="shared" si="250"/>
        <v/>
      </c>
      <c r="AD335" s="50">
        <f t="shared" si="251"/>
        <v>0</v>
      </c>
      <c r="AE335" s="49" t="str">
        <f t="shared" si="239"/>
        <v/>
      </c>
      <c r="AF335" s="49" t="str">
        <f t="shared" si="252"/>
        <v/>
      </c>
      <c r="AG335" s="48">
        <f t="shared" si="253"/>
        <v>0</v>
      </c>
      <c r="AH335" s="386" t="str">
        <f t="shared" si="242"/>
        <v/>
      </c>
      <c r="AI335" s="49" t="str">
        <f t="shared" si="254"/>
        <v/>
      </c>
      <c r="AJ335" s="50">
        <f t="shared" si="255"/>
        <v>0</v>
      </c>
      <c r="AK335" s="23"/>
      <c r="AL335" s="211">
        <v>36</v>
      </c>
      <c r="AM335" s="51" t="s">
        <v>290</v>
      </c>
      <c r="AN335" s="338"/>
      <c r="AO335" s="338"/>
      <c r="AP335" s="212"/>
      <c r="AQ335" s="213"/>
      <c r="AR335" s="149"/>
      <c r="AS335" s="149" t="s">
        <v>163</v>
      </c>
      <c r="AT335" s="149"/>
      <c r="AU335" s="214"/>
      <c r="AV335" s="267"/>
      <c r="AW335" s="434"/>
      <c r="AX335" s="268"/>
      <c r="AY335" s="269"/>
      <c r="AZ335" s="270"/>
      <c r="BA335" s="271"/>
      <c r="BB335" s="270" t="str">
        <f t="shared" si="225"/>
        <v>{"key_code":"quote"}</v>
      </c>
      <c r="BC335" s="121"/>
      <c r="BD335" s="316"/>
    </row>
    <row r="336" spans="1:56" ht="21">
      <c r="A336" s="279"/>
      <c r="B336" s="280"/>
      <c r="C336" s="280"/>
      <c r="D336" s="280"/>
      <c r="E336" s="280"/>
      <c r="F336" s="280"/>
      <c r="G336" s="280"/>
      <c r="H336" s="280"/>
      <c r="I336" s="280"/>
      <c r="J336" s="280"/>
      <c r="K336" s="280"/>
      <c r="L336" s="280"/>
      <c r="M336" s="280"/>
      <c r="N336" s="280"/>
      <c r="O336" s="202" t="str">
        <f t="shared" si="221"/>
        <v/>
      </c>
      <c r="P336" s="86" t="str">
        <f t="shared" si="222"/>
        <v/>
      </c>
      <c r="Q336" s="86" t="str">
        <f t="shared" si="223"/>
        <v/>
      </c>
      <c r="R336" s="93" t="str">
        <f>IF(AND($AM336&lt;&gt;"",$U336=1),_xlfn.CONCAT(R$3,PROPER(_xlfn.XLOOKUP($AS336,入力キー,入力コード)),IF(OR($BD336="",$BD336=$BB336),_xlfn.CONCAT(R$4,IF($AS336=_xlfn.XLOOKUP($AS336,仮想キートップ,入力キー),R$7,R$10),_xlfn.XLOOKUP($AS336,仮想キートップ,入力コード),R$13,$BB336,R$14,_xlfn.XLOOKUP($AS336,仮想キートップ,キー位置),R$15,_xlfn.XLOOKUP($AS336,仮想キートップ,キー位置),R$17,IF($AS336=_xlfn.XLOOKUP($AS336,仮想キートップ,入力キー),R$12,R$11),_xlfn.XLOOKUP($AS336,仮想キートップ,入力コード),R$13,$BB336,R$14,_xlfn.XLOOKUP($AS336,仮想キートップ,キー位置),R$16,_xlfn.XLOOKUP($AS336,仮想キートップ,キー位置),IF(COUNTA($AM336:$AM$348)&gt;1,R$17,R$18)),_xlfn.CONCAT(R$4,R$6,IF($AS336=_xlfn.XLOOKUP($AS336,仮想キートップ,入力キー),R$7,R$10),_xlfn.XLOOKUP($AS336,仮想キートップ,入力コード),R$13,$BB336,R$14,_xlfn.XLOOKUP($AS336,仮想キートップ,キー位置),R$15,_xlfn.XLOOKUP($AS336,仮想キートップ,キー位置),R$17,IF($AS336=_xlfn.XLOOKUP($AS336,仮想キートップ,入力キー),R$8,R$9),_xlfn.XLOOKUP($AS336,仮想キートップ,入力コード),R$13,$BB336,R$14,_xlfn.XLOOKUP($AS336,仮想キートップ,キー位置),R$16,_xlfn.XLOOKUP($AS336,仮想キートップ,キー位置),R$17,R$5,IF($AS336=_xlfn.XLOOKUP($AS336,仮想キートップ,入力キー),R$7,R$10),_xlfn.XLOOKUP($AS336,仮想キートップ,入力コード),R$13,$BD336,R$14,_xlfn.XLOOKUP($AS336,仮想キートップ,キー位置),R$15,_xlfn.XLOOKUP($AS336,仮想キートップ,キー位置),R$17,IF($AS336=_xlfn.XLOOKUP($AS336,仮想キートップ,入力キー),R$12,R$11),_xlfn.XLOOKUP($AS336,仮想キートップ,入力コード),R$13,$BD336,R$14,_xlfn.XLOOKUP($AS336,仮想キートップ,キー位置),R$16,_xlfn.XLOOKUP($AS336,仮想キートップ,キー位置),IF(COUNTA($AM336:$AM$348)&gt;1,R$17,R$18)))),"")</f>
        <v>{"description":"[英数] Non_Us_Pound","conditions":[{"type":"keyboard_type_if","keyboard_types":["jis"]},{"type":"variable_unless","name":"USC","value":0}],"from":{"key_code":"non_us_pound","modifiers":{"optional":["shift","caps_lock"]}},"to":[{"key_code":"non_us_pound"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],"from":{"key_code":"non_us_pound","modifiers":{"optional":["shift","caps_lock"]}},"to":[{"key_code":"non_us_pound"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unless","name":"USC","value":0}],"from":{"key_code":"non_us_pound","modifiers":{"optional":["shift","caps_lock"]}},"to":[{"key_code":"backslash"},{"set_variable":{"name":"KC_NUHS","value":1}},{"set_variable":{"name":"USC","value":2}},{"set_variable":{"name":"LKS","value":1}}],"to_after_key_up":[{"set_variable":{"name":"KC_NUHS","value":0}},{"set_variable":{"name":"USC","value":0}}],"type":"basic"},{"from":{"key_code":"non_us_pound","modifiers":{"optional":["shift","caps_lock"]}},"to":[{"key_code":"backslash"},{"set_variable":{"name":"KC_NUHS","value":1}},{"set_variable":{"name":"USC","value":1}},{"set_variable":{"name":"LKS","value":1}}],"to_after_key_up":[{"set_variable":{"name":"KC_NUHS","value":0}},{"set_variable":{"name":"USC","value":0}}],"type":"basic"},</v>
      </c>
      <c r="S336" s="282"/>
      <c r="U336" s="24">
        <f t="shared" si="245"/>
        <v>1</v>
      </c>
      <c r="V336" s="23" t="str">
        <f t="shared" si="246"/>
        <v>@</v>
      </c>
      <c r="W336" s="23">
        <f t="shared" si="247"/>
        <v>0</v>
      </c>
      <c r="X336" s="23">
        <f t="shared" si="248"/>
        <v>0</v>
      </c>
      <c r="Y336" s="30">
        <f t="shared" si="249"/>
        <v>68719476736</v>
      </c>
      <c r="Z336" s="178">
        <f t="shared" si="235"/>
        <v>0</v>
      </c>
      <c r="AA336" s="23"/>
      <c r="AB336" s="386" t="str">
        <f t="shared" si="236"/>
        <v/>
      </c>
      <c r="AC336" s="49" t="str">
        <f t="shared" si="250"/>
        <v/>
      </c>
      <c r="AD336" s="50">
        <f t="shared" si="251"/>
        <v>0</v>
      </c>
      <c r="AE336" s="49" t="str">
        <f t="shared" si="239"/>
        <v/>
      </c>
      <c r="AF336" s="49" t="str">
        <f t="shared" si="252"/>
        <v/>
      </c>
      <c r="AG336" s="48">
        <f t="shared" si="253"/>
        <v>0</v>
      </c>
      <c r="AH336" s="386" t="str">
        <f t="shared" si="242"/>
        <v/>
      </c>
      <c r="AI336" s="49" t="str">
        <f t="shared" si="254"/>
        <v/>
      </c>
      <c r="AJ336" s="50">
        <f t="shared" si="255"/>
        <v>0</v>
      </c>
      <c r="AK336" s="23"/>
      <c r="AL336" s="211">
        <v>37</v>
      </c>
      <c r="AM336" s="51" t="s">
        <v>290</v>
      </c>
      <c r="AN336" s="338"/>
      <c r="AO336" s="338"/>
      <c r="AP336" s="212"/>
      <c r="AQ336" s="213"/>
      <c r="AR336" s="149"/>
      <c r="AS336" s="149" t="s">
        <v>75</v>
      </c>
      <c r="AT336" s="149"/>
      <c r="AU336" s="214"/>
      <c r="AV336" s="267"/>
      <c r="AW336" s="434"/>
      <c r="AX336" s="268"/>
      <c r="AY336" s="269"/>
      <c r="AZ336" s="270"/>
      <c r="BA336" s="271"/>
      <c r="BB336" s="270" t="str">
        <f t="shared" si="225"/>
        <v>{"key_code":"non_us_pound"}</v>
      </c>
      <c r="BC336" s="121"/>
      <c r="BD336" s="316" t="s">
        <v>920</v>
      </c>
    </row>
    <row r="337" spans="1:56" ht="21">
      <c r="A337" s="279"/>
      <c r="B337" s="280"/>
      <c r="C337" s="280"/>
      <c r="D337" s="280"/>
      <c r="E337" s="280"/>
      <c r="F337" s="280"/>
      <c r="G337" s="280"/>
      <c r="H337" s="280"/>
      <c r="I337" s="280"/>
      <c r="J337" s="280"/>
      <c r="K337" s="280"/>
      <c r="L337" s="280"/>
      <c r="M337" s="280"/>
      <c r="N337" s="280"/>
      <c r="O337" s="202" t="str">
        <f t="shared" si="221"/>
        <v/>
      </c>
      <c r="P337" s="86" t="str">
        <f t="shared" si="222"/>
        <v/>
      </c>
      <c r="Q337" s="86" t="str">
        <f t="shared" si="223"/>
        <v/>
      </c>
      <c r="R337" s="93" t="str">
        <f>IF(AND($AM337&lt;&gt;"",$U337=1),_xlfn.CONCAT(R$3,PROPER(_xlfn.XLOOKUP($AS337,入力キー,入力コード)),IF(OR($BD337="",$BD337=$BB337),_xlfn.CONCAT(R$4,IF($AS337=_xlfn.XLOOKUP($AS337,仮想キートップ,入力キー),R$7,R$10),_xlfn.XLOOKUP($AS337,仮想キートップ,入力コード),R$13,$BB337,R$14,_xlfn.XLOOKUP($AS337,仮想キートップ,キー位置),R$15,_xlfn.XLOOKUP($AS337,仮想キートップ,キー位置),R$17,IF($AS337=_xlfn.XLOOKUP($AS337,仮想キートップ,入力キー),R$12,R$11),_xlfn.XLOOKUP($AS337,仮想キートップ,入力コード),R$13,$BB337,R$14,_xlfn.XLOOKUP($AS337,仮想キートップ,キー位置),R$16,_xlfn.XLOOKUP($AS337,仮想キートップ,キー位置),IF(COUNTA($AM337:$AM$348)&gt;1,R$17,R$18)),_xlfn.CONCAT(R$4,R$6,IF($AS337=_xlfn.XLOOKUP($AS337,仮想キートップ,入力キー),R$7,R$10),_xlfn.XLOOKUP($AS337,仮想キートップ,入力コード),R$13,$BB337,R$14,_xlfn.XLOOKUP($AS337,仮想キートップ,キー位置),R$15,_xlfn.XLOOKUP($AS337,仮想キートップ,キー位置),R$17,IF($AS337=_xlfn.XLOOKUP($AS337,仮想キートップ,入力キー),R$8,R$9),_xlfn.XLOOKUP($AS337,仮想キートップ,入力コード),R$13,$BB337,R$14,_xlfn.XLOOKUP($AS337,仮想キートップ,キー位置),R$16,_xlfn.XLOOKUP($AS337,仮想キートップ,キー位置),R$17,R$5,IF($AS337=_xlfn.XLOOKUP($AS337,仮想キートップ,入力キー),R$7,R$10),_xlfn.XLOOKUP($AS337,仮想キートップ,入力コード),R$13,$BD337,R$14,_xlfn.XLOOKUP($AS337,仮想キートップ,キー位置),R$15,_xlfn.XLOOKUP($AS337,仮想キートップ,キー位置),R$17,IF($AS337=_xlfn.XLOOKUP($AS337,仮想キートップ,入力キー),R$12,R$11),_xlfn.XLOOKUP($AS337,仮想キートップ,入力コード),R$13,$BD337,R$14,_xlfn.XLOOKUP($AS337,仮想キートップ,キー位置),R$16,_xlfn.XLOOKUP($AS337,仮想キートップ,キー位置),IF(COUNTA($AM337:$AM$348)&gt;1,R$17,R$18)))),"")</f>
        <v>{"description":"[英数] Backslash","conditions":[{"type":"variable_unless","name":"USC","value":0}],"from":{"key_code":"backslash","modifiers":{"optional":["shift","caps_lock"]}},"to":[{"key_code":"backslash"},{"set_variable":{"name":"KS_BSLS","value":1}},{"set_variable":{"name":"USC","value":2}},{"set_variable":{"name":"LKS","value":1}}],"to_after_key_up":[{"set_variable":{"name":"KS_BSLS","value":0}},{"set_variable":{"name":"USC","value":0}}],"type":"basic"},{"from":{"key_code":"backslash","modifiers":{"optional":["shift","caps_lock"]}},"to":[{"key_code":"backslash"},{"set_variable":{"name":"KS_BSLS","value":1}},{"set_variable":{"name":"USC","value":1}},{"set_variable":{"name":"LKS","value":1}}],"to_after_key_up":[{"set_variable":{"name":"KS_BSLS","value":0}},{"set_variable":{"name":"USC","value":0}}],"type":"basic"},</v>
      </c>
      <c r="S337" s="282"/>
      <c r="U337" s="24">
        <f t="shared" si="245"/>
        <v>1</v>
      </c>
      <c r="V337" s="23" t="str">
        <f t="shared" si="246"/>
        <v>@</v>
      </c>
      <c r="W337" s="23">
        <f t="shared" si="247"/>
        <v>0</v>
      </c>
      <c r="X337" s="23">
        <f t="shared" si="248"/>
        <v>0</v>
      </c>
      <c r="Y337" s="30">
        <f t="shared" si="249"/>
        <v>68719476736</v>
      </c>
      <c r="Z337" s="178">
        <f t="shared" si="235"/>
        <v>0</v>
      </c>
      <c r="AA337" s="23"/>
      <c r="AB337" s="386" t="str">
        <f t="shared" si="236"/>
        <v/>
      </c>
      <c r="AC337" s="49" t="str">
        <f t="shared" si="250"/>
        <v/>
      </c>
      <c r="AD337" s="50">
        <f t="shared" si="251"/>
        <v>0</v>
      </c>
      <c r="AE337" s="49" t="str">
        <f t="shared" si="239"/>
        <v/>
      </c>
      <c r="AF337" s="49" t="str">
        <f t="shared" si="252"/>
        <v/>
      </c>
      <c r="AG337" s="48">
        <f t="shared" si="253"/>
        <v>0</v>
      </c>
      <c r="AH337" s="386" t="str">
        <f t="shared" si="242"/>
        <v/>
      </c>
      <c r="AI337" s="49" t="str">
        <f t="shared" si="254"/>
        <v/>
      </c>
      <c r="AJ337" s="50">
        <f t="shared" si="255"/>
        <v>0</v>
      </c>
      <c r="AK337" s="23"/>
      <c r="AL337" s="211">
        <v>38</v>
      </c>
      <c r="AM337" s="51" t="s">
        <v>290</v>
      </c>
      <c r="AN337" s="338"/>
      <c r="AO337" s="338"/>
      <c r="AP337" s="212"/>
      <c r="AQ337" s="213"/>
      <c r="AR337" s="149"/>
      <c r="AS337" s="149" t="s">
        <v>864</v>
      </c>
      <c r="AT337" s="149"/>
      <c r="AU337" s="214"/>
      <c r="AV337" s="267"/>
      <c r="AW337" s="434"/>
      <c r="AX337" s="268"/>
      <c r="AY337" s="269"/>
      <c r="AZ337" s="270"/>
      <c r="BA337" s="271"/>
      <c r="BB337" s="270" t="str">
        <f t="shared" si="225"/>
        <v>{"key_code":"backslash"}</v>
      </c>
      <c r="BC337" s="121"/>
      <c r="BD337" s="316"/>
    </row>
    <row r="338" spans="1:56" ht="21">
      <c r="A338" s="279"/>
      <c r="B338" s="280"/>
      <c r="C338" s="280"/>
      <c r="D338" s="280"/>
      <c r="E338" s="280"/>
      <c r="F338" s="280"/>
      <c r="G338" s="280"/>
      <c r="H338" s="280"/>
      <c r="I338" s="280"/>
      <c r="J338" s="280"/>
      <c r="K338" s="280"/>
      <c r="L338" s="280"/>
      <c r="M338" s="280"/>
      <c r="N338" s="280"/>
      <c r="O338" s="202" t="str">
        <f t="shared" si="221"/>
        <v/>
      </c>
      <c r="P338" s="86" t="str">
        <f t="shared" si="222"/>
        <v/>
      </c>
      <c r="Q338" s="86" t="str">
        <f t="shared" si="223"/>
        <v/>
      </c>
      <c r="R338" s="93" t="str">
        <f>IF(AND($AM338&lt;&gt;"",$U338=1),_xlfn.CONCAT(R$3,PROPER(_xlfn.XLOOKUP($AS338,入力キー,入力コード)),IF(OR($BD338="",$BD338=$BB338),_xlfn.CONCAT(R$4,IF($AS338=_xlfn.XLOOKUP($AS338,仮想キートップ,入力キー),R$7,R$10),_xlfn.XLOOKUP($AS338,仮想キートップ,入力コード),R$13,$BB338,R$14,_xlfn.XLOOKUP($AS338,仮想キートップ,キー位置),R$15,_xlfn.XLOOKUP($AS338,仮想キートップ,キー位置),R$17,IF($AS338=_xlfn.XLOOKUP($AS338,仮想キートップ,入力キー),R$12,R$11),_xlfn.XLOOKUP($AS338,仮想キートップ,入力コード),R$13,$BB338,R$14,_xlfn.XLOOKUP($AS338,仮想キートップ,キー位置),R$16,_xlfn.XLOOKUP($AS338,仮想キートップ,キー位置),IF(COUNTA($AM338:$AM$348)&gt;1,R$17,R$18)),_xlfn.CONCAT(R$4,R$6,IF($AS338=_xlfn.XLOOKUP($AS338,仮想キートップ,入力キー),R$7,R$10),_xlfn.XLOOKUP($AS338,仮想キートップ,入力コード),R$13,$BB338,R$14,_xlfn.XLOOKUP($AS338,仮想キートップ,キー位置),R$15,_xlfn.XLOOKUP($AS338,仮想キートップ,キー位置),R$17,IF($AS338=_xlfn.XLOOKUP($AS338,仮想キートップ,入力キー),R$8,R$9),_xlfn.XLOOKUP($AS338,仮想キートップ,入力コード),R$13,$BB338,R$14,_xlfn.XLOOKUP($AS338,仮想キートップ,キー位置),R$16,_xlfn.XLOOKUP($AS338,仮想キートップ,キー位置),R$17,R$5,IF($AS338=_xlfn.XLOOKUP($AS338,仮想キートップ,入力キー),R$7,R$10),_xlfn.XLOOKUP($AS338,仮想キートップ,入力コード),R$13,$BD338,R$14,_xlfn.XLOOKUP($AS338,仮想キートップ,キー位置),R$15,_xlfn.XLOOKUP($AS338,仮想キートップ,キー位置),R$17,IF($AS338=_xlfn.XLOOKUP($AS338,仮想キートップ,入力キー),R$12,R$11),_xlfn.XLOOKUP($AS338,仮想キートップ,入力コード),R$13,$BD338,R$14,_xlfn.XLOOKUP($AS338,仮想キートップ,キー位置),R$16,_xlfn.XLOOKUP($AS338,仮想キートップ,キー位置),IF(COUNTA($AM338:$AM$348)&gt;1,R$17,R$18)))),"")</f>
        <v>{"description":"[英数] Z","conditions":[{"type":"variable_unless","name":"USC","value":0}],"from":{"key_code":"z","modifiers":{"optional":["shift","caps_lock"]}},"to":[{"key_code":"z"},{"set_variable":{"name":"KC_Z","value":1}},{"set_variable":{"name":"USC","value":2}},{"set_variable":{"name":"LKS","value":1}}],"to_after_key_up":[{"set_variable":{"name":"KC_Z","value":0}},{"set_variable":{"name":"USC","value":0}}],"type":"basic"},{"from":{"key_code":"z","modifiers":{"optional":["shift","caps_lock"]}},"to":[{"key_code":"z"},{"set_variable":{"name":"KC_Z","value":1}},{"set_variable":{"name":"USC","value":1}},{"set_variable":{"name":"LKS","value":1}}],"to_after_key_up":[{"set_variable":{"name":"KC_Z","value":0}},{"set_variable":{"name":"USC","value":0}}],"type":"basic"},</v>
      </c>
      <c r="S338" s="282"/>
      <c r="U338" s="24">
        <f t="shared" si="245"/>
        <v>1</v>
      </c>
      <c r="V338" s="23" t="str">
        <f t="shared" si="246"/>
        <v>@</v>
      </c>
      <c r="W338" s="23">
        <f t="shared" si="247"/>
        <v>0</v>
      </c>
      <c r="X338" s="23">
        <f t="shared" si="248"/>
        <v>0</v>
      </c>
      <c r="Y338" s="30">
        <f t="shared" si="249"/>
        <v>137438953472</v>
      </c>
      <c r="Z338" s="178">
        <f t="shared" si="235"/>
        <v>0</v>
      </c>
      <c r="AA338" s="23"/>
      <c r="AB338" s="386" t="str">
        <f t="shared" si="236"/>
        <v/>
      </c>
      <c r="AC338" s="49" t="str">
        <f t="shared" si="250"/>
        <v/>
      </c>
      <c r="AD338" s="50">
        <f t="shared" si="251"/>
        <v>0</v>
      </c>
      <c r="AE338" s="49" t="str">
        <f t="shared" si="239"/>
        <v/>
      </c>
      <c r="AF338" s="49" t="str">
        <f t="shared" si="252"/>
        <v/>
      </c>
      <c r="AG338" s="48">
        <f t="shared" si="253"/>
        <v>0</v>
      </c>
      <c r="AH338" s="386" t="str">
        <f t="shared" si="242"/>
        <v/>
      </c>
      <c r="AI338" s="49" t="str">
        <f t="shared" si="254"/>
        <v/>
      </c>
      <c r="AJ338" s="50">
        <f t="shared" si="255"/>
        <v>0</v>
      </c>
      <c r="AK338" s="23"/>
      <c r="AL338" s="211">
        <v>39</v>
      </c>
      <c r="AM338" s="51" t="s">
        <v>290</v>
      </c>
      <c r="AN338" s="338"/>
      <c r="AO338" s="338"/>
      <c r="AP338" s="212"/>
      <c r="AQ338" s="213"/>
      <c r="AR338" s="149"/>
      <c r="AS338" s="149" t="s">
        <v>83</v>
      </c>
      <c r="AT338" s="149"/>
      <c r="AU338" s="214"/>
      <c r="AV338" s="267"/>
      <c r="AW338" s="434"/>
      <c r="AX338" s="268"/>
      <c r="AY338" s="269"/>
      <c r="AZ338" s="270"/>
      <c r="BA338" s="271"/>
      <c r="BB338" s="270" t="str">
        <f t="shared" si="225"/>
        <v>{"key_code":"z"}</v>
      </c>
      <c r="BC338" s="121"/>
      <c r="BD338" s="316"/>
    </row>
    <row r="339" spans="1:56" ht="21">
      <c r="A339" s="279"/>
      <c r="B339" s="280"/>
      <c r="C339" s="280"/>
      <c r="D339" s="280"/>
      <c r="E339" s="280"/>
      <c r="F339" s="280"/>
      <c r="G339" s="280"/>
      <c r="H339" s="280"/>
      <c r="I339" s="280"/>
      <c r="J339" s="280"/>
      <c r="K339" s="280"/>
      <c r="L339" s="280"/>
      <c r="M339" s="280"/>
      <c r="N339" s="280"/>
      <c r="O339" s="202" t="str">
        <f t="shared" si="221"/>
        <v/>
      </c>
      <c r="P339" s="86" t="str">
        <f t="shared" si="222"/>
        <v/>
      </c>
      <c r="Q339" s="86" t="str">
        <f t="shared" si="223"/>
        <v/>
      </c>
      <c r="R339" s="93" t="str">
        <f>IF(AND($AM339&lt;&gt;"",$U339=1),_xlfn.CONCAT(R$3,PROPER(_xlfn.XLOOKUP($AS339,入力キー,入力コード)),IF(OR($BD339="",$BD339=$BB339),_xlfn.CONCAT(R$4,IF($AS339=_xlfn.XLOOKUP($AS339,仮想キートップ,入力キー),R$7,R$10),_xlfn.XLOOKUP($AS339,仮想キートップ,入力コード),R$13,$BB339,R$14,_xlfn.XLOOKUP($AS339,仮想キートップ,キー位置),R$15,_xlfn.XLOOKUP($AS339,仮想キートップ,キー位置),R$17,IF($AS339=_xlfn.XLOOKUP($AS339,仮想キートップ,入力キー),R$12,R$11),_xlfn.XLOOKUP($AS339,仮想キートップ,入力コード),R$13,$BB339,R$14,_xlfn.XLOOKUP($AS339,仮想キートップ,キー位置),R$16,_xlfn.XLOOKUP($AS339,仮想キートップ,キー位置),IF(COUNTA($AM339:$AM$348)&gt;1,R$17,R$18)),_xlfn.CONCAT(R$4,R$6,IF($AS339=_xlfn.XLOOKUP($AS339,仮想キートップ,入力キー),R$7,R$10),_xlfn.XLOOKUP($AS339,仮想キートップ,入力コード),R$13,$BB339,R$14,_xlfn.XLOOKUP($AS339,仮想キートップ,キー位置),R$15,_xlfn.XLOOKUP($AS339,仮想キートップ,キー位置),R$17,IF($AS339=_xlfn.XLOOKUP($AS339,仮想キートップ,入力キー),R$8,R$9),_xlfn.XLOOKUP($AS339,仮想キートップ,入力コード),R$13,$BB339,R$14,_xlfn.XLOOKUP($AS339,仮想キートップ,キー位置),R$16,_xlfn.XLOOKUP($AS339,仮想キートップ,キー位置),R$17,R$5,IF($AS339=_xlfn.XLOOKUP($AS339,仮想キートップ,入力キー),R$7,R$10),_xlfn.XLOOKUP($AS339,仮想キートップ,入力コード),R$13,$BD339,R$14,_xlfn.XLOOKUP($AS339,仮想キートップ,キー位置),R$15,_xlfn.XLOOKUP($AS339,仮想キートップ,キー位置),R$17,IF($AS339=_xlfn.XLOOKUP($AS339,仮想キートップ,入力キー),R$12,R$11),_xlfn.XLOOKUP($AS339,仮想キートップ,入力コード),R$13,$BD339,R$14,_xlfn.XLOOKUP($AS339,仮想キートップ,キー位置),R$16,_xlfn.XLOOKUP($AS339,仮想キートップ,キー位置),IF(COUNTA($AM339:$AM$348)&gt;1,R$17,R$18)))),"")</f>
        <v>{"description":"[英数] X","conditions":[{"type":"variable_unless","name":"USC","value":0}],"from":{"key_code":"x","modifiers":{"optional":["shift","caps_lock"]}},"to":[{"key_code":"x"},{"set_variable":{"name":"KC_X","value":1}},{"set_variable":{"name":"USC","value":2}},{"set_variable":{"name":"LKS","value":1}}],"to_after_key_up":[{"set_variable":{"name":"KC_X","value":0}},{"set_variable":{"name":"USC","value":0}}],"type":"basic"},{"from":{"key_code":"x","modifiers":{"optional":["shift","caps_lock"]}},"to":[{"key_code":"x"},{"set_variable":{"name":"KC_X","value":1}},{"set_variable":{"name":"USC","value":1}},{"set_variable":{"name":"LKS","value":1}}],"to_after_key_up":[{"set_variable":{"name":"KC_X","value":0}},{"set_variable":{"name":"USC","value":0}}],"type":"basic"},</v>
      </c>
      <c r="S339" s="282"/>
      <c r="U339" s="24">
        <f t="shared" si="245"/>
        <v>1</v>
      </c>
      <c r="V339" s="23" t="str">
        <f t="shared" si="246"/>
        <v>@</v>
      </c>
      <c r="W339" s="23">
        <f t="shared" si="247"/>
        <v>0</v>
      </c>
      <c r="X339" s="23">
        <f t="shared" si="248"/>
        <v>0</v>
      </c>
      <c r="Y339" s="30">
        <f t="shared" si="249"/>
        <v>274877906944</v>
      </c>
      <c r="Z339" s="178">
        <f t="shared" si="235"/>
        <v>0</v>
      </c>
      <c r="AA339" s="23"/>
      <c r="AB339" s="386" t="str">
        <f t="shared" si="236"/>
        <v/>
      </c>
      <c r="AC339" s="49" t="str">
        <f t="shared" si="250"/>
        <v/>
      </c>
      <c r="AD339" s="50">
        <f t="shared" si="251"/>
        <v>0</v>
      </c>
      <c r="AE339" s="49" t="str">
        <f t="shared" si="239"/>
        <v/>
      </c>
      <c r="AF339" s="49" t="str">
        <f t="shared" si="252"/>
        <v/>
      </c>
      <c r="AG339" s="48">
        <f t="shared" si="253"/>
        <v>0</v>
      </c>
      <c r="AH339" s="386" t="str">
        <f t="shared" si="242"/>
        <v/>
      </c>
      <c r="AI339" s="49" t="str">
        <f t="shared" si="254"/>
        <v/>
      </c>
      <c r="AJ339" s="50">
        <f t="shared" si="255"/>
        <v>0</v>
      </c>
      <c r="AK339" s="23"/>
      <c r="AL339" s="211">
        <v>40</v>
      </c>
      <c r="AM339" s="51" t="s">
        <v>290</v>
      </c>
      <c r="AN339" s="338"/>
      <c r="AO339" s="338"/>
      <c r="AP339" s="212"/>
      <c r="AQ339" s="213"/>
      <c r="AR339" s="149"/>
      <c r="AS339" s="149" t="s">
        <v>85</v>
      </c>
      <c r="AT339" s="149"/>
      <c r="AU339" s="214"/>
      <c r="AV339" s="267"/>
      <c r="AW339" s="434"/>
      <c r="AX339" s="268"/>
      <c r="AY339" s="269"/>
      <c r="AZ339" s="270"/>
      <c r="BA339" s="271"/>
      <c r="BB339" s="270" t="str">
        <f t="shared" si="225"/>
        <v>{"key_code":"x"}</v>
      </c>
      <c r="BC339" s="121"/>
      <c r="BD339" s="316"/>
    </row>
    <row r="340" spans="1:56" ht="21">
      <c r="A340" s="279"/>
      <c r="B340" s="280"/>
      <c r="C340" s="280"/>
      <c r="D340" s="280"/>
      <c r="E340" s="280"/>
      <c r="F340" s="280"/>
      <c r="G340" s="280"/>
      <c r="H340" s="280"/>
      <c r="I340" s="280"/>
      <c r="J340" s="280"/>
      <c r="K340" s="280"/>
      <c r="L340" s="280"/>
      <c r="M340" s="280"/>
      <c r="N340" s="280"/>
      <c r="O340" s="202" t="str">
        <f t="shared" si="221"/>
        <v/>
      </c>
      <c r="P340" s="86" t="str">
        <f t="shared" si="222"/>
        <v/>
      </c>
      <c r="Q340" s="86" t="str">
        <f t="shared" si="223"/>
        <v/>
      </c>
      <c r="R340" s="93" t="str">
        <f>IF(AND($AM340&lt;&gt;"",$U340=1),_xlfn.CONCAT(R$3,PROPER(_xlfn.XLOOKUP($AS340,入力キー,入力コード)),IF(OR($BD340="",$BD340=$BB340),_xlfn.CONCAT(R$4,IF($AS340=_xlfn.XLOOKUP($AS340,仮想キートップ,入力キー),R$7,R$10),_xlfn.XLOOKUP($AS340,仮想キートップ,入力コード),R$13,$BB340,R$14,_xlfn.XLOOKUP($AS340,仮想キートップ,キー位置),R$15,_xlfn.XLOOKUP($AS340,仮想キートップ,キー位置),R$17,IF($AS340=_xlfn.XLOOKUP($AS340,仮想キートップ,入力キー),R$12,R$11),_xlfn.XLOOKUP($AS340,仮想キートップ,入力コード),R$13,$BB340,R$14,_xlfn.XLOOKUP($AS340,仮想キートップ,キー位置),R$16,_xlfn.XLOOKUP($AS340,仮想キートップ,キー位置),IF(COUNTA($AM340:$AM$348)&gt;1,R$17,R$18)),_xlfn.CONCAT(R$4,R$6,IF($AS340=_xlfn.XLOOKUP($AS340,仮想キートップ,入力キー),R$7,R$10),_xlfn.XLOOKUP($AS340,仮想キートップ,入力コード),R$13,$BB340,R$14,_xlfn.XLOOKUP($AS340,仮想キートップ,キー位置),R$15,_xlfn.XLOOKUP($AS340,仮想キートップ,キー位置),R$17,IF($AS340=_xlfn.XLOOKUP($AS340,仮想キートップ,入力キー),R$8,R$9),_xlfn.XLOOKUP($AS340,仮想キートップ,入力コード),R$13,$BB340,R$14,_xlfn.XLOOKUP($AS340,仮想キートップ,キー位置),R$16,_xlfn.XLOOKUP($AS340,仮想キートップ,キー位置),R$17,R$5,IF($AS340=_xlfn.XLOOKUP($AS340,仮想キートップ,入力キー),R$7,R$10),_xlfn.XLOOKUP($AS340,仮想キートップ,入力コード),R$13,$BD340,R$14,_xlfn.XLOOKUP($AS340,仮想キートップ,キー位置),R$15,_xlfn.XLOOKUP($AS340,仮想キートップ,キー位置),R$17,IF($AS340=_xlfn.XLOOKUP($AS340,仮想キートップ,入力キー),R$12,R$11),_xlfn.XLOOKUP($AS340,仮想キートップ,入力コード),R$13,$BD340,R$14,_xlfn.XLOOKUP($AS340,仮想キートップ,キー位置),R$16,_xlfn.XLOOKUP($AS340,仮想キートップ,キー位置),IF(COUNTA($AM340:$AM$348)&gt;1,R$17,R$18)))),"")</f>
        <v>{"description":"[英数] C","conditions":[{"type":"variable_unless","name":"USC","value":0}],"from":{"key_code":"c","modifiers":{"optional":["shift","caps_lock"]}},"to":[{"key_code":"c"},{"set_variable":{"name":"KC_C","value":1}},{"set_variable":{"name":"USC","value":2}},{"set_variable":{"name":"LKS","value":1}}],"to_after_key_up":[{"set_variable":{"name":"KC_C","value":0}},{"set_variable":{"name":"USC","value":0}}],"type":"basic"},{"from":{"key_code":"c","modifiers":{"optional":["shift","caps_lock"]}},"to":[{"key_code":"c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S340" s="282"/>
      <c r="U340" s="24">
        <f t="shared" si="245"/>
        <v>1</v>
      </c>
      <c r="V340" s="23" t="str">
        <f t="shared" si="246"/>
        <v>@</v>
      </c>
      <c r="W340" s="23">
        <f t="shared" si="247"/>
        <v>0</v>
      </c>
      <c r="X340" s="23">
        <f t="shared" si="248"/>
        <v>0</v>
      </c>
      <c r="Y340" s="30">
        <f t="shared" si="249"/>
        <v>549755813888</v>
      </c>
      <c r="Z340" s="178">
        <f t="shared" ref="Z340:Z348" si="256">IF(OR(U340=3,AND(U340=2,COUNTIF(ビットパターンA,Y340)+COUNTIF(ビットパターンB,Y340)+COUNTIF(ビットパターンC,Y340)=0)),0,_xlfn.XLOOKUP(AV340,ひらがな,移動単位,0))</f>
        <v>0</v>
      </c>
      <c r="AA340" s="23"/>
      <c r="AB340" s="386" t="str">
        <f t="shared" ref="AB340:AB348" si="257">IF(AND($U340=3,$AZ340&lt;&gt;""),_xlfn.BITOR(_xlfn.BITLSHIFT(1,_xlfn.XLOOKUP(AS340,仮想キートップ,ビット)),_xlfn.BITLSHIFT(1,_xlfn.XLOOKUP(AT340,仮想キートップ,ビット))),"")</f>
        <v/>
      </c>
      <c r="AC340" s="49" t="str">
        <f t="shared" si="250"/>
        <v/>
      </c>
      <c r="AD340" s="50">
        <f t="shared" si="251"/>
        <v>0</v>
      </c>
      <c r="AE340" s="49" t="str">
        <f t="shared" ref="AE340:AE348" si="258">IF(AND($U340=3,$AZ340&lt;&gt;""),_xlfn.BITOR(_xlfn.BITLSHIFT(1,_xlfn.XLOOKUP(AS340,仮想キートップ,ビット)),_xlfn.BITLSHIFT(1,_xlfn.XLOOKUP(AU340,仮想キートップ,ビット))),"")</f>
        <v/>
      </c>
      <c r="AF340" s="49" t="str">
        <f t="shared" si="252"/>
        <v/>
      </c>
      <c r="AG340" s="48">
        <f t="shared" si="253"/>
        <v>0</v>
      </c>
      <c r="AH340" s="386" t="str">
        <f t="shared" ref="AH340:AH348" si="259">IF(AND($U340=3,$AZ340&lt;&gt;""),_xlfn.BITOR(_xlfn.BITLSHIFT(1,_xlfn.XLOOKUP(AT340,仮想キートップ,ビット)),_xlfn.BITLSHIFT(1,_xlfn.XLOOKUP(AU340,仮想キートップ,ビット))),"")</f>
        <v/>
      </c>
      <c r="AI340" s="49" t="str">
        <f t="shared" si="254"/>
        <v/>
      </c>
      <c r="AJ340" s="50">
        <f t="shared" si="255"/>
        <v>0</v>
      </c>
      <c r="AK340" s="23"/>
      <c r="AL340" s="211">
        <v>41</v>
      </c>
      <c r="AM340" s="51" t="s">
        <v>290</v>
      </c>
      <c r="AN340" s="338"/>
      <c r="AO340" s="338"/>
      <c r="AP340" s="212"/>
      <c r="AQ340" s="213"/>
      <c r="AR340" s="149"/>
      <c r="AS340" s="149" t="s">
        <v>87</v>
      </c>
      <c r="AT340" s="149"/>
      <c r="AU340" s="214"/>
      <c r="AV340" s="267"/>
      <c r="AW340" s="434"/>
      <c r="AX340" s="268"/>
      <c r="AY340" s="269"/>
      <c r="AZ340" s="270"/>
      <c r="BA340" s="271"/>
      <c r="BB340" s="270" t="str">
        <f t="shared" ref="BB340:BB348" si="260">IF(BA340&lt;&gt;"",BA340,IF(OR(U340&gt;1,COUNTIF(入力キー,AS340)=0),AZ340,_xlfn.CONCAT(BB$16,_xlfn.XLOOKUP(AS340,入力キー,入力コード),BB$18)))</f>
        <v>{"key_code":"c"}</v>
      </c>
      <c r="BC340" s="121"/>
      <c r="BD340" s="316"/>
    </row>
    <row r="341" spans="1:56" ht="21">
      <c r="A341" s="279"/>
      <c r="B341" s="280"/>
      <c r="C341" s="280"/>
      <c r="D341" s="280"/>
      <c r="E341" s="280"/>
      <c r="F341" s="280"/>
      <c r="G341" s="280"/>
      <c r="H341" s="280"/>
      <c r="I341" s="280"/>
      <c r="J341" s="280"/>
      <c r="K341" s="280"/>
      <c r="L341" s="280"/>
      <c r="M341" s="280"/>
      <c r="N341" s="280"/>
      <c r="O341" s="202" t="str">
        <f t="shared" ref="O341:O348" si="261">IF(AND($AM341&lt;&gt;"",$U341=3,OR($AZ341&lt;&gt;$BB341,AND($BD341&lt;&gt;"",$BD341&lt;&gt;$BB341))),_xlfn.CONCAT(O$3,PROPER(_xlfn.XLOOKUP($AS341,仮想キートップ,入力コード)),", ",PROPER(_xlfn.XLOOKUP($AT341,仮想キートップ,入力コード))," &amp; ",PROPER(_xlfn.XLOOKUP($AU341,仮想キートップ,入力コード))," → ",$AV341,CLEAN($AW341),IF(OR($BD341="",$BD341=$BB341),_xlfn.CONCAT(O$4,O$7,_xlfn.XLOOKUP($AS341,仮想キートップ,キー位置),O$10,_xlfn.XLOOKUP($AT341,仮想キートップ,キー位置),O$11,_xlfn.XLOOKUP($AU341,仮想キートップ,入力コード),O$12,$BB341,O$15,_xlfn.XLOOKUP($AU341,仮想キートップ,キー位置),O$16,_xlfn.XLOOKUP($AU341,仮想キートップ,キー位置),O$17,O$5,O$8,_xlfn.XLOOKUP($AS341,仮想キートップ,キー位置),O$10,_xlfn.XLOOKUP($AT341,仮想キートップ,キー位置),O$11,_xlfn.XLOOKUP($AU341,仮想キートップ,入力コード),O$13,$BB341,O$15,_xlfn.XLOOKUP($AU341,仮想キートップ,キー位置),O$16,_xlfn.XLOOKUP($AU341,仮想キートップ,キー位置),O$17,O$5,O$9,_xlfn.XLOOKUP($AS341,仮想キートップ,キー位置),O$10,_xlfn.XLOOKUP($AT341,仮想キートップ,キー位置),O$11,_xlfn.XLOOKUP($AU341,仮想キートップ,入力コード),O$14,$BB341,O$15,_xlfn.XLOOKUP($AU341,仮想キートップ,キー位置),O$16,_xlfn.XLOOKUP($AU341,仮想キートップ,キー位置),O$17),_xlfn.CONCAT(O$4,O$6,O$7,_xlfn.XLOOKUP($AS341,仮想キートップ,キー位置),O$10,_xlfn.XLOOKUP($AT341,仮想キートップ,キー位置),O$11,_xlfn.XLOOKUP($AU341,仮想キートップ,入力コード),O$12,$BB341,O$15,_xlfn.XLOOKUP($AU341,仮想キートップ,キー位置),O$16,_xlfn.XLOOKUP($AU341,仮想キートップ,キー位置),O$17,O$5,O$6,O$8,_xlfn.XLOOKUP($AS341,仮想キートップ,キー位置),O$10,_xlfn.XLOOKUP($AT341,仮想キートップ,キー位置),O$11,_xlfn.XLOOKUP($AU341,仮想キートップ,入力コード),O$13,$BB341,O$15,_xlfn.XLOOKUP($AU341,仮想キートップ,キー位置),O$16,_xlfn.XLOOKUP($AU341,仮想キートップ,キー位置),O$17,O$5,O$6,O$9,_xlfn.XLOOKUP($AS341,仮想キートップ,キー位置),O$10,_xlfn.XLOOKUP($AT341,仮想キートップ,キー位置),O$11,_xlfn.XLOOKUP($AU341,仮想キートップ,入力コード),O$14,$BB341,O$15,_xlfn.XLOOKUP($AU341,仮想キートップ,キー位置),O$16,_xlfn.XLOOKUP($AU341,仮想キートップ,キー位置),O$17,O$5,O$7,_xlfn.XLOOKUP($AS341,仮想キートップ,キー位置),O$10,_xlfn.XLOOKUP($AT341,仮想キートップ,キー位置),O$11,_xlfn.XLOOKUP($AU341,仮想キートップ,入力コード),O$12,$BD341,O$15,_xlfn.XLOOKUP($AU341,仮想キートップ,キー位置),O$16,_xlfn.XLOOKUP($AU341,仮想キートップ,キー位置),O$17,O$5,O$8,_xlfn.XLOOKUP($AS341,仮想キートップ,キー位置),O$10,_xlfn.XLOOKUP($AT341,仮想キートップ,キー位置),O$11,_xlfn.XLOOKUP($AU341,仮想キートップ,入力コード),O$13,$BD341,O$15,_xlfn.XLOOKUP($AU341,仮想キートップ,キー位置),O$16,_xlfn.XLOOKUP($AU341,仮想キートップ,キー位置),O$17,O$5,O$9,_xlfn.XLOOKUP($AS341,仮想キートップ,キー位置),O$10,_xlfn.XLOOKUP($AT341,仮想キートップ,キー位置),O$11,_xlfn.XLOOKUP($AU341,仮想キートップ,入力コード),O$14,$BD341,O$15,_xlfn.XLOOKUP($AU341,仮想キートップ,キー位置),O$16,_xlfn.XLOOKUP($AU341,仮想キートップ,キー位置),O$17))),"")</f>
        <v/>
      </c>
      <c r="P341" s="86" t="str">
        <f t="shared" ref="P341:P348" si="262">IF(AND($AM341&lt;&gt;"",$U341=3,OR($AZ341&lt;&gt;$BB341,AND($BD341&lt;&gt;"",$BD341&lt;&gt;$BB341))),IF(OR($BD341="",$BD341=$BB341),_xlfn.CONCAT(O$5,O$7,_xlfn.XLOOKUP($AS341,仮想キートップ,キー位置),O$10,_xlfn.XLOOKUP($AU341,仮想キートップ,キー位置),O$11,_xlfn.XLOOKUP($AT341,仮想キートップ,入力コード),O$12,$BB341,O$15,_xlfn.XLOOKUP($AT341,仮想キートップ,キー位置),O$16,_xlfn.XLOOKUP($AT341,仮想キートップ,キー位置),O$17,O$5,O$8,_xlfn.XLOOKUP($AS341,仮想キートップ,キー位置),O$10,_xlfn.XLOOKUP($AU341,仮想キートップ,キー位置),O$11,_xlfn.XLOOKUP($AT341,仮想キートップ,入力コード),O$13,$BB341,O$15,_xlfn.XLOOKUP($AT341,仮想キートップ,キー位置),O$16,_xlfn.XLOOKUP($AT341,仮想キートップ,キー位置),O$17,O$5,O$9,_xlfn.XLOOKUP($AS341,仮想キートップ,キー位置),O$10,_xlfn.XLOOKUP($AU341,仮想キートップ,キー位置),O$11,_xlfn.XLOOKUP($AT341,仮想キートップ,入力コード),O$14,$BB341,O$15,_xlfn.XLOOKUP($AT341,仮想キートップ,キー位置),O$16,_xlfn.XLOOKUP($AT341,仮想キートップ,キー位置),O$17),_xlfn.CONCAT(O$5,O$6,O$7,_xlfn.XLOOKUP($AS341,仮想キートップ,キー位置),O$10,_xlfn.XLOOKUP($AU341,仮想キートップ,キー位置),O$11,_xlfn.XLOOKUP($AT341,仮想キートップ,入力コード),O$12,$BB341,O$15,_xlfn.XLOOKUP($AT341,仮想キートップ,キー位置),O$16,_xlfn.XLOOKUP($AT341,仮想キートップ,キー位置),O$17,O$5,O$6,O$8,_xlfn.XLOOKUP($AS341,仮想キートップ,キー位置),O$10,_xlfn.XLOOKUP($AU341,仮想キートップ,キー位置),O$11,_xlfn.XLOOKUP($AT341,仮想キートップ,入力コード),O$13,$BB341,O$15,_xlfn.XLOOKUP($AT341,仮想キートップ,キー位置),O$16,_xlfn.XLOOKUP($AT341,仮想キートップ,キー位置),O$17,O$5,O$6,O$9,_xlfn.XLOOKUP($AS341,仮想キートップ,キー位置),O$10,_xlfn.XLOOKUP($AU341,仮想キートップ,キー位置),O$11,_xlfn.XLOOKUP($AT341,仮想キートップ,入力コード),O$14,$BB341,O$15,_xlfn.XLOOKUP($AT341,仮想キートップ,キー位置),O$16,_xlfn.XLOOKUP($AT341,仮想キートップ,キー位置),O$17,O$5,O$7,_xlfn.XLOOKUP($AS341,仮想キートップ,キー位置),O$10,_xlfn.XLOOKUP($AU341,仮想キートップ,キー位置),O$11,_xlfn.XLOOKUP($AT341,仮想キートップ,入力コード),O$12,$BD341,O$15,_xlfn.XLOOKUP($AT341,仮想キートップ,キー位置),O$16,_xlfn.XLOOKUP($AT341,仮想キートップ,キー位置),O$17,O$5,O$8,_xlfn.XLOOKUP($AS341,仮想キートップ,キー位置),O$10,_xlfn.XLOOKUP($AU341,仮想キートップ,キー位置),O$11,_xlfn.XLOOKUP($AT341,仮想キートップ,入力コード),O$13,$BD341,O$15,_xlfn.XLOOKUP($AT341,仮想キートップ,キー位置),O$16,_xlfn.XLOOKUP($AT341,仮想キートップ,キー位置),O$17,O$5,O$9,_xlfn.XLOOKUP($AS341,仮想キートップ,キー位置),O$10,_xlfn.XLOOKUP($AU341,仮想キートップ,キー位置),O$11,_xlfn.XLOOKUP($AT341,仮想キートップ,入力コード),O$14,$BD341,O$15,_xlfn.XLOOKUP($AT341,仮想キートップ,キー位置),O$16,_xlfn.XLOOKUP($AT341,仮想キートップ,キー位置),O$17)),"")</f>
        <v/>
      </c>
      <c r="Q341" s="86" t="str">
        <f t="shared" ref="Q341:Q348" si="263">IF(AND($AM341&lt;&gt;"",$U341=3,OR($AZ341&lt;&gt;$BB341,AND($BD341&lt;&gt;"",$BD341&lt;&gt;$BB341))),IF(OR($BD341="",$BD341=$BB341),_xlfn.CONCAT(O$5,O$7,_xlfn.XLOOKUP($AT341,仮想キートップ,キー位置),O$10,_xlfn.XLOOKUP($AU341,仮想キートップ,キー位置),O$11,_xlfn.XLOOKUP($AS341,仮想キートップ,入力コード),O$12,$BB341,O$15,_xlfn.XLOOKUP($AS341,仮想キートップ,キー位置),O$16,_xlfn.XLOOKUP($AS341,仮想キートップ,キー位置),O$17,O$5,O$8,_xlfn.XLOOKUP($AT341,仮想キートップ,キー位置),O$10,_xlfn.XLOOKUP($AU341,仮想キートップ,キー位置),O$11,_xlfn.XLOOKUP($AS341,仮想キートップ,入力コード),O$13,$BB341,O$15,_xlfn.XLOOKUP($AS341,仮想キートップ,キー位置),O$16,_xlfn.XLOOKUP($AS341,仮想キートップ,キー位置),O$17,O$5,O$9,_xlfn.XLOOKUP($AT341,仮想キートップ,キー位置),O$10,_xlfn.XLOOKUP($AU341,仮想キートップ,キー位置),O$11,_xlfn.XLOOKUP($AS341,仮想キートップ,入力コード),O$14,$BB341,O$15,_xlfn.XLOOKUP($AS341,仮想キートップ,キー位置),O$16,_xlfn.XLOOKUP($AS341,仮想キートップ,キー位置),O$17),_xlfn.CONCAT(O$5,O$6,O$7,_xlfn.XLOOKUP($AT341,仮想キートップ,キー位置),O$10,_xlfn.XLOOKUP($AU341,仮想キートップ,キー位置),O$11,_xlfn.XLOOKUP($AS341,仮想キートップ,入力コード),O$12,$BB341,O$15,_xlfn.XLOOKUP($AS341,仮想キートップ,キー位置),O$16,_xlfn.XLOOKUP($AS341,仮想キートップ,キー位置),O$17,O$5,O$6,O$8,_xlfn.XLOOKUP($AT341,仮想キートップ,キー位置),O$10,_xlfn.XLOOKUP($AU341,仮想キートップ,キー位置),O$11,_xlfn.XLOOKUP($AS341,仮想キートップ,入力コード),O$13,$BB341,O$15,_xlfn.XLOOKUP($AS341,仮想キートップ,キー位置),O$16,_xlfn.XLOOKUP($AS341,仮想キートップ,キー位置),O$17,O$5,O$6,O$9,_xlfn.XLOOKUP($AT341,仮想キートップ,キー位置),O$10,_xlfn.XLOOKUP($AU341,仮想キートップ,キー位置),O$11,_xlfn.XLOOKUP($AS341,仮想キートップ,入力コード),O$14,$BB341,O$15,_xlfn.XLOOKUP($AS341,仮想キートップ,キー位置),O$16,_xlfn.XLOOKUP($AS341,仮想キートップ,キー位置),O$17,O$5,O$7,_xlfn.XLOOKUP($AT341,仮想キートップ,キー位置),O$10,_xlfn.XLOOKUP($AU341,仮想キートップ,キー位置),O$11,_xlfn.XLOOKUP($AS341,仮想キートップ,入力コード),O$12,$BD341,O$15,_xlfn.XLOOKUP($AS341,仮想キートップ,キー位置),O$16,_xlfn.XLOOKUP($AS341,仮想キートップ,キー位置),O$17,O$5,O$8,_xlfn.XLOOKUP($AT341,仮想キートップ,キー位置),O$10,_xlfn.XLOOKUP($AU341,仮想キートップ,キー位置),O$11,_xlfn.XLOOKUP($AS341,仮想キートップ,入力コード),O$13,$BD341,O$15,_xlfn.XLOOKUP($AS341,仮想キートップ,キー位置),O$16,_xlfn.XLOOKUP($AS341,仮想キートップ,キー位置),O$17,O$5,O$9,_xlfn.XLOOKUP($AT341,仮想キートップ,キー位置),O$10,_xlfn.XLOOKUP($AU341,仮想キートップ,キー位置),O$11,_xlfn.XLOOKUP($AS341,仮想キートップ,入力コード),O$14,$BD341,O$15,_xlfn.XLOOKUP($AS341,仮想キートップ,キー位置),O$16,_xlfn.XLOOKUP($AS341,仮想キートップ,キー位置),O$17)),"")</f>
        <v/>
      </c>
      <c r="R341" s="93" t="str">
        <f>IF(AND($AM341&lt;&gt;"",$U341=1),_xlfn.CONCAT(R$3,PROPER(_xlfn.XLOOKUP($AS341,入力キー,入力コード)),IF(OR($BD341="",$BD341=$BB341),_xlfn.CONCAT(R$4,IF($AS341=_xlfn.XLOOKUP($AS341,仮想キートップ,入力キー),R$7,R$10),_xlfn.XLOOKUP($AS341,仮想キートップ,入力コード),R$13,$BB341,R$14,_xlfn.XLOOKUP($AS341,仮想キートップ,キー位置),R$15,_xlfn.XLOOKUP($AS341,仮想キートップ,キー位置),R$17,IF($AS341=_xlfn.XLOOKUP($AS341,仮想キートップ,入力キー),R$12,R$11),_xlfn.XLOOKUP($AS341,仮想キートップ,入力コード),R$13,$BB341,R$14,_xlfn.XLOOKUP($AS341,仮想キートップ,キー位置),R$16,_xlfn.XLOOKUP($AS341,仮想キートップ,キー位置),IF(COUNTA($AM341:$AM$348)&gt;1,R$17,R$18)),_xlfn.CONCAT(R$4,R$6,IF($AS341=_xlfn.XLOOKUP($AS341,仮想キートップ,入力キー),R$7,R$10),_xlfn.XLOOKUP($AS341,仮想キートップ,入力コード),R$13,$BB341,R$14,_xlfn.XLOOKUP($AS341,仮想キートップ,キー位置),R$15,_xlfn.XLOOKUP($AS341,仮想キートップ,キー位置),R$17,IF($AS341=_xlfn.XLOOKUP($AS341,仮想キートップ,入力キー),R$8,R$9),_xlfn.XLOOKUP($AS341,仮想キートップ,入力コード),R$13,$BB341,R$14,_xlfn.XLOOKUP($AS341,仮想キートップ,キー位置),R$16,_xlfn.XLOOKUP($AS341,仮想キートップ,キー位置),R$17,R$5,IF($AS341=_xlfn.XLOOKUP($AS341,仮想キートップ,入力キー),R$7,R$10),_xlfn.XLOOKUP($AS341,仮想キートップ,入力コード),R$13,$BD341,R$14,_xlfn.XLOOKUP($AS341,仮想キートップ,キー位置),R$15,_xlfn.XLOOKUP($AS341,仮想キートップ,キー位置),R$17,IF($AS341=_xlfn.XLOOKUP($AS341,仮想キートップ,入力キー),R$12,R$11),_xlfn.XLOOKUP($AS341,仮想キートップ,入力コード),R$13,$BD341,R$14,_xlfn.XLOOKUP($AS341,仮想キートップ,キー位置),R$16,_xlfn.XLOOKUP($AS341,仮想キートップ,キー位置),IF(COUNTA($AM341:$AM$348)&gt;1,R$17,R$18)))),"")</f>
        <v>{"description":"[英数] V","conditions":[{"type":"variable_unless","name":"USC","value":0}],"from":{"key_code":"v","modifiers":{"optional":["shift","caps_lock"]}},"to":[{"key_code":"v"},{"set_variable":{"name":"KC_V","value":1}},{"set_variable":{"name":"USC","value":2}},{"set_variable":{"name":"LKS","value":1}}],"to_after_key_up":[{"set_variable":{"name":"KC_V","value":0}},{"set_variable":{"name":"USC","value":0}}],"type":"basic"},{"from":{"key_code":"v","modifiers":{"optional":["shift","caps_lock"]}},"to":[{"key_code":"v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S341" s="282"/>
      <c r="U341" s="24">
        <f t="shared" si="245"/>
        <v>1</v>
      </c>
      <c r="V341" s="23" t="str">
        <f t="shared" si="246"/>
        <v>@</v>
      </c>
      <c r="W341" s="23">
        <f t="shared" si="247"/>
        <v>0</v>
      </c>
      <c r="X341" s="23">
        <f t="shared" si="248"/>
        <v>0</v>
      </c>
      <c r="Y341" s="30">
        <f t="shared" si="249"/>
        <v>1099511627776</v>
      </c>
      <c r="Z341" s="178">
        <f t="shared" si="256"/>
        <v>0</v>
      </c>
      <c r="AA341" s="23"/>
      <c r="AB341" s="386" t="str">
        <f t="shared" si="257"/>
        <v/>
      </c>
      <c r="AC341" s="49" t="str">
        <f t="shared" si="250"/>
        <v/>
      </c>
      <c r="AD341" s="50">
        <f t="shared" si="251"/>
        <v>0</v>
      </c>
      <c r="AE341" s="49" t="str">
        <f t="shared" si="258"/>
        <v/>
      </c>
      <c r="AF341" s="49" t="str">
        <f t="shared" si="252"/>
        <v/>
      </c>
      <c r="AG341" s="48">
        <f t="shared" si="253"/>
        <v>0</v>
      </c>
      <c r="AH341" s="386" t="str">
        <f t="shared" si="259"/>
        <v/>
      </c>
      <c r="AI341" s="49" t="str">
        <f t="shared" si="254"/>
        <v/>
      </c>
      <c r="AJ341" s="50">
        <f t="shared" si="255"/>
        <v>0</v>
      </c>
      <c r="AK341" s="23"/>
      <c r="AL341" s="211">
        <v>42</v>
      </c>
      <c r="AM341" s="51" t="s">
        <v>290</v>
      </c>
      <c r="AN341" s="338"/>
      <c r="AO341" s="338"/>
      <c r="AP341" s="212"/>
      <c r="AQ341" s="213"/>
      <c r="AR341" s="149"/>
      <c r="AS341" s="149" t="s">
        <v>89</v>
      </c>
      <c r="AT341" s="149"/>
      <c r="AU341" s="214"/>
      <c r="AV341" s="267"/>
      <c r="AW341" s="434"/>
      <c r="AX341" s="268"/>
      <c r="AY341" s="269"/>
      <c r="AZ341" s="270"/>
      <c r="BA341" s="271"/>
      <c r="BB341" s="270" t="str">
        <f t="shared" si="260"/>
        <v>{"key_code":"v"}</v>
      </c>
      <c r="BC341" s="121"/>
      <c r="BD341" s="316"/>
    </row>
    <row r="342" spans="1:56" ht="21">
      <c r="A342" s="279"/>
      <c r="B342" s="280"/>
      <c r="C342" s="280"/>
      <c r="D342" s="280"/>
      <c r="E342" s="280"/>
      <c r="F342" s="280"/>
      <c r="G342" s="280"/>
      <c r="H342" s="280"/>
      <c r="I342" s="280"/>
      <c r="J342" s="280"/>
      <c r="K342" s="280"/>
      <c r="L342" s="280"/>
      <c r="M342" s="280"/>
      <c r="N342" s="280"/>
      <c r="O342" s="202" t="str">
        <f t="shared" si="261"/>
        <v/>
      </c>
      <c r="P342" s="86" t="str">
        <f t="shared" si="262"/>
        <v/>
      </c>
      <c r="Q342" s="86" t="str">
        <f t="shared" si="263"/>
        <v/>
      </c>
      <c r="R342" s="93" t="str">
        <f>IF(AND($AM342&lt;&gt;"",$U342=1),_xlfn.CONCAT(R$3,PROPER(_xlfn.XLOOKUP($AS342,入力キー,入力コード)),IF(OR($BD342="",$BD342=$BB342),_xlfn.CONCAT(R$4,IF($AS342=_xlfn.XLOOKUP($AS342,仮想キートップ,入力キー),R$7,R$10),_xlfn.XLOOKUP($AS342,仮想キートップ,入力コード),R$13,$BB342,R$14,_xlfn.XLOOKUP($AS342,仮想キートップ,キー位置),R$15,_xlfn.XLOOKUP($AS342,仮想キートップ,キー位置),R$17,IF($AS342=_xlfn.XLOOKUP($AS342,仮想キートップ,入力キー),R$12,R$11),_xlfn.XLOOKUP($AS342,仮想キートップ,入力コード),R$13,$BB342,R$14,_xlfn.XLOOKUP($AS342,仮想キートップ,キー位置),R$16,_xlfn.XLOOKUP($AS342,仮想キートップ,キー位置),IF(COUNTA($AM342:$AM$348)&gt;1,R$17,R$18)),_xlfn.CONCAT(R$4,R$6,IF($AS342=_xlfn.XLOOKUP($AS342,仮想キートップ,入力キー),R$7,R$10),_xlfn.XLOOKUP($AS342,仮想キートップ,入力コード),R$13,$BB342,R$14,_xlfn.XLOOKUP($AS342,仮想キートップ,キー位置),R$15,_xlfn.XLOOKUP($AS342,仮想キートップ,キー位置),R$17,IF($AS342=_xlfn.XLOOKUP($AS342,仮想キートップ,入力キー),R$8,R$9),_xlfn.XLOOKUP($AS342,仮想キートップ,入力コード),R$13,$BB342,R$14,_xlfn.XLOOKUP($AS342,仮想キートップ,キー位置),R$16,_xlfn.XLOOKUP($AS342,仮想キートップ,キー位置),R$17,R$5,IF($AS342=_xlfn.XLOOKUP($AS342,仮想キートップ,入力キー),R$7,R$10),_xlfn.XLOOKUP($AS342,仮想キートップ,入力コード),R$13,$BD342,R$14,_xlfn.XLOOKUP($AS342,仮想キートップ,キー位置),R$15,_xlfn.XLOOKUP($AS342,仮想キートップ,キー位置),R$17,IF($AS342=_xlfn.XLOOKUP($AS342,仮想キートップ,入力キー),R$12,R$11),_xlfn.XLOOKUP($AS342,仮想キートップ,入力コード),R$13,$BD342,R$14,_xlfn.XLOOKUP($AS342,仮想キートップ,キー位置),R$16,_xlfn.XLOOKUP($AS342,仮想キートップ,キー位置),IF(COUNTA($AM342:$AM$348)&gt;1,R$17,R$18)))),"")</f>
        <v>{"description":"[英数] B","conditions":[{"type":"variable_unless","name":"USC","value":0}],"from":{"key_code":"b","modifiers":{"optional":["shift","caps_lock"]}},"to":[{"key_code":"b"},{"set_variable":{"name":"KC_B","value":1}},{"set_variable":{"name":"USC","value":2}},{"set_variable":{"name":"LKS","value":1}}],"to_after_key_up":[{"set_variable":{"name":"KC_B","value":0}},{"set_variable":{"name":"USC","value":0}}],"type":"basic"},{"from":{"key_code":"b","modifiers":{"optional":["shift","caps_lock"]}},"to":[{"key_code":"b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S342" s="282"/>
      <c r="U342" s="24">
        <f t="shared" si="245"/>
        <v>1</v>
      </c>
      <c r="V342" s="23" t="str">
        <f t="shared" si="246"/>
        <v>@</v>
      </c>
      <c r="W342" s="23">
        <f t="shared" si="247"/>
        <v>0</v>
      </c>
      <c r="X342" s="23">
        <f t="shared" si="248"/>
        <v>0</v>
      </c>
      <c r="Y342" s="30">
        <f t="shared" si="249"/>
        <v>2199023255552</v>
      </c>
      <c r="Z342" s="178">
        <f t="shared" si="256"/>
        <v>0</v>
      </c>
      <c r="AA342" s="23"/>
      <c r="AB342" s="386" t="str">
        <f t="shared" si="257"/>
        <v/>
      </c>
      <c r="AC342" s="49" t="str">
        <f t="shared" si="250"/>
        <v/>
      </c>
      <c r="AD342" s="50">
        <f t="shared" si="251"/>
        <v>0</v>
      </c>
      <c r="AE342" s="49" t="str">
        <f t="shared" si="258"/>
        <v/>
      </c>
      <c r="AF342" s="49" t="str">
        <f t="shared" si="252"/>
        <v/>
      </c>
      <c r="AG342" s="48">
        <f t="shared" si="253"/>
        <v>0</v>
      </c>
      <c r="AH342" s="386" t="str">
        <f t="shared" si="259"/>
        <v/>
      </c>
      <c r="AI342" s="49" t="str">
        <f t="shared" si="254"/>
        <v/>
      </c>
      <c r="AJ342" s="50">
        <f t="shared" si="255"/>
        <v>0</v>
      </c>
      <c r="AK342" s="23"/>
      <c r="AL342" s="211">
        <v>43</v>
      </c>
      <c r="AM342" s="51" t="s">
        <v>290</v>
      </c>
      <c r="AN342" s="338"/>
      <c r="AO342" s="338"/>
      <c r="AP342" s="212"/>
      <c r="AQ342" s="213"/>
      <c r="AR342" s="149"/>
      <c r="AS342" s="149" t="s">
        <v>91</v>
      </c>
      <c r="AT342" s="149"/>
      <c r="AU342" s="214"/>
      <c r="AV342" s="267"/>
      <c r="AW342" s="434"/>
      <c r="AX342" s="268"/>
      <c r="AY342" s="269"/>
      <c r="AZ342" s="270"/>
      <c r="BA342" s="271"/>
      <c r="BB342" s="270" t="str">
        <f t="shared" si="260"/>
        <v>{"key_code":"b"}</v>
      </c>
      <c r="BC342" s="121"/>
      <c r="BD342" s="316"/>
    </row>
    <row r="343" spans="1:56" ht="21">
      <c r="A343" s="279"/>
      <c r="B343" s="280"/>
      <c r="C343" s="280"/>
      <c r="D343" s="280"/>
      <c r="E343" s="280"/>
      <c r="F343" s="280"/>
      <c r="G343" s="280"/>
      <c r="H343" s="280"/>
      <c r="I343" s="280"/>
      <c r="J343" s="280"/>
      <c r="K343" s="280"/>
      <c r="L343" s="280"/>
      <c r="M343" s="280"/>
      <c r="N343" s="280"/>
      <c r="O343" s="202" t="str">
        <f t="shared" si="261"/>
        <v/>
      </c>
      <c r="P343" s="86" t="str">
        <f t="shared" si="262"/>
        <v/>
      </c>
      <c r="Q343" s="86" t="str">
        <f t="shared" si="263"/>
        <v/>
      </c>
      <c r="R343" s="93" t="str">
        <f>IF(AND($AM343&lt;&gt;"",$U343=1),_xlfn.CONCAT(R$3,PROPER(_xlfn.XLOOKUP($AS343,入力キー,入力コード)),IF(OR($BD343="",$BD343=$BB343),_xlfn.CONCAT(R$4,IF($AS343=_xlfn.XLOOKUP($AS343,仮想キートップ,入力キー),R$7,R$10),_xlfn.XLOOKUP($AS343,仮想キートップ,入力コード),R$13,$BB343,R$14,_xlfn.XLOOKUP($AS343,仮想キートップ,キー位置),R$15,_xlfn.XLOOKUP($AS343,仮想キートップ,キー位置),R$17,IF($AS343=_xlfn.XLOOKUP($AS343,仮想キートップ,入力キー),R$12,R$11),_xlfn.XLOOKUP($AS343,仮想キートップ,入力コード),R$13,$BB343,R$14,_xlfn.XLOOKUP($AS343,仮想キートップ,キー位置),R$16,_xlfn.XLOOKUP($AS343,仮想キートップ,キー位置),IF(COUNTA($AM343:$AM$348)&gt;1,R$17,R$18)),_xlfn.CONCAT(R$4,R$6,IF($AS343=_xlfn.XLOOKUP($AS343,仮想キートップ,入力キー),R$7,R$10),_xlfn.XLOOKUP($AS343,仮想キートップ,入力コード),R$13,$BB343,R$14,_xlfn.XLOOKUP($AS343,仮想キートップ,キー位置),R$15,_xlfn.XLOOKUP($AS343,仮想キートップ,キー位置),R$17,IF($AS343=_xlfn.XLOOKUP($AS343,仮想キートップ,入力キー),R$8,R$9),_xlfn.XLOOKUP($AS343,仮想キートップ,入力コード),R$13,$BB343,R$14,_xlfn.XLOOKUP($AS343,仮想キートップ,キー位置),R$16,_xlfn.XLOOKUP($AS343,仮想キートップ,キー位置),R$17,R$5,IF($AS343=_xlfn.XLOOKUP($AS343,仮想キートップ,入力キー),R$7,R$10),_xlfn.XLOOKUP($AS343,仮想キートップ,入力コード),R$13,$BD343,R$14,_xlfn.XLOOKUP($AS343,仮想キートップ,キー位置),R$15,_xlfn.XLOOKUP($AS343,仮想キートップ,キー位置),R$17,IF($AS343=_xlfn.XLOOKUP($AS343,仮想キートップ,入力キー),R$12,R$11),_xlfn.XLOOKUP($AS343,仮想キートップ,入力コード),R$13,$BD343,R$14,_xlfn.XLOOKUP($AS343,仮想キートップ,キー位置),R$16,_xlfn.XLOOKUP($AS343,仮想キートップ,キー位置),IF(COUNTA($AM343:$AM$348)&gt;1,R$17,R$18)))),"")</f>
        <v>{"description":"[英数] N","conditions":[{"type":"variable_unless","name":"USC","value":0}],"from":{"key_code":"n","modifiers":{"optional":["shift","caps_lock"]}},"to":[{"key_code":"n"},{"set_variable":{"name":"KC_N","value":1}},{"set_variable":{"name":"USC","value":2}},{"set_variable":{"name":"LKS","value":1}}],"to_after_key_up":[{"set_variable":{"name":"KC_N","value":0}},{"set_variable":{"name":"USC","value":0}}],"type":"basic"},{"from":{"key_code":"n","modifiers":{"optional":["shift","caps_lock"]}},"to":[{"key_code":"n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S343" s="282"/>
      <c r="U343" s="24">
        <f t="shared" si="245"/>
        <v>1</v>
      </c>
      <c r="V343" s="23" t="str">
        <f t="shared" si="246"/>
        <v>@</v>
      </c>
      <c r="W343" s="23">
        <f t="shared" si="247"/>
        <v>0</v>
      </c>
      <c r="X343" s="23">
        <f t="shared" si="248"/>
        <v>0</v>
      </c>
      <c r="Y343" s="30">
        <f t="shared" si="249"/>
        <v>4398046511104</v>
      </c>
      <c r="Z343" s="178">
        <f t="shared" si="256"/>
        <v>0</v>
      </c>
      <c r="AA343" s="23"/>
      <c r="AB343" s="386" t="str">
        <f t="shared" si="257"/>
        <v/>
      </c>
      <c r="AC343" s="49" t="str">
        <f t="shared" si="250"/>
        <v/>
      </c>
      <c r="AD343" s="50">
        <f t="shared" si="251"/>
        <v>0</v>
      </c>
      <c r="AE343" s="49" t="str">
        <f t="shared" si="258"/>
        <v/>
      </c>
      <c r="AF343" s="49" t="str">
        <f t="shared" si="252"/>
        <v/>
      </c>
      <c r="AG343" s="48">
        <f t="shared" si="253"/>
        <v>0</v>
      </c>
      <c r="AH343" s="386" t="str">
        <f t="shared" si="259"/>
        <v/>
      </c>
      <c r="AI343" s="49" t="str">
        <f t="shared" si="254"/>
        <v/>
      </c>
      <c r="AJ343" s="50">
        <f t="shared" si="255"/>
        <v>0</v>
      </c>
      <c r="AK343" s="23"/>
      <c r="AL343" s="211">
        <v>44</v>
      </c>
      <c r="AM343" s="51" t="s">
        <v>290</v>
      </c>
      <c r="AN343" s="338"/>
      <c r="AO343" s="338"/>
      <c r="AP343" s="212"/>
      <c r="AQ343" s="213"/>
      <c r="AR343" s="149"/>
      <c r="AS343" s="149" t="s">
        <v>93</v>
      </c>
      <c r="AT343" s="149"/>
      <c r="AU343" s="214"/>
      <c r="AV343" s="267"/>
      <c r="AW343" s="434"/>
      <c r="AX343" s="268"/>
      <c r="AY343" s="269"/>
      <c r="AZ343" s="270"/>
      <c r="BA343" s="271"/>
      <c r="BB343" s="270" t="str">
        <f t="shared" si="260"/>
        <v>{"key_code":"n"}</v>
      </c>
      <c r="BC343" s="121"/>
      <c r="BD343" s="316"/>
    </row>
    <row r="344" spans="1:56" ht="21">
      <c r="A344" s="279"/>
      <c r="B344" s="280"/>
      <c r="C344" s="280"/>
      <c r="D344" s="280"/>
      <c r="E344" s="280"/>
      <c r="F344" s="280"/>
      <c r="G344" s="280"/>
      <c r="H344" s="280"/>
      <c r="I344" s="280"/>
      <c r="J344" s="280"/>
      <c r="K344" s="280"/>
      <c r="L344" s="280"/>
      <c r="M344" s="280"/>
      <c r="N344" s="280"/>
      <c r="O344" s="202" t="str">
        <f t="shared" si="261"/>
        <v/>
      </c>
      <c r="P344" s="86" t="str">
        <f t="shared" si="262"/>
        <v/>
      </c>
      <c r="Q344" s="86" t="str">
        <f t="shared" si="263"/>
        <v/>
      </c>
      <c r="R344" s="93" t="str">
        <f>IF(AND($AM344&lt;&gt;"",$U344=1),_xlfn.CONCAT(R$3,PROPER(_xlfn.XLOOKUP($AS344,入力キー,入力コード)),IF(OR($BD344="",$BD344=$BB344),_xlfn.CONCAT(R$4,IF($AS344=_xlfn.XLOOKUP($AS344,仮想キートップ,入力キー),R$7,R$10),_xlfn.XLOOKUP($AS344,仮想キートップ,入力コード),R$13,$BB344,R$14,_xlfn.XLOOKUP($AS344,仮想キートップ,キー位置),R$15,_xlfn.XLOOKUP($AS344,仮想キートップ,キー位置),R$17,IF($AS344=_xlfn.XLOOKUP($AS344,仮想キートップ,入力キー),R$12,R$11),_xlfn.XLOOKUP($AS344,仮想キートップ,入力コード),R$13,$BB344,R$14,_xlfn.XLOOKUP($AS344,仮想キートップ,キー位置),R$16,_xlfn.XLOOKUP($AS344,仮想キートップ,キー位置),IF(COUNTA($AM344:$AM$348)&gt;1,R$17,R$18)),_xlfn.CONCAT(R$4,R$6,IF($AS344=_xlfn.XLOOKUP($AS344,仮想キートップ,入力キー),R$7,R$10),_xlfn.XLOOKUP($AS344,仮想キートップ,入力コード),R$13,$BB344,R$14,_xlfn.XLOOKUP($AS344,仮想キートップ,キー位置),R$15,_xlfn.XLOOKUP($AS344,仮想キートップ,キー位置),R$17,IF($AS344=_xlfn.XLOOKUP($AS344,仮想キートップ,入力キー),R$8,R$9),_xlfn.XLOOKUP($AS344,仮想キートップ,入力コード),R$13,$BB344,R$14,_xlfn.XLOOKUP($AS344,仮想キートップ,キー位置),R$16,_xlfn.XLOOKUP($AS344,仮想キートップ,キー位置),R$17,R$5,IF($AS344=_xlfn.XLOOKUP($AS344,仮想キートップ,入力キー),R$7,R$10),_xlfn.XLOOKUP($AS344,仮想キートップ,入力コード),R$13,$BD344,R$14,_xlfn.XLOOKUP($AS344,仮想キートップ,キー位置),R$15,_xlfn.XLOOKUP($AS344,仮想キートップ,キー位置),R$17,IF($AS344=_xlfn.XLOOKUP($AS344,仮想キートップ,入力キー),R$12,R$11),_xlfn.XLOOKUP($AS344,仮想キートップ,入力コード),R$13,$BD344,R$14,_xlfn.XLOOKUP($AS344,仮想キートップ,キー位置),R$16,_xlfn.XLOOKUP($AS344,仮想キートップ,キー位置),IF(COUNTA($AM344:$AM$348)&gt;1,R$17,R$18)))),"")</f>
        <v>{"description":"[英数] M","conditions":[{"type":"variable_unless","name":"USC","value":0}],"from":{"key_code":"m","modifiers":{"optional":["shift","caps_lock"]}},"to":[{"key_code":"m"},{"set_variable":{"name":"KC_M","value":1}},{"set_variable":{"name":"USC","value":2}},{"set_variable":{"name":"LKS","value":1}}],"to_after_key_up":[{"set_variable":{"name":"KC_M","value":0}},{"set_variable":{"name":"USC","value":0}}],"type":"basic"},{"from":{"key_code":"m","modifiers":{"optional":["shift","caps_lock"]}},"to":[{"key_code":"m"},{"set_variable":{"name":"KC_M","value":1}},{"set_variable":{"name":"USC","value":1}},{"set_variable":{"name":"LKS","value":1}}],"to_after_key_up":[{"set_variable":{"name":"KC_M","value":0}},{"set_variable":{"name":"USC","value":0}}],"type":"basic"},</v>
      </c>
      <c r="S344" s="282"/>
      <c r="U344" s="24">
        <f t="shared" si="245"/>
        <v>1</v>
      </c>
      <c r="V344" s="23" t="str">
        <f t="shared" si="246"/>
        <v>@</v>
      </c>
      <c r="W344" s="23">
        <f t="shared" si="247"/>
        <v>0</v>
      </c>
      <c r="X344" s="23">
        <f t="shared" si="248"/>
        <v>0</v>
      </c>
      <c r="Y344" s="30">
        <f t="shared" si="249"/>
        <v>8796093022208</v>
      </c>
      <c r="Z344" s="178">
        <f t="shared" si="256"/>
        <v>0</v>
      </c>
      <c r="AA344" s="23"/>
      <c r="AB344" s="386" t="str">
        <f t="shared" si="257"/>
        <v/>
      </c>
      <c r="AC344" s="49" t="str">
        <f t="shared" si="250"/>
        <v/>
      </c>
      <c r="AD344" s="50">
        <f t="shared" si="251"/>
        <v>0</v>
      </c>
      <c r="AE344" s="49" t="str">
        <f t="shared" si="258"/>
        <v/>
      </c>
      <c r="AF344" s="49" t="str">
        <f t="shared" si="252"/>
        <v/>
      </c>
      <c r="AG344" s="48">
        <f t="shared" si="253"/>
        <v>0</v>
      </c>
      <c r="AH344" s="386" t="str">
        <f t="shared" si="259"/>
        <v/>
      </c>
      <c r="AI344" s="49" t="str">
        <f t="shared" si="254"/>
        <v/>
      </c>
      <c r="AJ344" s="50">
        <f t="shared" si="255"/>
        <v>0</v>
      </c>
      <c r="AK344" s="23"/>
      <c r="AL344" s="211">
        <v>45</v>
      </c>
      <c r="AM344" s="51" t="s">
        <v>290</v>
      </c>
      <c r="AN344" s="338"/>
      <c r="AO344" s="338"/>
      <c r="AP344" s="212"/>
      <c r="AQ344" s="213"/>
      <c r="AR344" s="149"/>
      <c r="AS344" s="149" t="s">
        <v>95</v>
      </c>
      <c r="AT344" s="149"/>
      <c r="AU344" s="214"/>
      <c r="AV344" s="267"/>
      <c r="AW344" s="434"/>
      <c r="AX344" s="268"/>
      <c r="AY344" s="269"/>
      <c r="AZ344" s="270"/>
      <c r="BA344" s="271"/>
      <c r="BB344" s="270" t="str">
        <f t="shared" si="260"/>
        <v>{"key_code":"m"}</v>
      </c>
      <c r="BC344" s="121"/>
      <c r="BD344" s="316"/>
    </row>
    <row r="345" spans="1:56" ht="21">
      <c r="A345" s="279"/>
      <c r="B345" s="280"/>
      <c r="C345" s="280"/>
      <c r="D345" s="280"/>
      <c r="E345" s="280"/>
      <c r="F345" s="280"/>
      <c r="G345" s="280"/>
      <c r="H345" s="280"/>
      <c r="I345" s="280"/>
      <c r="J345" s="280"/>
      <c r="K345" s="280"/>
      <c r="L345" s="280"/>
      <c r="M345" s="280"/>
      <c r="N345" s="280"/>
      <c r="O345" s="202" t="str">
        <f t="shared" si="261"/>
        <v/>
      </c>
      <c r="P345" s="86" t="str">
        <f t="shared" si="262"/>
        <v/>
      </c>
      <c r="Q345" s="86" t="str">
        <f t="shared" si="263"/>
        <v/>
      </c>
      <c r="R345" s="93" t="str">
        <f>IF(AND($AM345&lt;&gt;"",$U345=1),_xlfn.CONCAT(R$3,PROPER(_xlfn.XLOOKUP($AS345,入力キー,入力コード)),IF(OR($BD345="",$BD345=$BB345),_xlfn.CONCAT(R$4,IF($AS345=_xlfn.XLOOKUP($AS345,仮想キートップ,入力キー),R$7,R$10),_xlfn.XLOOKUP($AS345,仮想キートップ,入力コード),R$13,$BB345,R$14,_xlfn.XLOOKUP($AS345,仮想キートップ,キー位置),R$15,_xlfn.XLOOKUP($AS345,仮想キートップ,キー位置),R$17,IF($AS345=_xlfn.XLOOKUP($AS345,仮想キートップ,入力キー),R$12,R$11),_xlfn.XLOOKUP($AS345,仮想キートップ,入力コード),R$13,$BB345,R$14,_xlfn.XLOOKUP($AS345,仮想キートップ,キー位置),R$16,_xlfn.XLOOKUP($AS345,仮想キートップ,キー位置),IF(COUNTA($AM345:$AM$348)&gt;1,R$17,R$18)),_xlfn.CONCAT(R$4,R$6,IF($AS345=_xlfn.XLOOKUP($AS345,仮想キートップ,入力キー),R$7,R$10),_xlfn.XLOOKUP($AS345,仮想キートップ,入力コード),R$13,$BB345,R$14,_xlfn.XLOOKUP($AS345,仮想キートップ,キー位置),R$15,_xlfn.XLOOKUP($AS345,仮想キートップ,キー位置),R$17,IF($AS345=_xlfn.XLOOKUP($AS345,仮想キートップ,入力キー),R$8,R$9),_xlfn.XLOOKUP($AS345,仮想キートップ,入力コード),R$13,$BB345,R$14,_xlfn.XLOOKUP($AS345,仮想キートップ,キー位置),R$16,_xlfn.XLOOKUP($AS345,仮想キートップ,キー位置),R$17,R$5,IF($AS345=_xlfn.XLOOKUP($AS345,仮想キートップ,入力キー),R$7,R$10),_xlfn.XLOOKUP($AS345,仮想キートップ,入力コード),R$13,$BD345,R$14,_xlfn.XLOOKUP($AS345,仮想キートップ,キー位置),R$15,_xlfn.XLOOKUP($AS345,仮想キートップ,キー位置),R$17,IF($AS345=_xlfn.XLOOKUP($AS345,仮想キートップ,入力キー),R$12,R$11),_xlfn.XLOOKUP($AS345,仮想キートップ,入力コード),R$13,$BD345,R$14,_xlfn.XLOOKUP($AS345,仮想キートップ,キー位置),R$16,_xlfn.XLOOKUP($AS345,仮想キートップ,キー位置),IF(COUNTA($AM345:$AM$348)&gt;1,R$17,R$18)))),"")</f>
        <v>{"description":"[英数] Comma","conditions":[{"type":"variable_unless","name":"USC","value":0}],"from":{"key_code":"comma","modifiers":{"optional":["shift","caps_lock"]}},"to":[{"key_code":"comma"},{"set_variable":{"name":"KC_COMM","value":1}},{"set_variable":{"name":"USC","value":2}},{"set_variable":{"name":"LKS","value":1}}],"to_after_key_up":[{"set_variable":{"name":"KC_COMM","value":0}},{"set_variable":{"name":"USC","value":0}}],"type":"basic"},{"from":{"key_code":"comma","modifiers":{"optional":["shift","caps_lock"]}},"to":[{"key_code":"comma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S345" s="282"/>
      <c r="U345" s="24">
        <f t="shared" si="245"/>
        <v>1</v>
      </c>
      <c r="V345" s="23" t="str">
        <f t="shared" si="246"/>
        <v>@</v>
      </c>
      <c r="W345" s="23">
        <f t="shared" si="247"/>
        <v>0</v>
      </c>
      <c r="X345" s="23">
        <f t="shared" si="248"/>
        <v>0</v>
      </c>
      <c r="Y345" s="30">
        <f t="shared" si="249"/>
        <v>17592186044416</v>
      </c>
      <c r="Z345" s="178">
        <f t="shared" si="256"/>
        <v>0</v>
      </c>
      <c r="AA345" s="23"/>
      <c r="AB345" s="386" t="str">
        <f t="shared" si="257"/>
        <v/>
      </c>
      <c r="AC345" s="49" t="str">
        <f t="shared" si="250"/>
        <v/>
      </c>
      <c r="AD345" s="50">
        <f t="shared" si="251"/>
        <v>0</v>
      </c>
      <c r="AE345" s="49" t="str">
        <f t="shared" si="258"/>
        <v/>
      </c>
      <c r="AF345" s="49" t="str">
        <f t="shared" si="252"/>
        <v/>
      </c>
      <c r="AG345" s="48">
        <f t="shared" si="253"/>
        <v>0</v>
      </c>
      <c r="AH345" s="386" t="str">
        <f t="shared" si="259"/>
        <v/>
      </c>
      <c r="AI345" s="49" t="str">
        <f t="shared" si="254"/>
        <v/>
      </c>
      <c r="AJ345" s="50">
        <f t="shared" si="255"/>
        <v>0</v>
      </c>
      <c r="AK345" s="23"/>
      <c r="AL345" s="211">
        <v>46</v>
      </c>
      <c r="AM345" s="51" t="s">
        <v>290</v>
      </c>
      <c r="AN345" s="338"/>
      <c r="AO345" s="338"/>
      <c r="AP345" s="212"/>
      <c r="AQ345" s="213"/>
      <c r="AR345" s="149"/>
      <c r="AS345" s="149" t="s">
        <v>97</v>
      </c>
      <c r="AT345" s="149"/>
      <c r="AU345" s="214"/>
      <c r="AV345" s="267"/>
      <c r="AW345" s="434"/>
      <c r="AX345" s="268"/>
      <c r="AY345" s="269"/>
      <c r="AZ345" s="270"/>
      <c r="BA345" s="271"/>
      <c r="BB345" s="270" t="str">
        <f t="shared" si="260"/>
        <v>{"key_code":"comma"}</v>
      </c>
      <c r="BC345" s="121"/>
      <c r="BD345" s="316"/>
    </row>
    <row r="346" spans="1:56" ht="21">
      <c r="A346" s="279"/>
      <c r="B346" s="280"/>
      <c r="C346" s="280"/>
      <c r="D346" s="280"/>
      <c r="E346" s="280"/>
      <c r="F346" s="280"/>
      <c r="G346" s="280"/>
      <c r="H346" s="280"/>
      <c r="I346" s="280"/>
      <c r="J346" s="280"/>
      <c r="K346" s="280"/>
      <c r="L346" s="280"/>
      <c r="M346" s="280"/>
      <c r="N346" s="280"/>
      <c r="O346" s="202" t="str">
        <f t="shared" si="261"/>
        <v/>
      </c>
      <c r="P346" s="86" t="str">
        <f t="shared" si="262"/>
        <v/>
      </c>
      <c r="Q346" s="86" t="str">
        <f t="shared" si="263"/>
        <v/>
      </c>
      <c r="R346" s="93" t="str">
        <f>IF(AND($AM346&lt;&gt;"",$U346=1),_xlfn.CONCAT(R$3,PROPER(_xlfn.XLOOKUP($AS346,入力キー,入力コード)),IF(OR($BD346="",$BD346=$BB346),_xlfn.CONCAT(R$4,IF($AS346=_xlfn.XLOOKUP($AS346,仮想キートップ,入力キー),R$7,R$10),_xlfn.XLOOKUP($AS346,仮想キートップ,入力コード),R$13,$BB346,R$14,_xlfn.XLOOKUP($AS346,仮想キートップ,キー位置),R$15,_xlfn.XLOOKUP($AS346,仮想キートップ,キー位置),R$17,IF($AS346=_xlfn.XLOOKUP($AS346,仮想キートップ,入力キー),R$12,R$11),_xlfn.XLOOKUP($AS346,仮想キートップ,入力コード),R$13,$BB346,R$14,_xlfn.XLOOKUP($AS346,仮想キートップ,キー位置),R$16,_xlfn.XLOOKUP($AS346,仮想キートップ,キー位置),IF(COUNTA($AM346:$AM$348)&gt;1,R$17,R$18)),_xlfn.CONCAT(R$4,R$6,IF($AS346=_xlfn.XLOOKUP($AS346,仮想キートップ,入力キー),R$7,R$10),_xlfn.XLOOKUP($AS346,仮想キートップ,入力コード),R$13,$BB346,R$14,_xlfn.XLOOKUP($AS346,仮想キートップ,キー位置),R$15,_xlfn.XLOOKUP($AS346,仮想キートップ,キー位置),R$17,IF($AS346=_xlfn.XLOOKUP($AS346,仮想キートップ,入力キー),R$8,R$9),_xlfn.XLOOKUP($AS346,仮想キートップ,入力コード),R$13,$BB346,R$14,_xlfn.XLOOKUP($AS346,仮想キートップ,キー位置),R$16,_xlfn.XLOOKUP($AS346,仮想キートップ,キー位置),R$17,R$5,IF($AS346=_xlfn.XLOOKUP($AS346,仮想キートップ,入力キー),R$7,R$10),_xlfn.XLOOKUP($AS346,仮想キートップ,入力コード),R$13,$BD346,R$14,_xlfn.XLOOKUP($AS346,仮想キートップ,キー位置),R$15,_xlfn.XLOOKUP($AS346,仮想キートップ,キー位置),R$17,IF($AS346=_xlfn.XLOOKUP($AS346,仮想キートップ,入力キー),R$12,R$11),_xlfn.XLOOKUP($AS346,仮想キートップ,入力コード),R$13,$BD346,R$14,_xlfn.XLOOKUP($AS346,仮想キートップ,キー位置),R$16,_xlfn.XLOOKUP($AS346,仮想キートップ,キー位置),IF(COUNTA($AM346:$AM$348)&gt;1,R$17,R$18)))),"")</f>
        <v>{"description":"[英数] Period","conditions":[{"type":"variable_unless","name":"USC","value":0}],"from":{"key_code":"period","modifiers":{"optional":["shift","caps_lock"]}},"to":[{"key_code":"period"},{"set_variable":{"name":"KC_DOT","value":1}},{"set_variable":{"name":"USC","value":2}},{"set_variable":{"name":"LKS","value":1}}],"to_after_key_up":[{"set_variable":{"name":"KC_DOT","value":0}},{"set_variable":{"name":"USC","value":0}}],"type":"basic"},{"from":{"key_code":"period","modifiers":{"optional":["shift","caps_lock"]}},"to":[{"key_code":"period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S346" s="282"/>
      <c r="U346" s="24">
        <f t="shared" si="245"/>
        <v>1</v>
      </c>
      <c r="V346" s="23" t="str">
        <f t="shared" si="246"/>
        <v>@</v>
      </c>
      <c r="W346" s="23">
        <f t="shared" si="247"/>
        <v>0</v>
      </c>
      <c r="X346" s="23">
        <f t="shared" si="248"/>
        <v>0</v>
      </c>
      <c r="Y346" s="30">
        <f t="shared" si="249"/>
        <v>35184372088832</v>
      </c>
      <c r="Z346" s="178">
        <f t="shared" si="256"/>
        <v>0</v>
      </c>
      <c r="AA346" s="23"/>
      <c r="AB346" s="386" t="str">
        <f t="shared" si="257"/>
        <v/>
      </c>
      <c r="AC346" s="49" t="str">
        <f t="shared" si="250"/>
        <v/>
      </c>
      <c r="AD346" s="50">
        <f t="shared" si="251"/>
        <v>0</v>
      </c>
      <c r="AE346" s="49" t="str">
        <f t="shared" si="258"/>
        <v/>
      </c>
      <c r="AF346" s="49" t="str">
        <f t="shared" si="252"/>
        <v/>
      </c>
      <c r="AG346" s="48">
        <f t="shared" si="253"/>
        <v>0</v>
      </c>
      <c r="AH346" s="386" t="str">
        <f t="shared" si="259"/>
        <v/>
      </c>
      <c r="AI346" s="49" t="str">
        <f t="shared" si="254"/>
        <v/>
      </c>
      <c r="AJ346" s="50">
        <f t="shared" si="255"/>
        <v>0</v>
      </c>
      <c r="AK346" s="23"/>
      <c r="AL346" s="211">
        <v>47</v>
      </c>
      <c r="AM346" s="51" t="s">
        <v>290</v>
      </c>
      <c r="AN346" s="338"/>
      <c r="AO346" s="338"/>
      <c r="AP346" s="212"/>
      <c r="AQ346" s="213"/>
      <c r="AR346" s="149"/>
      <c r="AS346" s="149" t="s">
        <v>99</v>
      </c>
      <c r="AT346" s="149"/>
      <c r="AU346" s="214"/>
      <c r="AV346" s="267"/>
      <c r="AW346" s="434"/>
      <c r="AX346" s="268"/>
      <c r="AY346" s="269"/>
      <c r="AZ346" s="270"/>
      <c r="BA346" s="271"/>
      <c r="BB346" s="270" t="str">
        <f t="shared" si="260"/>
        <v>{"key_code":"period"}</v>
      </c>
      <c r="BC346" s="121"/>
      <c r="BD346" s="316"/>
    </row>
    <row r="347" spans="1:56" ht="21">
      <c r="A347" s="279"/>
      <c r="B347" s="280"/>
      <c r="C347" s="280"/>
      <c r="D347" s="280"/>
      <c r="E347" s="280"/>
      <c r="F347" s="280"/>
      <c r="G347" s="280"/>
      <c r="H347" s="280"/>
      <c r="I347" s="280"/>
      <c r="J347" s="280"/>
      <c r="K347" s="280"/>
      <c r="L347" s="280"/>
      <c r="M347" s="280"/>
      <c r="N347" s="280"/>
      <c r="O347" s="202" t="str">
        <f t="shared" si="261"/>
        <v/>
      </c>
      <c r="P347" s="86" t="str">
        <f t="shared" si="262"/>
        <v/>
      </c>
      <c r="Q347" s="86" t="str">
        <f t="shared" si="263"/>
        <v/>
      </c>
      <c r="R347" s="93" t="str">
        <f>IF(AND($AM347&lt;&gt;"",$U347=1),_xlfn.CONCAT(R$3,PROPER(_xlfn.XLOOKUP($AS347,入力キー,入力コード)),IF(OR($BD347="",$BD347=$BB347),_xlfn.CONCAT(R$4,IF($AS347=_xlfn.XLOOKUP($AS347,仮想キートップ,入力キー),R$7,R$10),_xlfn.XLOOKUP($AS347,仮想キートップ,入力コード),R$13,$BB347,R$14,_xlfn.XLOOKUP($AS347,仮想キートップ,キー位置),R$15,_xlfn.XLOOKUP($AS347,仮想キートップ,キー位置),R$17,IF($AS347=_xlfn.XLOOKUP($AS347,仮想キートップ,入力キー),R$12,R$11),_xlfn.XLOOKUP($AS347,仮想キートップ,入力コード),R$13,$BB347,R$14,_xlfn.XLOOKUP($AS347,仮想キートップ,キー位置),R$16,_xlfn.XLOOKUP($AS347,仮想キートップ,キー位置),IF(COUNTA($AM347:$AM$348)&gt;1,R$17,R$18)),_xlfn.CONCAT(R$4,R$6,IF($AS347=_xlfn.XLOOKUP($AS347,仮想キートップ,入力キー),R$7,R$10),_xlfn.XLOOKUP($AS347,仮想キートップ,入力コード),R$13,$BB347,R$14,_xlfn.XLOOKUP($AS347,仮想キートップ,キー位置),R$15,_xlfn.XLOOKUP($AS347,仮想キートップ,キー位置),R$17,IF($AS347=_xlfn.XLOOKUP($AS347,仮想キートップ,入力キー),R$8,R$9),_xlfn.XLOOKUP($AS347,仮想キートップ,入力コード),R$13,$BB347,R$14,_xlfn.XLOOKUP($AS347,仮想キートップ,キー位置),R$16,_xlfn.XLOOKUP($AS347,仮想キートップ,キー位置),R$17,R$5,IF($AS347=_xlfn.XLOOKUP($AS347,仮想キートップ,入力キー),R$7,R$10),_xlfn.XLOOKUP($AS347,仮想キートップ,入力コード),R$13,$BD347,R$14,_xlfn.XLOOKUP($AS347,仮想キートップ,キー位置),R$15,_xlfn.XLOOKUP($AS347,仮想キートップ,キー位置),R$17,IF($AS347=_xlfn.XLOOKUP($AS347,仮想キートップ,入力キー),R$12,R$11),_xlfn.XLOOKUP($AS347,仮想キートップ,入力コード),R$13,$BD347,R$14,_xlfn.XLOOKUP($AS347,仮想キートップ,キー位置),R$16,_xlfn.XLOOKUP($AS347,仮想キートップ,キー位置),IF(COUNTA($AM347:$AM$348)&gt;1,R$17,R$18)))),"")</f>
        <v>{"description":"[英数] Slash","conditions":[{"type":"variable_unless","name":"USC","value":0}],"from":{"key_code":"slash","modifiers":{"optional":["shift","caps_lock"]}},"to":[{"key_code":"slash"},{"set_variable":{"name":"KC_SLSH","value":1}},{"set_variable":{"name":"USC","value":2}},{"set_variable":{"name":"LKS","value":1}}],"to_after_key_up":[{"set_variable":{"name":"KC_SLSH","value":0}},{"set_variable":{"name":"USC","value":0}}],"type":"basic"},{"from":{"key_code":"slash","modifiers":{"optional":["shift","caps_lock"]}},"to":[{"key_code":"slash"},{"set_variable":{"name":"KC_SLSH","value":1}},{"set_variable":{"name":"USC","value":1}},{"set_variable":{"name":"LKS","value":1}}],"to_after_key_up":[{"set_variable":{"name":"KC_SLSH","value":0}},{"set_variable":{"name":"USC","value":0}}],"type":"basic"},</v>
      </c>
      <c r="S347" s="282"/>
      <c r="U347" s="24">
        <f t="shared" si="245"/>
        <v>1</v>
      </c>
      <c r="V347" s="23" t="str">
        <f t="shared" si="246"/>
        <v>@</v>
      </c>
      <c r="W347" s="23">
        <f t="shared" si="247"/>
        <v>0</v>
      </c>
      <c r="X347" s="23">
        <f t="shared" si="248"/>
        <v>0</v>
      </c>
      <c r="Y347" s="30">
        <f t="shared" si="249"/>
        <v>70368744177664</v>
      </c>
      <c r="Z347" s="178">
        <f t="shared" si="256"/>
        <v>0</v>
      </c>
      <c r="AA347" s="23"/>
      <c r="AB347" s="386" t="str">
        <f t="shared" si="257"/>
        <v/>
      </c>
      <c r="AC347" s="49" t="str">
        <f t="shared" si="250"/>
        <v/>
      </c>
      <c r="AD347" s="50">
        <f t="shared" si="251"/>
        <v>0</v>
      </c>
      <c r="AE347" s="49" t="str">
        <f t="shared" si="258"/>
        <v/>
      </c>
      <c r="AF347" s="49" t="str">
        <f t="shared" si="252"/>
        <v/>
      </c>
      <c r="AG347" s="48">
        <f t="shared" si="253"/>
        <v>0</v>
      </c>
      <c r="AH347" s="386" t="str">
        <f t="shared" si="259"/>
        <v/>
      </c>
      <c r="AI347" s="49" t="str">
        <f t="shared" si="254"/>
        <v/>
      </c>
      <c r="AJ347" s="50">
        <f t="shared" si="255"/>
        <v>0</v>
      </c>
      <c r="AK347" s="23"/>
      <c r="AL347" s="211">
        <v>48</v>
      </c>
      <c r="AM347" s="51" t="s">
        <v>290</v>
      </c>
      <c r="AN347" s="338"/>
      <c r="AO347" s="338"/>
      <c r="AP347" s="212"/>
      <c r="AQ347" s="213"/>
      <c r="AR347" s="149"/>
      <c r="AS347" s="149" t="s">
        <v>184</v>
      </c>
      <c r="AT347" s="149"/>
      <c r="AU347" s="214"/>
      <c r="AV347" s="267"/>
      <c r="AW347" s="434"/>
      <c r="AX347" s="268"/>
      <c r="AY347" s="269"/>
      <c r="AZ347" s="270"/>
      <c r="BA347" s="271"/>
      <c r="BB347" s="270" t="str">
        <f t="shared" si="260"/>
        <v>{"key_code":"slash"}</v>
      </c>
      <c r="BC347" s="121"/>
      <c r="BD347" s="316"/>
    </row>
    <row r="348" spans="1:56" ht="21">
      <c r="A348" s="284"/>
      <c r="B348" s="277"/>
      <c r="C348" s="277"/>
      <c r="D348" s="277"/>
      <c r="E348" s="277"/>
      <c r="F348" s="277"/>
      <c r="G348" s="277"/>
      <c r="H348" s="277"/>
      <c r="I348" s="277"/>
      <c r="J348" s="277"/>
      <c r="K348" s="277"/>
      <c r="L348" s="277"/>
      <c r="M348" s="277"/>
      <c r="N348" s="277"/>
      <c r="O348" s="203" t="str">
        <f t="shared" si="261"/>
        <v/>
      </c>
      <c r="P348" s="89" t="str">
        <f t="shared" si="262"/>
        <v/>
      </c>
      <c r="Q348" s="89" t="str">
        <f t="shared" si="263"/>
        <v/>
      </c>
      <c r="R348" s="90" t="str">
        <f>IF(AND($AM348&lt;&gt;"",$U348=1),_xlfn.CONCAT(R$3,PROPER(_xlfn.XLOOKUP($AS348,入力キー,入力コード)),IF(OR($BD348="",$BD348=$BB348),_xlfn.CONCAT(R$4,IF($AS348=_xlfn.XLOOKUP($AS348,仮想キートップ,入力キー),R$7,R$10),_xlfn.XLOOKUP($AS348,仮想キートップ,入力コード),R$13,$BB348,R$14,_xlfn.XLOOKUP($AS348,仮想キートップ,キー位置),R$15,_xlfn.XLOOKUP($AS348,仮想キートップ,キー位置),R$17,IF($AS348=_xlfn.XLOOKUP($AS348,仮想キートップ,入力キー),R$12,R$11),_xlfn.XLOOKUP($AS348,仮想キートップ,入力コード),R$13,$BB348,R$14,_xlfn.XLOOKUP($AS348,仮想キートップ,キー位置),R$16,_xlfn.XLOOKUP($AS348,仮想キートップ,キー位置),IF(COUNTA($AM348:$AM$348)&gt;1,R$17,R$18)),_xlfn.CONCAT(R$4,R$6,IF($AS348=_xlfn.XLOOKUP($AS348,仮想キートップ,入力キー),R$7,R$10),_xlfn.XLOOKUP($AS348,仮想キートップ,入力コード),R$13,$BB348,R$14,_xlfn.XLOOKUP($AS348,仮想キートップ,キー位置),R$15,_xlfn.XLOOKUP($AS348,仮想キートップ,キー位置),R$17,IF($AS348=_xlfn.XLOOKUP($AS348,仮想キートップ,入力キー),R$8,R$9),_xlfn.XLOOKUP($AS348,仮想キートップ,入力コード),R$13,$BB348,R$14,_xlfn.XLOOKUP($AS348,仮想キートップ,キー位置),R$16,_xlfn.XLOOKUP($AS348,仮想キートップ,キー位置),R$17,R$5,IF($AS348=_xlfn.XLOOKUP($AS348,仮想キートップ,入力キー),R$7,R$10),_xlfn.XLOOKUP($AS348,仮想キートップ,入力コード),R$13,$BD348,R$14,_xlfn.XLOOKUP($AS348,仮想キートップ,キー位置),R$15,_xlfn.XLOOKUP($AS348,仮想キートップ,キー位置),R$17,IF($AS348=_xlfn.XLOOKUP($AS348,仮想キートップ,入力キー),R$12,R$11),_xlfn.XLOOKUP($AS348,仮想キートップ,入力コード),R$13,$BD348,R$14,_xlfn.XLOOKUP($AS348,仮想キートップ,キー位置),R$16,_xlfn.XLOOKUP($AS348,仮想キートップ,キー位置),IF(COUNTA($AM348:$AM$348)&gt;1,R$17,R$18)))),"")</f>
        <v>{"description":"[英数] International1","conditions":[{"type":"keyboard_type_if","keyboard_types":["jis"]},{"type":"variable_unless","name":"USC","value":0}],"from":{"key_code":"international1","modifiers":{"optional":["shift",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],"from":{"key_code":"international1","modifiers":{"optional":["shift",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unless","name":"USC","value":0}],"from":{"key_code":"international1","modifiers":{"optional":["shift",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from":{"key_code":"international1","modifiers":{"optional":["shift",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</v>
      </c>
      <c r="S348" s="94" t="str">
        <f>S$3</f>
        <v>]}]}</v>
      </c>
      <c r="U348" s="63">
        <f t="shared" si="245"/>
        <v>1</v>
      </c>
      <c r="V348" s="64" t="str">
        <f t="shared" si="246"/>
        <v>@</v>
      </c>
      <c r="W348" s="64">
        <f t="shared" si="247"/>
        <v>0</v>
      </c>
      <c r="X348" s="64">
        <f t="shared" si="248"/>
        <v>0</v>
      </c>
      <c r="Y348" s="41">
        <f t="shared" si="249"/>
        <v>140737488355328</v>
      </c>
      <c r="Z348" s="179">
        <f t="shared" si="256"/>
        <v>0</v>
      </c>
      <c r="AA348" s="23"/>
      <c r="AB348" s="387" t="str">
        <f t="shared" si="257"/>
        <v/>
      </c>
      <c r="AC348" s="72" t="str">
        <f t="shared" si="250"/>
        <v/>
      </c>
      <c r="AD348" s="73">
        <f t="shared" si="251"/>
        <v>0</v>
      </c>
      <c r="AE348" s="72" t="str">
        <f t="shared" si="258"/>
        <v/>
      </c>
      <c r="AF348" s="72" t="str">
        <f t="shared" si="252"/>
        <v/>
      </c>
      <c r="AG348" s="71">
        <f t="shared" si="253"/>
        <v>0</v>
      </c>
      <c r="AH348" s="387" t="str">
        <f t="shared" si="259"/>
        <v/>
      </c>
      <c r="AI348" s="72" t="str">
        <f t="shared" si="254"/>
        <v/>
      </c>
      <c r="AJ348" s="73">
        <f t="shared" si="255"/>
        <v>0</v>
      </c>
      <c r="AK348" s="23"/>
      <c r="AL348" s="215">
        <v>49</v>
      </c>
      <c r="AM348" s="65" t="s">
        <v>290</v>
      </c>
      <c r="AN348" s="155"/>
      <c r="AO348" s="155"/>
      <c r="AP348" s="216"/>
      <c r="AQ348" s="217"/>
      <c r="AR348" s="150"/>
      <c r="AS348" s="150" t="s">
        <v>114</v>
      </c>
      <c r="AT348" s="150"/>
      <c r="AU348" s="218"/>
      <c r="AV348" s="272"/>
      <c r="AW348" s="435"/>
      <c r="AX348" s="273"/>
      <c r="AY348" s="96"/>
      <c r="AZ348" s="97"/>
      <c r="BA348" s="123"/>
      <c r="BB348" s="97" t="str">
        <f t="shared" si="260"/>
        <v>{"key_code":"international1"}</v>
      </c>
      <c r="BC348" s="123"/>
      <c r="BD348" s="317" t="s">
        <v>923</v>
      </c>
    </row>
    <row r="350" spans="1:56">
      <c r="AM350" s="514" t="s">
        <v>462</v>
      </c>
      <c r="AN350" s="515"/>
      <c r="AO350" s="515"/>
      <c r="AP350" s="516"/>
      <c r="AQ350" s="523" t="s">
        <v>1105</v>
      </c>
      <c r="AR350" s="523"/>
      <c r="AS350" s="523"/>
      <c r="AT350" s="523"/>
      <c r="AU350" s="523"/>
      <c r="AV350" s="523"/>
      <c r="AW350" s="523"/>
      <c r="AX350" s="523"/>
    </row>
    <row r="351" spans="1:56">
      <c r="AM351" s="517" t="s">
        <v>463</v>
      </c>
      <c r="AN351" s="518"/>
      <c r="AO351" s="518"/>
      <c r="AP351" s="519"/>
      <c r="AQ351" s="524" t="s">
        <v>1106</v>
      </c>
      <c r="AR351" s="524"/>
      <c r="AS351" s="524"/>
      <c r="AT351" s="524"/>
      <c r="AU351" s="524"/>
      <c r="AV351" s="524"/>
      <c r="AW351" s="524"/>
      <c r="AX351" s="524"/>
    </row>
    <row r="353" spans="39:43">
      <c r="AM353" s="520" t="s">
        <v>858</v>
      </c>
      <c r="AN353" s="521"/>
      <c r="AO353" s="521"/>
      <c r="AP353" s="522"/>
      <c r="AQ353" s="376" t="s">
        <v>290</v>
      </c>
    </row>
  </sheetData>
  <sheetProtection sheet="1" objects="1" scenarios="1" selectLockedCells="1"/>
  <sortState xmlns:xlrd2="http://schemas.microsoft.com/office/spreadsheetml/2017/richdata2" ref="AL265:BD293">
    <sortCondition ref="AL265:AL293"/>
  </sortState>
  <mergeCells count="19">
    <mergeCell ref="C2:D2"/>
    <mergeCell ref="C22:D22"/>
    <mergeCell ref="F2:H2"/>
    <mergeCell ref="O2:Q2"/>
    <mergeCell ref="I2:J2"/>
    <mergeCell ref="F22:H22"/>
    <mergeCell ref="I22:J22"/>
    <mergeCell ref="O22:Q22"/>
    <mergeCell ref="V22:X22"/>
    <mergeCell ref="BC21:BD21"/>
    <mergeCell ref="BA22:BB22"/>
    <mergeCell ref="AY22:AZ22"/>
    <mergeCell ref="AS23:AU23"/>
    <mergeCell ref="AQ22:AR22"/>
    <mergeCell ref="AM350:AP350"/>
    <mergeCell ref="AM351:AP351"/>
    <mergeCell ref="AM353:AP353"/>
    <mergeCell ref="AQ350:AX350"/>
    <mergeCell ref="AQ351:AX351"/>
  </mergeCells>
  <phoneticPr fontId="1"/>
  <conditionalFormatting sqref="AQ24:AU299">
    <cfRule type="expression" dxfId="12" priority="39">
      <formula>AND($AS24&lt;&gt;"",COUNTIFS(シフト非押下時,$W24,ビットパターン,$Y24)+COUNTIFS(シフト押下時,$X24,ビットパターン,$Y24)&gt;2)</formula>
    </cfRule>
  </conditionalFormatting>
  <conditionalFormatting sqref="AS24:AS348 AU24:AU348">
    <cfRule type="expression" dxfId="11" priority="9">
      <formula>AND($AS24&lt;&gt;"",_xlfn.XLOOKUP($AS24,仮想キートップ,ビット)=_xlfn.XLOOKUP($AU24,仮想キートップ,ビット))</formula>
    </cfRule>
  </conditionalFormatting>
  <conditionalFormatting sqref="AS24:AT348">
    <cfRule type="expression" dxfId="10" priority="4">
      <formula>AND(AS24="",COUNTA(AT24:$AU24)&gt;0)</formula>
    </cfRule>
    <cfRule type="expression" dxfId="9" priority="8">
      <formula>AND($AS24&lt;&gt;"",_xlfn.XLOOKUP($AS24,仮想キートップ,ビット)=_xlfn.XLOOKUP($AT24,仮想キートップ,ビット))</formula>
    </cfRule>
  </conditionalFormatting>
  <conditionalFormatting sqref="AS24:AU348">
    <cfRule type="expression" dxfId="8" priority="5">
      <formula>COUNTIF(仮想キートップ,AS24)=0</formula>
    </cfRule>
  </conditionalFormatting>
  <conditionalFormatting sqref="AT24:AU348">
    <cfRule type="expression" dxfId="7" priority="10">
      <formula>AND($AT24&lt;&gt;"",_xlfn.XLOOKUP($AT24,仮想キートップ,ビット)=_xlfn.XLOOKUP($AU24,仮想キートップ,ビット))</formula>
    </cfRule>
  </conditionalFormatting>
  <conditionalFormatting sqref="AY74:AZ299">
    <cfRule type="expression" dxfId="6" priority="6">
      <formula>$AZ74=""</formula>
    </cfRule>
    <cfRule type="expression" dxfId="5" priority="28">
      <formula>AND($AY74&lt;&gt;"",_xlfn.XLOOKUP($AV74,ひらがな,ローマ字コード,"")&lt;&gt;"")</formula>
    </cfRule>
  </conditionalFormatting>
  <conditionalFormatting sqref="BA74:BB299">
    <cfRule type="expression" dxfId="4" priority="31">
      <formula>AND($AM74&lt;&gt;"",$AZ74&lt;&gt;$BB74)</formula>
    </cfRule>
  </conditionalFormatting>
  <conditionalFormatting sqref="BA74:BB348">
    <cfRule type="expression" dxfId="3" priority="32">
      <formula>AND($BA74&lt;&gt;"",_xlfn.XLOOKUP($AV74,仮想キートップ,入力コード,"")&lt;&gt;"")</formula>
    </cfRule>
  </conditionalFormatting>
  <conditionalFormatting sqref="BC74:BC348">
    <cfRule type="expression" dxfId="2" priority="33">
      <formula>AND($BC74&lt;&gt;"",$AZ74&lt;&gt;$BC74)</formula>
    </cfRule>
  </conditionalFormatting>
  <conditionalFormatting sqref="BD74:BD348">
    <cfRule type="expression" dxfId="1" priority="1" stopIfTrue="1">
      <formula>AND($AM74&lt;&gt;"",$BD74&lt;&gt;"",$BB74&lt;&gt;$BD74)</formula>
    </cfRule>
  </conditionalFormatting>
  <dataValidations count="1">
    <dataValidation imeMode="off" allowBlank="1" showInputMessage="1" showErrorMessage="1" sqref="AY24:BB348 AL24:AR348" xr:uid="{050F391E-66ED-3547-9E7D-5E6BFC719D55}"/>
  </dataValidations>
  <pageMargins left="0.78740157480314965" right="0.78740157480314965" top="0.23622047244094491" bottom="0.51181102362204722" header="0.31496062992125984" footer="0.23622047244094491"/>
  <pageSetup paperSize="9" scale="70" fitToHeight="0" orientation="landscape" verticalDpi="180" r:id="rId1"/>
  <headerFooter>
    <oddFooter>&amp;L&amp;P /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21AE-E624-6B42-ABF3-6E82A62370A5}">
  <sheetPr>
    <pageSetUpPr fitToPage="1"/>
  </sheetPr>
  <dimension ref="A1:M258"/>
  <sheetViews>
    <sheetView showGridLines="0" showRowColHeaders="0" zoomScaleNormal="100" workbookViewId="0">
      <pane ySplit="3" topLeftCell="A4" activePane="bottomLeft" state="frozen"/>
      <selection pane="bottomLeft" activeCell="A4" sqref="A4"/>
    </sheetView>
  </sheetViews>
  <sheetFormatPr baseColWidth="10" defaultColWidth="11.5703125" defaultRowHeight="20"/>
  <cols>
    <col min="1" max="2" width="8.5703125" bestFit="1" customWidth="1"/>
    <col min="3" max="3" width="8.5703125" customWidth="1"/>
    <col min="4" max="4" width="75" bestFit="1" customWidth="1"/>
    <col min="5" max="7" width="6.140625" bestFit="1" customWidth="1"/>
    <col min="8" max="8" width="6.85546875" bestFit="1" customWidth="1"/>
    <col min="9" max="13" width="2.7109375" bestFit="1" customWidth="1"/>
  </cols>
  <sheetData>
    <row r="1" spans="1:13" ht="27">
      <c r="A1" s="1" t="s">
        <v>464</v>
      </c>
      <c r="D1" s="107" t="s">
        <v>465</v>
      </c>
      <c r="E1" s="107"/>
      <c r="F1" s="107"/>
      <c r="G1" s="107"/>
      <c r="H1" s="29" t="s">
        <v>466</v>
      </c>
      <c r="I1" s="43" t="s">
        <v>467</v>
      </c>
      <c r="J1" s="44" t="s">
        <v>193</v>
      </c>
      <c r="K1" s="45" t="s">
        <v>256</v>
      </c>
    </row>
    <row r="2" spans="1:13">
      <c r="A2" t="s">
        <v>468</v>
      </c>
      <c r="E2" s="529" t="s">
        <v>926</v>
      </c>
      <c r="F2" s="542"/>
      <c r="G2" s="530"/>
    </row>
    <row r="3" spans="1:13">
      <c r="A3" s="36" t="s">
        <v>469</v>
      </c>
      <c r="B3" s="37" t="s">
        <v>470</v>
      </c>
      <c r="C3" s="223" t="s">
        <v>578</v>
      </c>
      <c r="D3" s="33" t="s">
        <v>471</v>
      </c>
      <c r="E3" s="361">
        <v>1</v>
      </c>
      <c r="F3" s="362">
        <v>2</v>
      </c>
      <c r="G3" s="363">
        <v>3</v>
      </c>
      <c r="H3" s="219" t="s">
        <v>472</v>
      </c>
      <c r="I3" s="219">
        <v>1</v>
      </c>
      <c r="J3" s="219">
        <v>2</v>
      </c>
      <c r="K3" s="219">
        <v>3</v>
      </c>
      <c r="L3" s="219">
        <v>4</v>
      </c>
      <c r="M3" s="177">
        <v>5</v>
      </c>
    </row>
    <row r="4" spans="1:13">
      <c r="A4" s="343" t="s">
        <v>67</v>
      </c>
      <c r="B4" s="344" t="s">
        <v>474</v>
      </c>
      <c r="C4" s="364">
        <v>1</v>
      </c>
      <c r="D4" s="345" t="str">
        <f t="shared" ref="D4:D67" si="0">_xlfn.CONCAT(I4:M4)</f>
        <v>{"key_code":"a"}</v>
      </c>
      <c r="E4" s="367">
        <f t="shared" ref="E4:G23" si="1">COUNTIFS(出力かな,$A4,入力キー数,E$3)</f>
        <v>1</v>
      </c>
      <c r="F4" s="368">
        <f t="shared" si="1"/>
        <v>0</v>
      </c>
      <c r="G4" s="369">
        <f t="shared" si="1"/>
        <v>0</v>
      </c>
      <c r="H4" s="38">
        <f t="shared" ref="H4:H67" si="2">LEN(B4)</f>
        <v>1</v>
      </c>
      <c r="I4" s="30" t="str">
        <f t="shared" ref="I4:I67" si="3">IF($H4=I$3,_xlfn.CONCAT($I$1,_xlfn.XLOOKUP($B4,入力キー,入力コード),$K$1),"")</f>
        <v>{"key_code":"a"}</v>
      </c>
      <c r="J4" s="30" t="str">
        <f t="shared" ref="J4:J67" si="4">IF($H4=J$3,_xlfn.CONCAT($I$1,_xlfn.XLOOKUP(LEFT($B4),入力キー,入力コード),$J$1,_xlfn.XLOOKUP(RIGHT($B4),入力キー,入力コード),$K$1),"")</f>
        <v/>
      </c>
      <c r="K4" s="30" t="str">
        <f t="shared" ref="K4:K67" si="5">IF($H4=K$3,_xlfn.CONCAT($I$1,_xlfn.XLOOKUP(LEFT($B4),入力キー,入力コード),$J$1,_xlfn.XLOOKUP(MID($B4,2,1),入力キー,入力コード),$J$1,_xlfn.XLOOKUP(RIGHT($B4),入力キー,入力コード),$K$1),"")</f>
        <v/>
      </c>
      <c r="L4" s="30" t="str">
        <f t="shared" ref="L4:L67" si="6">IF($H4=L$3,_xlfn.CONCAT($I$1,_xlfn.XLOOKUP(LEFT($B4),入力キー,入力コード),$J$1,_xlfn.XLOOKUP(MID($B4,2,1),入力キー,入力コード),$J$1,_xlfn.XLOOKUP(MID($B4,3,1),入力キー,入力コード),$J$1,_xlfn.XLOOKUP(RIGHT($B4),入力キー,入力コード),$K$1),"")</f>
        <v/>
      </c>
      <c r="M4" s="39" t="str">
        <f t="shared" ref="M4:M67" si="7">IF($H4=M$3,_xlfn.CONCAT($I$1,_xlfn.XLOOKUP(LEFT($B4),入力キー,入力コード),$J$1,_xlfn.XLOOKUP(MID($B4,2,1),入力キー,入力コード),$J$1,_xlfn.XLOOKUP(MID($B4,3,1),入力キー,入力コード),$J$1,_xlfn.XLOOKUP(MID($B4,4,1),入力キー,入力コード),$J$1,_xlfn.XLOOKUP(RIGHT($B4),入力キー,入力コード),$K$1),"")</f>
        <v/>
      </c>
    </row>
    <row r="5" spans="1:13">
      <c r="A5" s="16" t="s">
        <v>420</v>
      </c>
      <c r="B5" s="19" t="s">
        <v>475</v>
      </c>
      <c r="C5" s="365">
        <v>1</v>
      </c>
      <c r="D5" s="7" t="str">
        <f t="shared" si="0"/>
        <v>{"key_code":"b"},{"key_code":"a"}</v>
      </c>
      <c r="E5" s="370">
        <f t="shared" si="1"/>
        <v>0</v>
      </c>
      <c r="F5" s="371">
        <f t="shared" si="1"/>
        <v>1</v>
      </c>
      <c r="G5" s="372">
        <f t="shared" si="1"/>
        <v>0</v>
      </c>
      <c r="H5" s="38">
        <f t="shared" si="2"/>
        <v>2</v>
      </c>
      <c r="I5" s="30" t="str">
        <f t="shared" si="3"/>
        <v/>
      </c>
      <c r="J5" s="30" t="str">
        <f t="shared" si="4"/>
        <v>{"key_code":"b"},{"key_code":"a"}</v>
      </c>
      <c r="K5" s="30" t="str">
        <f t="shared" si="5"/>
        <v/>
      </c>
      <c r="L5" s="30" t="str">
        <f t="shared" si="6"/>
        <v/>
      </c>
      <c r="M5" s="39" t="str">
        <f t="shared" si="7"/>
        <v/>
      </c>
    </row>
    <row r="6" spans="1:13">
      <c r="A6" s="16" t="s">
        <v>409</v>
      </c>
      <c r="B6" s="19" t="s">
        <v>476</v>
      </c>
      <c r="C6" s="365">
        <v>1</v>
      </c>
      <c r="D6" s="7" t="str">
        <f t="shared" si="0"/>
        <v>{"key_code":"b"},{"key_code":"e"}</v>
      </c>
      <c r="E6" s="370">
        <f t="shared" si="1"/>
        <v>0</v>
      </c>
      <c r="F6" s="371">
        <f t="shared" si="1"/>
        <v>1</v>
      </c>
      <c r="G6" s="372">
        <f t="shared" si="1"/>
        <v>0</v>
      </c>
      <c r="H6" s="38">
        <f t="shared" si="2"/>
        <v>2</v>
      </c>
      <c r="I6" s="30" t="str">
        <f t="shared" si="3"/>
        <v/>
      </c>
      <c r="J6" s="30" t="str">
        <f t="shared" si="4"/>
        <v>{"key_code":"b"},{"key_code":"e"}</v>
      </c>
      <c r="K6" s="30" t="str">
        <f t="shared" si="5"/>
        <v/>
      </c>
      <c r="L6" s="30" t="str">
        <f t="shared" si="6"/>
        <v/>
      </c>
      <c r="M6" s="39" t="str">
        <f t="shared" si="7"/>
        <v/>
      </c>
    </row>
    <row r="7" spans="1:13">
      <c r="A7" s="16" t="s">
        <v>419</v>
      </c>
      <c r="B7" s="19" t="s">
        <v>477</v>
      </c>
      <c r="C7" s="365">
        <v>1</v>
      </c>
      <c r="D7" s="7" t="str">
        <f t="shared" si="0"/>
        <v>{"key_code":"b"},{"key_code":"i"}</v>
      </c>
      <c r="E7" s="370">
        <f t="shared" si="1"/>
        <v>0</v>
      </c>
      <c r="F7" s="371">
        <f t="shared" si="1"/>
        <v>1</v>
      </c>
      <c r="G7" s="372">
        <f t="shared" si="1"/>
        <v>0</v>
      </c>
      <c r="H7" s="38">
        <f t="shared" si="2"/>
        <v>2</v>
      </c>
      <c r="I7" s="30" t="str">
        <f t="shared" si="3"/>
        <v/>
      </c>
      <c r="J7" s="30" t="str">
        <f t="shared" si="4"/>
        <v>{"key_code":"b"},{"key_code":"i"}</v>
      </c>
      <c r="K7" s="30" t="str">
        <f t="shared" si="5"/>
        <v/>
      </c>
      <c r="L7" s="30" t="str">
        <f t="shared" si="6"/>
        <v/>
      </c>
      <c r="M7" s="39" t="str">
        <f t="shared" si="7"/>
        <v/>
      </c>
    </row>
    <row r="8" spans="1:13">
      <c r="A8" s="16" t="s">
        <v>418</v>
      </c>
      <c r="B8" s="19" t="s">
        <v>478</v>
      </c>
      <c r="C8" s="365">
        <v>1</v>
      </c>
      <c r="D8" s="7" t="str">
        <f t="shared" si="0"/>
        <v>{"key_code":"b"},{"key_code":"o"}</v>
      </c>
      <c r="E8" s="370">
        <f t="shared" si="1"/>
        <v>0</v>
      </c>
      <c r="F8" s="371">
        <f t="shared" si="1"/>
        <v>1</v>
      </c>
      <c r="G8" s="372">
        <f t="shared" si="1"/>
        <v>0</v>
      </c>
      <c r="H8" s="38">
        <f t="shared" si="2"/>
        <v>2</v>
      </c>
      <c r="I8" s="30" t="str">
        <f t="shared" si="3"/>
        <v/>
      </c>
      <c r="J8" s="30" t="str">
        <f t="shared" si="4"/>
        <v>{"key_code":"b"},{"key_code":"o"}</v>
      </c>
      <c r="K8" s="30" t="str">
        <f t="shared" si="5"/>
        <v/>
      </c>
      <c r="L8" s="30" t="str">
        <f t="shared" si="6"/>
        <v/>
      </c>
      <c r="M8" s="39" t="str">
        <f t="shared" si="7"/>
        <v/>
      </c>
    </row>
    <row r="9" spans="1:13">
      <c r="A9" s="16" t="s">
        <v>407</v>
      </c>
      <c r="B9" s="19" t="s">
        <v>479</v>
      </c>
      <c r="C9" s="365">
        <v>1</v>
      </c>
      <c r="D9" s="7" t="str">
        <f t="shared" si="0"/>
        <v>{"key_code":"b"},{"key_code":"u"}</v>
      </c>
      <c r="E9" s="370">
        <f t="shared" si="1"/>
        <v>0</v>
      </c>
      <c r="F9" s="371">
        <f t="shared" si="1"/>
        <v>1</v>
      </c>
      <c r="G9" s="372">
        <f t="shared" si="1"/>
        <v>0</v>
      </c>
      <c r="H9" s="38">
        <f t="shared" si="2"/>
        <v>2</v>
      </c>
      <c r="I9" s="30" t="str">
        <f t="shared" si="3"/>
        <v/>
      </c>
      <c r="J9" s="30" t="str">
        <f t="shared" si="4"/>
        <v>{"key_code":"b"},{"key_code":"u"}</v>
      </c>
      <c r="K9" s="30" t="str">
        <f t="shared" si="5"/>
        <v/>
      </c>
      <c r="L9" s="30" t="str">
        <f t="shared" si="6"/>
        <v/>
      </c>
      <c r="M9" s="39" t="str">
        <f t="shared" si="7"/>
        <v/>
      </c>
    </row>
    <row r="10" spans="1:13">
      <c r="A10" s="16" t="s">
        <v>352</v>
      </c>
      <c r="B10" s="19" t="s">
        <v>658</v>
      </c>
      <c r="C10" s="365">
        <v>1</v>
      </c>
      <c r="D10" s="7" t="str">
        <f t="shared" si="0"/>
        <v>{"key_code":"b"},{"key_code":"y"},{"key_code":"a"}</v>
      </c>
      <c r="E10" s="370">
        <f t="shared" si="1"/>
        <v>0</v>
      </c>
      <c r="F10" s="371">
        <f t="shared" si="1"/>
        <v>0</v>
      </c>
      <c r="G10" s="372">
        <f t="shared" si="1"/>
        <v>1</v>
      </c>
      <c r="H10" s="38">
        <f t="shared" si="2"/>
        <v>3</v>
      </c>
      <c r="I10" s="30" t="str">
        <f t="shared" si="3"/>
        <v/>
      </c>
      <c r="J10" s="30" t="str">
        <f t="shared" si="4"/>
        <v/>
      </c>
      <c r="K10" s="30" t="str">
        <f t="shared" si="5"/>
        <v>{"key_code":"b"},{"key_code":"y"},{"key_code":"a"}</v>
      </c>
      <c r="L10" s="30" t="str">
        <f t="shared" si="6"/>
        <v/>
      </c>
      <c r="M10" s="39" t="str">
        <f t="shared" si="7"/>
        <v/>
      </c>
    </row>
    <row r="11" spans="1:13">
      <c r="A11" s="16" t="s">
        <v>659</v>
      </c>
      <c r="B11" s="19" t="s">
        <v>660</v>
      </c>
      <c r="C11" s="365">
        <v>1</v>
      </c>
      <c r="D11" s="7" t="str">
        <f t="shared" si="0"/>
        <v>{"key_code":"b"},{"key_code":"y"},{"key_code":"e"}</v>
      </c>
      <c r="E11" s="370">
        <f t="shared" si="1"/>
        <v>0</v>
      </c>
      <c r="F11" s="371">
        <f t="shared" si="1"/>
        <v>0</v>
      </c>
      <c r="G11" s="372">
        <f t="shared" si="1"/>
        <v>0</v>
      </c>
      <c r="H11" s="38">
        <f t="shared" si="2"/>
        <v>3</v>
      </c>
      <c r="I11" s="30" t="str">
        <f t="shared" si="3"/>
        <v/>
      </c>
      <c r="J11" s="30" t="str">
        <f t="shared" si="4"/>
        <v/>
      </c>
      <c r="K11" s="30" t="str">
        <f t="shared" si="5"/>
        <v>{"key_code":"b"},{"key_code":"y"},{"key_code":"e"}</v>
      </c>
      <c r="L11" s="30" t="str">
        <f t="shared" si="6"/>
        <v/>
      </c>
      <c r="M11" s="39" t="str">
        <f t="shared" si="7"/>
        <v/>
      </c>
    </row>
    <row r="12" spans="1:13">
      <c r="A12" s="16" t="s">
        <v>661</v>
      </c>
      <c r="B12" s="19" t="s">
        <v>662</v>
      </c>
      <c r="C12" s="365">
        <v>1</v>
      </c>
      <c r="D12" s="7" t="str">
        <f t="shared" si="0"/>
        <v>{"key_code":"b"},{"key_code":"y"},{"key_code":"i"}</v>
      </c>
      <c r="E12" s="370">
        <f t="shared" si="1"/>
        <v>0</v>
      </c>
      <c r="F12" s="371">
        <f t="shared" si="1"/>
        <v>0</v>
      </c>
      <c r="G12" s="372">
        <f t="shared" si="1"/>
        <v>0</v>
      </c>
      <c r="H12" s="38">
        <f t="shared" si="2"/>
        <v>3</v>
      </c>
      <c r="I12" s="30" t="str">
        <f t="shared" si="3"/>
        <v/>
      </c>
      <c r="J12" s="30" t="str">
        <f t="shared" si="4"/>
        <v/>
      </c>
      <c r="K12" s="30" t="str">
        <f t="shared" si="5"/>
        <v>{"key_code":"b"},{"key_code":"y"},{"key_code":"i"}</v>
      </c>
      <c r="L12" s="30" t="str">
        <f t="shared" si="6"/>
        <v/>
      </c>
      <c r="M12" s="39" t="str">
        <f t="shared" si="7"/>
        <v/>
      </c>
    </row>
    <row r="13" spans="1:13">
      <c r="A13" s="16" t="s">
        <v>354</v>
      </c>
      <c r="B13" s="19" t="s">
        <v>663</v>
      </c>
      <c r="C13" s="365">
        <v>1</v>
      </c>
      <c r="D13" s="7" t="str">
        <f t="shared" si="0"/>
        <v>{"key_code":"b"},{"key_code":"y"},{"key_code":"o"}</v>
      </c>
      <c r="E13" s="370">
        <f t="shared" si="1"/>
        <v>0</v>
      </c>
      <c r="F13" s="371">
        <f t="shared" si="1"/>
        <v>0</v>
      </c>
      <c r="G13" s="372">
        <f t="shared" si="1"/>
        <v>1</v>
      </c>
      <c r="H13" s="38">
        <f t="shared" si="2"/>
        <v>3</v>
      </c>
      <c r="I13" s="30" t="str">
        <f t="shared" si="3"/>
        <v/>
      </c>
      <c r="J13" s="30" t="str">
        <f t="shared" si="4"/>
        <v/>
      </c>
      <c r="K13" s="30" t="str">
        <f t="shared" si="5"/>
        <v>{"key_code":"b"},{"key_code":"y"},{"key_code":"o"}</v>
      </c>
      <c r="L13" s="30" t="str">
        <f t="shared" si="6"/>
        <v/>
      </c>
      <c r="M13" s="39" t="str">
        <f t="shared" si="7"/>
        <v/>
      </c>
    </row>
    <row r="14" spans="1:13">
      <c r="A14" s="16" t="s">
        <v>353</v>
      </c>
      <c r="B14" s="19" t="s">
        <v>664</v>
      </c>
      <c r="C14" s="365">
        <v>1</v>
      </c>
      <c r="D14" s="7" t="str">
        <f t="shared" si="0"/>
        <v>{"key_code":"b"},{"key_code":"y"},{"key_code":"u"}</v>
      </c>
      <c r="E14" s="370">
        <f t="shared" si="1"/>
        <v>0</v>
      </c>
      <c r="F14" s="371">
        <f t="shared" si="1"/>
        <v>0</v>
      </c>
      <c r="G14" s="372">
        <f t="shared" si="1"/>
        <v>1</v>
      </c>
      <c r="H14" s="38">
        <f t="shared" si="2"/>
        <v>3</v>
      </c>
      <c r="I14" s="30" t="str">
        <f t="shared" si="3"/>
        <v/>
      </c>
      <c r="J14" s="30" t="str">
        <f t="shared" si="4"/>
        <v/>
      </c>
      <c r="K14" s="30" t="str">
        <f t="shared" si="5"/>
        <v>{"key_code":"b"},{"key_code":"y"},{"key_code":"u"}</v>
      </c>
      <c r="L14" s="30" t="str">
        <f t="shared" si="6"/>
        <v/>
      </c>
      <c r="M14" s="39" t="str">
        <f t="shared" si="7"/>
        <v/>
      </c>
    </row>
    <row r="15" spans="1:13">
      <c r="A15" s="16" t="s">
        <v>406</v>
      </c>
      <c r="B15" s="19" t="s">
        <v>480</v>
      </c>
      <c r="C15" s="365">
        <v>1</v>
      </c>
      <c r="D15" s="7" t="str">
        <f t="shared" si="0"/>
        <v>{"key_code":"d"},{"key_code":"a"}</v>
      </c>
      <c r="E15" s="370">
        <f t="shared" si="1"/>
        <v>0</v>
      </c>
      <c r="F15" s="371">
        <f t="shared" si="1"/>
        <v>1</v>
      </c>
      <c r="G15" s="372">
        <f t="shared" si="1"/>
        <v>0</v>
      </c>
      <c r="H15" s="38">
        <f t="shared" si="2"/>
        <v>2</v>
      </c>
      <c r="I15" s="30" t="str">
        <f t="shared" si="3"/>
        <v/>
      </c>
      <c r="J15" s="30" t="str">
        <f t="shared" si="4"/>
        <v>{"key_code":"d"},{"key_code":"a"}</v>
      </c>
      <c r="K15" s="30" t="str">
        <f t="shared" si="5"/>
        <v/>
      </c>
      <c r="L15" s="30" t="str">
        <f t="shared" si="6"/>
        <v/>
      </c>
      <c r="M15" s="39" t="str">
        <f t="shared" si="7"/>
        <v/>
      </c>
    </row>
    <row r="16" spans="1:13">
      <c r="A16" s="16" t="s">
        <v>411</v>
      </c>
      <c r="B16" s="19" t="s">
        <v>481</v>
      </c>
      <c r="C16" s="365">
        <v>1</v>
      </c>
      <c r="D16" s="7" t="str">
        <f t="shared" si="0"/>
        <v>{"key_code":"d"},{"key_code":"e"}</v>
      </c>
      <c r="E16" s="370">
        <f t="shared" si="1"/>
        <v>0</v>
      </c>
      <c r="F16" s="371">
        <f t="shared" si="1"/>
        <v>1</v>
      </c>
      <c r="G16" s="372">
        <f t="shared" si="1"/>
        <v>0</v>
      </c>
      <c r="H16" s="38">
        <f t="shared" si="2"/>
        <v>2</v>
      </c>
      <c r="I16" s="30" t="str">
        <f t="shared" si="3"/>
        <v/>
      </c>
      <c r="J16" s="30" t="str">
        <f t="shared" si="4"/>
        <v>{"key_code":"d"},{"key_code":"e"}</v>
      </c>
      <c r="K16" s="30" t="str">
        <f t="shared" si="5"/>
        <v/>
      </c>
      <c r="L16" s="30" t="str">
        <f t="shared" si="6"/>
        <v/>
      </c>
      <c r="M16" s="39" t="str">
        <f t="shared" si="7"/>
        <v/>
      </c>
    </row>
    <row r="17" spans="1:13">
      <c r="A17" s="17" t="s">
        <v>665</v>
      </c>
      <c r="B17" s="19" t="s">
        <v>666</v>
      </c>
      <c r="C17" s="365">
        <v>1</v>
      </c>
      <c r="D17" s="7" t="str">
        <f t="shared" si="0"/>
        <v>{"key_code":"d"},{"key_code":"h"},{"key_code":"a"}</v>
      </c>
      <c r="E17" s="370">
        <f t="shared" si="1"/>
        <v>0</v>
      </c>
      <c r="F17" s="371">
        <f t="shared" si="1"/>
        <v>0</v>
      </c>
      <c r="G17" s="372">
        <f t="shared" si="1"/>
        <v>0</v>
      </c>
      <c r="H17" s="38">
        <f t="shared" si="2"/>
        <v>3</v>
      </c>
      <c r="I17" s="30" t="str">
        <f t="shared" si="3"/>
        <v/>
      </c>
      <c r="J17" s="30" t="str">
        <f t="shared" si="4"/>
        <v/>
      </c>
      <c r="K17" s="30" t="str">
        <f t="shared" si="5"/>
        <v>{"key_code":"d"},{"key_code":"h"},{"key_code":"a"}</v>
      </c>
      <c r="L17" s="30" t="str">
        <f t="shared" si="6"/>
        <v/>
      </c>
      <c r="M17" s="39" t="str">
        <f t="shared" si="7"/>
        <v/>
      </c>
    </row>
    <row r="18" spans="1:13">
      <c r="A18" s="17" t="s">
        <v>667</v>
      </c>
      <c r="B18" s="19" t="s">
        <v>668</v>
      </c>
      <c r="C18" s="365">
        <v>1</v>
      </c>
      <c r="D18" s="7" t="str">
        <f t="shared" si="0"/>
        <v>{"key_code":"d"},{"key_code":"h"},{"key_code":"e"}</v>
      </c>
      <c r="E18" s="370">
        <f t="shared" si="1"/>
        <v>0</v>
      </c>
      <c r="F18" s="371">
        <f t="shared" si="1"/>
        <v>0</v>
      </c>
      <c r="G18" s="372">
        <f t="shared" si="1"/>
        <v>0</v>
      </c>
      <c r="H18" s="38">
        <f t="shared" si="2"/>
        <v>3</v>
      </c>
      <c r="I18" s="30" t="str">
        <f t="shared" si="3"/>
        <v/>
      </c>
      <c r="J18" s="30" t="str">
        <f t="shared" si="4"/>
        <v/>
      </c>
      <c r="K18" s="30" t="str">
        <f t="shared" si="5"/>
        <v>{"key_code":"d"},{"key_code":"h"},{"key_code":"e"}</v>
      </c>
      <c r="L18" s="30" t="str">
        <f t="shared" si="6"/>
        <v/>
      </c>
      <c r="M18" s="39" t="str">
        <f t="shared" si="7"/>
        <v/>
      </c>
    </row>
    <row r="19" spans="1:13">
      <c r="A19" s="17" t="s">
        <v>360</v>
      </c>
      <c r="B19" s="19" t="s">
        <v>669</v>
      </c>
      <c r="C19" s="365">
        <v>1</v>
      </c>
      <c r="D19" s="7" t="str">
        <f t="shared" si="0"/>
        <v>{"key_code":"d"},{"key_code":"h"},{"key_code":"i"}</v>
      </c>
      <c r="E19" s="370">
        <f t="shared" si="1"/>
        <v>0</v>
      </c>
      <c r="F19" s="371">
        <f t="shared" si="1"/>
        <v>0</v>
      </c>
      <c r="G19" s="372">
        <f t="shared" si="1"/>
        <v>1</v>
      </c>
      <c r="H19" s="38">
        <f t="shared" si="2"/>
        <v>3</v>
      </c>
      <c r="I19" s="30" t="str">
        <f t="shared" si="3"/>
        <v/>
      </c>
      <c r="J19" s="30" t="str">
        <f t="shared" si="4"/>
        <v/>
      </c>
      <c r="K19" s="30" t="str">
        <f t="shared" si="5"/>
        <v>{"key_code":"d"},{"key_code":"h"},{"key_code":"i"}</v>
      </c>
      <c r="L19" s="30" t="str">
        <f t="shared" si="6"/>
        <v/>
      </c>
      <c r="M19" s="39" t="str">
        <f t="shared" si="7"/>
        <v/>
      </c>
    </row>
    <row r="20" spans="1:13">
      <c r="A20" s="17" t="s">
        <v>670</v>
      </c>
      <c r="B20" s="19" t="s">
        <v>671</v>
      </c>
      <c r="C20" s="365">
        <v>1</v>
      </c>
      <c r="D20" s="7" t="str">
        <f t="shared" si="0"/>
        <v>{"key_code":"d"},{"key_code":"h"},{"key_code":"o"}</v>
      </c>
      <c r="E20" s="370">
        <f t="shared" si="1"/>
        <v>0</v>
      </c>
      <c r="F20" s="371">
        <f t="shared" si="1"/>
        <v>0</v>
      </c>
      <c r="G20" s="372">
        <f t="shared" si="1"/>
        <v>0</v>
      </c>
      <c r="H20" s="38">
        <f t="shared" si="2"/>
        <v>3</v>
      </c>
      <c r="I20" s="30" t="str">
        <f t="shared" si="3"/>
        <v/>
      </c>
      <c r="J20" s="30" t="str">
        <f t="shared" si="4"/>
        <v/>
      </c>
      <c r="K20" s="30" t="str">
        <f t="shared" si="5"/>
        <v>{"key_code":"d"},{"key_code":"h"},{"key_code":"o"}</v>
      </c>
      <c r="L20" s="30" t="str">
        <f t="shared" si="6"/>
        <v/>
      </c>
      <c r="M20" s="39" t="str">
        <f t="shared" si="7"/>
        <v/>
      </c>
    </row>
    <row r="21" spans="1:13">
      <c r="A21" s="17" t="s">
        <v>361</v>
      </c>
      <c r="B21" s="19" t="s">
        <v>672</v>
      </c>
      <c r="C21" s="365">
        <v>1</v>
      </c>
      <c r="D21" s="7" t="str">
        <f t="shared" si="0"/>
        <v>{"key_code":"d"},{"key_code":"h"},{"key_code":"u"}</v>
      </c>
      <c r="E21" s="370">
        <f t="shared" si="1"/>
        <v>0</v>
      </c>
      <c r="F21" s="371">
        <f t="shared" si="1"/>
        <v>0</v>
      </c>
      <c r="G21" s="372">
        <f t="shared" si="1"/>
        <v>1</v>
      </c>
      <c r="H21" s="38">
        <f t="shared" si="2"/>
        <v>3</v>
      </c>
      <c r="I21" s="30" t="str">
        <f t="shared" si="3"/>
        <v/>
      </c>
      <c r="J21" s="30" t="str">
        <f t="shared" si="4"/>
        <v/>
      </c>
      <c r="K21" s="30" t="str">
        <f t="shared" si="5"/>
        <v>{"key_code":"d"},{"key_code":"h"},{"key_code":"u"}</v>
      </c>
      <c r="L21" s="30" t="str">
        <f t="shared" si="6"/>
        <v/>
      </c>
      <c r="M21" s="39" t="str">
        <f t="shared" si="7"/>
        <v/>
      </c>
    </row>
    <row r="22" spans="1:13">
      <c r="A22" s="16" t="s">
        <v>417</v>
      </c>
      <c r="B22" s="19" t="s">
        <v>482</v>
      </c>
      <c r="C22" s="365">
        <v>1</v>
      </c>
      <c r="D22" s="7" t="str">
        <f t="shared" si="0"/>
        <v>{"key_code":"d"},{"key_code":"i"}</v>
      </c>
      <c r="E22" s="370">
        <f t="shared" si="1"/>
        <v>0</v>
      </c>
      <c r="F22" s="371">
        <f t="shared" si="1"/>
        <v>1</v>
      </c>
      <c r="G22" s="372">
        <f t="shared" si="1"/>
        <v>0</v>
      </c>
      <c r="H22" s="38">
        <f t="shared" si="2"/>
        <v>2</v>
      </c>
      <c r="I22" s="30" t="str">
        <f t="shared" si="3"/>
        <v/>
      </c>
      <c r="J22" s="30" t="str">
        <f t="shared" si="4"/>
        <v>{"key_code":"d"},{"key_code":"i"}</v>
      </c>
      <c r="K22" s="30" t="str">
        <f t="shared" si="5"/>
        <v/>
      </c>
      <c r="L22" s="30" t="str">
        <f t="shared" si="6"/>
        <v/>
      </c>
      <c r="M22" s="39" t="str">
        <f t="shared" si="7"/>
        <v/>
      </c>
    </row>
    <row r="23" spans="1:13">
      <c r="A23" s="16" t="s">
        <v>415</v>
      </c>
      <c r="B23" s="19" t="s">
        <v>483</v>
      </c>
      <c r="C23" s="365">
        <v>1</v>
      </c>
      <c r="D23" s="7" t="str">
        <f t="shared" si="0"/>
        <v>{"key_code":"d"},{"key_code":"o"}</v>
      </c>
      <c r="E23" s="370">
        <f t="shared" si="1"/>
        <v>0</v>
      </c>
      <c r="F23" s="371">
        <f t="shared" si="1"/>
        <v>1</v>
      </c>
      <c r="G23" s="372">
        <f t="shared" si="1"/>
        <v>0</v>
      </c>
      <c r="H23" s="38">
        <f t="shared" si="2"/>
        <v>2</v>
      </c>
      <c r="I23" s="30" t="str">
        <f t="shared" si="3"/>
        <v/>
      </c>
      <c r="J23" s="30" t="str">
        <f t="shared" si="4"/>
        <v>{"key_code":"d"},{"key_code":"o"}</v>
      </c>
      <c r="K23" s="30" t="str">
        <f t="shared" si="5"/>
        <v/>
      </c>
      <c r="L23" s="30" t="str">
        <f t="shared" si="6"/>
        <v/>
      </c>
      <c r="M23" s="39" t="str">
        <f t="shared" si="7"/>
        <v/>
      </c>
    </row>
    <row r="24" spans="1:13">
      <c r="A24" s="16" t="s">
        <v>405</v>
      </c>
      <c r="B24" s="19" t="s">
        <v>484</v>
      </c>
      <c r="C24" s="365">
        <v>1</v>
      </c>
      <c r="D24" s="7" t="str">
        <f t="shared" si="0"/>
        <v>{"key_code":"d"},{"key_code":"u"}</v>
      </c>
      <c r="E24" s="370">
        <f t="shared" ref="E24:G43" si="8">COUNTIFS(出力かな,$A24,入力キー数,E$3)</f>
        <v>0</v>
      </c>
      <c r="F24" s="371">
        <f t="shared" si="8"/>
        <v>1</v>
      </c>
      <c r="G24" s="372">
        <f t="shared" si="8"/>
        <v>0</v>
      </c>
      <c r="H24" s="38">
        <f t="shared" si="2"/>
        <v>2</v>
      </c>
      <c r="I24" s="30" t="str">
        <f t="shared" si="3"/>
        <v/>
      </c>
      <c r="J24" s="30" t="str">
        <f t="shared" si="4"/>
        <v>{"key_code":"d"},{"key_code":"u"}</v>
      </c>
      <c r="K24" s="30" t="str">
        <f t="shared" si="5"/>
        <v/>
      </c>
      <c r="L24" s="30" t="str">
        <f t="shared" si="6"/>
        <v/>
      </c>
      <c r="M24" s="39" t="str">
        <f t="shared" si="7"/>
        <v/>
      </c>
    </row>
    <row r="25" spans="1:13">
      <c r="A25" s="17" t="s">
        <v>673</v>
      </c>
      <c r="B25" s="19" t="s">
        <v>674</v>
      </c>
      <c r="C25" s="365">
        <v>1</v>
      </c>
      <c r="D25" s="7" t="str">
        <f t="shared" si="0"/>
        <v>{"key_code":"d"},{"key_code":"w"},{"key_code":"a"}</v>
      </c>
      <c r="E25" s="370">
        <f t="shared" si="8"/>
        <v>0</v>
      </c>
      <c r="F25" s="371">
        <f t="shared" si="8"/>
        <v>0</v>
      </c>
      <c r="G25" s="372">
        <f t="shared" si="8"/>
        <v>0</v>
      </c>
      <c r="H25" s="38">
        <f t="shared" si="2"/>
        <v>3</v>
      </c>
      <c r="I25" s="30" t="str">
        <f t="shared" si="3"/>
        <v/>
      </c>
      <c r="J25" s="30" t="str">
        <f t="shared" si="4"/>
        <v/>
      </c>
      <c r="K25" s="30" t="str">
        <f t="shared" si="5"/>
        <v>{"key_code":"d"},{"key_code":"w"},{"key_code":"a"}</v>
      </c>
      <c r="L25" s="30" t="str">
        <f t="shared" si="6"/>
        <v/>
      </c>
      <c r="M25" s="39" t="str">
        <f t="shared" si="7"/>
        <v/>
      </c>
    </row>
    <row r="26" spans="1:13">
      <c r="A26" s="17" t="s">
        <v>675</v>
      </c>
      <c r="B26" s="19" t="s">
        <v>676</v>
      </c>
      <c r="C26" s="365">
        <v>1</v>
      </c>
      <c r="D26" s="7" t="str">
        <f t="shared" si="0"/>
        <v>{"key_code":"d"},{"key_code":"w"},{"key_code":"e"}</v>
      </c>
      <c r="E26" s="370">
        <f t="shared" si="8"/>
        <v>0</v>
      </c>
      <c r="F26" s="371">
        <f t="shared" si="8"/>
        <v>0</v>
      </c>
      <c r="G26" s="372">
        <f t="shared" si="8"/>
        <v>0</v>
      </c>
      <c r="H26" s="38">
        <f t="shared" si="2"/>
        <v>3</v>
      </c>
      <c r="I26" s="30" t="str">
        <f t="shared" si="3"/>
        <v/>
      </c>
      <c r="J26" s="30" t="str">
        <f t="shared" si="4"/>
        <v/>
      </c>
      <c r="K26" s="30" t="str">
        <f t="shared" si="5"/>
        <v>{"key_code":"d"},{"key_code":"w"},{"key_code":"e"}</v>
      </c>
      <c r="L26" s="30" t="str">
        <f t="shared" si="6"/>
        <v/>
      </c>
      <c r="M26" s="39" t="str">
        <f t="shared" si="7"/>
        <v/>
      </c>
    </row>
    <row r="27" spans="1:13">
      <c r="A27" s="17" t="s">
        <v>677</v>
      </c>
      <c r="B27" s="19" t="s">
        <v>678</v>
      </c>
      <c r="C27" s="365">
        <v>1</v>
      </c>
      <c r="D27" s="7" t="str">
        <f t="shared" si="0"/>
        <v>{"key_code":"d"},{"key_code":"w"},{"key_code":"i"}</v>
      </c>
      <c r="E27" s="370">
        <f t="shared" si="8"/>
        <v>0</v>
      </c>
      <c r="F27" s="371">
        <f t="shared" si="8"/>
        <v>0</v>
      </c>
      <c r="G27" s="372">
        <f t="shared" si="8"/>
        <v>0</v>
      </c>
      <c r="H27" s="38">
        <f t="shared" si="2"/>
        <v>3</v>
      </c>
      <c r="I27" s="30" t="str">
        <f t="shared" si="3"/>
        <v/>
      </c>
      <c r="J27" s="30" t="str">
        <f t="shared" si="4"/>
        <v/>
      </c>
      <c r="K27" s="30" t="str">
        <f t="shared" si="5"/>
        <v>{"key_code":"d"},{"key_code":"w"},{"key_code":"i"}</v>
      </c>
      <c r="L27" s="30" t="str">
        <f t="shared" si="6"/>
        <v/>
      </c>
      <c r="M27" s="39" t="str">
        <f t="shared" si="7"/>
        <v/>
      </c>
    </row>
    <row r="28" spans="1:13">
      <c r="A28" s="17" t="s">
        <v>679</v>
      </c>
      <c r="B28" s="19" t="s">
        <v>680</v>
      </c>
      <c r="C28" s="365">
        <v>1</v>
      </c>
      <c r="D28" s="7" t="str">
        <f t="shared" si="0"/>
        <v>{"key_code":"d"},{"key_code":"w"},{"key_code":"o"}</v>
      </c>
      <c r="E28" s="370">
        <f t="shared" si="8"/>
        <v>0</v>
      </c>
      <c r="F28" s="371">
        <f t="shared" si="8"/>
        <v>0</v>
      </c>
      <c r="G28" s="372">
        <f t="shared" si="8"/>
        <v>0</v>
      </c>
      <c r="H28" s="38">
        <f t="shared" si="2"/>
        <v>3</v>
      </c>
      <c r="I28" s="30" t="str">
        <f t="shared" si="3"/>
        <v/>
      </c>
      <c r="J28" s="30" t="str">
        <f t="shared" si="4"/>
        <v/>
      </c>
      <c r="K28" s="30" t="str">
        <f t="shared" si="5"/>
        <v>{"key_code":"d"},{"key_code":"w"},{"key_code":"o"}</v>
      </c>
      <c r="L28" s="30" t="str">
        <f t="shared" si="6"/>
        <v/>
      </c>
      <c r="M28" s="39" t="str">
        <f t="shared" si="7"/>
        <v/>
      </c>
    </row>
    <row r="29" spans="1:13">
      <c r="A29" s="17" t="s">
        <v>363</v>
      </c>
      <c r="B29" s="19" t="s">
        <v>681</v>
      </c>
      <c r="C29" s="365">
        <v>1</v>
      </c>
      <c r="D29" s="7" t="str">
        <f t="shared" si="0"/>
        <v>{"key_code":"d"},{"key_code":"w"},{"key_code":"u"}</v>
      </c>
      <c r="E29" s="370">
        <f t="shared" si="8"/>
        <v>0</v>
      </c>
      <c r="F29" s="371">
        <f t="shared" si="8"/>
        <v>0</v>
      </c>
      <c r="G29" s="372">
        <f t="shared" si="8"/>
        <v>1</v>
      </c>
      <c r="H29" s="38">
        <f t="shared" si="2"/>
        <v>3</v>
      </c>
      <c r="I29" s="30" t="str">
        <f t="shared" si="3"/>
        <v/>
      </c>
      <c r="J29" s="30" t="str">
        <f t="shared" si="4"/>
        <v/>
      </c>
      <c r="K29" s="30" t="str">
        <f t="shared" si="5"/>
        <v>{"key_code":"d"},{"key_code":"w"},{"key_code":"u"}</v>
      </c>
      <c r="L29" s="30" t="str">
        <f t="shared" si="6"/>
        <v/>
      </c>
      <c r="M29" s="39" t="str">
        <f t="shared" si="7"/>
        <v/>
      </c>
    </row>
    <row r="30" spans="1:13">
      <c r="A30" s="16" t="s">
        <v>349</v>
      </c>
      <c r="B30" s="19" t="s">
        <v>682</v>
      </c>
      <c r="C30" s="365">
        <v>1</v>
      </c>
      <c r="D30" s="7" t="str">
        <f t="shared" si="0"/>
        <v>{"key_code":"d"},{"key_code":"y"},{"key_code":"a"}</v>
      </c>
      <c r="E30" s="370">
        <f t="shared" si="8"/>
        <v>0</v>
      </c>
      <c r="F30" s="371">
        <f t="shared" si="8"/>
        <v>0</v>
      </c>
      <c r="G30" s="372">
        <f t="shared" si="8"/>
        <v>1</v>
      </c>
      <c r="H30" s="38">
        <f t="shared" si="2"/>
        <v>3</v>
      </c>
      <c r="I30" s="30" t="str">
        <f t="shared" si="3"/>
        <v/>
      </c>
      <c r="J30" s="30" t="str">
        <f t="shared" si="4"/>
        <v/>
      </c>
      <c r="K30" s="30" t="str">
        <f t="shared" si="5"/>
        <v>{"key_code":"d"},{"key_code":"y"},{"key_code":"a"}</v>
      </c>
      <c r="L30" s="30" t="str">
        <f t="shared" si="6"/>
        <v/>
      </c>
      <c r="M30" s="39" t="str">
        <f t="shared" si="7"/>
        <v/>
      </c>
    </row>
    <row r="31" spans="1:13">
      <c r="A31" s="16" t="s">
        <v>367</v>
      </c>
      <c r="B31" s="19" t="s">
        <v>683</v>
      </c>
      <c r="C31" s="365">
        <v>1</v>
      </c>
      <c r="D31" s="7" t="str">
        <f t="shared" si="0"/>
        <v>{"key_code":"d"},{"key_code":"y"},{"key_code":"e"}</v>
      </c>
      <c r="E31" s="370">
        <f t="shared" si="8"/>
        <v>0</v>
      </c>
      <c r="F31" s="371">
        <f t="shared" si="8"/>
        <v>0</v>
      </c>
      <c r="G31" s="372">
        <f t="shared" si="8"/>
        <v>1</v>
      </c>
      <c r="H31" s="38">
        <f t="shared" si="2"/>
        <v>3</v>
      </c>
      <c r="I31" s="30" t="str">
        <f t="shared" si="3"/>
        <v/>
      </c>
      <c r="J31" s="30" t="str">
        <f t="shared" si="4"/>
        <v/>
      </c>
      <c r="K31" s="30" t="str">
        <f t="shared" si="5"/>
        <v>{"key_code":"d"},{"key_code":"y"},{"key_code":"e"}</v>
      </c>
      <c r="L31" s="30" t="str">
        <f t="shared" si="6"/>
        <v/>
      </c>
      <c r="M31" s="39" t="str">
        <f t="shared" si="7"/>
        <v/>
      </c>
    </row>
    <row r="32" spans="1:13">
      <c r="A32" s="16" t="s">
        <v>684</v>
      </c>
      <c r="B32" s="19" t="s">
        <v>685</v>
      </c>
      <c r="C32" s="365">
        <v>1</v>
      </c>
      <c r="D32" s="7" t="str">
        <f t="shared" si="0"/>
        <v>{"key_code":"d"},{"key_code":"y"},{"key_code":"i"}</v>
      </c>
      <c r="E32" s="370">
        <f t="shared" si="8"/>
        <v>0</v>
      </c>
      <c r="F32" s="371">
        <f t="shared" si="8"/>
        <v>0</v>
      </c>
      <c r="G32" s="372">
        <f t="shared" si="8"/>
        <v>0</v>
      </c>
      <c r="H32" s="38">
        <f t="shared" si="2"/>
        <v>3</v>
      </c>
      <c r="I32" s="30" t="str">
        <f t="shared" si="3"/>
        <v/>
      </c>
      <c r="J32" s="30" t="str">
        <f t="shared" si="4"/>
        <v/>
      </c>
      <c r="K32" s="30" t="str">
        <f t="shared" si="5"/>
        <v>{"key_code":"d"},{"key_code":"y"},{"key_code":"i"}</v>
      </c>
      <c r="L32" s="30" t="str">
        <f t="shared" si="6"/>
        <v/>
      </c>
      <c r="M32" s="39" t="str">
        <f t="shared" si="7"/>
        <v/>
      </c>
    </row>
    <row r="33" spans="1:13">
      <c r="A33" s="16" t="s">
        <v>351</v>
      </c>
      <c r="B33" s="19" t="s">
        <v>686</v>
      </c>
      <c r="C33" s="365">
        <v>1</v>
      </c>
      <c r="D33" s="7" t="str">
        <f t="shared" si="0"/>
        <v>{"key_code":"d"},{"key_code":"y"},{"key_code":"o"}</v>
      </c>
      <c r="E33" s="370">
        <f t="shared" si="8"/>
        <v>0</v>
      </c>
      <c r="F33" s="371">
        <f t="shared" si="8"/>
        <v>0</v>
      </c>
      <c r="G33" s="372">
        <f t="shared" si="8"/>
        <v>1</v>
      </c>
      <c r="H33" s="38">
        <f t="shared" si="2"/>
        <v>3</v>
      </c>
      <c r="I33" s="30" t="str">
        <f t="shared" si="3"/>
        <v/>
      </c>
      <c r="J33" s="30" t="str">
        <f t="shared" si="4"/>
        <v/>
      </c>
      <c r="K33" s="30" t="str">
        <f t="shared" si="5"/>
        <v>{"key_code":"d"},{"key_code":"y"},{"key_code":"o"}</v>
      </c>
      <c r="L33" s="30" t="str">
        <f t="shared" si="6"/>
        <v/>
      </c>
      <c r="M33" s="39" t="str">
        <f t="shared" si="7"/>
        <v/>
      </c>
    </row>
    <row r="34" spans="1:13">
      <c r="A34" s="16" t="s">
        <v>350</v>
      </c>
      <c r="B34" s="19" t="s">
        <v>687</v>
      </c>
      <c r="C34" s="365">
        <v>1</v>
      </c>
      <c r="D34" s="7" t="str">
        <f t="shared" si="0"/>
        <v>{"key_code":"d"},{"key_code":"y"},{"key_code":"u"}</v>
      </c>
      <c r="E34" s="370">
        <f t="shared" si="8"/>
        <v>0</v>
      </c>
      <c r="F34" s="371">
        <f t="shared" si="8"/>
        <v>0</v>
      </c>
      <c r="G34" s="372">
        <f t="shared" si="8"/>
        <v>1</v>
      </c>
      <c r="H34" s="38">
        <f t="shared" si="2"/>
        <v>3</v>
      </c>
      <c r="I34" s="30" t="str">
        <f t="shared" si="3"/>
        <v/>
      </c>
      <c r="J34" s="30" t="str">
        <f t="shared" si="4"/>
        <v/>
      </c>
      <c r="K34" s="30" t="str">
        <f t="shared" si="5"/>
        <v>{"key_code":"d"},{"key_code":"y"},{"key_code":"u"}</v>
      </c>
      <c r="L34" s="30" t="str">
        <f t="shared" si="6"/>
        <v/>
      </c>
      <c r="M34" s="39" t="str">
        <f t="shared" si="7"/>
        <v/>
      </c>
    </row>
    <row r="35" spans="1:13">
      <c r="A35" s="16" t="s">
        <v>20</v>
      </c>
      <c r="B35" s="19" t="s">
        <v>124</v>
      </c>
      <c r="C35" s="365">
        <v>1</v>
      </c>
      <c r="D35" s="7" t="str">
        <f t="shared" si="0"/>
        <v>{"key_code":"e"}</v>
      </c>
      <c r="E35" s="370">
        <f t="shared" si="8"/>
        <v>1</v>
      </c>
      <c r="F35" s="371">
        <f t="shared" si="8"/>
        <v>0</v>
      </c>
      <c r="G35" s="372">
        <f t="shared" si="8"/>
        <v>0</v>
      </c>
      <c r="H35" s="38">
        <f t="shared" si="2"/>
        <v>1</v>
      </c>
      <c r="I35" s="30" t="str">
        <f t="shared" si="3"/>
        <v>{"key_code":"e"}</v>
      </c>
      <c r="J35" s="30" t="str">
        <f t="shared" si="4"/>
        <v/>
      </c>
      <c r="K35" s="30" t="str">
        <f t="shared" si="5"/>
        <v/>
      </c>
      <c r="L35" s="30" t="str">
        <f t="shared" si="6"/>
        <v/>
      </c>
      <c r="M35" s="39" t="str">
        <f t="shared" si="7"/>
        <v/>
      </c>
    </row>
    <row r="36" spans="1:13">
      <c r="A36" s="17" t="s">
        <v>368</v>
      </c>
      <c r="B36" s="19" t="s">
        <v>688</v>
      </c>
      <c r="C36" s="365">
        <v>1</v>
      </c>
      <c r="D36" s="7" t="str">
        <f t="shared" si="0"/>
        <v>{"key_code":"f"},{"key_code":"a"}</v>
      </c>
      <c r="E36" s="370">
        <f t="shared" si="8"/>
        <v>0</v>
      </c>
      <c r="F36" s="371">
        <f t="shared" si="8"/>
        <v>0</v>
      </c>
      <c r="G36" s="372">
        <f t="shared" si="8"/>
        <v>1</v>
      </c>
      <c r="H36" s="38">
        <f t="shared" si="2"/>
        <v>2</v>
      </c>
      <c r="I36" s="30" t="str">
        <f t="shared" si="3"/>
        <v/>
      </c>
      <c r="J36" s="30" t="str">
        <f t="shared" si="4"/>
        <v>{"key_code":"f"},{"key_code":"a"}</v>
      </c>
      <c r="K36" s="30" t="str">
        <f t="shared" si="5"/>
        <v/>
      </c>
      <c r="L36" s="30" t="str">
        <f t="shared" si="6"/>
        <v/>
      </c>
      <c r="M36" s="39" t="str">
        <f t="shared" si="7"/>
        <v/>
      </c>
    </row>
    <row r="37" spans="1:13">
      <c r="A37" s="17" t="s">
        <v>370</v>
      </c>
      <c r="B37" s="19" t="s">
        <v>689</v>
      </c>
      <c r="C37" s="365">
        <v>1</v>
      </c>
      <c r="D37" s="7" t="str">
        <f t="shared" si="0"/>
        <v>{"key_code":"f"},{"key_code":"e"}</v>
      </c>
      <c r="E37" s="370">
        <f t="shared" si="8"/>
        <v>0</v>
      </c>
      <c r="F37" s="371">
        <f t="shared" si="8"/>
        <v>0</v>
      </c>
      <c r="G37" s="372">
        <f t="shared" si="8"/>
        <v>1</v>
      </c>
      <c r="H37" s="38">
        <f t="shared" si="2"/>
        <v>2</v>
      </c>
      <c r="I37" s="30" t="str">
        <f t="shared" si="3"/>
        <v/>
      </c>
      <c r="J37" s="30" t="str">
        <f t="shared" si="4"/>
        <v>{"key_code":"f"},{"key_code":"e"}</v>
      </c>
      <c r="K37" s="30" t="str">
        <f t="shared" si="5"/>
        <v/>
      </c>
      <c r="L37" s="30" t="str">
        <f t="shared" si="6"/>
        <v/>
      </c>
      <c r="M37" s="39" t="str">
        <f t="shared" si="7"/>
        <v/>
      </c>
    </row>
    <row r="38" spans="1:13">
      <c r="A38" s="17" t="s">
        <v>369</v>
      </c>
      <c r="B38" s="19" t="s">
        <v>690</v>
      </c>
      <c r="C38" s="365">
        <v>1</v>
      </c>
      <c r="D38" s="7" t="str">
        <f t="shared" si="0"/>
        <v>{"key_code":"f"},{"key_code":"i"}</v>
      </c>
      <c r="E38" s="370">
        <f t="shared" si="8"/>
        <v>0</v>
      </c>
      <c r="F38" s="371">
        <f t="shared" si="8"/>
        <v>0</v>
      </c>
      <c r="G38" s="372">
        <f t="shared" si="8"/>
        <v>1</v>
      </c>
      <c r="H38" s="38">
        <f t="shared" si="2"/>
        <v>2</v>
      </c>
      <c r="I38" s="30" t="str">
        <f t="shared" si="3"/>
        <v/>
      </c>
      <c r="J38" s="30" t="str">
        <f t="shared" si="4"/>
        <v>{"key_code":"f"},{"key_code":"i"}</v>
      </c>
      <c r="K38" s="30" t="str">
        <f t="shared" si="5"/>
        <v/>
      </c>
      <c r="L38" s="30" t="str">
        <f t="shared" si="6"/>
        <v/>
      </c>
      <c r="M38" s="39" t="str">
        <f t="shared" si="7"/>
        <v/>
      </c>
    </row>
    <row r="39" spans="1:13">
      <c r="A39" s="17" t="s">
        <v>371</v>
      </c>
      <c r="B39" s="19" t="s">
        <v>691</v>
      </c>
      <c r="C39" s="365">
        <v>1</v>
      </c>
      <c r="D39" s="7" t="str">
        <f t="shared" si="0"/>
        <v>{"key_code":"f"},{"key_code":"o"}</v>
      </c>
      <c r="E39" s="370">
        <f t="shared" si="8"/>
        <v>0</v>
      </c>
      <c r="F39" s="371">
        <f t="shared" si="8"/>
        <v>0</v>
      </c>
      <c r="G39" s="372">
        <f t="shared" si="8"/>
        <v>1</v>
      </c>
      <c r="H39" s="38">
        <f t="shared" si="2"/>
        <v>2</v>
      </c>
      <c r="I39" s="30" t="str">
        <f t="shared" si="3"/>
        <v/>
      </c>
      <c r="J39" s="30" t="str">
        <f t="shared" si="4"/>
        <v>{"key_code":"f"},{"key_code":"o"}</v>
      </c>
      <c r="K39" s="30" t="str">
        <f t="shared" si="5"/>
        <v/>
      </c>
      <c r="L39" s="30" t="str">
        <f t="shared" si="6"/>
        <v/>
      </c>
      <c r="M39" s="39" t="str">
        <f t="shared" si="7"/>
        <v/>
      </c>
    </row>
    <row r="40" spans="1:13">
      <c r="A40" s="17" t="s">
        <v>692</v>
      </c>
      <c r="B40" s="19" t="s">
        <v>693</v>
      </c>
      <c r="C40" s="365">
        <v>1</v>
      </c>
      <c r="D40" s="7" t="str">
        <f t="shared" si="0"/>
        <v>{"key_code":"f"},{"key_code":"w"},{"key_code":"u"}</v>
      </c>
      <c r="E40" s="370">
        <f t="shared" si="8"/>
        <v>0</v>
      </c>
      <c r="F40" s="371">
        <f t="shared" si="8"/>
        <v>0</v>
      </c>
      <c r="G40" s="372">
        <f t="shared" si="8"/>
        <v>0</v>
      </c>
      <c r="H40" s="38">
        <f t="shared" si="2"/>
        <v>3</v>
      </c>
      <c r="I40" s="30" t="str">
        <f t="shared" si="3"/>
        <v/>
      </c>
      <c r="J40" s="30" t="str">
        <f t="shared" si="4"/>
        <v/>
      </c>
      <c r="K40" s="30" t="str">
        <f t="shared" si="5"/>
        <v>{"key_code":"f"},{"key_code":"w"},{"key_code":"u"}</v>
      </c>
      <c r="L40" s="30" t="str">
        <f t="shared" si="6"/>
        <v/>
      </c>
      <c r="M40" s="39" t="str">
        <f t="shared" si="7"/>
        <v/>
      </c>
    </row>
    <row r="41" spans="1:13">
      <c r="A41" s="17" t="s">
        <v>694</v>
      </c>
      <c r="B41" s="19" t="s">
        <v>695</v>
      </c>
      <c r="C41" s="365">
        <v>1</v>
      </c>
      <c r="D41" s="7" t="str">
        <f t="shared" si="0"/>
        <v>{"key_code":"f"},{"key_code":"y"},{"key_code":"a"}</v>
      </c>
      <c r="E41" s="370">
        <f t="shared" si="8"/>
        <v>0</v>
      </c>
      <c r="F41" s="371">
        <f t="shared" si="8"/>
        <v>0</v>
      </c>
      <c r="G41" s="372">
        <f t="shared" si="8"/>
        <v>0</v>
      </c>
      <c r="H41" s="38">
        <f t="shared" si="2"/>
        <v>3</v>
      </c>
      <c r="I41" s="30" t="str">
        <f t="shared" si="3"/>
        <v/>
      </c>
      <c r="J41" s="30" t="str">
        <f t="shared" si="4"/>
        <v/>
      </c>
      <c r="K41" s="30" t="str">
        <f t="shared" si="5"/>
        <v>{"key_code":"f"},{"key_code":"y"},{"key_code":"a"}</v>
      </c>
      <c r="L41" s="30" t="str">
        <f t="shared" si="6"/>
        <v/>
      </c>
      <c r="M41" s="39" t="str">
        <f t="shared" si="7"/>
        <v/>
      </c>
    </row>
    <row r="42" spans="1:13">
      <c r="A42" s="17" t="s">
        <v>696</v>
      </c>
      <c r="B42" s="19" t="s">
        <v>697</v>
      </c>
      <c r="C42" s="365">
        <v>1</v>
      </c>
      <c r="D42" s="7" t="str">
        <f t="shared" si="0"/>
        <v>{"key_code":"f"},{"key_code":"y"},{"key_code":"o"}</v>
      </c>
      <c r="E42" s="370">
        <f t="shared" si="8"/>
        <v>0</v>
      </c>
      <c r="F42" s="371">
        <f t="shared" si="8"/>
        <v>0</v>
      </c>
      <c r="G42" s="372">
        <f t="shared" si="8"/>
        <v>0</v>
      </c>
      <c r="H42" s="38">
        <f t="shared" si="2"/>
        <v>3</v>
      </c>
      <c r="I42" s="30" t="str">
        <f t="shared" si="3"/>
        <v/>
      </c>
      <c r="J42" s="30" t="str">
        <f t="shared" si="4"/>
        <v/>
      </c>
      <c r="K42" s="30" t="str">
        <f t="shared" si="5"/>
        <v>{"key_code":"f"},{"key_code":"y"},{"key_code":"o"}</v>
      </c>
      <c r="L42" s="30" t="str">
        <f t="shared" si="6"/>
        <v/>
      </c>
      <c r="M42" s="39" t="str">
        <f t="shared" si="7"/>
        <v/>
      </c>
    </row>
    <row r="43" spans="1:13">
      <c r="A43" s="16" t="s">
        <v>372</v>
      </c>
      <c r="B43" s="19" t="s">
        <v>698</v>
      </c>
      <c r="C43" s="365">
        <v>1</v>
      </c>
      <c r="D43" s="7" t="str">
        <f t="shared" si="0"/>
        <v>{"key_code":"f"},{"key_code":"y"},{"key_code":"u"}</v>
      </c>
      <c r="E43" s="370">
        <f t="shared" si="8"/>
        <v>0</v>
      </c>
      <c r="F43" s="371">
        <f t="shared" si="8"/>
        <v>0</v>
      </c>
      <c r="G43" s="372">
        <f t="shared" si="8"/>
        <v>1</v>
      </c>
      <c r="H43" s="38">
        <f t="shared" si="2"/>
        <v>3</v>
      </c>
      <c r="I43" s="30" t="str">
        <f t="shared" si="3"/>
        <v/>
      </c>
      <c r="J43" s="30" t="str">
        <f t="shared" si="4"/>
        <v/>
      </c>
      <c r="K43" s="30" t="str">
        <f t="shared" si="5"/>
        <v>{"key_code":"f"},{"key_code":"y"},{"key_code":"u"}</v>
      </c>
      <c r="L43" s="30" t="str">
        <f t="shared" si="6"/>
        <v/>
      </c>
      <c r="M43" s="39" t="str">
        <f t="shared" si="7"/>
        <v/>
      </c>
    </row>
    <row r="44" spans="1:13">
      <c r="A44" s="16" t="s">
        <v>416</v>
      </c>
      <c r="B44" s="19" t="s">
        <v>485</v>
      </c>
      <c r="C44" s="365">
        <v>1</v>
      </c>
      <c r="D44" s="7" t="str">
        <f t="shared" si="0"/>
        <v>{"key_code":"g"},{"key_code":"a"}</v>
      </c>
      <c r="E44" s="370">
        <f t="shared" ref="E44:G63" si="9">COUNTIFS(出力かな,$A44,入力キー数,E$3)</f>
        <v>0</v>
      </c>
      <c r="F44" s="371">
        <f t="shared" si="9"/>
        <v>1</v>
      </c>
      <c r="G44" s="372">
        <f t="shared" si="9"/>
        <v>0</v>
      </c>
      <c r="H44" s="38">
        <f t="shared" si="2"/>
        <v>2</v>
      </c>
      <c r="I44" s="30" t="str">
        <f t="shared" si="3"/>
        <v/>
      </c>
      <c r="J44" s="30" t="str">
        <f t="shared" si="4"/>
        <v>{"key_code":"g"},{"key_code":"a"}</v>
      </c>
      <c r="K44" s="30" t="str">
        <f t="shared" si="5"/>
        <v/>
      </c>
      <c r="L44" s="30" t="str">
        <f t="shared" si="6"/>
        <v/>
      </c>
      <c r="M44" s="39" t="str">
        <f t="shared" si="7"/>
        <v/>
      </c>
    </row>
    <row r="45" spans="1:13">
      <c r="A45" s="16" t="s">
        <v>410</v>
      </c>
      <c r="B45" s="19" t="s">
        <v>486</v>
      </c>
      <c r="C45" s="365">
        <v>1</v>
      </c>
      <c r="D45" s="7" t="str">
        <f t="shared" si="0"/>
        <v>{"key_code":"g"},{"key_code":"e"}</v>
      </c>
      <c r="E45" s="370">
        <f t="shared" si="9"/>
        <v>0</v>
      </c>
      <c r="F45" s="371">
        <f t="shared" si="9"/>
        <v>1</v>
      </c>
      <c r="G45" s="372">
        <f t="shared" si="9"/>
        <v>0</v>
      </c>
      <c r="H45" s="38">
        <f t="shared" si="2"/>
        <v>2</v>
      </c>
      <c r="I45" s="30" t="str">
        <f t="shared" si="3"/>
        <v/>
      </c>
      <c r="J45" s="30" t="str">
        <f t="shared" si="4"/>
        <v>{"key_code":"g"},{"key_code":"e"}</v>
      </c>
      <c r="K45" s="30" t="str">
        <f t="shared" si="5"/>
        <v/>
      </c>
      <c r="L45" s="30" t="str">
        <f t="shared" si="6"/>
        <v/>
      </c>
      <c r="M45" s="39" t="str">
        <f t="shared" si="7"/>
        <v/>
      </c>
    </row>
    <row r="46" spans="1:13">
      <c r="A46" s="16" t="s">
        <v>414</v>
      </c>
      <c r="B46" s="19" t="s">
        <v>487</v>
      </c>
      <c r="C46" s="365">
        <v>1</v>
      </c>
      <c r="D46" s="7" t="str">
        <f t="shared" si="0"/>
        <v>{"key_code":"g"},{"key_code":"i"}</v>
      </c>
      <c r="E46" s="370">
        <f t="shared" si="9"/>
        <v>0</v>
      </c>
      <c r="F46" s="371">
        <f t="shared" si="9"/>
        <v>1</v>
      </c>
      <c r="G46" s="372">
        <f t="shared" si="9"/>
        <v>0</v>
      </c>
      <c r="H46" s="38">
        <f t="shared" si="2"/>
        <v>2</v>
      </c>
      <c r="I46" s="30" t="str">
        <f t="shared" si="3"/>
        <v/>
      </c>
      <c r="J46" s="30" t="str">
        <f t="shared" si="4"/>
        <v>{"key_code":"g"},{"key_code":"i"}</v>
      </c>
      <c r="K46" s="30" t="str">
        <f t="shared" si="5"/>
        <v/>
      </c>
      <c r="L46" s="30" t="str">
        <f t="shared" si="6"/>
        <v/>
      </c>
      <c r="M46" s="39" t="str">
        <f t="shared" si="7"/>
        <v/>
      </c>
    </row>
    <row r="47" spans="1:13">
      <c r="A47" s="16" t="s">
        <v>421</v>
      </c>
      <c r="B47" s="19" t="s">
        <v>488</v>
      </c>
      <c r="C47" s="365">
        <v>1</v>
      </c>
      <c r="D47" s="7" t="str">
        <f t="shared" si="0"/>
        <v>{"key_code":"g"},{"key_code":"o"}</v>
      </c>
      <c r="E47" s="370">
        <f t="shared" si="9"/>
        <v>0</v>
      </c>
      <c r="F47" s="371">
        <f t="shared" si="9"/>
        <v>1</v>
      </c>
      <c r="G47" s="372">
        <f t="shared" si="9"/>
        <v>0</v>
      </c>
      <c r="H47" s="38">
        <f t="shared" si="2"/>
        <v>2</v>
      </c>
      <c r="I47" s="30" t="str">
        <f t="shared" si="3"/>
        <v/>
      </c>
      <c r="J47" s="30" t="str">
        <f t="shared" si="4"/>
        <v>{"key_code":"g"},{"key_code":"o"}</v>
      </c>
      <c r="K47" s="30" t="str">
        <f t="shared" si="5"/>
        <v/>
      </c>
      <c r="L47" s="30" t="str">
        <f t="shared" si="6"/>
        <v/>
      </c>
      <c r="M47" s="39" t="str">
        <f t="shared" si="7"/>
        <v/>
      </c>
    </row>
    <row r="48" spans="1:13">
      <c r="A48" s="17" t="s">
        <v>403</v>
      </c>
      <c r="B48" s="19" t="s">
        <v>489</v>
      </c>
      <c r="C48" s="365">
        <v>1</v>
      </c>
      <c r="D48" s="7" t="str">
        <f t="shared" si="0"/>
        <v>{"key_code":"g"},{"key_code":"u"}</v>
      </c>
      <c r="E48" s="370">
        <f t="shared" si="9"/>
        <v>0</v>
      </c>
      <c r="F48" s="371">
        <f t="shared" si="9"/>
        <v>1</v>
      </c>
      <c r="G48" s="372">
        <f t="shared" si="9"/>
        <v>0</v>
      </c>
      <c r="H48" s="38">
        <f t="shared" si="2"/>
        <v>2</v>
      </c>
      <c r="I48" s="30" t="str">
        <f t="shared" si="3"/>
        <v/>
      </c>
      <c r="J48" s="30" t="str">
        <f t="shared" si="4"/>
        <v>{"key_code":"g"},{"key_code":"u"}</v>
      </c>
      <c r="K48" s="30" t="str">
        <f t="shared" si="5"/>
        <v/>
      </c>
      <c r="L48" s="30" t="str">
        <f t="shared" si="6"/>
        <v/>
      </c>
      <c r="M48" s="39" t="str">
        <f t="shared" si="7"/>
        <v/>
      </c>
    </row>
    <row r="49" spans="1:13">
      <c r="A49" s="17" t="s">
        <v>386</v>
      </c>
      <c r="B49" s="19" t="s">
        <v>490</v>
      </c>
      <c r="C49" s="365">
        <v>1</v>
      </c>
      <c r="D49" s="7" t="str">
        <f t="shared" si="0"/>
        <v>{"key_code":"g"},{"key_code":"w"},{"key_code":"a"}</v>
      </c>
      <c r="E49" s="370">
        <f t="shared" si="9"/>
        <v>0</v>
      </c>
      <c r="F49" s="371">
        <f t="shared" si="9"/>
        <v>0</v>
      </c>
      <c r="G49" s="372">
        <f t="shared" si="9"/>
        <v>1</v>
      </c>
      <c r="H49" s="38">
        <f t="shared" si="2"/>
        <v>3</v>
      </c>
      <c r="I49" s="30" t="str">
        <f t="shared" si="3"/>
        <v/>
      </c>
      <c r="J49" s="30" t="str">
        <f t="shared" si="4"/>
        <v/>
      </c>
      <c r="K49" s="30" t="str">
        <f t="shared" si="5"/>
        <v>{"key_code":"g"},{"key_code":"w"},{"key_code":"a"}</v>
      </c>
      <c r="L49" s="30" t="str">
        <f t="shared" si="6"/>
        <v/>
      </c>
      <c r="M49" s="39" t="str">
        <f t="shared" si="7"/>
        <v/>
      </c>
    </row>
    <row r="50" spans="1:13">
      <c r="A50" s="17" t="s">
        <v>388</v>
      </c>
      <c r="B50" s="19" t="s">
        <v>699</v>
      </c>
      <c r="C50" s="365">
        <v>1</v>
      </c>
      <c r="D50" s="7" t="str">
        <f t="shared" si="0"/>
        <v>{"key_code":"g"},{"key_code":"w"},{"key_code":"e"}</v>
      </c>
      <c r="E50" s="370">
        <f t="shared" si="9"/>
        <v>0</v>
      </c>
      <c r="F50" s="371">
        <f t="shared" si="9"/>
        <v>0</v>
      </c>
      <c r="G50" s="372">
        <f t="shared" si="9"/>
        <v>1</v>
      </c>
      <c r="H50" s="38">
        <f t="shared" si="2"/>
        <v>3</v>
      </c>
      <c r="I50" s="30" t="str">
        <f t="shared" si="3"/>
        <v/>
      </c>
      <c r="J50" s="30" t="str">
        <f t="shared" si="4"/>
        <v/>
      </c>
      <c r="K50" s="30" t="str">
        <f t="shared" si="5"/>
        <v>{"key_code":"g"},{"key_code":"w"},{"key_code":"e"}</v>
      </c>
      <c r="L50" s="30" t="str">
        <f t="shared" si="6"/>
        <v/>
      </c>
      <c r="M50" s="39" t="str">
        <f t="shared" si="7"/>
        <v/>
      </c>
    </row>
    <row r="51" spans="1:13">
      <c r="A51" s="17" t="s">
        <v>387</v>
      </c>
      <c r="B51" s="19" t="s">
        <v>700</v>
      </c>
      <c r="C51" s="365">
        <v>1</v>
      </c>
      <c r="D51" s="7" t="str">
        <f t="shared" si="0"/>
        <v>{"key_code":"g"},{"key_code":"w"},{"key_code":"i"}</v>
      </c>
      <c r="E51" s="370">
        <f t="shared" si="9"/>
        <v>0</v>
      </c>
      <c r="F51" s="371">
        <f t="shared" si="9"/>
        <v>0</v>
      </c>
      <c r="G51" s="372">
        <f t="shared" si="9"/>
        <v>1</v>
      </c>
      <c r="H51" s="38">
        <f t="shared" si="2"/>
        <v>3</v>
      </c>
      <c r="I51" s="30" t="str">
        <f t="shared" si="3"/>
        <v/>
      </c>
      <c r="J51" s="30" t="str">
        <f t="shared" si="4"/>
        <v/>
      </c>
      <c r="K51" s="30" t="str">
        <f t="shared" si="5"/>
        <v>{"key_code":"g"},{"key_code":"w"},{"key_code":"i"}</v>
      </c>
      <c r="L51" s="30" t="str">
        <f t="shared" si="6"/>
        <v/>
      </c>
      <c r="M51" s="39" t="str">
        <f t="shared" si="7"/>
        <v/>
      </c>
    </row>
    <row r="52" spans="1:13">
      <c r="A52" s="17" t="s">
        <v>389</v>
      </c>
      <c r="B52" s="19" t="s">
        <v>701</v>
      </c>
      <c r="C52" s="365">
        <v>1</v>
      </c>
      <c r="D52" s="7" t="str">
        <f t="shared" si="0"/>
        <v>{"key_code":"g"},{"key_code":"w"},{"key_code":"o"}</v>
      </c>
      <c r="E52" s="370">
        <f t="shared" si="9"/>
        <v>0</v>
      </c>
      <c r="F52" s="371">
        <f t="shared" si="9"/>
        <v>0</v>
      </c>
      <c r="G52" s="372">
        <f t="shared" si="9"/>
        <v>1</v>
      </c>
      <c r="H52" s="38">
        <f t="shared" si="2"/>
        <v>3</v>
      </c>
      <c r="I52" s="30" t="str">
        <f t="shared" si="3"/>
        <v/>
      </c>
      <c r="J52" s="30" t="str">
        <f t="shared" si="4"/>
        <v/>
      </c>
      <c r="K52" s="30" t="str">
        <f t="shared" si="5"/>
        <v>{"key_code":"g"},{"key_code":"w"},{"key_code":"o"}</v>
      </c>
      <c r="L52" s="30" t="str">
        <f t="shared" si="6"/>
        <v/>
      </c>
      <c r="M52" s="39" t="str">
        <f t="shared" si="7"/>
        <v/>
      </c>
    </row>
    <row r="53" spans="1:13">
      <c r="A53" s="17" t="s">
        <v>491</v>
      </c>
      <c r="B53" s="19" t="s">
        <v>702</v>
      </c>
      <c r="C53" s="365">
        <v>1</v>
      </c>
      <c r="D53" s="7" t="str">
        <f t="shared" si="0"/>
        <v>{"key_code":"g"},{"key_code":"w"},{"key_code":"u"}</v>
      </c>
      <c r="E53" s="370">
        <f t="shared" si="9"/>
        <v>0</v>
      </c>
      <c r="F53" s="371">
        <f t="shared" si="9"/>
        <v>0</v>
      </c>
      <c r="G53" s="372">
        <f t="shared" si="9"/>
        <v>0</v>
      </c>
      <c r="H53" s="38">
        <f t="shared" si="2"/>
        <v>3</v>
      </c>
      <c r="I53" s="30" t="str">
        <f t="shared" si="3"/>
        <v/>
      </c>
      <c r="J53" s="30" t="str">
        <f t="shared" si="4"/>
        <v/>
      </c>
      <c r="K53" s="30" t="str">
        <f t="shared" si="5"/>
        <v>{"key_code":"g"},{"key_code":"w"},{"key_code":"u"}</v>
      </c>
      <c r="L53" s="30" t="str">
        <f t="shared" si="6"/>
        <v/>
      </c>
      <c r="M53" s="39" t="str">
        <f t="shared" si="7"/>
        <v/>
      </c>
    </row>
    <row r="54" spans="1:13">
      <c r="A54" s="16" t="s">
        <v>390</v>
      </c>
      <c r="B54" s="19" t="s">
        <v>703</v>
      </c>
      <c r="C54" s="365">
        <v>1</v>
      </c>
      <c r="D54" s="7" t="str">
        <f t="shared" si="0"/>
        <v>{"key_code":"g"},{"key_code":"w"},{"key_code":"w"}</v>
      </c>
      <c r="E54" s="370">
        <f t="shared" si="9"/>
        <v>0</v>
      </c>
      <c r="F54" s="371">
        <f t="shared" si="9"/>
        <v>0</v>
      </c>
      <c r="G54" s="372">
        <f t="shared" si="9"/>
        <v>1</v>
      </c>
      <c r="H54" s="38">
        <f t="shared" si="2"/>
        <v>3</v>
      </c>
      <c r="I54" s="30" t="str">
        <f t="shared" si="3"/>
        <v/>
      </c>
      <c r="J54" s="30" t="str">
        <f t="shared" si="4"/>
        <v/>
      </c>
      <c r="K54" s="30" t="str">
        <f t="shared" si="5"/>
        <v>{"key_code":"g"},{"key_code":"w"},{"key_code":"w"}</v>
      </c>
      <c r="L54" s="30" t="str">
        <f t="shared" si="6"/>
        <v/>
      </c>
      <c r="M54" s="39" t="str">
        <f t="shared" si="7"/>
        <v/>
      </c>
    </row>
    <row r="55" spans="1:13">
      <c r="A55" s="16" t="s">
        <v>346</v>
      </c>
      <c r="B55" s="19" t="s">
        <v>704</v>
      </c>
      <c r="C55" s="365">
        <v>1</v>
      </c>
      <c r="D55" s="7" t="str">
        <f t="shared" si="0"/>
        <v>{"key_code":"g"},{"key_code":"y"},{"key_code":"a"}</v>
      </c>
      <c r="E55" s="370">
        <f t="shared" si="9"/>
        <v>0</v>
      </c>
      <c r="F55" s="371">
        <f t="shared" si="9"/>
        <v>0</v>
      </c>
      <c r="G55" s="372">
        <f t="shared" si="9"/>
        <v>1</v>
      </c>
      <c r="H55" s="38">
        <f t="shared" si="2"/>
        <v>3</v>
      </c>
      <c r="I55" s="30" t="str">
        <f t="shared" si="3"/>
        <v/>
      </c>
      <c r="J55" s="30" t="str">
        <f t="shared" si="4"/>
        <v/>
      </c>
      <c r="K55" s="30" t="str">
        <f t="shared" si="5"/>
        <v>{"key_code":"g"},{"key_code":"y"},{"key_code":"a"}</v>
      </c>
      <c r="L55" s="30" t="str">
        <f t="shared" si="6"/>
        <v/>
      </c>
      <c r="M55" s="39" t="str">
        <f t="shared" si="7"/>
        <v/>
      </c>
    </row>
    <row r="56" spans="1:13">
      <c r="A56" s="16" t="s">
        <v>705</v>
      </c>
      <c r="B56" s="19" t="s">
        <v>706</v>
      </c>
      <c r="C56" s="365">
        <v>1</v>
      </c>
      <c r="D56" s="7" t="str">
        <f t="shared" si="0"/>
        <v>{"key_code":"g"},{"key_code":"y"},{"key_code":"e"}</v>
      </c>
      <c r="E56" s="370">
        <f t="shared" si="9"/>
        <v>0</v>
      </c>
      <c r="F56" s="371">
        <f t="shared" si="9"/>
        <v>0</v>
      </c>
      <c r="G56" s="372">
        <f t="shared" si="9"/>
        <v>0</v>
      </c>
      <c r="H56" s="38">
        <f t="shared" si="2"/>
        <v>3</v>
      </c>
      <c r="I56" s="30" t="str">
        <f t="shared" si="3"/>
        <v/>
      </c>
      <c r="J56" s="30" t="str">
        <f t="shared" si="4"/>
        <v/>
      </c>
      <c r="K56" s="30" t="str">
        <f t="shared" si="5"/>
        <v>{"key_code":"g"},{"key_code":"y"},{"key_code":"e"}</v>
      </c>
      <c r="L56" s="30" t="str">
        <f t="shared" si="6"/>
        <v/>
      </c>
      <c r="M56" s="39" t="str">
        <f t="shared" si="7"/>
        <v/>
      </c>
    </row>
    <row r="57" spans="1:13">
      <c r="A57" s="16" t="s">
        <v>707</v>
      </c>
      <c r="B57" s="19" t="s">
        <v>708</v>
      </c>
      <c r="C57" s="365">
        <v>1</v>
      </c>
      <c r="D57" s="7" t="str">
        <f t="shared" si="0"/>
        <v>{"key_code":"g"},{"key_code":"y"},{"key_code":"i"}</v>
      </c>
      <c r="E57" s="370">
        <f t="shared" si="9"/>
        <v>0</v>
      </c>
      <c r="F57" s="371">
        <f t="shared" si="9"/>
        <v>0</v>
      </c>
      <c r="G57" s="372">
        <f t="shared" si="9"/>
        <v>0</v>
      </c>
      <c r="H57" s="38">
        <f t="shared" si="2"/>
        <v>3</v>
      </c>
      <c r="I57" s="30" t="str">
        <f t="shared" si="3"/>
        <v/>
      </c>
      <c r="J57" s="30" t="str">
        <f t="shared" si="4"/>
        <v/>
      </c>
      <c r="K57" s="30" t="str">
        <f t="shared" si="5"/>
        <v>{"key_code":"g"},{"key_code":"y"},{"key_code":"i"}</v>
      </c>
      <c r="L57" s="30" t="str">
        <f t="shared" si="6"/>
        <v/>
      </c>
      <c r="M57" s="39" t="str">
        <f t="shared" si="7"/>
        <v/>
      </c>
    </row>
    <row r="58" spans="1:13">
      <c r="A58" s="16" t="s">
        <v>348</v>
      </c>
      <c r="B58" s="19" t="s">
        <v>709</v>
      </c>
      <c r="C58" s="365">
        <v>1</v>
      </c>
      <c r="D58" s="7" t="str">
        <f t="shared" si="0"/>
        <v>{"key_code":"g"},{"key_code":"y"},{"key_code":"o"}</v>
      </c>
      <c r="E58" s="370">
        <f t="shared" si="9"/>
        <v>0</v>
      </c>
      <c r="F58" s="371">
        <f t="shared" si="9"/>
        <v>0</v>
      </c>
      <c r="G58" s="372">
        <f t="shared" si="9"/>
        <v>1</v>
      </c>
      <c r="H58" s="38">
        <f t="shared" si="2"/>
        <v>3</v>
      </c>
      <c r="I58" s="30" t="str">
        <f t="shared" si="3"/>
        <v/>
      </c>
      <c r="J58" s="30" t="str">
        <f t="shared" si="4"/>
        <v/>
      </c>
      <c r="K58" s="30" t="str">
        <f t="shared" si="5"/>
        <v>{"key_code":"g"},{"key_code":"y"},{"key_code":"o"}</v>
      </c>
      <c r="L58" s="30" t="str">
        <f t="shared" si="6"/>
        <v/>
      </c>
      <c r="M58" s="39" t="str">
        <f t="shared" si="7"/>
        <v/>
      </c>
    </row>
    <row r="59" spans="1:13">
      <c r="A59" s="16" t="s">
        <v>347</v>
      </c>
      <c r="B59" s="19" t="s">
        <v>710</v>
      </c>
      <c r="C59" s="365">
        <v>1</v>
      </c>
      <c r="D59" s="7" t="str">
        <f t="shared" si="0"/>
        <v>{"key_code":"g"},{"key_code":"y"},{"key_code":"u"}</v>
      </c>
      <c r="E59" s="370">
        <f t="shared" si="9"/>
        <v>0</v>
      </c>
      <c r="F59" s="371">
        <f t="shared" si="9"/>
        <v>0</v>
      </c>
      <c r="G59" s="372">
        <f t="shared" si="9"/>
        <v>1</v>
      </c>
      <c r="H59" s="38">
        <f t="shared" si="2"/>
        <v>3</v>
      </c>
      <c r="I59" s="30" t="str">
        <f t="shared" si="3"/>
        <v/>
      </c>
      <c r="J59" s="30" t="str">
        <f t="shared" si="4"/>
        <v/>
      </c>
      <c r="K59" s="30" t="str">
        <f t="shared" si="5"/>
        <v>{"key_code":"g"},{"key_code":"y"},{"key_code":"u"}</v>
      </c>
      <c r="L59" s="30" t="str">
        <f t="shared" si="6"/>
        <v/>
      </c>
      <c r="M59" s="39" t="str">
        <f t="shared" si="7"/>
        <v/>
      </c>
    </row>
    <row r="60" spans="1:13">
      <c r="A60" s="16" t="s">
        <v>88</v>
      </c>
      <c r="B60" s="19" t="s">
        <v>492</v>
      </c>
      <c r="C60" s="365">
        <v>1</v>
      </c>
      <c r="D60" s="7" t="str">
        <f t="shared" si="0"/>
        <v>{"key_code":"h"},{"key_code":"a"}</v>
      </c>
      <c r="E60" s="370">
        <f t="shared" si="9"/>
        <v>1</v>
      </c>
      <c r="F60" s="371">
        <f t="shared" si="9"/>
        <v>0</v>
      </c>
      <c r="G60" s="372">
        <f t="shared" si="9"/>
        <v>0</v>
      </c>
      <c r="H60" s="38">
        <f t="shared" si="2"/>
        <v>2</v>
      </c>
      <c r="I60" s="30" t="str">
        <f t="shared" si="3"/>
        <v/>
      </c>
      <c r="J60" s="30" t="str">
        <f t="shared" si="4"/>
        <v>{"key_code":"h"},{"key_code":"a"}</v>
      </c>
      <c r="K60" s="30" t="str">
        <f t="shared" si="5"/>
        <v/>
      </c>
      <c r="L60" s="30" t="str">
        <f t="shared" si="6"/>
        <v/>
      </c>
      <c r="M60" s="39" t="str">
        <f t="shared" si="7"/>
        <v/>
      </c>
    </row>
    <row r="61" spans="1:13">
      <c r="A61" s="16" t="s">
        <v>41</v>
      </c>
      <c r="B61" s="19" t="s">
        <v>493</v>
      </c>
      <c r="C61" s="365">
        <v>1</v>
      </c>
      <c r="D61" s="7" t="str">
        <f t="shared" si="0"/>
        <v>{"key_code":"h"},{"key_code":"e"}</v>
      </c>
      <c r="E61" s="370">
        <f t="shared" si="9"/>
        <v>1</v>
      </c>
      <c r="F61" s="371">
        <f t="shared" si="9"/>
        <v>0</v>
      </c>
      <c r="G61" s="372">
        <f t="shared" si="9"/>
        <v>0</v>
      </c>
      <c r="H61" s="38">
        <f t="shared" si="2"/>
        <v>2</v>
      </c>
      <c r="I61" s="30" t="str">
        <f t="shared" si="3"/>
        <v/>
      </c>
      <c r="J61" s="30" t="str">
        <f t="shared" si="4"/>
        <v>{"key_code":"h"},{"key_code":"e"}</v>
      </c>
      <c r="K61" s="30" t="str">
        <f t="shared" si="5"/>
        <v/>
      </c>
      <c r="L61" s="30" t="str">
        <f t="shared" si="6"/>
        <v/>
      </c>
      <c r="M61" s="39" t="str">
        <f t="shared" si="7"/>
        <v/>
      </c>
    </row>
    <row r="62" spans="1:13">
      <c r="A62" s="16" t="s">
        <v>86</v>
      </c>
      <c r="B62" s="19" t="s">
        <v>494</v>
      </c>
      <c r="C62" s="365">
        <v>1</v>
      </c>
      <c r="D62" s="7" t="str">
        <f t="shared" si="0"/>
        <v>{"key_code":"h"},{"key_code":"i"}</v>
      </c>
      <c r="E62" s="370">
        <f t="shared" si="9"/>
        <v>1</v>
      </c>
      <c r="F62" s="371">
        <f t="shared" si="9"/>
        <v>0</v>
      </c>
      <c r="G62" s="372">
        <f t="shared" si="9"/>
        <v>0</v>
      </c>
      <c r="H62" s="38">
        <f t="shared" si="2"/>
        <v>2</v>
      </c>
      <c r="I62" s="30" t="str">
        <f t="shared" si="3"/>
        <v/>
      </c>
      <c r="J62" s="30" t="str">
        <f t="shared" si="4"/>
        <v>{"key_code":"h"},{"key_code":"i"}</v>
      </c>
      <c r="K62" s="30" t="str">
        <f t="shared" si="5"/>
        <v/>
      </c>
      <c r="L62" s="30" t="str">
        <f t="shared" si="6"/>
        <v/>
      </c>
      <c r="M62" s="39" t="str">
        <f t="shared" si="7"/>
        <v/>
      </c>
    </row>
    <row r="63" spans="1:13">
      <c r="A63" s="16" t="s">
        <v>84</v>
      </c>
      <c r="B63" s="19" t="s">
        <v>495</v>
      </c>
      <c r="C63" s="365">
        <v>1</v>
      </c>
      <c r="D63" s="7" t="str">
        <f t="shared" si="0"/>
        <v>{"key_code":"h"},{"key_code":"o"}</v>
      </c>
      <c r="E63" s="370">
        <f t="shared" si="9"/>
        <v>1</v>
      </c>
      <c r="F63" s="371">
        <f t="shared" si="9"/>
        <v>0</v>
      </c>
      <c r="G63" s="372">
        <f t="shared" si="9"/>
        <v>0</v>
      </c>
      <c r="H63" s="38">
        <f t="shared" si="2"/>
        <v>2</v>
      </c>
      <c r="I63" s="30" t="str">
        <f t="shared" si="3"/>
        <v/>
      </c>
      <c r="J63" s="30" t="str">
        <f t="shared" si="4"/>
        <v>{"key_code":"h"},{"key_code":"o"}</v>
      </c>
      <c r="K63" s="30" t="str">
        <f t="shared" si="5"/>
        <v/>
      </c>
      <c r="L63" s="30" t="str">
        <f t="shared" si="6"/>
        <v/>
      </c>
      <c r="M63" s="39" t="str">
        <f t="shared" si="7"/>
        <v/>
      </c>
    </row>
    <row r="64" spans="1:13">
      <c r="A64" s="16" t="s">
        <v>82</v>
      </c>
      <c r="B64" s="19" t="s">
        <v>711</v>
      </c>
      <c r="C64" s="365">
        <v>1</v>
      </c>
      <c r="D64" s="7" t="str">
        <f t="shared" si="0"/>
        <v>{"key_code":"h"},{"key_code":"u"}</v>
      </c>
      <c r="E64" s="370">
        <f t="shared" ref="E64:G83" si="10">COUNTIFS(出力かな,$A64,入力キー数,E$3)</f>
        <v>1</v>
      </c>
      <c r="F64" s="371">
        <f t="shared" si="10"/>
        <v>0</v>
      </c>
      <c r="G64" s="372">
        <f t="shared" si="10"/>
        <v>0</v>
      </c>
      <c r="H64" s="38">
        <f t="shared" si="2"/>
        <v>2</v>
      </c>
      <c r="I64" s="30" t="str">
        <f t="shared" si="3"/>
        <v/>
      </c>
      <c r="J64" s="30" t="str">
        <f t="shared" si="4"/>
        <v>{"key_code":"h"},{"key_code":"u"}</v>
      </c>
      <c r="K64" s="30" t="str">
        <f t="shared" si="5"/>
        <v/>
      </c>
      <c r="L64" s="30" t="str">
        <f t="shared" si="6"/>
        <v/>
      </c>
      <c r="M64" s="39" t="str">
        <f t="shared" si="7"/>
        <v/>
      </c>
    </row>
    <row r="65" spans="1:13">
      <c r="A65" s="16" t="s">
        <v>446</v>
      </c>
      <c r="B65" s="19" t="s">
        <v>712</v>
      </c>
      <c r="C65" s="365">
        <v>1</v>
      </c>
      <c r="D65" s="7" t="str">
        <f t="shared" si="0"/>
        <v>{"key_code":"h"},{"key_code":"y"},{"key_code":"a"}</v>
      </c>
      <c r="E65" s="370">
        <f t="shared" si="10"/>
        <v>0</v>
      </c>
      <c r="F65" s="371">
        <f t="shared" si="10"/>
        <v>1</v>
      </c>
      <c r="G65" s="372">
        <f t="shared" si="10"/>
        <v>0</v>
      </c>
      <c r="H65" s="38">
        <f t="shared" si="2"/>
        <v>3</v>
      </c>
      <c r="I65" s="30" t="str">
        <f t="shared" si="3"/>
        <v/>
      </c>
      <c r="J65" s="30" t="str">
        <f t="shared" si="4"/>
        <v/>
      </c>
      <c r="K65" s="30" t="str">
        <f t="shared" si="5"/>
        <v>{"key_code":"h"},{"key_code":"y"},{"key_code":"a"}</v>
      </c>
      <c r="L65" s="30" t="str">
        <f t="shared" si="6"/>
        <v/>
      </c>
      <c r="M65" s="39" t="str">
        <f t="shared" si="7"/>
        <v/>
      </c>
    </row>
    <row r="66" spans="1:13">
      <c r="A66" s="16" t="s">
        <v>713</v>
      </c>
      <c r="B66" s="19" t="s">
        <v>714</v>
      </c>
      <c r="C66" s="365">
        <v>1</v>
      </c>
      <c r="D66" s="7" t="str">
        <f t="shared" si="0"/>
        <v>{"key_code":"h"},{"key_code":"y"},{"key_code":"e"}</v>
      </c>
      <c r="E66" s="370">
        <f t="shared" si="10"/>
        <v>0</v>
      </c>
      <c r="F66" s="371">
        <f t="shared" si="10"/>
        <v>0</v>
      </c>
      <c r="G66" s="372">
        <f t="shared" si="10"/>
        <v>0</v>
      </c>
      <c r="H66" s="38">
        <f t="shared" si="2"/>
        <v>3</v>
      </c>
      <c r="I66" s="30" t="str">
        <f t="shared" si="3"/>
        <v/>
      </c>
      <c r="J66" s="30" t="str">
        <f t="shared" si="4"/>
        <v/>
      </c>
      <c r="K66" s="30" t="str">
        <f t="shared" si="5"/>
        <v>{"key_code":"h"},{"key_code":"y"},{"key_code":"e"}</v>
      </c>
      <c r="L66" s="30" t="str">
        <f t="shared" si="6"/>
        <v/>
      </c>
      <c r="M66" s="39" t="str">
        <f t="shared" si="7"/>
        <v/>
      </c>
    </row>
    <row r="67" spans="1:13">
      <c r="A67" s="16" t="s">
        <v>715</v>
      </c>
      <c r="B67" s="19" t="s">
        <v>716</v>
      </c>
      <c r="C67" s="365">
        <v>1</v>
      </c>
      <c r="D67" s="7" t="str">
        <f t="shared" si="0"/>
        <v>{"key_code":"h"},{"key_code":"y"},{"key_code":"i"}</v>
      </c>
      <c r="E67" s="370">
        <f t="shared" si="10"/>
        <v>0</v>
      </c>
      <c r="F67" s="371">
        <f t="shared" si="10"/>
        <v>0</v>
      </c>
      <c r="G67" s="372">
        <f t="shared" si="10"/>
        <v>0</v>
      </c>
      <c r="H67" s="38">
        <f t="shared" si="2"/>
        <v>3</v>
      </c>
      <c r="I67" s="30" t="str">
        <f t="shared" si="3"/>
        <v/>
      </c>
      <c r="J67" s="30" t="str">
        <f t="shared" si="4"/>
        <v/>
      </c>
      <c r="K67" s="30" t="str">
        <f t="shared" si="5"/>
        <v>{"key_code":"h"},{"key_code":"y"},{"key_code":"i"}</v>
      </c>
      <c r="L67" s="30" t="str">
        <f t="shared" si="6"/>
        <v/>
      </c>
      <c r="M67" s="39" t="str">
        <f t="shared" si="7"/>
        <v/>
      </c>
    </row>
    <row r="68" spans="1:13">
      <c r="A68" s="16" t="s">
        <v>448</v>
      </c>
      <c r="B68" s="19" t="s">
        <v>717</v>
      </c>
      <c r="C68" s="365">
        <v>1</v>
      </c>
      <c r="D68" s="7" t="str">
        <f t="shared" ref="D68:D131" si="11">_xlfn.CONCAT(I68:M68)</f>
        <v>{"key_code":"h"},{"key_code":"y"},{"key_code":"o"}</v>
      </c>
      <c r="E68" s="370">
        <f t="shared" si="10"/>
        <v>0</v>
      </c>
      <c r="F68" s="371">
        <f t="shared" si="10"/>
        <v>1</v>
      </c>
      <c r="G68" s="372">
        <f t="shared" si="10"/>
        <v>0</v>
      </c>
      <c r="H68" s="38">
        <f t="shared" ref="H68:H131" si="12">LEN(B68)</f>
        <v>3</v>
      </c>
      <c r="I68" s="30" t="str">
        <f t="shared" ref="I68:I131" si="13">IF($H68=I$3,_xlfn.CONCAT($I$1,_xlfn.XLOOKUP($B68,入力キー,入力コード),$K$1),"")</f>
        <v/>
      </c>
      <c r="J68" s="30" t="str">
        <f t="shared" ref="J68:J131" si="14">IF($H68=J$3,_xlfn.CONCAT($I$1,_xlfn.XLOOKUP(LEFT($B68),入力キー,入力コード),$J$1,_xlfn.XLOOKUP(RIGHT($B68),入力キー,入力コード),$K$1),"")</f>
        <v/>
      </c>
      <c r="K68" s="30" t="str">
        <f t="shared" ref="K68:K131" si="15">IF($H68=K$3,_xlfn.CONCAT($I$1,_xlfn.XLOOKUP(LEFT($B68),入力キー,入力コード),$J$1,_xlfn.XLOOKUP(MID($B68,2,1),入力キー,入力コード),$J$1,_xlfn.XLOOKUP(RIGHT($B68),入力キー,入力コード),$K$1),"")</f>
        <v>{"key_code":"h"},{"key_code":"y"},{"key_code":"o"}</v>
      </c>
      <c r="L68" s="30" t="str">
        <f t="shared" ref="L68:L131" si="16">IF($H68=L$3,_xlfn.CONCAT($I$1,_xlfn.XLOOKUP(LEFT($B68),入力キー,入力コード),$J$1,_xlfn.XLOOKUP(MID($B68,2,1),入力キー,入力コード),$J$1,_xlfn.XLOOKUP(MID($B68,3,1),入力キー,入力コード),$J$1,_xlfn.XLOOKUP(RIGHT($B68),入力キー,入力コード),$K$1),"")</f>
        <v/>
      </c>
      <c r="M68" s="39" t="str">
        <f t="shared" ref="M68:M131" si="17">IF($H68=M$3,_xlfn.CONCAT($I$1,_xlfn.XLOOKUP(LEFT($B68),入力キー,入力コード),$J$1,_xlfn.XLOOKUP(MID($B68,2,1),入力キー,入力コード),$J$1,_xlfn.XLOOKUP(MID($B68,3,1),入力キー,入力コード),$J$1,_xlfn.XLOOKUP(MID($B68,4,1),入力キー,入力コード),$J$1,_xlfn.XLOOKUP(RIGHT($B68),入力キー,入力コード),$K$1),"")</f>
        <v/>
      </c>
    </row>
    <row r="69" spans="1:13">
      <c r="A69" s="16" t="s">
        <v>447</v>
      </c>
      <c r="B69" s="19" t="s">
        <v>718</v>
      </c>
      <c r="C69" s="365">
        <v>1</v>
      </c>
      <c r="D69" s="7" t="str">
        <f t="shared" si="11"/>
        <v>{"key_code":"h"},{"key_code":"y"},{"key_code":"u"}</v>
      </c>
      <c r="E69" s="370">
        <f t="shared" si="10"/>
        <v>0</v>
      </c>
      <c r="F69" s="371">
        <f t="shared" si="10"/>
        <v>1</v>
      </c>
      <c r="G69" s="372">
        <f t="shared" si="10"/>
        <v>0</v>
      </c>
      <c r="H69" s="38">
        <f t="shared" si="12"/>
        <v>3</v>
      </c>
      <c r="I69" s="30" t="str">
        <f t="shared" si="13"/>
        <v/>
      </c>
      <c r="J69" s="30" t="str">
        <f t="shared" si="14"/>
        <v/>
      </c>
      <c r="K69" s="30" t="str">
        <f t="shared" si="15"/>
        <v>{"key_code":"h"},{"key_code":"y"},{"key_code":"u"}</v>
      </c>
      <c r="L69" s="30" t="str">
        <f t="shared" si="16"/>
        <v/>
      </c>
      <c r="M69" s="39" t="str">
        <f t="shared" si="17"/>
        <v/>
      </c>
    </row>
    <row r="70" spans="1:13">
      <c r="A70" s="16" t="s">
        <v>69</v>
      </c>
      <c r="B70" s="19" t="s">
        <v>134</v>
      </c>
      <c r="C70" s="365">
        <v>1</v>
      </c>
      <c r="D70" s="7" t="str">
        <f t="shared" si="11"/>
        <v>{"key_code":"i"}</v>
      </c>
      <c r="E70" s="370">
        <f t="shared" si="10"/>
        <v>1</v>
      </c>
      <c r="F70" s="371">
        <f t="shared" si="10"/>
        <v>0</v>
      </c>
      <c r="G70" s="372">
        <f t="shared" si="10"/>
        <v>0</v>
      </c>
      <c r="H70" s="38">
        <f t="shared" si="12"/>
        <v>1</v>
      </c>
      <c r="I70" s="30" t="str">
        <f t="shared" si="13"/>
        <v>{"key_code":"i"}</v>
      </c>
      <c r="J70" s="30" t="str">
        <f t="shared" si="14"/>
        <v/>
      </c>
      <c r="K70" s="30" t="str">
        <f t="shared" si="15"/>
        <v/>
      </c>
      <c r="L70" s="30" t="str">
        <f t="shared" si="16"/>
        <v/>
      </c>
      <c r="M70" s="39" t="str">
        <f t="shared" si="17"/>
        <v/>
      </c>
    </row>
    <row r="71" spans="1:13">
      <c r="A71" s="16" t="s">
        <v>343</v>
      </c>
      <c r="B71" s="19" t="s">
        <v>719</v>
      </c>
      <c r="C71" s="365">
        <v>1</v>
      </c>
      <c r="D71" s="7" t="str">
        <f t="shared" si="11"/>
        <v>{"key_code":"j"},{"key_code":"a"}</v>
      </c>
      <c r="E71" s="370">
        <f t="shared" si="10"/>
        <v>0</v>
      </c>
      <c r="F71" s="371">
        <f t="shared" si="10"/>
        <v>0</v>
      </c>
      <c r="G71" s="372">
        <f t="shared" si="10"/>
        <v>1</v>
      </c>
      <c r="H71" s="38">
        <f t="shared" si="12"/>
        <v>2</v>
      </c>
      <c r="I71" s="30" t="str">
        <f t="shared" si="13"/>
        <v/>
      </c>
      <c r="J71" s="30" t="str">
        <f t="shared" si="14"/>
        <v>{"key_code":"j"},{"key_code":"a"}</v>
      </c>
      <c r="K71" s="30" t="str">
        <f t="shared" si="15"/>
        <v/>
      </c>
      <c r="L71" s="30" t="str">
        <f t="shared" si="16"/>
        <v/>
      </c>
      <c r="M71" s="39" t="str">
        <f t="shared" si="17"/>
        <v/>
      </c>
    </row>
    <row r="72" spans="1:13">
      <c r="A72" s="16" t="s">
        <v>366</v>
      </c>
      <c r="B72" s="19" t="s">
        <v>720</v>
      </c>
      <c r="C72" s="365">
        <v>1</v>
      </c>
      <c r="D72" s="7" t="str">
        <f t="shared" si="11"/>
        <v>{"key_code":"j"},{"key_code":"e"}</v>
      </c>
      <c r="E72" s="370">
        <f t="shared" si="10"/>
        <v>0</v>
      </c>
      <c r="F72" s="371">
        <f t="shared" si="10"/>
        <v>0</v>
      </c>
      <c r="G72" s="372">
        <f t="shared" si="10"/>
        <v>1</v>
      </c>
      <c r="H72" s="38">
        <f t="shared" si="12"/>
        <v>2</v>
      </c>
      <c r="I72" s="30" t="str">
        <f t="shared" si="13"/>
        <v/>
      </c>
      <c r="J72" s="30" t="str">
        <f t="shared" si="14"/>
        <v>{"key_code":"j"},{"key_code":"e"}</v>
      </c>
      <c r="K72" s="30" t="str">
        <f t="shared" si="15"/>
        <v/>
      </c>
      <c r="L72" s="30" t="str">
        <f t="shared" si="16"/>
        <v/>
      </c>
      <c r="M72" s="39" t="str">
        <f t="shared" si="17"/>
        <v/>
      </c>
    </row>
    <row r="73" spans="1:13">
      <c r="A73" s="16" t="s">
        <v>345</v>
      </c>
      <c r="B73" s="19" t="s">
        <v>721</v>
      </c>
      <c r="C73" s="365">
        <v>1</v>
      </c>
      <c r="D73" s="7" t="str">
        <f t="shared" si="11"/>
        <v>{"key_code":"j"},{"key_code":"o"}</v>
      </c>
      <c r="E73" s="370">
        <f t="shared" si="10"/>
        <v>0</v>
      </c>
      <c r="F73" s="371">
        <f t="shared" si="10"/>
        <v>0</v>
      </c>
      <c r="G73" s="372">
        <f t="shared" si="10"/>
        <v>1</v>
      </c>
      <c r="H73" s="38">
        <f t="shared" si="12"/>
        <v>2</v>
      </c>
      <c r="I73" s="30" t="str">
        <f t="shared" si="13"/>
        <v/>
      </c>
      <c r="J73" s="30" t="str">
        <f t="shared" si="14"/>
        <v>{"key_code":"j"},{"key_code":"o"}</v>
      </c>
      <c r="K73" s="30" t="str">
        <f t="shared" si="15"/>
        <v/>
      </c>
      <c r="L73" s="30" t="str">
        <f t="shared" si="16"/>
        <v/>
      </c>
      <c r="M73" s="39" t="str">
        <f t="shared" si="17"/>
        <v/>
      </c>
    </row>
    <row r="74" spans="1:13">
      <c r="A74" s="16" t="s">
        <v>344</v>
      </c>
      <c r="B74" s="19" t="s">
        <v>722</v>
      </c>
      <c r="C74" s="365">
        <v>1</v>
      </c>
      <c r="D74" s="7" t="str">
        <f t="shared" si="11"/>
        <v>{"key_code":"j"},{"key_code":"u"}</v>
      </c>
      <c r="E74" s="370">
        <f t="shared" si="10"/>
        <v>0</v>
      </c>
      <c r="F74" s="371">
        <f t="shared" si="10"/>
        <v>0</v>
      </c>
      <c r="G74" s="372">
        <f t="shared" si="10"/>
        <v>1</v>
      </c>
      <c r="H74" s="38">
        <f t="shared" si="12"/>
        <v>2</v>
      </c>
      <c r="I74" s="30" t="str">
        <f t="shared" si="13"/>
        <v/>
      </c>
      <c r="J74" s="30" t="str">
        <f t="shared" si="14"/>
        <v>{"key_code":"j"},{"key_code":"u"}</v>
      </c>
      <c r="K74" s="30" t="str">
        <f t="shared" si="15"/>
        <v/>
      </c>
      <c r="L74" s="30" t="str">
        <f t="shared" si="16"/>
        <v/>
      </c>
      <c r="M74" s="39" t="str">
        <f t="shared" si="17"/>
        <v/>
      </c>
    </row>
    <row r="75" spans="1:13">
      <c r="A75" s="16" t="s">
        <v>62</v>
      </c>
      <c r="B75" s="19" t="s">
        <v>497</v>
      </c>
      <c r="C75" s="365">
        <v>1</v>
      </c>
      <c r="D75" s="7" t="str">
        <f t="shared" si="11"/>
        <v>{"key_code":"k"},{"key_code":"a"}</v>
      </c>
      <c r="E75" s="370">
        <f t="shared" si="10"/>
        <v>1</v>
      </c>
      <c r="F75" s="371">
        <f t="shared" si="10"/>
        <v>0</v>
      </c>
      <c r="G75" s="372">
        <f t="shared" si="10"/>
        <v>0</v>
      </c>
      <c r="H75" s="38">
        <f t="shared" si="12"/>
        <v>2</v>
      </c>
      <c r="I75" s="30" t="str">
        <f t="shared" si="13"/>
        <v/>
      </c>
      <c r="J75" s="30" t="str">
        <f t="shared" si="14"/>
        <v>{"key_code":"k"},{"key_code":"a"}</v>
      </c>
      <c r="K75" s="30" t="str">
        <f t="shared" si="15"/>
        <v/>
      </c>
      <c r="L75" s="30" t="str">
        <f t="shared" si="16"/>
        <v/>
      </c>
      <c r="M75" s="39" t="str">
        <f t="shared" si="17"/>
        <v/>
      </c>
    </row>
    <row r="76" spans="1:13">
      <c r="A76" s="16" t="s">
        <v>58</v>
      </c>
      <c r="B76" s="19" t="s">
        <v>498</v>
      </c>
      <c r="C76" s="365">
        <v>1</v>
      </c>
      <c r="D76" s="7" t="str">
        <f t="shared" si="11"/>
        <v>{"key_code":"k"},{"key_code":"e"}</v>
      </c>
      <c r="E76" s="370">
        <f t="shared" si="10"/>
        <v>1</v>
      </c>
      <c r="F76" s="371">
        <f t="shared" si="10"/>
        <v>0</v>
      </c>
      <c r="G76" s="372">
        <f t="shared" si="10"/>
        <v>0</v>
      </c>
      <c r="H76" s="38">
        <f t="shared" si="12"/>
        <v>2</v>
      </c>
      <c r="I76" s="30" t="str">
        <f t="shared" si="13"/>
        <v/>
      </c>
      <c r="J76" s="30" t="str">
        <f t="shared" si="14"/>
        <v>{"key_code":"k"},{"key_code":"e"}</v>
      </c>
      <c r="K76" s="30" t="str">
        <f t="shared" si="15"/>
        <v/>
      </c>
      <c r="L76" s="30" t="str">
        <f t="shared" si="16"/>
        <v/>
      </c>
      <c r="M76" s="39" t="str">
        <f t="shared" si="17"/>
        <v/>
      </c>
    </row>
    <row r="77" spans="1:13">
      <c r="A77" s="16" t="s">
        <v>25</v>
      </c>
      <c r="B77" s="19" t="s">
        <v>499</v>
      </c>
      <c r="C77" s="365">
        <v>1</v>
      </c>
      <c r="D77" s="7" t="str">
        <f t="shared" si="11"/>
        <v>{"key_code":"k"},{"key_code":"i"}</v>
      </c>
      <c r="E77" s="370">
        <f t="shared" si="10"/>
        <v>1</v>
      </c>
      <c r="F77" s="371">
        <f t="shared" si="10"/>
        <v>0</v>
      </c>
      <c r="G77" s="372">
        <f t="shared" si="10"/>
        <v>0</v>
      </c>
      <c r="H77" s="38">
        <f t="shared" si="12"/>
        <v>2</v>
      </c>
      <c r="I77" s="30" t="str">
        <f t="shared" si="13"/>
        <v/>
      </c>
      <c r="J77" s="30" t="str">
        <f t="shared" si="14"/>
        <v>{"key_code":"k"},{"key_code":"i"}</v>
      </c>
      <c r="K77" s="30" t="str">
        <f t="shared" si="15"/>
        <v/>
      </c>
      <c r="L77" s="30" t="str">
        <f t="shared" si="16"/>
        <v/>
      </c>
      <c r="M77" s="39" t="str">
        <f t="shared" si="17"/>
        <v/>
      </c>
    </row>
    <row r="78" spans="1:13">
      <c r="A78" s="16" t="s">
        <v>90</v>
      </c>
      <c r="B78" s="19" t="s">
        <v>500</v>
      </c>
      <c r="C78" s="365">
        <v>1</v>
      </c>
      <c r="D78" s="7" t="str">
        <f t="shared" si="11"/>
        <v>{"key_code":"k"},{"key_code":"o"}</v>
      </c>
      <c r="E78" s="370">
        <f t="shared" si="10"/>
        <v>1</v>
      </c>
      <c r="F78" s="371">
        <f t="shared" si="10"/>
        <v>0</v>
      </c>
      <c r="G78" s="372">
        <f t="shared" si="10"/>
        <v>0</v>
      </c>
      <c r="H78" s="38">
        <f t="shared" si="12"/>
        <v>2</v>
      </c>
      <c r="I78" s="30" t="str">
        <f t="shared" si="13"/>
        <v/>
      </c>
      <c r="J78" s="30" t="str">
        <f t="shared" si="14"/>
        <v>{"key_code":"k"},{"key_code":"o"}</v>
      </c>
      <c r="K78" s="30" t="str">
        <f t="shared" si="15"/>
        <v/>
      </c>
      <c r="L78" s="30" t="str">
        <f t="shared" si="16"/>
        <v/>
      </c>
      <c r="M78" s="39" t="str">
        <f t="shared" si="17"/>
        <v/>
      </c>
    </row>
    <row r="79" spans="1:13">
      <c r="A79" s="16" t="s">
        <v>65</v>
      </c>
      <c r="B79" s="19" t="s">
        <v>501</v>
      </c>
      <c r="C79" s="365">
        <v>1</v>
      </c>
      <c r="D79" s="7" t="str">
        <f t="shared" si="11"/>
        <v>{"key_code":"k"},{"key_code":"u"}</v>
      </c>
      <c r="E79" s="370">
        <f t="shared" si="10"/>
        <v>1</v>
      </c>
      <c r="F79" s="371">
        <f t="shared" si="10"/>
        <v>0</v>
      </c>
      <c r="G79" s="372">
        <f t="shared" si="10"/>
        <v>0</v>
      </c>
      <c r="H79" s="38">
        <f t="shared" si="12"/>
        <v>2</v>
      </c>
      <c r="I79" s="30" t="str">
        <f t="shared" si="13"/>
        <v/>
      </c>
      <c r="J79" s="30" t="str">
        <f t="shared" si="14"/>
        <v>{"key_code":"k"},{"key_code":"u"}</v>
      </c>
      <c r="K79" s="30" t="str">
        <f t="shared" si="15"/>
        <v/>
      </c>
      <c r="L79" s="30" t="str">
        <f t="shared" si="16"/>
        <v/>
      </c>
      <c r="M79" s="39" t="str">
        <f t="shared" si="17"/>
        <v/>
      </c>
    </row>
    <row r="80" spans="1:13">
      <c r="A80" s="16" t="s">
        <v>437</v>
      </c>
      <c r="B80" s="19" t="s">
        <v>723</v>
      </c>
      <c r="C80" s="365">
        <v>1</v>
      </c>
      <c r="D80" s="7" t="str">
        <f t="shared" si="11"/>
        <v>{"key_code":"k"},{"key_code":"y"},{"key_code":"a"}</v>
      </c>
      <c r="E80" s="370">
        <f t="shared" si="10"/>
        <v>0</v>
      </c>
      <c r="F80" s="371">
        <f t="shared" si="10"/>
        <v>1</v>
      </c>
      <c r="G80" s="372">
        <f t="shared" si="10"/>
        <v>0</v>
      </c>
      <c r="H80" s="38">
        <f t="shared" si="12"/>
        <v>3</v>
      </c>
      <c r="I80" s="30" t="str">
        <f t="shared" si="13"/>
        <v/>
      </c>
      <c r="J80" s="30" t="str">
        <f t="shared" si="14"/>
        <v/>
      </c>
      <c r="K80" s="30" t="str">
        <f t="shared" si="15"/>
        <v>{"key_code":"k"},{"key_code":"y"},{"key_code":"a"}</v>
      </c>
      <c r="L80" s="30" t="str">
        <f t="shared" si="16"/>
        <v/>
      </c>
      <c r="M80" s="39" t="str">
        <f t="shared" si="17"/>
        <v/>
      </c>
    </row>
    <row r="81" spans="1:13">
      <c r="A81" s="16" t="s">
        <v>724</v>
      </c>
      <c r="B81" s="19" t="s">
        <v>725</v>
      </c>
      <c r="C81" s="365">
        <v>1</v>
      </c>
      <c r="D81" s="7" t="str">
        <f t="shared" si="11"/>
        <v>{"key_code":"k"},{"key_code":"y"},{"key_code":"e"}</v>
      </c>
      <c r="E81" s="370">
        <f t="shared" si="10"/>
        <v>0</v>
      </c>
      <c r="F81" s="371">
        <f t="shared" si="10"/>
        <v>0</v>
      </c>
      <c r="G81" s="372">
        <f t="shared" si="10"/>
        <v>0</v>
      </c>
      <c r="H81" s="38">
        <f t="shared" si="12"/>
        <v>3</v>
      </c>
      <c r="I81" s="30" t="str">
        <f t="shared" si="13"/>
        <v/>
      </c>
      <c r="J81" s="30" t="str">
        <f t="shared" si="14"/>
        <v/>
      </c>
      <c r="K81" s="30" t="str">
        <f t="shared" si="15"/>
        <v>{"key_code":"k"},{"key_code":"y"},{"key_code":"e"}</v>
      </c>
      <c r="L81" s="30" t="str">
        <f t="shared" si="16"/>
        <v/>
      </c>
      <c r="M81" s="39" t="str">
        <f t="shared" si="17"/>
        <v/>
      </c>
    </row>
    <row r="82" spans="1:13">
      <c r="A82" s="16" t="s">
        <v>726</v>
      </c>
      <c r="B82" s="19" t="s">
        <v>727</v>
      </c>
      <c r="C82" s="365">
        <v>1</v>
      </c>
      <c r="D82" s="7" t="str">
        <f t="shared" si="11"/>
        <v>{"key_code":"k"},{"key_code":"y"},{"key_code":"i"}</v>
      </c>
      <c r="E82" s="370">
        <f t="shared" si="10"/>
        <v>0</v>
      </c>
      <c r="F82" s="371">
        <f t="shared" si="10"/>
        <v>0</v>
      </c>
      <c r="G82" s="372">
        <f t="shared" si="10"/>
        <v>0</v>
      </c>
      <c r="H82" s="38">
        <f t="shared" si="12"/>
        <v>3</v>
      </c>
      <c r="I82" s="30" t="str">
        <f t="shared" si="13"/>
        <v/>
      </c>
      <c r="J82" s="30" t="str">
        <f t="shared" si="14"/>
        <v/>
      </c>
      <c r="K82" s="30" t="str">
        <f t="shared" si="15"/>
        <v>{"key_code":"k"},{"key_code":"y"},{"key_code":"i"}</v>
      </c>
      <c r="L82" s="30" t="str">
        <f t="shared" si="16"/>
        <v/>
      </c>
      <c r="M82" s="39" t="str">
        <f t="shared" si="17"/>
        <v/>
      </c>
    </row>
    <row r="83" spans="1:13">
      <c r="A83" s="16" t="s">
        <v>439</v>
      </c>
      <c r="B83" s="19" t="s">
        <v>728</v>
      </c>
      <c r="C83" s="365">
        <v>1</v>
      </c>
      <c r="D83" s="7" t="str">
        <f t="shared" si="11"/>
        <v>{"key_code":"k"},{"key_code":"y"},{"key_code":"o"}</v>
      </c>
      <c r="E83" s="370">
        <f t="shared" si="10"/>
        <v>0</v>
      </c>
      <c r="F83" s="371">
        <f t="shared" si="10"/>
        <v>1</v>
      </c>
      <c r="G83" s="372">
        <f t="shared" si="10"/>
        <v>0</v>
      </c>
      <c r="H83" s="38">
        <f t="shared" si="12"/>
        <v>3</v>
      </c>
      <c r="I83" s="30" t="str">
        <f t="shared" si="13"/>
        <v/>
      </c>
      <c r="J83" s="30" t="str">
        <f t="shared" si="14"/>
        <v/>
      </c>
      <c r="K83" s="30" t="str">
        <f t="shared" si="15"/>
        <v>{"key_code":"k"},{"key_code":"y"},{"key_code":"o"}</v>
      </c>
      <c r="L83" s="30" t="str">
        <f t="shared" si="16"/>
        <v/>
      </c>
      <c r="M83" s="39" t="str">
        <f t="shared" si="17"/>
        <v/>
      </c>
    </row>
    <row r="84" spans="1:13">
      <c r="A84" s="16" t="s">
        <v>438</v>
      </c>
      <c r="B84" s="19" t="s">
        <v>729</v>
      </c>
      <c r="C84" s="365">
        <v>1</v>
      </c>
      <c r="D84" s="7" t="str">
        <f t="shared" si="11"/>
        <v>{"key_code":"k"},{"key_code":"y"},{"key_code":"u"}</v>
      </c>
      <c r="E84" s="370">
        <f t="shared" ref="E84:G103" si="18">COUNTIFS(出力かな,$A84,入力キー数,E$3)</f>
        <v>0</v>
      </c>
      <c r="F84" s="371">
        <f t="shared" si="18"/>
        <v>1</v>
      </c>
      <c r="G84" s="372">
        <f t="shared" si="18"/>
        <v>0</v>
      </c>
      <c r="H84" s="38">
        <f t="shared" si="12"/>
        <v>3</v>
      </c>
      <c r="I84" s="30" t="str">
        <f t="shared" si="13"/>
        <v/>
      </c>
      <c r="J84" s="30" t="str">
        <f t="shared" si="14"/>
        <v/>
      </c>
      <c r="K84" s="30" t="str">
        <f t="shared" si="15"/>
        <v>{"key_code":"k"},{"key_code":"y"},{"key_code":"u"}</v>
      </c>
      <c r="L84" s="30" t="str">
        <f t="shared" si="16"/>
        <v/>
      </c>
      <c r="M84" s="39" t="str">
        <f t="shared" si="17"/>
        <v/>
      </c>
    </row>
    <row r="85" spans="1:13">
      <c r="A85" s="16" t="s">
        <v>48</v>
      </c>
      <c r="B85" s="19" t="s">
        <v>502</v>
      </c>
      <c r="C85" s="365">
        <v>1</v>
      </c>
      <c r="D85" s="7" t="str">
        <f t="shared" si="11"/>
        <v>{"key_code":"m"},{"key_code":"a"}</v>
      </c>
      <c r="E85" s="370">
        <f t="shared" si="18"/>
        <v>1</v>
      </c>
      <c r="F85" s="371">
        <f t="shared" si="18"/>
        <v>0</v>
      </c>
      <c r="G85" s="372">
        <f t="shared" si="18"/>
        <v>0</v>
      </c>
      <c r="H85" s="38">
        <f t="shared" si="12"/>
        <v>2</v>
      </c>
      <c r="I85" s="30" t="str">
        <f t="shared" si="13"/>
        <v/>
      </c>
      <c r="J85" s="30" t="str">
        <f t="shared" si="14"/>
        <v>{"key_code":"m"},{"key_code":"a"}</v>
      </c>
      <c r="K85" s="30" t="str">
        <f t="shared" si="15"/>
        <v/>
      </c>
      <c r="L85" s="30" t="str">
        <f t="shared" si="16"/>
        <v/>
      </c>
      <c r="M85" s="39" t="str">
        <f t="shared" si="17"/>
        <v/>
      </c>
    </row>
    <row r="86" spans="1:13">
      <c r="A86" s="16" t="s">
        <v>17</v>
      </c>
      <c r="B86" s="19" t="s">
        <v>503</v>
      </c>
      <c r="C86" s="365">
        <v>1</v>
      </c>
      <c r="D86" s="7" t="str">
        <f t="shared" si="11"/>
        <v>{"key_code":"m"},{"key_code":"e"}</v>
      </c>
      <c r="E86" s="370">
        <f t="shared" si="18"/>
        <v>1</v>
      </c>
      <c r="F86" s="371">
        <f t="shared" si="18"/>
        <v>0</v>
      </c>
      <c r="G86" s="372">
        <f t="shared" si="18"/>
        <v>0</v>
      </c>
      <c r="H86" s="38">
        <f t="shared" si="12"/>
        <v>2</v>
      </c>
      <c r="I86" s="30" t="str">
        <f t="shared" si="13"/>
        <v/>
      </c>
      <c r="J86" s="30" t="str">
        <f t="shared" si="14"/>
        <v>{"key_code":"m"},{"key_code":"e"}</v>
      </c>
      <c r="K86" s="30" t="str">
        <f t="shared" si="15"/>
        <v/>
      </c>
      <c r="L86" s="30" t="str">
        <f t="shared" si="16"/>
        <v/>
      </c>
      <c r="M86" s="39" t="str">
        <f t="shared" si="17"/>
        <v/>
      </c>
    </row>
    <row r="87" spans="1:13">
      <c r="A87" s="16" t="s">
        <v>78</v>
      </c>
      <c r="B87" s="19" t="s">
        <v>505</v>
      </c>
      <c r="C87" s="365">
        <v>1</v>
      </c>
      <c r="D87" s="7" t="str">
        <f t="shared" si="11"/>
        <v>{"key_code":"m"},{"key_code":"i"}</v>
      </c>
      <c r="E87" s="370">
        <f t="shared" si="18"/>
        <v>1</v>
      </c>
      <c r="F87" s="371">
        <f t="shared" si="18"/>
        <v>0</v>
      </c>
      <c r="G87" s="372">
        <f t="shared" si="18"/>
        <v>0</v>
      </c>
      <c r="H87" s="38">
        <f t="shared" si="12"/>
        <v>2</v>
      </c>
      <c r="I87" s="30" t="str">
        <f t="shared" si="13"/>
        <v/>
      </c>
      <c r="J87" s="30" t="str">
        <f t="shared" si="14"/>
        <v>{"key_code":"m"},{"key_code":"i"}</v>
      </c>
      <c r="K87" s="30" t="str">
        <f t="shared" si="15"/>
        <v/>
      </c>
      <c r="L87" s="30" t="str">
        <f t="shared" si="16"/>
        <v/>
      </c>
      <c r="M87" s="39" t="str">
        <f t="shared" si="17"/>
        <v/>
      </c>
    </row>
    <row r="88" spans="1:13">
      <c r="A88" s="16" t="s">
        <v>53</v>
      </c>
      <c r="B88" s="19" t="s">
        <v>507</v>
      </c>
      <c r="C88" s="365">
        <v>1</v>
      </c>
      <c r="D88" s="7" t="str">
        <f t="shared" si="11"/>
        <v>{"key_code":"m"},{"key_code":"o"}</v>
      </c>
      <c r="E88" s="370">
        <f t="shared" si="18"/>
        <v>1</v>
      </c>
      <c r="F88" s="371">
        <f t="shared" si="18"/>
        <v>0</v>
      </c>
      <c r="G88" s="372">
        <f t="shared" si="18"/>
        <v>0</v>
      </c>
      <c r="H88" s="38">
        <f t="shared" si="12"/>
        <v>2</v>
      </c>
      <c r="I88" s="30" t="str">
        <f t="shared" si="13"/>
        <v/>
      </c>
      <c r="J88" s="30" t="str">
        <f t="shared" si="14"/>
        <v>{"key_code":"m"},{"key_code":"o"}</v>
      </c>
      <c r="K88" s="30" t="str">
        <f t="shared" si="15"/>
        <v/>
      </c>
      <c r="L88" s="30" t="str">
        <f t="shared" si="16"/>
        <v/>
      </c>
      <c r="M88" s="39" t="str">
        <f t="shared" si="17"/>
        <v/>
      </c>
    </row>
    <row r="89" spans="1:13">
      <c r="A89" s="16" t="s">
        <v>45</v>
      </c>
      <c r="B89" s="19" t="s">
        <v>509</v>
      </c>
      <c r="C89" s="365">
        <v>1</v>
      </c>
      <c r="D89" s="7" t="str">
        <f t="shared" si="11"/>
        <v>{"key_code":"m"},{"key_code":"u"}</v>
      </c>
      <c r="E89" s="370">
        <f t="shared" si="18"/>
        <v>1</v>
      </c>
      <c r="F89" s="371">
        <f t="shared" si="18"/>
        <v>0</v>
      </c>
      <c r="G89" s="372">
        <f t="shared" si="18"/>
        <v>0</v>
      </c>
      <c r="H89" s="38">
        <f t="shared" si="12"/>
        <v>2</v>
      </c>
      <c r="I89" s="30" t="str">
        <f t="shared" si="13"/>
        <v/>
      </c>
      <c r="J89" s="30" t="str">
        <f t="shared" si="14"/>
        <v>{"key_code":"m"},{"key_code":"u"}</v>
      </c>
      <c r="K89" s="30" t="str">
        <f t="shared" si="15"/>
        <v/>
      </c>
      <c r="L89" s="30" t="str">
        <f t="shared" si="16"/>
        <v/>
      </c>
      <c r="M89" s="39" t="str">
        <f t="shared" si="17"/>
        <v/>
      </c>
    </row>
    <row r="90" spans="1:13">
      <c r="A90" s="16" t="s">
        <v>428</v>
      </c>
      <c r="B90" s="19" t="s">
        <v>730</v>
      </c>
      <c r="C90" s="365">
        <v>1</v>
      </c>
      <c r="D90" s="7" t="str">
        <f t="shared" si="11"/>
        <v>{"key_code":"m"},{"key_code":"y"},{"key_code":"a"}</v>
      </c>
      <c r="E90" s="370">
        <f t="shared" si="18"/>
        <v>0</v>
      </c>
      <c r="F90" s="371">
        <f t="shared" si="18"/>
        <v>1</v>
      </c>
      <c r="G90" s="372">
        <f t="shared" si="18"/>
        <v>0</v>
      </c>
      <c r="H90" s="38">
        <f t="shared" si="12"/>
        <v>3</v>
      </c>
      <c r="I90" s="30" t="str">
        <f t="shared" si="13"/>
        <v/>
      </c>
      <c r="J90" s="30" t="str">
        <f t="shared" si="14"/>
        <v/>
      </c>
      <c r="K90" s="30" t="str">
        <f t="shared" si="15"/>
        <v>{"key_code":"m"},{"key_code":"y"},{"key_code":"a"}</v>
      </c>
      <c r="L90" s="30" t="str">
        <f t="shared" si="16"/>
        <v/>
      </c>
      <c r="M90" s="39" t="str">
        <f t="shared" si="17"/>
        <v/>
      </c>
    </row>
    <row r="91" spans="1:13">
      <c r="A91" s="16" t="s">
        <v>731</v>
      </c>
      <c r="B91" s="19" t="s">
        <v>732</v>
      </c>
      <c r="C91" s="365">
        <v>1</v>
      </c>
      <c r="D91" s="7" t="str">
        <f t="shared" si="11"/>
        <v>{"key_code":"m"},{"key_code":"y"},{"key_code":"e"}</v>
      </c>
      <c r="E91" s="370">
        <f t="shared" si="18"/>
        <v>0</v>
      </c>
      <c r="F91" s="371">
        <f t="shared" si="18"/>
        <v>0</v>
      </c>
      <c r="G91" s="372">
        <f t="shared" si="18"/>
        <v>0</v>
      </c>
      <c r="H91" s="38">
        <f t="shared" si="12"/>
        <v>3</v>
      </c>
      <c r="I91" s="30" t="str">
        <f t="shared" si="13"/>
        <v/>
      </c>
      <c r="J91" s="30" t="str">
        <f t="shared" si="14"/>
        <v/>
      </c>
      <c r="K91" s="30" t="str">
        <f t="shared" si="15"/>
        <v>{"key_code":"m"},{"key_code":"y"},{"key_code":"e"}</v>
      </c>
      <c r="L91" s="30" t="str">
        <f t="shared" si="16"/>
        <v/>
      </c>
      <c r="M91" s="39" t="str">
        <f t="shared" si="17"/>
        <v/>
      </c>
    </row>
    <row r="92" spans="1:13">
      <c r="A92" s="16" t="s">
        <v>733</v>
      </c>
      <c r="B92" s="19" t="s">
        <v>734</v>
      </c>
      <c r="C92" s="365">
        <v>1</v>
      </c>
      <c r="D92" s="7" t="str">
        <f t="shared" si="11"/>
        <v>{"key_code":"m"},{"key_code":"y"},{"key_code":"i"}</v>
      </c>
      <c r="E92" s="370">
        <f t="shared" si="18"/>
        <v>0</v>
      </c>
      <c r="F92" s="371">
        <f t="shared" si="18"/>
        <v>0</v>
      </c>
      <c r="G92" s="372">
        <f t="shared" si="18"/>
        <v>0</v>
      </c>
      <c r="H92" s="38">
        <f t="shared" si="12"/>
        <v>3</v>
      </c>
      <c r="I92" s="30" t="str">
        <f t="shared" si="13"/>
        <v/>
      </c>
      <c r="J92" s="30" t="str">
        <f t="shared" si="14"/>
        <v/>
      </c>
      <c r="K92" s="30" t="str">
        <f t="shared" si="15"/>
        <v>{"key_code":"m"},{"key_code":"y"},{"key_code":"i"}</v>
      </c>
      <c r="L92" s="30" t="str">
        <f t="shared" si="16"/>
        <v/>
      </c>
      <c r="M92" s="39" t="str">
        <f t="shared" si="17"/>
        <v/>
      </c>
    </row>
    <row r="93" spans="1:13">
      <c r="A93" s="16" t="s">
        <v>430</v>
      </c>
      <c r="B93" s="19" t="s">
        <v>735</v>
      </c>
      <c r="C93" s="365">
        <v>1</v>
      </c>
      <c r="D93" s="7" t="str">
        <f t="shared" si="11"/>
        <v>{"key_code":"m"},{"key_code":"y"},{"key_code":"o"}</v>
      </c>
      <c r="E93" s="370">
        <f t="shared" si="18"/>
        <v>0</v>
      </c>
      <c r="F93" s="371">
        <f t="shared" si="18"/>
        <v>1</v>
      </c>
      <c r="G93" s="372">
        <f t="shared" si="18"/>
        <v>0</v>
      </c>
      <c r="H93" s="38">
        <f t="shared" si="12"/>
        <v>3</v>
      </c>
      <c r="I93" s="30" t="str">
        <f t="shared" si="13"/>
        <v/>
      </c>
      <c r="J93" s="30" t="str">
        <f t="shared" si="14"/>
        <v/>
      </c>
      <c r="K93" s="30" t="str">
        <f t="shared" si="15"/>
        <v>{"key_code":"m"},{"key_code":"y"},{"key_code":"o"}</v>
      </c>
      <c r="L93" s="30" t="str">
        <f t="shared" si="16"/>
        <v/>
      </c>
      <c r="M93" s="39" t="str">
        <f t="shared" si="17"/>
        <v/>
      </c>
    </row>
    <row r="94" spans="1:13">
      <c r="A94" s="16" t="s">
        <v>429</v>
      </c>
      <c r="B94" s="19" t="s">
        <v>736</v>
      </c>
      <c r="C94" s="365">
        <v>1</v>
      </c>
      <c r="D94" s="7" t="str">
        <f t="shared" si="11"/>
        <v>{"key_code":"m"},{"key_code":"y"},{"key_code":"u"}</v>
      </c>
      <c r="E94" s="370">
        <f t="shared" si="18"/>
        <v>0</v>
      </c>
      <c r="F94" s="371">
        <f t="shared" si="18"/>
        <v>1</v>
      </c>
      <c r="G94" s="372">
        <f t="shared" si="18"/>
        <v>0</v>
      </c>
      <c r="H94" s="38">
        <f t="shared" si="12"/>
        <v>3</v>
      </c>
      <c r="I94" s="30" t="str">
        <f t="shared" si="13"/>
        <v/>
      </c>
      <c r="J94" s="30" t="str">
        <f t="shared" si="14"/>
        <v/>
      </c>
      <c r="K94" s="30" t="str">
        <f t="shared" si="15"/>
        <v>{"key_code":"m"},{"key_code":"y"},{"key_code":"u"}</v>
      </c>
      <c r="L94" s="30" t="str">
        <f t="shared" si="16"/>
        <v/>
      </c>
      <c r="M94" s="39" t="str">
        <f t="shared" si="17"/>
        <v/>
      </c>
    </row>
    <row r="95" spans="1:13">
      <c r="A95" s="16" t="s">
        <v>96</v>
      </c>
      <c r="B95" s="19" t="s">
        <v>510</v>
      </c>
      <c r="C95" s="365">
        <v>1</v>
      </c>
      <c r="D95" s="7" t="str">
        <f t="shared" si="11"/>
        <v>{"key_code":"n"},{"key_code":"a"}</v>
      </c>
      <c r="E95" s="370">
        <f t="shared" si="18"/>
        <v>1</v>
      </c>
      <c r="F95" s="371">
        <f t="shared" si="18"/>
        <v>0</v>
      </c>
      <c r="G95" s="372">
        <f t="shared" si="18"/>
        <v>0</v>
      </c>
      <c r="H95" s="38">
        <f t="shared" si="12"/>
        <v>2</v>
      </c>
      <c r="I95" s="30" t="str">
        <f t="shared" si="13"/>
        <v/>
      </c>
      <c r="J95" s="30" t="str">
        <f t="shared" si="14"/>
        <v>{"key_code":"n"},{"key_code":"a"}</v>
      </c>
      <c r="K95" s="30" t="str">
        <f t="shared" si="15"/>
        <v/>
      </c>
      <c r="L95" s="30" t="str">
        <f t="shared" si="16"/>
        <v/>
      </c>
      <c r="M95" s="39" t="str">
        <f t="shared" si="17"/>
        <v/>
      </c>
    </row>
    <row r="96" spans="1:13">
      <c r="A96" s="16" t="s">
        <v>81</v>
      </c>
      <c r="B96" s="19" t="s">
        <v>511</v>
      </c>
      <c r="C96" s="365">
        <v>1</v>
      </c>
      <c r="D96" s="7" t="str">
        <f t="shared" si="11"/>
        <v>{"key_code":"n"},{"key_code":"e"}</v>
      </c>
      <c r="E96" s="370">
        <f t="shared" si="18"/>
        <v>1</v>
      </c>
      <c r="F96" s="371">
        <f t="shared" si="18"/>
        <v>0</v>
      </c>
      <c r="G96" s="372">
        <f t="shared" si="18"/>
        <v>0</v>
      </c>
      <c r="H96" s="38">
        <f t="shared" si="12"/>
        <v>2</v>
      </c>
      <c r="I96" s="30" t="str">
        <f t="shared" si="13"/>
        <v/>
      </c>
      <c r="J96" s="30" t="str">
        <f t="shared" si="14"/>
        <v>{"key_code":"n"},{"key_code":"e"}</v>
      </c>
      <c r="K96" s="30" t="str">
        <f t="shared" si="15"/>
        <v/>
      </c>
      <c r="L96" s="30" t="str">
        <f t="shared" si="16"/>
        <v/>
      </c>
      <c r="M96" s="39" t="str">
        <f t="shared" si="17"/>
        <v/>
      </c>
    </row>
    <row r="97" spans="1:13">
      <c r="A97" s="16" t="s">
        <v>46</v>
      </c>
      <c r="B97" s="19" t="s">
        <v>512</v>
      </c>
      <c r="C97" s="365">
        <v>1</v>
      </c>
      <c r="D97" s="7" t="str">
        <f t="shared" si="11"/>
        <v>{"key_code":"n"},{"key_code":"i"}</v>
      </c>
      <c r="E97" s="370">
        <f t="shared" si="18"/>
        <v>1</v>
      </c>
      <c r="F97" s="371">
        <f t="shared" si="18"/>
        <v>0</v>
      </c>
      <c r="G97" s="372">
        <f t="shared" si="18"/>
        <v>0</v>
      </c>
      <c r="H97" s="38">
        <f t="shared" si="12"/>
        <v>2</v>
      </c>
      <c r="I97" s="30" t="str">
        <f t="shared" si="13"/>
        <v/>
      </c>
      <c r="J97" s="30" t="str">
        <f t="shared" si="14"/>
        <v>{"key_code":"n"},{"key_code":"i"}</v>
      </c>
      <c r="K97" s="30" t="str">
        <f t="shared" si="15"/>
        <v/>
      </c>
      <c r="L97" s="30" t="str">
        <f t="shared" si="16"/>
        <v/>
      </c>
      <c r="M97" s="39" t="str">
        <f t="shared" si="17"/>
        <v/>
      </c>
    </row>
    <row r="98" spans="1:13">
      <c r="A98" s="16" t="s">
        <v>98</v>
      </c>
      <c r="B98" s="19" t="s">
        <v>737</v>
      </c>
      <c r="C98" s="365">
        <v>1</v>
      </c>
      <c r="D98" s="7" t="str">
        <f t="shared" si="11"/>
        <v>{"key_code":"n"},{"key_code":"n"}</v>
      </c>
      <c r="E98" s="370">
        <f t="shared" si="18"/>
        <v>1</v>
      </c>
      <c r="F98" s="371">
        <f t="shared" si="18"/>
        <v>0</v>
      </c>
      <c r="G98" s="372">
        <f t="shared" si="18"/>
        <v>0</v>
      </c>
      <c r="H98" s="38">
        <f t="shared" si="12"/>
        <v>2</v>
      </c>
      <c r="I98" s="30" t="str">
        <f t="shared" si="13"/>
        <v/>
      </c>
      <c r="J98" s="30" t="str">
        <f t="shared" si="14"/>
        <v>{"key_code":"n"},{"key_code":"n"}</v>
      </c>
      <c r="K98" s="30" t="str">
        <f t="shared" si="15"/>
        <v/>
      </c>
      <c r="L98" s="30" t="str">
        <f t="shared" si="16"/>
        <v/>
      </c>
      <c r="M98" s="39" t="str">
        <f t="shared" si="17"/>
        <v/>
      </c>
    </row>
    <row r="99" spans="1:13">
      <c r="A99" s="16" t="s">
        <v>52</v>
      </c>
      <c r="B99" s="19" t="s">
        <v>514</v>
      </c>
      <c r="C99" s="365">
        <v>1</v>
      </c>
      <c r="D99" s="7" t="str">
        <f t="shared" si="11"/>
        <v>{"key_code":"n"},{"key_code":"o"}</v>
      </c>
      <c r="E99" s="370">
        <f t="shared" si="18"/>
        <v>1</v>
      </c>
      <c r="F99" s="371">
        <f t="shared" si="18"/>
        <v>0</v>
      </c>
      <c r="G99" s="372">
        <f t="shared" si="18"/>
        <v>0</v>
      </c>
      <c r="H99" s="38">
        <f t="shared" si="12"/>
        <v>2</v>
      </c>
      <c r="I99" s="30" t="str">
        <f t="shared" si="13"/>
        <v/>
      </c>
      <c r="J99" s="30" t="str">
        <f t="shared" si="14"/>
        <v>{"key_code":"n"},{"key_code":"o"}</v>
      </c>
      <c r="K99" s="30" t="str">
        <f t="shared" si="15"/>
        <v/>
      </c>
      <c r="L99" s="30" t="str">
        <f t="shared" si="16"/>
        <v/>
      </c>
      <c r="M99" s="39" t="str">
        <f t="shared" si="17"/>
        <v/>
      </c>
    </row>
    <row r="100" spans="1:13">
      <c r="A100" s="16" t="s">
        <v>560</v>
      </c>
      <c r="B100" s="19" t="s">
        <v>515</v>
      </c>
      <c r="C100" s="365">
        <v>1</v>
      </c>
      <c r="D100" s="7" t="str">
        <f t="shared" si="11"/>
        <v>{"key_code":"n"},{"key_code":"u"}</v>
      </c>
      <c r="E100" s="370">
        <f t="shared" si="18"/>
        <v>1</v>
      </c>
      <c r="F100" s="371">
        <f t="shared" si="18"/>
        <v>0</v>
      </c>
      <c r="G100" s="372">
        <f t="shared" si="18"/>
        <v>0</v>
      </c>
      <c r="H100" s="38">
        <f t="shared" si="12"/>
        <v>2</v>
      </c>
      <c r="I100" s="30" t="str">
        <f t="shared" si="13"/>
        <v/>
      </c>
      <c r="J100" s="30" t="str">
        <f t="shared" si="14"/>
        <v>{"key_code":"n"},{"key_code":"u"}</v>
      </c>
      <c r="K100" s="30" t="str">
        <f t="shared" si="15"/>
        <v/>
      </c>
      <c r="L100" s="30" t="str">
        <f t="shared" si="16"/>
        <v/>
      </c>
      <c r="M100" s="39" t="str">
        <f t="shared" si="17"/>
        <v/>
      </c>
    </row>
    <row r="101" spans="1:13">
      <c r="A101" s="16" t="s">
        <v>440</v>
      </c>
      <c r="B101" s="19" t="s">
        <v>738</v>
      </c>
      <c r="C101" s="365">
        <v>1</v>
      </c>
      <c r="D101" s="7" t="str">
        <f t="shared" si="11"/>
        <v>{"key_code":"n"},{"key_code":"y"},{"key_code":"a"}</v>
      </c>
      <c r="E101" s="370">
        <f t="shared" si="18"/>
        <v>0</v>
      </c>
      <c r="F101" s="371">
        <f t="shared" si="18"/>
        <v>1</v>
      </c>
      <c r="G101" s="372">
        <f t="shared" si="18"/>
        <v>0</v>
      </c>
      <c r="H101" s="38">
        <f t="shared" si="12"/>
        <v>3</v>
      </c>
      <c r="I101" s="30" t="str">
        <f t="shared" si="13"/>
        <v/>
      </c>
      <c r="J101" s="30" t="str">
        <f t="shared" si="14"/>
        <v/>
      </c>
      <c r="K101" s="30" t="str">
        <f t="shared" si="15"/>
        <v>{"key_code":"n"},{"key_code":"y"},{"key_code":"a"}</v>
      </c>
      <c r="L101" s="30" t="str">
        <f t="shared" si="16"/>
        <v/>
      </c>
      <c r="M101" s="39" t="str">
        <f t="shared" si="17"/>
        <v/>
      </c>
    </row>
    <row r="102" spans="1:13">
      <c r="A102" s="16" t="s">
        <v>739</v>
      </c>
      <c r="B102" s="19" t="s">
        <v>740</v>
      </c>
      <c r="C102" s="365">
        <v>1</v>
      </c>
      <c r="D102" s="7" t="str">
        <f t="shared" si="11"/>
        <v>{"key_code":"n"},{"key_code":"y"},{"key_code":"e"}</v>
      </c>
      <c r="E102" s="370">
        <f t="shared" si="18"/>
        <v>0</v>
      </c>
      <c r="F102" s="371">
        <f t="shared" si="18"/>
        <v>0</v>
      </c>
      <c r="G102" s="372">
        <f t="shared" si="18"/>
        <v>0</v>
      </c>
      <c r="H102" s="38">
        <f t="shared" si="12"/>
        <v>3</v>
      </c>
      <c r="I102" s="30" t="str">
        <f t="shared" si="13"/>
        <v/>
      </c>
      <c r="J102" s="30" t="str">
        <f t="shared" si="14"/>
        <v/>
      </c>
      <c r="K102" s="30" t="str">
        <f t="shared" si="15"/>
        <v>{"key_code":"n"},{"key_code":"y"},{"key_code":"e"}</v>
      </c>
      <c r="L102" s="30" t="str">
        <f t="shared" si="16"/>
        <v/>
      </c>
      <c r="M102" s="39" t="str">
        <f t="shared" si="17"/>
        <v/>
      </c>
    </row>
    <row r="103" spans="1:13">
      <c r="A103" s="16" t="s">
        <v>741</v>
      </c>
      <c r="B103" s="19" t="s">
        <v>742</v>
      </c>
      <c r="C103" s="365">
        <v>1</v>
      </c>
      <c r="D103" s="7" t="str">
        <f t="shared" si="11"/>
        <v>{"key_code":"n"},{"key_code":"y"},{"key_code":"i"}</v>
      </c>
      <c r="E103" s="370">
        <f t="shared" si="18"/>
        <v>0</v>
      </c>
      <c r="F103" s="371">
        <f t="shared" si="18"/>
        <v>0</v>
      </c>
      <c r="G103" s="372">
        <f t="shared" si="18"/>
        <v>0</v>
      </c>
      <c r="H103" s="38">
        <f t="shared" si="12"/>
        <v>3</v>
      </c>
      <c r="I103" s="30" t="str">
        <f t="shared" si="13"/>
        <v/>
      </c>
      <c r="J103" s="30" t="str">
        <f t="shared" si="14"/>
        <v/>
      </c>
      <c r="K103" s="30" t="str">
        <f t="shared" si="15"/>
        <v>{"key_code":"n"},{"key_code":"y"},{"key_code":"i"}</v>
      </c>
      <c r="L103" s="30" t="str">
        <f t="shared" si="16"/>
        <v/>
      </c>
      <c r="M103" s="39" t="str">
        <f t="shared" si="17"/>
        <v/>
      </c>
    </row>
    <row r="104" spans="1:13">
      <c r="A104" s="16" t="s">
        <v>442</v>
      </c>
      <c r="B104" s="19" t="s">
        <v>743</v>
      </c>
      <c r="C104" s="365">
        <v>1</v>
      </c>
      <c r="D104" s="7" t="str">
        <f t="shared" si="11"/>
        <v>{"key_code":"n"},{"key_code":"y"},{"key_code":"o"}</v>
      </c>
      <c r="E104" s="370">
        <f t="shared" ref="E104:G123" si="19">COUNTIFS(出力かな,$A104,入力キー数,E$3)</f>
        <v>0</v>
      </c>
      <c r="F104" s="371">
        <f t="shared" si="19"/>
        <v>1</v>
      </c>
      <c r="G104" s="372">
        <f t="shared" si="19"/>
        <v>0</v>
      </c>
      <c r="H104" s="38">
        <f t="shared" si="12"/>
        <v>3</v>
      </c>
      <c r="I104" s="30" t="str">
        <f t="shared" si="13"/>
        <v/>
      </c>
      <c r="J104" s="30" t="str">
        <f t="shared" si="14"/>
        <v/>
      </c>
      <c r="K104" s="30" t="str">
        <f t="shared" si="15"/>
        <v>{"key_code":"n"},{"key_code":"y"},{"key_code":"o"}</v>
      </c>
      <c r="L104" s="30" t="str">
        <f t="shared" si="16"/>
        <v/>
      </c>
      <c r="M104" s="39" t="str">
        <f t="shared" si="17"/>
        <v/>
      </c>
    </row>
    <row r="105" spans="1:13">
      <c r="A105" s="16" t="s">
        <v>441</v>
      </c>
      <c r="B105" s="19" t="s">
        <v>744</v>
      </c>
      <c r="C105" s="365">
        <v>1</v>
      </c>
      <c r="D105" s="7" t="str">
        <f t="shared" si="11"/>
        <v>{"key_code":"n"},{"key_code":"y"},{"key_code":"u"}</v>
      </c>
      <c r="E105" s="370">
        <f t="shared" si="19"/>
        <v>0</v>
      </c>
      <c r="F105" s="371">
        <f t="shared" si="19"/>
        <v>1</v>
      </c>
      <c r="G105" s="372">
        <f t="shared" si="19"/>
        <v>0</v>
      </c>
      <c r="H105" s="38">
        <f t="shared" si="12"/>
        <v>3</v>
      </c>
      <c r="I105" s="30" t="str">
        <f t="shared" si="13"/>
        <v/>
      </c>
      <c r="J105" s="30" t="str">
        <f t="shared" si="14"/>
        <v/>
      </c>
      <c r="K105" s="30" t="str">
        <f t="shared" si="15"/>
        <v>{"key_code":"n"},{"key_code":"y"},{"key_code":"u"}</v>
      </c>
      <c r="L105" s="30" t="str">
        <f t="shared" si="16"/>
        <v/>
      </c>
      <c r="M105" s="39" t="str">
        <f t="shared" si="17"/>
        <v/>
      </c>
    </row>
    <row r="106" spans="1:13">
      <c r="A106" s="16" t="s">
        <v>79</v>
      </c>
      <c r="B106" s="19" t="s">
        <v>136</v>
      </c>
      <c r="C106" s="365">
        <v>1</v>
      </c>
      <c r="D106" s="7" t="str">
        <f t="shared" si="11"/>
        <v>{"key_code":"o"}</v>
      </c>
      <c r="E106" s="370">
        <f t="shared" si="19"/>
        <v>1</v>
      </c>
      <c r="F106" s="371">
        <f t="shared" si="19"/>
        <v>0</v>
      </c>
      <c r="G106" s="372">
        <f t="shared" si="19"/>
        <v>0</v>
      </c>
      <c r="H106" s="38">
        <f t="shared" si="12"/>
        <v>1</v>
      </c>
      <c r="I106" s="30" t="str">
        <f t="shared" si="13"/>
        <v>{"key_code":"o"}</v>
      </c>
      <c r="J106" s="30" t="str">
        <f t="shared" si="14"/>
        <v/>
      </c>
      <c r="K106" s="30" t="str">
        <f t="shared" si="15"/>
        <v/>
      </c>
      <c r="L106" s="30" t="str">
        <f t="shared" si="16"/>
        <v/>
      </c>
      <c r="M106" s="39" t="str">
        <f t="shared" si="17"/>
        <v/>
      </c>
    </row>
    <row r="107" spans="1:13">
      <c r="A107" s="16" t="s">
        <v>427</v>
      </c>
      <c r="B107" s="19" t="s">
        <v>516</v>
      </c>
      <c r="C107" s="365">
        <v>1</v>
      </c>
      <c r="D107" s="7" t="str">
        <f t="shared" si="11"/>
        <v>{"key_code":"p"},{"key_code":"a"}</v>
      </c>
      <c r="E107" s="370">
        <f t="shared" si="19"/>
        <v>0</v>
      </c>
      <c r="F107" s="371">
        <f t="shared" si="19"/>
        <v>1</v>
      </c>
      <c r="G107" s="372">
        <f t="shared" si="19"/>
        <v>0</v>
      </c>
      <c r="H107" s="38">
        <f t="shared" si="12"/>
        <v>2</v>
      </c>
      <c r="I107" s="30" t="str">
        <f t="shared" si="13"/>
        <v/>
      </c>
      <c r="J107" s="30" t="str">
        <f t="shared" si="14"/>
        <v>{"key_code":"p"},{"key_code":"a"}</v>
      </c>
      <c r="K107" s="30" t="str">
        <f t="shared" si="15"/>
        <v/>
      </c>
      <c r="L107" s="30" t="str">
        <f t="shared" si="16"/>
        <v/>
      </c>
      <c r="M107" s="39" t="str">
        <f t="shared" si="17"/>
        <v/>
      </c>
    </row>
    <row r="108" spans="1:13">
      <c r="A108" s="16" t="s">
        <v>424</v>
      </c>
      <c r="B108" s="19" t="s">
        <v>517</v>
      </c>
      <c r="C108" s="365">
        <v>1</v>
      </c>
      <c r="D108" s="7" t="str">
        <f t="shared" si="11"/>
        <v>{"key_code":"p"},{"key_code":"e"}</v>
      </c>
      <c r="E108" s="370">
        <f t="shared" si="19"/>
        <v>0</v>
      </c>
      <c r="F108" s="371">
        <f t="shared" si="19"/>
        <v>1</v>
      </c>
      <c r="G108" s="372">
        <f t="shared" si="19"/>
        <v>0</v>
      </c>
      <c r="H108" s="38">
        <f t="shared" si="12"/>
        <v>2</v>
      </c>
      <c r="I108" s="30" t="str">
        <f t="shared" si="13"/>
        <v/>
      </c>
      <c r="J108" s="30" t="str">
        <f t="shared" si="14"/>
        <v>{"key_code":"p"},{"key_code":"e"}</v>
      </c>
      <c r="K108" s="30" t="str">
        <f t="shared" si="15"/>
        <v/>
      </c>
      <c r="L108" s="30" t="str">
        <f t="shared" si="16"/>
        <v/>
      </c>
      <c r="M108" s="39" t="str">
        <f t="shared" si="17"/>
        <v/>
      </c>
    </row>
    <row r="109" spans="1:13">
      <c r="A109" s="16" t="s">
        <v>426</v>
      </c>
      <c r="B109" s="19" t="s">
        <v>518</v>
      </c>
      <c r="C109" s="365">
        <v>1</v>
      </c>
      <c r="D109" s="7" t="str">
        <f t="shared" si="11"/>
        <v>{"key_code":"p"},{"key_code":"i"}</v>
      </c>
      <c r="E109" s="370">
        <f t="shared" si="19"/>
        <v>0</v>
      </c>
      <c r="F109" s="371">
        <f t="shared" si="19"/>
        <v>1</v>
      </c>
      <c r="G109" s="372">
        <f t="shared" si="19"/>
        <v>0</v>
      </c>
      <c r="H109" s="38">
        <f t="shared" si="12"/>
        <v>2</v>
      </c>
      <c r="I109" s="30" t="str">
        <f t="shared" si="13"/>
        <v/>
      </c>
      <c r="J109" s="30" t="str">
        <f t="shared" si="14"/>
        <v>{"key_code":"p"},{"key_code":"i"}</v>
      </c>
      <c r="K109" s="30" t="str">
        <f t="shared" si="15"/>
        <v/>
      </c>
      <c r="L109" s="30" t="str">
        <f t="shared" si="16"/>
        <v/>
      </c>
      <c r="M109" s="39" t="str">
        <f t="shared" si="17"/>
        <v/>
      </c>
    </row>
    <row r="110" spans="1:13">
      <c r="A110" s="16" t="s">
        <v>425</v>
      </c>
      <c r="B110" s="19" t="s">
        <v>519</v>
      </c>
      <c r="C110" s="365">
        <v>1</v>
      </c>
      <c r="D110" s="7" t="str">
        <f t="shared" si="11"/>
        <v>{"key_code":"p"},{"key_code":"o"}</v>
      </c>
      <c r="E110" s="370">
        <f t="shared" si="19"/>
        <v>0</v>
      </c>
      <c r="F110" s="371">
        <f t="shared" si="19"/>
        <v>1</v>
      </c>
      <c r="G110" s="372">
        <f t="shared" si="19"/>
        <v>0</v>
      </c>
      <c r="H110" s="38">
        <f t="shared" si="12"/>
        <v>2</v>
      </c>
      <c r="I110" s="30" t="str">
        <f t="shared" si="13"/>
        <v/>
      </c>
      <c r="J110" s="30" t="str">
        <f t="shared" si="14"/>
        <v>{"key_code":"p"},{"key_code":"o"}</v>
      </c>
      <c r="K110" s="30" t="str">
        <f t="shared" si="15"/>
        <v/>
      </c>
      <c r="L110" s="30" t="str">
        <f t="shared" si="16"/>
        <v/>
      </c>
      <c r="M110" s="39" t="str">
        <f t="shared" si="17"/>
        <v/>
      </c>
    </row>
    <row r="111" spans="1:13">
      <c r="A111" s="16" t="s">
        <v>423</v>
      </c>
      <c r="B111" s="19" t="s">
        <v>520</v>
      </c>
      <c r="C111" s="365">
        <v>1</v>
      </c>
      <c r="D111" s="7" t="str">
        <f t="shared" si="11"/>
        <v>{"key_code":"p"},{"key_code":"u"}</v>
      </c>
      <c r="E111" s="370">
        <f t="shared" si="19"/>
        <v>0</v>
      </c>
      <c r="F111" s="371">
        <f t="shared" si="19"/>
        <v>1</v>
      </c>
      <c r="G111" s="372">
        <f t="shared" si="19"/>
        <v>0</v>
      </c>
      <c r="H111" s="38">
        <f t="shared" si="12"/>
        <v>2</v>
      </c>
      <c r="I111" s="30" t="str">
        <f t="shared" si="13"/>
        <v/>
      </c>
      <c r="J111" s="30" t="str">
        <f t="shared" si="14"/>
        <v>{"key_code":"p"},{"key_code":"u"}</v>
      </c>
      <c r="K111" s="30" t="str">
        <f t="shared" si="15"/>
        <v/>
      </c>
      <c r="L111" s="30" t="str">
        <f t="shared" si="16"/>
        <v/>
      </c>
      <c r="M111" s="39" t="str">
        <f t="shared" si="17"/>
        <v/>
      </c>
    </row>
    <row r="112" spans="1:13">
      <c r="A112" s="16" t="s">
        <v>355</v>
      </c>
      <c r="B112" s="19" t="s">
        <v>745</v>
      </c>
      <c r="C112" s="365">
        <v>1</v>
      </c>
      <c r="D112" s="7" t="str">
        <f t="shared" si="11"/>
        <v>{"key_code":"p"},{"key_code":"y"},{"key_code":"a"}</v>
      </c>
      <c r="E112" s="370">
        <f t="shared" si="19"/>
        <v>0</v>
      </c>
      <c r="F112" s="371">
        <f t="shared" si="19"/>
        <v>0</v>
      </c>
      <c r="G112" s="372">
        <f t="shared" si="19"/>
        <v>1</v>
      </c>
      <c r="H112" s="38">
        <f t="shared" si="12"/>
        <v>3</v>
      </c>
      <c r="I112" s="30" t="str">
        <f t="shared" si="13"/>
        <v/>
      </c>
      <c r="J112" s="30" t="str">
        <f t="shared" si="14"/>
        <v/>
      </c>
      <c r="K112" s="30" t="str">
        <f t="shared" si="15"/>
        <v>{"key_code":"p"},{"key_code":"y"},{"key_code":"a"}</v>
      </c>
      <c r="L112" s="30" t="str">
        <f t="shared" si="16"/>
        <v/>
      </c>
      <c r="M112" s="39" t="str">
        <f t="shared" si="17"/>
        <v/>
      </c>
    </row>
    <row r="113" spans="1:13">
      <c r="A113" s="16" t="s">
        <v>746</v>
      </c>
      <c r="B113" s="19" t="s">
        <v>747</v>
      </c>
      <c r="C113" s="365">
        <v>1</v>
      </c>
      <c r="D113" s="7" t="str">
        <f t="shared" si="11"/>
        <v>{"key_code":"p"},{"key_code":"y"},{"key_code":"e"}</v>
      </c>
      <c r="E113" s="370">
        <f t="shared" si="19"/>
        <v>0</v>
      </c>
      <c r="F113" s="371">
        <f t="shared" si="19"/>
        <v>0</v>
      </c>
      <c r="G113" s="372">
        <f t="shared" si="19"/>
        <v>0</v>
      </c>
      <c r="H113" s="38">
        <f t="shared" si="12"/>
        <v>3</v>
      </c>
      <c r="I113" s="30" t="str">
        <f t="shared" si="13"/>
        <v/>
      </c>
      <c r="J113" s="30" t="str">
        <f t="shared" si="14"/>
        <v/>
      </c>
      <c r="K113" s="30" t="str">
        <f t="shared" si="15"/>
        <v>{"key_code":"p"},{"key_code":"y"},{"key_code":"e"}</v>
      </c>
      <c r="L113" s="30" t="str">
        <f t="shared" si="16"/>
        <v/>
      </c>
      <c r="M113" s="39" t="str">
        <f t="shared" si="17"/>
        <v/>
      </c>
    </row>
    <row r="114" spans="1:13">
      <c r="A114" s="16" t="s">
        <v>748</v>
      </c>
      <c r="B114" s="19" t="s">
        <v>749</v>
      </c>
      <c r="C114" s="365">
        <v>1</v>
      </c>
      <c r="D114" s="7" t="str">
        <f t="shared" si="11"/>
        <v>{"key_code":"p"},{"key_code":"y"},{"key_code":"i"}</v>
      </c>
      <c r="E114" s="370">
        <f t="shared" si="19"/>
        <v>0</v>
      </c>
      <c r="F114" s="371">
        <f t="shared" si="19"/>
        <v>0</v>
      </c>
      <c r="G114" s="372">
        <f t="shared" si="19"/>
        <v>0</v>
      </c>
      <c r="H114" s="38">
        <f t="shared" si="12"/>
        <v>3</v>
      </c>
      <c r="I114" s="30" t="str">
        <f t="shared" si="13"/>
        <v/>
      </c>
      <c r="J114" s="30" t="str">
        <f t="shared" si="14"/>
        <v/>
      </c>
      <c r="K114" s="30" t="str">
        <f t="shared" si="15"/>
        <v>{"key_code":"p"},{"key_code":"y"},{"key_code":"i"}</v>
      </c>
      <c r="L114" s="30" t="str">
        <f t="shared" si="16"/>
        <v/>
      </c>
      <c r="M114" s="39" t="str">
        <f t="shared" si="17"/>
        <v/>
      </c>
    </row>
    <row r="115" spans="1:13">
      <c r="A115" s="16" t="s">
        <v>357</v>
      </c>
      <c r="B115" s="19" t="s">
        <v>750</v>
      </c>
      <c r="C115" s="365">
        <v>1</v>
      </c>
      <c r="D115" s="7" t="str">
        <f t="shared" si="11"/>
        <v>{"key_code":"p"},{"key_code":"y"},{"key_code":"o"}</v>
      </c>
      <c r="E115" s="370">
        <f t="shared" si="19"/>
        <v>0</v>
      </c>
      <c r="F115" s="371">
        <f t="shared" si="19"/>
        <v>0</v>
      </c>
      <c r="G115" s="372">
        <f t="shared" si="19"/>
        <v>1</v>
      </c>
      <c r="H115" s="38">
        <f t="shared" si="12"/>
        <v>3</v>
      </c>
      <c r="I115" s="30" t="str">
        <f t="shared" si="13"/>
        <v/>
      </c>
      <c r="J115" s="30" t="str">
        <f t="shared" si="14"/>
        <v/>
      </c>
      <c r="K115" s="30" t="str">
        <f t="shared" si="15"/>
        <v>{"key_code":"p"},{"key_code":"y"},{"key_code":"o"}</v>
      </c>
      <c r="L115" s="30" t="str">
        <f t="shared" si="16"/>
        <v/>
      </c>
      <c r="M115" s="39" t="str">
        <f t="shared" si="17"/>
        <v/>
      </c>
    </row>
    <row r="116" spans="1:13">
      <c r="A116" s="17" t="s">
        <v>356</v>
      </c>
      <c r="B116" s="19" t="s">
        <v>751</v>
      </c>
      <c r="C116" s="365">
        <v>1</v>
      </c>
      <c r="D116" s="7" t="str">
        <f t="shared" si="11"/>
        <v>{"key_code":"p"},{"key_code":"y"},{"key_code":"u"}</v>
      </c>
      <c r="E116" s="370">
        <f t="shared" si="19"/>
        <v>0</v>
      </c>
      <c r="F116" s="371">
        <f t="shared" si="19"/>
        <v>0</v>
      </c>
      <c r="G116" s="372">
        <f t="shared" si="19"/>
        <v>1</v>
      </c>
      <c r="H116" s="38">
        <f t="shared" si="12"/>
        <v>3</v>
      </c>
      <c r="I116" s="30" t="str">
        <f t="shared" si="13"/>
        <v/>
      </c>
      <c r="J116" s="30" t="str">
        <f t="shared" si="14"/>
        <v/>
      </c>
      <c r="K116" s="30" t="str">
        <f t="shared" si="15"/>
        <v>{"key_code":"p"},{"key_code":"y"},{"key_code":"u"}</v>
      </c>
      <c r="L116" s="30" t="str">
        <f t="shared" si="16"/>
        <v/>
      </c>
      <c r="M116" s="39" t="str">
        <f t="shared" si="17"/>
        <v/>
      </c>
    </row>
    <row r="117" spans="1:13">
      <c r="A117" s="17" t="s">
        <v>381</v>
      </c>
      <c r="B117" s="19" t="s">
        <v>752</v>
      </c>
      <c r="C117" s="365">
        <v>1</v>
      </c>
      <c r="D117" s="7" t="str">
        <f t="shared" si="11"/>
        <v>{"key_code":"q"},{"key_code":"a"}</v>
      </c>
      <c r="E117" s="370">
        <f t="shared" si="19"/>
        <v>0</v>
      </c>
      <c r="F117" s="371">
        <f t="shared" si="19"/>
        <v>0</v>
      </c>
      <c r="G117" s="372">
        <f t="shared" si="19"/>
        <v>1</v>
      </c>
      <c r="H117" s="38">
        <f t="shared" si="12"/>
        <v>2</v>
      </c>
      <c r="I117" s="30" t="str">
        <f t="shared" si="13"/>
        <v/>
      </c>
      <c r="J117" s="30" t="str">
        <f t="shared" si="14"/>
        <v>{"key_code":"q"},{"key_code":"a"}</v>
      </c>
      <c r="K117" s="30" t="str">
        <f t="shared" si="15"/>
        <v/>
      </c>
      <c r="L117" s="30" t="str">
        <f t="shared" si="16"/>
        <v/>
      </c>
      <c r="M117" s="39" t="str">
        <f t="shared" si="17"/>
        <v/>
      </c>
    </row>
    <row r="118" spans="1:13">
      <c r="A118" s="17" t="s">
        <v>383</v>
      </c>
      <c r="B118" s="19" t="s">
        <v>753</v>
      </c>
      <c r="C118" s="365">
        <v>1</v>
      </c>
      <c r="D118" s="7" t="str">
        <f t="shared" si="11"/>
        <v>{"key_code":"q"},{"key_code":"e"}</v>
      </c>
      <c r="E118" s="370">
        <f t="shared" si="19"/>
        <v>0</v>
      </c>
      <c r="F118" s="371">
        <f t="shared" si="19"/>
        <v>0</v>
      </c>
      <c r="G118" s="372">
        <f t="shared" si="19"/>
        <v>1</v>
      </c>
      <c r="H118" s="38">
        <f t="shared" si="12"/>
        <v>2</v>
      </c>
      <c r="I118" s="30" t="str">
        <f t="shared" si="13"/>
        <v/>
      </c>
      <c r="J118" s="30" t="str">
        <f t="shared" si="14"/>
        <v>{"key_code":"q"},{"key_code":"e"}</v>
      </c>
      <c r="K118" s="30" t="str">
        <f t="shared" si="15"/>
        <v/>
      </c>
      <c r="L118" s="30" t="str">
        <f t="shared" si="16"/>
        <v/>
      </c>
      <c r="M118" s="39" t="str">
        <f t="shared" si="17"/>
        <v/>
      </c>
    </row>
    <row r="119" spans="1:13">
      <c r="A119" s="17" t="s">
        <v>382</v>
      </c>
      <c r="B119" s="19" t="s">
        <v>754</v>
      </c>
      <c r="C119" s="365">
        <v>1</v>
      </c>
      <c r="D119" s="7" t="str">
        <f t="shared" si="11"/>
        <v>{"key_code":"q"},{"key_code":"i"}</v>
      </c>
      <c r="E119" s="370">
        <f t="shared" si="19"/>
        <v>0</v>
      </c>
      <c r="F119" s="371">
        <f t="shared" si="19"/>
        <v>0</v>
      </c>
      <c r="G119" s="372">
        <f t="shared" si="19"/>
        <v>1</v>
      </c>
      <c r="H119" s="38">
        <f t="shared" si="12"/>
        <v>2</v>
      </c>
      <c r="I119" s="30" t="str">
        <f t="shared" si="13"/>
        <v/>
      </c>
      <c r="J119" s="30" t="str">
        <f t="shared" si="14"/>
        <v>{"key_code":"q"},{"key_code":"i"}</v>
      </c>
      <c r="K119" s="30" t="str">
        <f t="shared" si="15"/>
        <v/>
      </c>
      <c r="L119" s="30" t="str">
        <f t="shared" si="16"/>
        <v/>
      </c>
      <c r="M119" s="39" t="str">
        <f t="shared" si="17"/>
        <v/>
      </c>
    </row>
    <row r="120" spans="1:13">
      <c r="A120" s="17" t="s">
        <v>384</v>
      </c>
      <c r="B120" s="19" t="s">
        <v>755</v>
      </c>
      <c r="C120" s="365">
        <v>1</v>
      </c>
      <c r="D120" s="7" t="str">
        <f t="shared" si="11"/>
        <v>{"key_code":"q"},{"key_code":"o"}</v>
      </c>
      <c r="E120" s="370">
        <f t="shared" si="19"/>
        <v>0</v>
      </c>
      <c r="F120" s="371">
        <f t="shared" si="19"/>
        <v>0</v>
      </c>
      <c r="G120" s="372">
        <f t="shared" si="19"/>
        <v>1</v>
      </c>
      <c r="H120" s="38">
        <f t="shared" si="12"/>
        <v>2</v>
      </c>
      <c r="I120" s="30" t="str">
        <f t="shared" si="13"/>
        <v/>
      </c>
      <c r="J120" s="30" t="str">
        <f t="shared" si="14"/>
        <v>{"key_code":"q"},{"key_code":"o"}</v>
      </c>
      <c r="K120" s="30" t="str">
        <f t="shared" si="15"/>
        <v/>
      </c>
      <c r="L120" s="30" t="str">
        <f t="shared" si="16"/>
        <v/>
      </c>
      <c r="M120" s="39" t="str">
        <f t="shared" si="17"/>
        <v/>
      </c>
    </row>
    <row r="121" spans="1:13">
      <c r="A121" s="17" t="s">
        <v>756</v>
      </c>
      <c r="B121" s="19" t="s">
        <v>757</v>
      </c>
      <c r="C121" s="365">
        <v>1</v>
      </c>
      <c r="D121" s="7" t="str">
        <f t="shared" si="11"/>
        <v>{"key_code":"q"},{"key_code":"u"}</v>
      </c>
      <c r="E121" s="370">
        <f t="shared" si="19"/>
        <v>0</v>
      </c>
      <c r="F121" s="371">
        <f t="shared" si="19"/>
        <v>0</v>
      </c>
      <c r="G121" s="372">
        <f t="shared" si="19"/>
        <v>0</v>
      </c>
      <c r="H121" s="38">
        <f t="shared" si="12"/>
        <v>2</v>
      </c>
      <c r="I121" s="30" t="str">
        <f t="shared" si="13"/>
        <v/>
      </c>
      <c r="J121" s="30" t="str">
        <f t="shared" si="14"/>
        <v>{"key_code":"q"},{"key_code":"u"}</v>
      </c>
      <c r="K121" s="30" t="str">
        <f t="shared" si="15"/>
        <v/>
      </c>
      <c r="L121" s="30" t="str">
        <f t="shared" si="16"/>
        <v/>
      </c>
      <c r="M121" s="39" t="str">
        <f t="shared" si="17"/>
        <v/>
      </c>
    </row>
    <row r="122" spans="1:13">
      <c r="A122" s="17" t="s">
        <v>385</v>
      </c>
      <c r="B122" s="19" t="s">
        <v>758</v>
      </c>
      <c r="C122" s="365">
        <v>1</v>
      </c>
      <c r="D122" s="7" t="str">
        <f t="shared" si="11"/>
        <v>{"key_code":"q"},{"key_code":"w"},{"key_code":"w"}</v>
      </c>
      <c r="E122" s="370">
        <f t="shared" si="19"/>
        <v>0</v>
      </c>
      <c r="F122" s="371">
        <f t="shared" si="19"/>
        <v>0</v>
      </c>
      <c r="G122" s="372">
        <f t="shared" si="19"/>
        <v>1</v>
      </c>
      <c r="H122" s="38">
        <f t="shared" si="12"/>
        <v>3</v>
      </c>
      <c r="I122" s="30" t="str">
        <f t="shared" si="13"/>
        <v/>
      </c>
      <c r="J122" s="30" t="str">
        <f t="shared" si="14"/>
        <v/>
      </c>
      <c r="K122" s="30" t="str">
        <f t="shared" si="15"/>
        <v>{"key_code":"q"},{"key_code":"w"},{"key_code":"w"}</v>
      </c>
      <c r="L122" s="30" t="str">
        <f t="shared" si="16"/>
        <v/>
      </c>
      <c r="M122" s="39" t="str">
        <f t="shared" si="17"/>
        <v/>
      </c>
    </row>
    <row r="123" spans="1:13">
      <c r="A123" s="17" t="s">
        <v>759</v>
      </c>
      <c r="B123" s="19" t="s">
        <v>760</v>
      </c>
      <c r="C123" s="365">
        <v>1</v>
      </c>
      <c r="D123" s="7" t="str">
        <f t="shared" si="11"/>
        <v>{"key_code":"q"},{"key_code":"y"},{"key_code":"a"}</v>
      </c>
      <c r="E123" s="370">
        <f t="shared" si="19"/>
        <v>0</v>
      </c>
      <c r="F123" s="371">
        <f t="shared" si="19"/>
        <v>0</v>
      </c>
      <c r="G123" s="372">
        <f t="shared" si="19"/>
        <v>0</v>
      </c>
      <c r="H123" s="38">
        <f t="shared" si="12"/>
        <v>3</v>
      </c>
      <c r="I123" s="30" t="str">
        <f t="shared" si="13"/>
        <v/>
      </c>
      <c r="J123" s="30" t="str">
        <f t="shared" si="14"/>
        <v/>
      </c>
      <c r="K123" s="30" t="str">
        <f t="shared" si="15"/>
        <v>{"key_code":"q"},{"key_code":"y"},{"key_code":"a"}</v>
      </c>
      <c r="L123" s="30" t="str">
        <f t="shared" si="16"/>
        <v/>
      </c>
      <c r="M123" s="39" t="str">
        <f t="shared" si="17"/>
        <v/>
      </c>
    </row>
    <row r="124" spans="1:13">
      <c r="A124" s="17" t="s">
        <v>761</v>
      </c>
      <c r="B124" s="19" t="s">
        <v>762</v>
      </c>
      <c r="C124" s="365">
        <v>1</v>
      </c>
      <c r="D124" s="7" t="str">
        <f t="shared" si="11"/>
        <v>{"key_code":"q"},{"key_code":"y"},{"key_code":"o"}</v>
      </c>
      <c r="E124" s="370">
        <f t="shared" ref="E124:G143" si="20">COUNTIFS(出力かな,$A124,入力キー数,E$3)</f>
        <v>0</v>
      </c>
      <c r="F124" s="371">
        <f t="shared" si="20"/>
        <v>0</v>
      </c>
      <c r="G124" s="372">
        <f t="shared" si="20"/>
        <v>0</v>
      </c>
      <c r="H124" s="38">
        <f t="shared" si="12"/>
        <v>3</v>
      </c>
      <c r="I124" s="30" t="str">
        <f t="shared" si="13"/>
        <v/>
      </c>
      <c r="J124" s="30" t="str">
        <f t="shared" si="14"/>
        <v/>
      </c>
      <c r="K124" s="30" t="str">
        <f t="shared" si="15"/>
        <v>{"key_code":"q"},{"key_code":"y"},{"key_code":"o"}</v>
      </c>
      <c r="L124" s="30" t="str">
        <f t="shared" si="16"/>
        <v/>
      </c>
      <c r="M124" s="39" t="str">
        <f t="shared" si="17"/>
        <v/>
      </c>
    </row>
    <row r="125" spans="1:13">
      <c r="A125" s="16" t="s">
        <v>763</v>
      </c>
      <c r="B125" s="19" t="s">
        <v>764</v>
      </c>
      <c r="C125" s="365">
        <v>1</v>
      </c>
      <c r="D125" s="7" t="str">
        <f t="shared" si="11"/>
        <v>{"key_code":"q"},{"key_code":"y"},{"key_code":"u"}</v>
      </c>
      <c r="E125" s="370">
        <f t="shared" si="20"/>
        <v>0</v>
      </c>
      <c r="F125" s="371">
        <f t="shared" si="20"/>
        <v>0</v>
      </c>
      <c r="G125" s="372">
        <f t="shared" si="20"/>
        <v>0</v>
      </c>
      <c r="H125" s="38">
        <f t="shared" si="12"/>
        <v>3</v>
      </c>
      <c r="I125" s="30" t="str">
        <f t="shared" si="13"/>
        <v/>
      </c>
      <c r="J125" s="30" t="str">
        <f t="shared" si="14"/>
        <v/>
      </c>
      <c r="K125" s="30" t="str">
        <f t="shared" si="15"/>
        <v>{"key_code":"q"},{"key_code":"y"},{"key_code":"u"}</v>
      </c>
      <c r="L125" s="30" t="str">
        <f t="shared" si="16"/>
        <v/>
      </c>
      <c r="M125" s="39" t="str">
        <f t="shared" si="17"/>
        <v/>
      </c>
    </row>
    <row r="126" spans="1:13">
      <c r="A126" s="16" t="s">
        <v>100</v>
      </c>
      <c r="B126" s="19" t="s">
        <v>521</v>
      </c>
      <c r="C126" s="365">
        <v>1</v>
      </c>
      <c r="D126" s="7" t="str">
        <f t="shared" si="11"/>
        <v>{"key_code":"r"},{"key_code":"a"}</v>
      </c>
      <c r="E126" s="370">
        <f t="shared" si="20"/>
        <v>1</v>
      </c>
      <c r="F126" s="371">
        <f t="shared" si="20"/>
        <v>0</v>
      </c>
      <c r="G126" s="372">
        <f t="shared" si="20"/>
        <v>0</v>
      </c>
      <c r="H126" s="38">
        <f t="shared" si="12"/>
        <v>2</v>
      </c>
      <c r="I126" s="30" t="str">
        <f t="shared" si="13"/>
        <v/>
      </c>
      <c r="J126" s="30" t="str">
        <f t="shared" si="14"/>
        <v>{"key_code":"r"},{"key_code":"a"}</v>
      </c>
      <c r="K126" s="30" t="str">
        <f t="shared" si="15"/>
        <v/>
      </c>
      <c r="L126" s="30" t="str">
        <f t="shared" si="16"/>
        <v/>
      </c>
      <c r="M126" s="39" t="str">
        <f t="shared" si="17"/>
        <v/>
      </c>
    </row>
    <row r="127" spans="1:13">
      <c r="A127" s="16" t="s">
        <v>102</v>
      </c>
      <c r="B127" s="19" t="s">
        <v>523</v>
      </c>
      <c r="C127" s="365">
        <v>1</v>
      </c>
      <c r="D127" s="7" t="str">
        <f t="shared" si="11"/>
        <v>{"key_code":"r"},{"key_code":"e"}</v>
      </c>
      <c r="E127" s="370">
        <f t="shared" si="20"/>
        <v>1</v>
      </c>
      <c r="F127" s="371">
        <f t="shared" si="20"/>
        <v>0</v>
      </c>
      <c r="G127" s="372">
        <f t="shared" si="20"/>
        <v>0</v>
      </c>
      <c r="H127" s="38">
        <f t="shared" si="12"/>
        <v>2</v>
      </c>
      <c r="I127" s="30" t="str">
        <f t="shared" si="13"/>
        <v/>
      </c>
      <c r="J127" s="30" t="str">
        <f t="shared" si="14"/>
        <v>{"key_code":"r"},{"key_code":"e"}</v>
      </c>
      <c r="K127" s="30" t="str">
        <f t="shared" si="15"/>
        <v/>
      </c>
      <c r="L127" s="30" t="str">
        <f t="shared" si="16"/>
        <v/>
      </c>
      <c r="M127" s="39" t="str">
        <f t="shared" si="17"/>
        <v/>
      </c>
    </row>
    <row r="128" spans="1:13">
      <c r="A128" s="16" t="s">
        <v>16</v>
      </c>
      <c r="B128" s="19" t="s">
        <v>524</v>
      </c>
      <c r="C128" s="365">
        <v>1</v>
      </c>
      <c r="D128" s="7" t="str">
        <f t="shared" si="11"/>
        <v>{"key_code":"r"},{"key_code":"i"}</v>
      </c>
      <c r="E128" s="370">
        <f t="shared" si="20"/>
        <v>1</v>
      </c>
      <c r="F128" s="371">
        <f t="shared" si="20"/>
        <v>0</v>
      </c>
      <c r="G128" s="372">
        <f t="shared" si="20"/>
        <v>0</v>
      </c>
      <c r="H128" s="38">
        <f t="shared" si="12"/>
        <v>2</v>
      </c>
      <c r="I128" s="30" t="str">
        <f t="shared" si="13"/>
        <v/>
      </c>
      <c r="J128" s="30" t="str">
        <f t="shared" si="14"/>
        <v>{"key_code":"r"},{"key_code":"i"}</v>
      </c>
      <c r="K128" s="30" t="str">
        <f t="shared" si="15"/>
        <v/>
      </c>
      <c r="L128" s="30" t="str">
        <f t="shared" si="16"/>
        <v/>
      </c>
      <c r="M128" s="39" t="str">
        <f t="shared" si="17"/>
        <v/>
      </c>
    </row>
    <row r="129" spans="1:13">
      <c r="A129" s="16" t="s">
        <v>56</v>
      </c>
      <c r="B129" s="19" t="s">
        <v>525</v>
      </c>
      <c r="C129" s="365">
        <v>1</v>
      </c>
      <c r="D129" s="7" t="str">
        <f t="shared" si="11"/>
        <v>{"key_code":"r"},{"key_code":"o"}</v>
      </c>
      <c r="E129" s="370">
        <f t="shared" si="20"/>
        <v>1</v>
      </c>
      <c r="F129" s="371">
        <f t="shared" si="20"/>
        <v>0</v>
      </c>
      <c r="G129" s="372">
        <f t="shared" si="20"/>
        <v>0</v>
      </c>
      <c r="H129" s="38">
        <f t="shared" si="12"/>
        <v>2</v>
      </c>
      <c r="I129" s="30" t="str">
        <f t="shared" si="13"/>
        <v/>
      </c>
      <c r="J129" s="30" t="str">
        <f t="shared" si="14"/>
        <v>{"key_code":"r"},{"key_code":"o"}</v>
      </c>
      <c r="K129" s="30" t="str">
        <f t="shared" si="15"/>
        <v/>
      </c>
      <c r="L129" s="30" t="str">
        <f t="shared" si="16"/>
        <v/>
      </c>
      <c r="M129" s="39" t="str">
        <f t="shared" si="17"/>
        <v/>
      </c>
    </row>
    <row r="130" spans="1:13">
      <c r="A130" s="16" t="s">
        <v>37</v>
      </c>
      <c r="B130" s="19" t="s">
        <v>526</v>
      </c>
      <c r="C130" s="365">
        <v>1</v>
      </c>
      <c r="D130" s="7" t="str">
        <f t="shared" si="11"/>
        <v>{"key_code":"r"},{"key_code":"u"}</v>
      </c>
      <c r="E130" s="370">
        <f t="shared" si="20"/>
        <v>1</v>
      </c>
      <c r="F130" s="371">
        <f t="shared" si="20"/>
        <v>0</v>
      </c>
      <c r="G130" s="372">
        <f t="shared" si="20"/>
        <v>0</v>
      </c>
      <c r="H130" s="38">
        <f t="shared" si="12"/>
        <v>2</v>
      </c>
      <c r="I130" s="30" t="str">
        <f t="shared" si="13"/>
        <v/>
      </c>
      <c r="J130" s="30" t="str">
        <f t="shared" si="14"/>
        <v>{"key_code":"r"},{"key_code":"u"}</v>
      </c>
      <c r="K130" s="30" t="str">
        <f t="shared" si="15"/>
        <v/>
      </c>
      <c r="L130" s="30" t="str">
        <f t="shared" si="16"/>
        <v/>
      </c>
      <c r="M130" s="39" t="str">
        <f t="shared" si="17"/>
        <v/>
      </c>
    </row>
    <row r="131" spans="1:13">
      <c r="A131" s="16" t="s">
        <v>431</v>
      </c>
      <c r="B131" s="19" t="s">
        <v>765</v>
      </c>
      <c r="C131" s="365">
        <v>1</v>
      </c>
      <c r="D131" s="7" t="str">
        <f t="shared" si="11"/>
        <v>{"key_code":"r"},{"key_code":"y"},{"key_code":"a"}</v>
      </c>
      <c r="E131" s="370">
        <f t="shared" si="20"/>
        <v>0</v>
      </c>
      <c r="F131" s="371">
        <f t="shared" si="20"/>
        <v>1</v>
      </c>
      <c r="G131" s="372">
        <f t="shared" si="20"/>
        <v>0</v>
      </c>
      <c r="H131" s="38">
        <f t="shared" si="12"/>
        <v>3</v>
      </c>
      <c r="I131" s="30" t="str">
        <f t="shared" si="13"/>
        <v/>
      </c>
      <c r="J131" s="30" t="str">
        <f t="shared" si="14"/>
        <v/>
      </c>
      <c r="K131" s="30" t="str">
        <f t="shared" si="15"/>
        <v>{"key_code":"r"},{"key_code":"y"},{"key_code":"a"}</v>
      </c>
      <c r="L131" s="30" t="str">
        <f t="shared" si="16"/>
        <v/>
      </c>
      <c r="M131" s="39" t="str">
        <f t="shared" si="17"/>
        <v/>
      </c>
    </row>
    <row r="132" spans="1:13">
      <c r="A132" s="16" t="s">
        <v>766</v>
      </c>
      <c r="B132" s="19" t="s">
        <v>767</v>
      </c>
      <c r="C132" s="365">
        <v>1</v>
      </c>
      <c r="D132" s="7" t="str">
        <f t="shared" ref="D132:D195" si="21">_xlfn.CONCAT(I132:M132)</f>
        <v>{"key_code":"r"},{"key_code":"y"},{"key_code":"e"}</v>
      </c>
      <c r="E132" s="370">
        <f t="shared" si="20"/>
        <v>0</v>
      </c>
      <c r="F132" s="371">
        <f t="shared" si="20"/>
        <v>0</v>
      </c>
      <c r="G132" s="372">
        <f t="shared" si="20"/>
        <v>0</v>
      </c>
      <c r="H132" s="38">
        <f t="shared" ref="H132:H195" si="22">LEN(B132)</f>
        <v>3</v>
      </c>
      <c r="I132" s="30" t="str">
        <f t="shared" ref="I132:I195" si="23">IF($H132=I$3,_xlfn.CONCAT($I$1,_xlfn.XLOOKUP($B132,入力キー,入力コード),$K$1),"")</f>
        <v/>
      </c>
      <c r="J132" s="30" t="str">
        <f t="shared" ref="J132:J195" si="24">IF($H132=J$3,_xlfn.CONCAT($I$1,_xlfn.XLOOKUP(LEFT($B132),入力キー,入力コード),$J$1,_xlfn.XLOOKUP(RIGHT($B132),入力キー,入力コード),$K$1),"")</f>
        <v/>
      </c>
      <c r="K132" s="30" t="str">
        <f t="shared" ref="K132:K195" si="25">IF($H132=K$3,_xlfn.CONCAT($I$1,_xlfn.XLOOKUP(LEFT($B132),入力キー,入力コード),$J$1,_xlfn.XLOOKUP(MID($B132,2,1),入力キー,入力コード),$J$1,_xlfn.XLOOKUP(RIGHT($B132),入力キー,入力コード),$K$1),"")</f>
        <v>{"key_code":"r"},{"key_code":"y"},{"key_code":"e"}</v>
      </c>
      <c r="L132" s="30" t="str">
        <f t="shared" ref="L132:L195" si="26">IF($H132=L$3,_xlfn.CONCAT($I$1,_xlfn.XLOOKUP(LEFT($B132),入力キー,入力コード),$J$1,_xlfn.XLOOKUP(MID($B132,2,1),入力キー,入力コード),$J$1,_xlfn.XLOOKUP(MID($B132,3,1),入力キー,入力コード),$J$1,_xlfn.XLOOKUP(RIGHT($B132),入力キー,入力コード),$K$1),"")</f>
        <v/>
      </c>
      <c r="M132" s="39" t="str">
        <f t="shared" ref="M132:M195" si="27">IF($H132=M$3,_xlfn.CONCAT($I$1,_xlfn.XLOOKUP(LEFT($B132),入力キー,入力コード),$J$1,_xlfn.XLOOKUP(MID($B132,2,1),入力キー,入力コード),$J$1,_xlfn.XLOOKUP(MID($B132,3,1),入力キー,入力コード),$J$1,_xlfn.XLOOKUP(MID($B132,4,1),入力キー,入力コード),$J$1,_xlfn.XLOOKUP(RIGHT($B132),入力キー,入力コード),$K$1),"")</f>
        <v/>
      </c>
    </row>
    <row r="133" spans="1:13">
      <c r="A133" s="16" t="s">
        <v>768</v>
      </c>
      <c r="B133" s="19" t="s">
        <v>769</v>
      </c>
      <c r="C133" s="365">
        <v>1</v>
      </c>
      <c r="D133" s="7" t="str">
        <f t="shared" si="21"/>
        <v>{"key_code":"r"},{"key_code":"y"},{"key_code":"i"}</v>
      </c>
      <c r="E133" s="370">
        <f t="shared" si="20"/>
        <v>0</v>
      </c>
      <c r="F133" s="371">
        <f t="shared" si="20"/>
        <v>0</v>
      </c>
      <c r="G133" s="372">
        <f t="shared" si="20"/>
        <v>0</v>
      </c>
      <c r="H133" s="38">
        <f t="shared" si="22"/>
        <v>3</v>
      </c>
      <c r="I133" s="30" t="str">
        <f t="shared" si="23"/>
        <v/>
      </c>
      <c r="J133" s="30" t="str">
        <f t="shared" si="24"/>
        <v/>
      </c>
      <c r="K133" s="30" t="str">
        <f t="shared" si="25"/>
        <v>{"key_code":"r"},{"key_code":"y"},{"key_code":"i"}</v>
      </c>
      <c r="L133" s="30" t="str">
        <f t="shared" si="26"/>
        <v/>
      </c>
      <c r="M133" s="39" t="str">
        <f t="shared" si="27"/>
        <v/>
      </c>
    </row>
    <row r="134" spans="1:13">
      <c r="A134" s="16" t="s">
        <v>433</v>
      </c>
      <c r="B134" s="19" t="s">
        <v>770</v>
      </c>
      <c r="C134" s="365">
        <v>1</v>
      </c>
      <c r="D134" s="7" t="str">
        <f t="shared" si="21"/>
        <v>{"key_code":"r"},{"key_code":"y"},{"key_code":"o"}</v>
      </c>
      <c r="E134" s="370">
        <f t="shared" si="20"/>
        <v>0</v>
      </c>
      <c r="F134" s="371">
        <f t="shared" si="20"/>
        <v>1</v>
      </c>
      <c r="G134" s="372">
        <f t="shared" si="20"/>
        <v>0</v>
      </c>
      <c r="H134" s="38">
        <f t="shared" si="22"/>
        <v>3</v>
      </c>
      <c r="I134" s="30" t="str">
        <f t="shared" si="23"/>
        <v/>
      </c>
      <c r="J134" s="30" t="str">
        <f t="shared" si="24"/>
        <v/>
      </c>
      <c r="K134" s="30" t="str">
        <f t="shared" si="25"/>
        <v>{"key_code":"r"},{"key_code":"y"},{"key_code":"o"}</v>
      </c>
      <c r="L134" s="30" t="str">
        <f t="shared" si="26"/>
        <v/>
      </c>
      <c r="M134" s="39" t="str">
        <f t="shared" si="27"/>
        <v/>
      </c>
    </row>
    <row r="135" spans="1:13">
      <c r="A135" s="16" t="s">
        <v>432</v>
      </c>
      <c r="B135" s="19" t="s">
        <v>771</v>
      </c>
      <c r="C135" s="365">
        <v>1</v>
      </c>
      <c r="D135" s="7" t="str">
        <f t="shared" si="21"/>
        <v>{"key_code":"r"},{"key_code":"y"},{"key_code":"u"}</v>
      </c>
      <c r="E135" s="370">
        <f t="shared" si="20"/>
        <v>0</v>
      </c>
      <c r="F135" s="371">
        <f t="shared" si="20"/>
        <v>1</v>
      </c>
      <c r="G135" s="372">
        <f t="shared" si="20"/>
        <v>0</v>
      </c>
      <c r="H135" s="38">
        <f t="shared" si="22"/>
        <v>3</v>
      </c>
      <c r="I135" s="30" t="str">
        <f t="shared" si="23"/>
        <v/>
      </c>
      <c r="J135" s="30" t="str">
        <f t="shared" si="24"/>
        <v/>
      </c>
      <c r="K135" s="30" t="str">
        <f t="shared" si="25"/>
        <v>{"key_code":"r"},{"key_code":"y"},{"key_code":"u"}</v>
      </c>
      <c r="L135" s="30" t="str">
        <f t="shared" si="26"/>
        <v/>
      </c>
      <c r="M135" s="39" t="str">
        <f t="shared" si="27"/>
        <v/>
      </c>
    </row>
    <row r="136" spans="1:13">
      <c r="A136" s="16" t="s">
        <v>18</v>
      </c>
      <c r="B136" s="19" t="s">
        <v>527</v>
      </c>
      <c r="C136" s="365">
        <v>1</v>
      </c>
      <c r="D136" s="7" t="str">
        <f t="shared" si="21"/>
        <v>{"key_code":"s"},{"key_code":"a"}</v>
      </c>
      <c r="E136" s="370">
        <f t="shared" si="20"/>
        <v>1</v>
      </c>
      <c r="F136" s="371">
        <f t="shared" si="20"/>
        <v>0</v>
      </c>
      <c r="G136" s="372">
        <f t="shared" si="20"/>
        <v>0</v>
      </c>
      <c r="H136" s="38">
        <f t="shared" si="22"/>
        <v>2</v>
      </c>
      <c r="I136" s="30" t="str">
        <f t="shared" si="23"/>
        <v/>
      </c>
      <c r="J136" s="30" t="str">
        <f t="shared" si="24"/>
        <v>{"key_code":"s"},{"key_code":"a"}</v>
      </c>
      <c r="K136" s="30" t="str">
        <f t="shared" si="25"/>
        <v/>
      </c>
      <c r="L136" s="30" t="str">
        <f t="shared" si="26"/>
        <v/>
      </c>
      <c r="M136" s="39" t="str">
        <f t="shared" si="27"/>
        <v/>
      </c>
    </row>
    <row r="137" spans="1:13">
      <c r="A137" s="16" t="s">
        <v>44</v>
      </c>
      <c r="B137" s="19" t="s">
        <v>528</v>
      </c>
      <c r="C137" s="365">
        <v>1</v>
      </c>
      <c r="D137" s="7" t="str">
        <f t="shared" si="21"/>
        <v>{"key_code":"s"},{"key_code":"e"}</v>
      </c>
      <c r="E137" s="370">
        <f t="shared" si="20"/>
        <v>1</v>
      </c>
      <c r="F137" s="371">
        <f t="shared" si="20"/>
        <v>0</v>
      </c>
      <c r="G137" s="372">
        <f t="shared" si="20"/>
        <v>0</v>
      </c>
      <c r="H137" s="38">
        <f t="shared" si="22"/>
        <v>2</v>
      </c>
      <c r="I137" s="30" t="str">
        <f t="shared" si="23"/>
        <v/>
      </c>
      <c r="J137" s="30" t="str">
        <f t="shared" si="24"/>
        <v>{"key_code":"s"},{"key_code":"e"}</v>
      </c>
      <c r="K137" s="30" t="str">
        <f t="shared" si="25"/>
        <v/>
      </c>
      <c r="L137" s="30" t="str">
        <f t="shared" si="26"/>
        <v/>
      </c>
      <c r="M137" s="39" t="str">
        <f t="shared" si="27"/>
        <v/>
      </c>
    </row>
    <row r="138" spans="1:13">
      <c r="A138" s="16" t="s">
        <v>29</v>
      </c>
      <c r="B138" s="19" t="s">
        <v>529</v>
      </c>
      <c r="C138" s="365">
        <v>1</v>
      </c>
      <c r="D138" s="7" t="str">
        <f t="shared" si="21"/>
        <v>{"key_code":"s"},{"key_code":"i"}</v>
      </c>
      <c r="E138" s="370">
        <f t="shared" si="20"/>
        <v>1</v>
      </c>
      <c r="F138" s="371">
        <f t="shared" si="20"/>
        <v>0</v>
      </c>
      <c r="G138" s="372">
        <f t="shared" si="20"/>
        <v>0</v>
      </c>
      <c r="H138" s="38">
        <f t="shared" si="22"/>
        <v>2</v>
      </c>
      <c r="I138" s="30" t="str">
        <f t="shared" si="23"/>
        <v/>
      </c>
      <c r="J138" s="30" t="str">
        <f t="shared" si="24"/>
        <v>{"key_code":"s"},{"key_code":"i"}</v>
      </c>
      <c r="K138" s="30" t="str">
        <f t="shared" si="25"/>
        <v/>
      </c>
      <c r="L138" s="30" t="str">
        <f t="shared" si="26"/>
        <v/>
      </c>
      <c r="M138" s="39" t="str">
        <f t="shared" si="27"/>
        <v/>
      </c>
    </row>
    <row r="139" spans="1:13">
      <c r="A139" s="16" t="s">
        <v>92</v>
      </c>
      <c r="B139" s="19" t="s">
        <v>530</v>
      </c>
      <c r="C139" s="365">
        <v>1</v>
      </c>
      <c r="D139" s="7" t="str">
        <f t="shared" si="21"/>
        <v>{"key_code":"s"},{"key_code":"o"}</v>
      </c>
      <c r="E139" s="370">
        <f t="shared" si="20"/>
        <v>1</v>
      </c>
      <c r="F139" s="371">
        <f t="shared" si="20"/>
        <v>0</v>
      </c>
      <c r="G139" s="372">
        <f t="shared" si="20"/>
        <v>0</v>
      </c>
      <c r="H139" s="38">
        <f t="shared" si="22"/>
        <v>2</v>
      </c>
      <c r="I139" s="30" t="str">
        <f t="shared" si="23"/>
        <v/>
      </c>
      <c r="J139" s="30" t="str">
        <f t="shared" si="24"/>
        <v>{"key_code":"s"},{"key_code":"o"}</v>
      </c>
      <c r="K139" s="30" t="str">
        <f t="shared" si="25"/>
        <v/>
      </c>
      <c r="L139" s="30" t="str">
        <f t="shared" si="26"/>
        <v/>
      </c>
      <c r="M139" s="39" t="str">
        <f t="shared" si="27"/>
        <v/>
      </c>
    </row>
    <row r="140" spans="1:13">
      <c r="A140" s="17" t="s">
        <v>39</v>
      </c>
      <c r="B140" s="19" t="s">
        <v>531</v>
      </c>
      <c r="C140" s="365">
        <v>1</v>
      </c>
      <c r="D140" s="7" t="str">
        <f t="shared" si="21"/>
        <v>{"key_code":"s"},{"key_code":"u"}</v>
      </c>
      <c r="E140" s="370">
        <f t="shared" si="20"/>
        <v>1</v>
      </c>
      <c r="F140" s="371">
        <f t="shared" si="20"/>
        <v>0</v>
      </c>
      <c r="G140" s="372">
        <f t="shared" si="20"/>
        <v>0</v>
      </c>
      <c r="H140" s="38">
        <f t="shared" si="22"/>
        <v>2</v>
      </c>
      <c r="I140" s="30" t="str">
        <f t="shared" si="23"/>
        <v/>
      </c>
      <c r="J140" s="30" t="str">
        <f t="shared" si="24"/>
        <v>{"key_code":"s"},{"key_code":"u"}</v>
      </c>
      <c r="K140" s="30" t="str">
        <f t="shared" si="25"/>
        <v/>
      </c>
      <c r="L140" s="30" t="str">
        <f t="shared" si="26"/>
        <v/>
      </c>
      <c r="M140" s="39" t="str">
        <f t="shared" si="27"/>
        <v/>
      </c>
    </row>
    <row r="141" spans="1:13">
      <c r="A141" s="17" t="s">
        <v>772</v>
      </c>
      <c r="B141" s="19" t="s">
        <v>773</v>
      </c>
      <c r="C141" s="365">
        <v>1</v>
      </c>
      <c r="D141" s="7" t="str">
        <f t="shared" si="21"/>
        <v>{"key_code":"s"},{"key_code":"w"},{"key_code":"a"}</v>
      </c>
      <c r="E141" s="370">
        <f t="shared" si="20"/>
        <v>0</v>
      </c>
      <c r="F141" s="371">
        <f t="shared" si="20"/>
        <v>0</v>
      </c>
      <c r="G141" s="372">
        <f t="shared" si="20"/>
        <v>0</v>
      </c>
      <c r="H141" s="38">
        <f t="shared" si="22"/>
        <v>3</v>
      </c>
      <c r="I141" s="30" t="str">
        <f t="shared" si="23"/>
        <v/>
      </c>
      <c r="J141" s="30" t="str">
        <f t="shared" si="24"/>
        <v/>
      </c>
      <c r="K141" s="30" t="str">
        <f t="shared" si="25"/>
        <v>{"key_code":"s"},{"key_code":"w"},{"key_code":"a"}</v>
      </c>
      <c r="L141" s="30" t="str">
        <f t="shared" si="26"/>
        <v/>
      </c>
      <c r="M141" s="39" t="str">
        <f t="shared" si="27"/>
        <v/>
      </c>
    </row>
    <row r="142" spans="1:13">
      <c r="A142" s="17" t="s">
        <v>774</v>
      </c>
      <c r="B142" s="19" t="s">
        <v>775</v>
      </c>
      <c r="C142" s="365">
        <v>1</v>
      </c>
      <c r="D142" s="7" t="str">
        <f t="shared" si="21"/>
        <v>{"key_code":"s"},{"key_code":"w"},{"key_code":"e"}</v>
      </c>
      <c r="E142" s="370">
        <f t="shared" si="20"/>
        <v>0</v>
      </c>
      <c r="F142" s="371">
        <f t="shared" si="20"/>
        <v>0</v>
      </c>
      <c r="G142" s="372">
        <f t="shared" si="20"/>
        <v>0</v>
      </c>
      <c r="H142" s="38">
        <f t="shared" si="22"/>
        <v>3</v>
      </c>
      <c r="I142" s="30" t="str">
        <f t="shared" si="23"/>
        <v/>
      </c>
      <c r="J142" s="30" t="str">
        <f t="shared" si="24"/>
        <v/>
      </c>
      <c r="K142" s="30" t="str">
        <f t="shared" si="25"/>
        <v>{"key_code":"s"},{"key_code":"w"},{"key_code":"e"}</v>
      </c>
      <c r="L142" s="30" t="str">
        <f t="shared" si="26"/>
        <v/>
      </c>
      <c r="M142" s="39" t="str">
        <f t="shared" si="27"/>
        <v/>
      </c>
    </row>
    <row r="143" spans="1:13">
      <c r="A143" s="17" t="s">
        <v>776</v>
      </c>
      <c r="B143" s="19" t="s">
        <v>777</v>
      </c>
      <c r="C143" s="365">
        <v>1</v>
      </c>
      <c r="D143" s="7" t="str">
        <f t="shared" si="21"/>
        <v>{"key_code":"s"},{"key_code":"w"},{"key_code":"i"}</v>
      </c>
      <c r="E143" s="370">
        <f t="shared" si="20"/>
        <v>0</v>
      </c>
      <c r="F143" s="371">
        <f t="shared" si="20"/>
        <v>0</v>
      </c>
      <c r="G143" s="372">
        <f t="shared" si="20"/>
        <v>0</v>
      </c>
      <c r="H143" s="38">
        <f t="shared" si="22"/>
        <v>3</v>
      </c>
      <c r="I143" s="30" t="str">
        <f t="shared" si="23"/>
        <v/>
      </c>
      <c r="J143" s="30" t="str">
        <f t="shared" si="24"/>
        <v/>
      </c>
      <c r="K143" s="30" t="str">
        <f t="shared" si="25"/>
        <v>{"key_code":"s"},{"key_code":"w"},{"key_code":"i"}</v>
      </c>
      <c r="L143" s="30" t="str">
        <f t="shared" si="26"/>
        <v/>
      </c>
      <c r="M143" s="39" t="str">
        <f t="shared" si="27"/>
        <v/>
      </c>
    </row>
    <row r="144" spans="1:13">
      <c r="A144" s="17" t="s">
        <v>778</v>
      </c>
      <c r="B144" s="19" t="s">
        <v>779</v>
      </c>
      <c r="C144" s="365">
        <v>1</v>
      </c>
      <c r="D144" s="7" t="str">
        <f t="shared" si="21"/>
        <v>{"key_code":"s"},{"key_code":"w"},{"key_code":"o"}</v>
      </c>
      <c r="E144" s="370">
        <f t="shared" ref="E144:G163" si="28">COUNTIFS(出力かな,$A144,入力キー数,E$3)</f>
        <v>0</v>
      </c>
      <c r="F144" s="371">
        <f t="shared" si="28"/>
        <v>0</v>
      </c>
      <c r="G144" s="372">
        <f t="shared" si="28"/>
        <v>0</v>
      </c>
      <c r="H144" s="38">
        <f t="shared" si="22"/>
        <v>3</v>
      </c>
      <c r="I144" s="30" t="str">
        <f t="shared" si="23"/>
        <v/>
      </c>
      <c r="J144" s="30" t="str">
        <f t="shared" si="24"/>
        <v/>
      </c>
      <c r="K144" s="30" t="str">
        <f t="shared" si="25"/>
        <v>{"key_code":"s"},{"key_code":"w"},{"key_code":"o"}</v>
      </c>
      <c r="L144" s="30" t="str">
        <f t="shared" si="26"/>
        <v/>
      </c>
      <c r="M144" s="39" t="str">
        <f t="shared" si="27"/>
        <v/>
      </c>
    </row>
    <row r="145" spans="1:13">
      <c r="A145" s="16" t="s">
        <v>780</v>
      </c>
      <c r="B145" s="19" t="s">
        <v>781</v>
      </c>
      <c r="C145" s="365">
        <v>1</v>
      </c>
      <c r="D145" s="7" t="str">
        <f t="shared" si="21"/>
        <v>{"key_code":"s"},{"key_code":"w"},{"key_code":"u"}</v>
      </c>
      <c r="E145" s="370">
        <f t="shared" si="28"/>
        <v>0</v>
      </c>
      <c r="F145" s="371">
        <f t="shared" si="28"/>
        <v>0</v>
      </c>
      <c r="G145" s="372">
        <f t="shared" si="28"/>
        <v>0</v>
      </c>
      <c r="H145" s="38">
        <f t="shared" si="22"/>
        <v>3</v>
      </c>
      <c r="I145" s="30" t="str">
        <f t="shared" si="23"/>
        <v/>
      </c>
      <c r="J145" s="30" t="str">
        <f t="shared" si="24"/>
        <v/>
      </c>
      <c r="K145" s="30" t="str">
        <f t="shared" si="25"/>
        <v>{"key_code":"s"},{"key_code":"w"},{"key_code":"u"}</v>
      </c>
      <c r="L145" s="30" t="str">
        <f t="shared" si="26"/>
        <v/>
      </c>
      <c r="M145" s="39" t="str">
        <f t="shared" si="27"/>
        <v/>
      </c>
    </row>
    <row r="146" spans="1:13">
      <c r="A146" s="16" t="s">
        <v>434</v>
      </c>
      <c r="B146" s="19" t="s">
        <v>782</v>
      </c>
      <c r="C146" s="365">
        <v>1</v>
      </c>
      <c r="D146" s="7" t="str">
        <f t="shared" si="21"/>
        <v>{"key_code":"s"},{"key_code":"y"},{"key_code":"a"}</v>
      </c>
      <c r="E146" s="370">
        <f t="shared" si="28"/>
        <v>0</v>
      </c>
      <c r="F146" s="371">
        <f t="shared" si="28"/>
        <v>1</v>
      </c>
      <c r="G146" s="372">
        <f t="shared" si="28"/>
        <v>0</v>
      </c>
      <c r="H146" s="38">
        <f t="shared" si="22"/>
        <v>3</v>
      </c>
      <c r="I146" s="30" t="str">
        <f t="shared" si="23"/>
        <v/>
      </c>
      <c r="J146" s="30" t="str">
        <f t="shared" si="24"/>
        <v/>
      </c>
      <c r="K146" s="30" t="str">
        <f t="shared" si="25"/>
        <v>{"key_code":"s"},{"key_code":"y"},{"key_code":"a"}</v>
      </c>
      <c r="L146" s="30" t="str">
        <f t="shared" si="26"/>
        <v/>
      </c>
      <c r="M146" s="39" t="str">
        <f t="shared" si="27"/>
        <v/>
      </c>
    </row>
    <row r="147" spans="1:13">
      <c r="A147" s="16" t="s">
        <v>364</v>
      </c>
      <c r="B147" s="19" t="s">
        <v>783</v>
      </c>
      <c r="C147" s="365">
        <v>1</v>
      </c>
      <c r="D147" s="7" t="str">
        <f t="shared" si="21"/>
        <v>{"key_code":"s"},{"key_code":"y"},{"key_code":"e"}</v>
      </c>
      <c r="E147" s="370">
        <f t="shared" si="28"/>
        <v>0</v>
      </c>
      <c r="F147" s="371">
        <f t="shared" si="28"/>
        <v>0</v>
      </c>
      <c r="G147" s="372">
        <f t="shared" si="28"/>
        <v>1</v>
      </c>
      <c r="H147" s="38">
        <f t="shared" si="22"/>
        <v>3</v>
      </c>
      <c r="I147" s="30" t="str">
        <f t="shared" si="23"/>
        <v/>
      </c>
      <c r="J147" s="30" t="str">
        <f t="shared" si="24"/>
        <v/>
      </c>
      <c r="K147" s="30" t="str">
        <f t="shared" si="25"/>
        <v>{"key_code":"s"},{"key_code":"y"},{"key_code":"e"}</v>
      </c>
      <c r="L147" s="30" t="str">
        <f t="shared" si="26"/>
        <v/>
      </c>
      <c r="M147" s="39" t="str">
        <f t="shared" si="27"/>
        <v/>
      </c>
    </row>
    <row r="148" spans="1:13">
      <c r="A148" s="16" t="s">
        <v>784</v>
      </c>
      <c r="B148" s="19" t="s">
        <v>785</v>
      </c>
      <c r="C148" s="365">
        <v>1</v>
      </c>
      <c r="D148" s="7" t="str">
        <f t="shared" si="21"/>
        <v>{"key_code":"s"},{"key_code":"y"},{"key_code":"i"}</v>
      </c>
      <c r="E148" s="370">
        <f t="shared" si="28"/>
        <v>0</v>
      </c>
      <c r="F148" s="371">
        <f t="shared" si="28"/>
        <v>0</v>
      </c>
      <c r="G148" s="372">
        <f t="shared" si="28"/>
        <v>0</v>
      </c>
      <c r="H148" s="38">
        <f t="shared" si="22"/>
        <v>3</v>
      </c>
      <c r="I148" s="30" t="str">
        <f t="shared" si="23"/>
        <v/>
      </c>
      <c r="J148" s="30" t="str">
        <f t="shared" si="24"/>
        <v/>
      </c>
      <c r="K148" s="30" t="str">
        <f t="shared" si="25"/>
        <v>{"key_code":"s"},{"key_code":"y"},{"key_code":"i"}</v>
      </c>
      <c r="L148" s="30" t="str">
        <f t="shared" si="26"/>
        <v/>
      </c>
      <c r="M148" s="39" t="str">
        <f t="shared" si="27"/>
        <v/>
      </c>
    </row>
    <row r="149" spans="1:13">
      <c r="A149" s="16" t="s">
        <v>436</v>
      </c>
      <c r="B149" s="19" t="s">
        <v>786</v>
      </c>
      <c r="C149" s="365">
        <v>1</v>
      </c>
      <c r="D149" s="7" t="str">
        <f t="shared" si="21"/>
        <v>{"key_code":"s"},{"key_code":"y"},{"key_code":"o"}</v>
      </c>
      <c r="E149" s="370">
        <f t="shared" si="28"/>
        <v>0</v>
      </c>
      <c r="F149" s="371">
        <f t="shared" si="28"/>
        <v>1</v>
      </c>
      <c r="G149" s="372">
        <f t="shared" si="28"/>
        <v>0</v>
      </c>
      <c r="H149" s="38">
        <f t="shared" si="22"/>
        <v>3</v>
      </c>
      <c r="I149" s="30" t="str">
        <f t="shared" si="23"/>
        <v/>
      </c>
      <c r="J149" s="30" t="str">
        <f t="shared" si="24"/>
        <v/>
      </c>
      <c r="K149" s="30" t="str">
        <f t="shared" si="25"/>
        <v>{"key_code":"s"},{"key_code":"y"},{"key_code":"o"}</v>
      </c>
      <c r="L149" s="30" t="str">
        <f t="shared" si="26"/>
        <v/>
      </c>
      <c r="M149" s="39" t="str">
        <f t="shared" si="27"/>
        <v/>
      </c>
    </row>
    <row r="150" spans="1:13">
      <c r="A150" s="16" t="s">
        <v>435</v>
      </c>
      <c r="B150" s="19" t="s">
        <v>787</v>
      </c>
      <c r="C150" s="365">
        <v>1</v>
      </c>
      <c r="D150" s="7" t="str">
        <f t="shared" si="21"/>
        <v>{"key_code":"s"},{"key_code":"y"},{"key_code":"u"}</v>
      </c>
      <c r="E150" s="370">
        <f t="shared" si="28"/>
        <v>0</v>
      </c>
      <c r="F150" s="371">
        <f t="shared" si="28"/>
        <v>1</v>
      </c>
      <c r="G150" s="372">
        <f t="shared" si="28"/>
        <v>0</v>
      </c>
      <c r="H150" s="38">
        <f t="shared" si="22"/>
        <v>3</v>
      </c>
      <c r="I150" s="30" t="str">
        <f t="shared" si="23"/>
        <v/>
      </c>
      <c r="J150" s="30" t="str">
        <f t="shared" si="24"/>
        <v/>
      </c>
      <c r="K150" s="30" t="str">
        <f t="shared" si="25"/>
        <v>{"key_code":"s"},{"key_code":"y"},{"key_code":"u"}</v>
      </c>
      <c r="L150" s="30" t="str">
        <f t="shared" si="26"/>
        <v/>
      </c>
      <c r="M150" s="39" t="str">
        <f t="shared" si="27"/>
        <v/>
      </c>
    </row>
    <row r="151" spans="1:13">
      <c r="A151" s="16" t="s">
        <v>94</v>
      </c>
      <c r="B151" s="19" t="s">
        <v>532</v>
      </c>
      <c r="C151" s="365">
        <v>1</v>
      </c>
      <c r="D151" s="7" t="str">
        <f t="shared" si="21"/>
        <v>{"key_code":"t"},{"key_code":"a"}</v>
      </c>
      <c r="E151" s="370">
        <f t="shared" si="28"/>
        <v>1</v>
      </c>
      <c r="F151" s="371">
        <f t="shared" si="28"/>
        <v>0</v>
      </c>
      <c r="G151" s="372">
        <f t="shared" si="28"/>
        <v>0</v>
      </c>
      <c r="H151" s="38">
        <f t="shared" si="22"/>
        <v>2</v>
      </c>
      <c r="I151" s="30" t="str">
        <f t="shared" si="23"/>
        <v/>
      </c>
      <c r="J151" s="30" t="str">
        <f t="shared" si="24"/>
        <v>{"key_code":"t"},{"key_code":"a"}</v>
      </c>
      <c r="K151" s="30" t="str">
        <f t="shared" si="25"/>
        <v/>
      </c>
      <c r="L151" s="30" t="str">
        <f t="shared" si="26"/>
        <v/>
      </c>
      <c r="M151" s="39" t="str">
        <f t="shared" si="27"/>
        <v/>
      </c>
    </row>
    <row r="152" spans="1:13">
      <c r="A152" s="17" t="s">
        <v>27</v>
      </c>
      <c r="B152" s="19" t="s">
        <v>533</v>
      </c>
      <c r="C152" s="365">
        <v>1</v>
      </c>
      <c r="D152" s="7" t="str">
        <f t="shared" si="21"/>
        <v>{"key_code":"t"},{"key_code":"e"}</v>
      </c>
      <c r="E152" s="370">
        <f t="shared" si="28"/>
        <v>1</v>
      </c>
      <c r="F152" s="371">
        <f t="shared" si="28"/>
        <v>0</v>
      </c>
      <c r="G152" s="372">
        <f t="shared" si="28"/>
        <v>0</v>
      </c>
      <c r="H152" s="38">
        <f t="shared" si="22"/>
        <v>2</v>
      </c>
      <c r="I152" s="30" t="str">
        <f t="shared" si="23"/>
        <v/>
      </c>
      <c r="J152" s="30" t="str">
        <f t="shared" si="24"/>
        <v>{"key_code":"t"},{"key_code":"e"}</v>
      </c>
      <c r="K152" s="30" t="str">
        <f t="shared" si="25"/>
        <v/>
      </c>
      <c r="L152" s="30" t="str">
        <f t="shared" si="26"/>
        <v/>
      </c>
      <c r="M152" s="39" t="str">
        <f t="shared" si="27"/>
        <v/>
      </c>
    </row>
    <row r="153" spans="1:13">
      <c r="A153" s="17" t="s">
        <v>788</v>
      </c>
      <c r="B153" s="19" t="s">
        <v>789</v>
      </c>
      <c r="C153" s="365">
        <v>1</v>
      </c>
      <c r="D153" s="7" t="str">
        <f t="shared" si="21"/>
        <v>{"key_code":"t"},{"key_code":"h"},{"key_code":"a"}</v>
      </c>
      <c r="E153" s="370">
        <f t="shared" si="28"/>
        <v>0</v>
      </c>
      <c r="F153" s="371">
        <f t="shared" si="28"/>
        <v>0</v>
      </c>
      <c r="G153" s="372">
        <f t="shared" si="28"/>
        <v>0</v>
      </c>
      <c r="H153" s="38">
        <f t="shared" si="22"/>
        <v>3</v>
      </c>
      <c r="I153" s="30" t="str">
        <f t="shared" si="23"/>
        <v/>
      </c>
      <c r="J153" s="30" t="str">
        <f t="shared" si="24"/>
        <v/>
      </c>
      <c r="K153" s="30" t="str">
        <f t="shared" si="25"/>
        <v>{"key_code":"t"},{"key_code":"h"},{"key_code":"a"}</v>
      </c>
      <c r="L153" s="30" t="str">
        <f t="shared" si="26"/>
        <v/>
      </c>
      <c r="M153" s="39" t="str">
        <f t="shared" si="27"/>
        <v/>
      </c>
    </row>
    <row r="154" spans="1:13">
      <c r="A154" s="17" t="s">
        <v>790</v>
      </c>
      <c r="B154" s="19" t="s">
        <v>791</v>
      </c>
      <c r="C154" s="365">
        <v>1</v>
      </c>
      <c r="D154" s="7" t="str">
        <f t="shared" si="21"/>
        <v>{"key_code":"t"},{"key_code":"h"},{"key_code":"e"}</v>
      </c>
      <c r="E154" s="370">
        <f t="shared" si="28"/>
        <v>0</v>
      </c>
      <c r="F154" s="371">
        <f t="shared" si="28"/>
        <v>0</v>
      </c>
      <c r="G154" s="372">
        <f t="shared" si="28"/>
        <v>0</v>
      </c>
      <c r="H154" s="38">
        <f t="shared" si="22"/>
        <v>3</v>
      </c>
      <c r="I154" s="30" t="str">
        <f t="shared" si="23"/>
        <v/>
      </c>
      <c r="J154" s="30" t="str">
        <f t="shared" si="24"/>
        <v/>
      </c>
      <c r="K154" s="30" t="str">
        <f t="shared" si="25"/>
        <v>{"key_code":"t"},{"key_code":"h"},{"key_code":"e"}</v>
      </c>
      <c r="L154" s="30" t="str">
        <f t="shared" si="26"/>
        <v/>
      </c>
      <c r="M154" s="39" t="str">
        <f t="shared" si="27"/>
        <v/>
      </c>
    </row>
    <row r="155" spans="1:13">
      <c r="A155" s="17" t="s">
        <v>358</v>
      </c>
      <c r="B155" s="19" t="s">
        <v>792</v>
      </c>
      <c r="C155" s="365">
        <v>1</v>
      </c>
      <c r="D155" s="7" t="str">
        <f t="shared" si="21"/>
        <v>{"key_code":"t"},{"key_code":"h"},{"key_code":"i"}</v>
      </c>
      <c r="E155" s="370">
        <f t="shared" si="28"/>
        <v>0</v>
      </c>
      <c r="F155" s="371">
        <f t="shared" si="28"/>
        <v>0</v>
      </c>
      <c r="G155" s="372">
        <f t="shared" si="28"/>
        <v>1</v>
      </c>
      <c r="H155" s="38">
        <f t="shared" si="22"/>
        <v>3</v>
      </c>
      <c r="I155" s="30" t="str">
        <f t="shared" si="23"/>
        <v/>
      </c>
      <c r="J155" s="30" t="str">
        <f t="shared" si="24"/>
        <v/>
      </c>
      <c r="K155" s="30" t="str">
        <f t="shared" si="25"/>
        <v>{"key_code":"t"},{"key_code":"h"},{"key_code":"i"}</v>
      </c>
      <c r="L155" s="30" t="str">
        <f t="shared" si="26"/>
        <v/>
      </c>
      <c r="M155" s="39" t="str">
        <f t="shared" si="27"/>
        <v/>
      </c>
    </row>
    <row r="156" spans="1:13">
      <c r="A156" s="17" t="s">
        <v>793</v>
      </c>
      <c r="B156" s="19" t="s">
        <v>794</v>
      </c>
      <c r="C156" s="365">
        <v>1</v>
      </c>
      <c r="D156" s="7" t="str">
        <f t="shared" si="21"/>
        <v>{"key_code":"t"},{"key_code":"h"},{"key_code":"o"}</v>
      </c>
      <c r="E156" s="370">
        <f t="shared" si="28"/>
        <v>0</v>
      </c>
      <c r="F156" s="371">
        <f t="shared" si="28"/>
        <v>0</v>
      </c>
      <c r="G156" s="372">
        <f t="shared" si="28"/>
        <v>0</v>
      </c>
      <c r="H156" s="38">
        <f t="shared" si="22"/>
        <v>3</v>
      </c>
      <c r="I156" s="30" t="str">
        <f t="shared" si="23"/>
        <v/>
      </c>
      <c r="J156" s="30" t="str">
        <f t="shared" si="24"/>
        <v/>
      </c>
      <c r="K156" s="30" t="str">
        <f t="shared" si="25"/>
        <v>{"key_code":"t"},{"key_code":"h"},{"key_code":"o"}</v>
      </c>
      <c r="L156" s="30" t="str">
        <f t="shared" si="26"/>
        <v/>
      </c>
      <c r="M156" s="39" t="str">
        <f t="shared" si="27"/>
        <v/>
      </c>
    </row>
    <row r="157" spans="1:13">
      <c r="A157" s="16" t="s">
        <v>359</v>
      </c>
      <c r="B157" s="19" t="s">
        <v>795</v>
      </c>
      <c r="C157" s="365">
        <v>1</v>
      </c>
      <c r="D157" s="7" t="str">
        <f t="shared" si="21"/>
        <v>{"key_code":"t"},{"key_code":"h"},{"key_code":"u"}</v>
      </c>
      <c r="E157" s="370">
        <f t="shared" si="28"/>
        <v>0</v>
      </c>
      <c r="F157" s="371">
        <f t="shared" si="28"/>
        <v>0</v>
      </c>
      <c r="G157" s="372">
        <f t="shared" si="28"/>
        <v>1</v>
      </c>
      <c r="H157" s="38">
        <f t="shared" si="22"/>
        <v>3</v>
      </c>
      <c r="I157" s="30" t="str">
        <f t="shared" si="23"/>
        <v/>
      </c>
      <c r="J157" s="30" t="str">
        <f t="shared" si="24"/>
        <v/>
      </c>
      <c r="K157" s="30" t="str">
        <f t="shared" si="25"/>
        <v>{"key_code":"t"},{"key_code":"h"},{"key_code":"u"}</v>
      </c>
      <c r="L157" s="30" t="str">
        <f t="shared" si="26"/>
        <v/>
      </c>
      <c r="M157" s="39" t="str">
        <f t="shared" si="27"/>
        <v/>
      </c>
    </row>
    <row r="158" spans="1:13">
      <c r="A158" s="16" t="s">
        <v>49</v>
      </c>
      <c r="B158" s="19" t="s">
        <v>534</v>
      </c>
      <c r="C158" s="365">
        <v>1</v>
      </c>
      <c r="D158" s="7" t="str">
        <f t="shared" si="21"/>
        <v>{"key_code":"t"},{"key_code":"i"}</v>
      </c>
      <c r="E158" s="370">
        <f t="shared" si="28"/>
        <v>1</v>
      </c>
      <c r="F158" s="371">
        <f t="shared" si="28"/>
        <v>0</v>
      </c>
      <c r="G158" s="372">
        <f t="shared" si="28"/>
        <v>0</v>
      </c>
      <c r="H158" s="38">
        <f t="shared" si="22"/>
        <v>2</v>
      </c>
      <c r="I158" s="30" t="str">
        <f t="shared" si="23"/>
        <v/>
      </c>
      <c r="J158" s="30" t="str">
        <f t="shared" si="24"/>
        <v>{"key_code":"t"},{"key_code":"i"}</v>
      </c>
      <c r="K158" s="30" t="str">
        <f t="shared" si="25"/>
        <v/>
      </c>
      <c r="L158" s="30" t="str">
        <f t="shared" si="26"/>
        <v/>
      </c>
      <c r="M158" s="39" t="str">
        <f t="shared" si="27"/>
        <v/>
      </c>
    </row>
    <row r="159" spans="1:13">
      <c r="A159" s="17" t="s">
        <v>60</v>
      </c>
      <c r="B159" s="19" t="s">
        <v>535</v>
      </c>
      <c r="C159" s="365">
        <v>1</v>
      </c>
      <c r="D159" s="7" t="str">
        <f t="shared" si="21"/>
        <v>{"key_code":"t"},{"key_code":"o"}</v>
      </c>
      <c r="E159" s="370">
        <f t="shared" si="28"/>
        <v>1</v>
      </c>
      <c r="F159" s="371">
        <f t="shared" si="28"/>
        <v>0</v>
      </c>
      <c r="G159" s="372">
        <f t="shared" si="28"/>
        <v>0</v>
      </c>
      <c r="H159" s="38">
        <f t="shared" si="22"/>
        <v>2</v>
      </c>
      <c r="I159" s="30" t="str">
        <f t="shared" si="23"/>
        <v/>
      </c>
      <c r="J159" s="30" t="str">
        <f t="shared" si="24"/>
        <v>{"key_code":"t"},{"key_code":"o"}</v>
      </c>
      <c r="K159" s="30" t="str">
        <f t="shared" si="25"/>
        <v/>
      </c>
      <c r="L159" s="30" t="str">
        <f t="shared" si="26"/>
        <v/>
      </c>
      <c r="M159" s="39" t="str">
        <f t="shared" si="27"/>
        <v/>
      </c>
    </row>
    <row r="160" spans="1:13">
      <c r="A160" s="17" t="s">
        <v>391</v>
      </c>
      <c r="B160" s="19" t="s">
        <v>796</v>
      </c>
      <c r="C160" s="365">
        <v>1</v>
      </c>
      <c r="D160" s="7" t="str">
        <f t="shared" si="21"/>
        <v>{"key_code":"t"},{"key_code":"s"},{"key_code":"a"}</v>
      </c>
      <c r="E160" s="370">
        <f t="shared" si="28"/>
        <v>0</v>
      </c>
      <c r="F160" s="371">
        <f t="shared" si="28"/>
        <v>0</v>
      </c>
      <c r="G160" s="372">
        <f t="shared" si="28"/>
        <v>1</v>
      </c>
      <c r="H160" s="38">
        <f t="shared" si="22"/>
        <v>3</v>
      </c>
      <c r="I160" s="30" t="str">
        <f t="shared" si="23"/>
        <v/>
      </c>
      <c r="J160" s="30" t="str">
        <f t="shared" si="24"/>
        <v/>
      </c>
      <c r="K160" s="30" t="str">
        <f t="shared" si="25"/>
        <v>{"key_code":"t"},{"key_code":"s"},{"key_code":"a"}</v>
      </c>
      <c r="L160" s="30" t="str">
        <f t="shared" si="26"/>
        <v/>
      </c>
      <c r="M160" s="39" t="str">
        <f t="shared" si="27"/>
        <v/>
      </c>
    </row>
    <row r="161" spans="1:13">
      <c r="A161" s="17" t="s">
        <v>393</v>
      </c>
      <c r="B161" s="19" t="s">
        <v>797</v>
      </c>
      <c r="C161" s="365">
        <v>1</v>
      </c>
      <c r="D161" s="7" t="str">
        <f t="shared" si="21"/>
        <v>{"key_code":"t"},{"key_code":"s"},{"key_code":"e"}</v>
      </c>
      <c r="E161" s="370">
        <f t="shared" si="28"/>
        <v>0</v>
      </c>
      <c r="F161" s="371">
        <f t="shared" si="28"/>
        <v>0</v>
      </c>
      <c r="G161" s="372">
        <f t="shared" si="28"/>
        <v>0</v>
      </c>
      <c r="H161" s="38">
        <f t="shared" si="22"/>
        <v>3</v>
      </c>
      <c r="I161" s="30" t="str">
        <f t="shared" si="23"/>
        <v/>
      </c>
      <c r="J161" s="30" t="str">
        <f t="shared" si="24"/>
        <v/>
      </c>
      <c r="K161" s="30" t="str">
        <f t="shared" si="25"/>
        <v>{"key_code":"t"},{"key_code":"s"},{"key_code":"e"}</v>
      </c>
      <c r="L161" s="30" t="str">
        <f t="shared" si="26"/>
        <v/>
      </c>
      <c r="M161" s="39" t="str">
        <f t="shared" si="27"/>
        <v/>
      </c>
    </row>
    <row r="162" spans="1:13">
      <c r="A162" s="17" t="s">
        <v>392</v>
      </c>
      <c r="B162" s="19" t="s">
        <v>798</v>
      </c>
      <c r="C162" s="365">
        <v>1</v>
      </c>
      <c r="D162" s="7" t="str">
        <f t="shared" si="21"/>
        <v>{"key_code":"t"},{"key_code":"s"},{"key_code":"i"}</v>
      </c>
      <c r="E162" s="370">
        <f t="shared" si="28"/>
        <v>0</v>
      </c>
      <c r="F162" s="371">
        <f t="shared" si="28"/>
        <v>0</v>
      </c>
      <c r="G162" s="372">
        <f t="shared" si="28"/>
        <v>0</v>
      </c>
      <c r="H162" s="38">
        <f t="shared" si="22"/>
        <v>3</v>
      </c>
      <c r="I162" s="30" t="str">
        <f t="shared" si="23"/>
        <v/>
      </c>
      <c r="J162" s="30" t="str">
        <f t="shared" si="24"/>
        <v/>
      </c>
      <c r="K162" s="30" t="str">
        <f t="shared" si="25"/>
        <v>{"key_code":"t"},{"key_code":"s"},{"key_code":"i"}</v>
      </c>
      <c r="L162" s="30" t="str">
        <f t="shared" si="26"/>
        <v/>
      </c>
      <c r="M162" s="39" t="str">
        <f t="shared" si="27"/>
        <v/>
      </c>
    </row>
    <row r="163" spans="1:13">
      <c r="A163" s="16" t="s">
        <v>394</v>
      </c>
      <c r="B163" s="19" t="s">
        <v>799</v>
      </c>
      <c r="C163" s="365">
        <v>1</v>
      </c>
      <c r="D163" s="7" t="str">
        <f t="shared" si="21"/>
        <v>{"key_code":"t"},{"key_code":"s"},{"key_code":"o"}</v>
      </c>
      <c r="E163" s="370">
        <f t="shared" si="28"/>
        <v>0</v>
      </c>
      <c r="F163" s="371">
        <f t="shared" si="28"/>
        <v>0</v>
      </c>
      <c r="G163" s="372">
        <f t="shared" si="28"/>
        <v>0</v>
      </c>
      <c r="H163" s="38">
        <f t="shared" si="22"/>
        <v>3</v>
      </c>
      <c r="I163" s="30" t="str">
        <f t="shared" si="23"/>
        <v/>
      </c>
      <c r="J163" s="30" t="str">
        <f t="shared" si="24"/>
        <v/>
      </c>
      <c r="K163" s="30" t="str">
        <f t="shared" si="25"/>
        <v>{"key_code":"t"},{"key_code":"s"},{"key_code":"o"}</v>
      </c>
      <c r="L163" s="30" t="str">
        <f t="shared" si="26"/>
        <v/>
      </c>
      <c r="M163" s="39" t="str">
        <f t="shared" si="27"/>
        <v/>
      </c>
    </row>
    <row r="164" spans="1:13">
      <c r="A164" s="17" t="s">
        <v>536</v>
      </c>
      <c r="B164" s="19" t="s">
        <v>537</v>
      </c>
      <c r="C164" s="365">
        <v>1</v>
      </c>
      <c r="D164" s="7" t="str">
        <f t="shared" si="21"/>
        <v>{"key_code":"t"},{"key_code":"u"}</v>
      </c>
      <c r="E164" s="370">
        <f t="shared" ref="E164:G183" si="29">COUNTIFS(出力かな,$A164,入力キー数,E$3)</f>
        <v>1</v>
      </c>
      <c r="F164" s="371">
        <f t="shared" si="29"/>
        <v>0</v>
      </c>
      <c r="G164" s="372">
        <f t="shared" si="29"/>
        <v>0</v>
      </c>
      <c r="H164" s="38">
        <f t="shared" si="22"/>
        <v>2</v>
      </c>
      <c r="I164" s="30" t="str">
        <f t="shared" si="23"/>
        <v/>
      </c>
      <c r="J164" s="30" t="str">
        <f t="shared" si="24"/>
        <v>{"key_code":"t"},{"key_code":"u"}</v>
      </c>
      <c r="K164" s="30" t="str">
        <f t="shared" si="25"/>
        <v/>
      </c>
      <c r="L164" s="30" t="str">
        <f t="shared" si="26"/>
        <v/>
      </c>
      <c r="M164" s="39" t="str">
        <f t="shared" si="27"/>
        <v/>
      </c>
    </row>
    <row r="165" spans="1:13">
      <c r="A165" s="17" t="s">
        <v>800</v>
      </c>
      <c r="B165" s="19" t="s">
        <v>801</v>
      </c>
      <c r="C165" s="365">
        <v>1</v>
      </c>
      <c r="D165" s="7" t="str">
        <f t="shared" si="21"/>
        <v>{"key_code":"t"},{"key_code":"w"},{"key_code":"a"}</v>
      </c>
      <c r="E165" s="370">
        <f t="shared" si="29"/>
        <v>0</v>
      </c>
      <c r="F165" s="371">
        <f t="shared" si="29"/>
        <v>0</v>
      </c>
      <c r="G165" s="372">
        <f t="shared" si="29"/>
        <v>0</v>
      </c>
      <c r="H165" s="38">
        <f t="shared" si="22"/>
        <v>3</v>
      </c>
      <c r="I165" s="30" t="str">
        <f t="shared" si="23"/>
        <v/>
      </c>
      <c r="J165" s="30" t="str">
        <f t="shared" si="24"/>
        <v/>
      </c>
      <c r="K165" s="30" t="str">
        <f t="shared" si="25"/>
        <v>{"key_code":"t"},{"key_code":"w"},{"key_code":"a"}</v>
      </c>
      <c r="L165" s="30" t="str">
        <f t="shared" si="26"/>
        <v/>
      </c>
      <c r="M165" s="39" t="str">
        <f t="shared" si="27"/>
        <v/>
      </c>
    </row>
    <row r="166" spans="1:13">
      <c r="A166" s="17" t="s">
        <v>802</v>
      </c>
      <c r="B166" s="19" t="s">
        <v>803</v>
      </c>
      <c r="C166" s="365">
        <v>1</v>
      </c>
      <c r="D166" s="7" t="str">
        <f t="shared" si="21"/>
        <v>{"key_code":"t"},{"key_code":"w"},{"key_code":"e"}</v>
      </c>
      <c r="E166" s="370">
        <f t="shared" si="29"/>
        <v>0</v>
      </c>
      <c r="F166" s="371">
        <f t="shared" si="29"/>
        <v>0</v>
      </c>
      <c r="G166" s="372">
        <f t="shared" si="29"/>
        <v>0</v>
      </c>
      <c r="H166" s="38">
        <f t="shared" si="22"/>
        <v>3</v>
      </c>
      <c r="I166" s="30" t="str">
        <f t="shared" si="23"/>
        <v/>
      </c>
      <c r="J166" s="30" t="str">
        <f t="shared" si="24"/>
        <v/>
      </c>
      <c r="K166" s="30" t="str">
        <f t="shared" si="25"/>
        <v>{"key_code":"t"},{"key_code":"w"},{"key_code":"e"}</v>
      </c>
      <c r="L166" s="30" t="str">
        <f t="shared" si="26"/>
        <v/>
      </c>
      <c r="M166" s="39" t="str">
        <f t="shared" si="27"/>
        <v/>
      </c>
    </row>
    <row r="167" spans="1:13">
      <c r="A167" s="17" t="s">
        <v>804</v>
      </c>
      <c r="B167" s="19" t="s">
        <v>805</v>
      </c>
      <c r="C167" s="365">
        <v>1</v>
      </c>
      <c r="D167" s="7" t="str">
        <f t="shared" si="21"/>
        <v>{"key_code":"t"},{"key_code":"w"},{"key_code":"i"}</v>
      </c>
      <c r="E167" s="370">
        <f t="shared" si="29"/>
        <v>0</v>
      </c>
      <c r="F167" s="371">
        <f t="shared" si="29"/>
        <v>0</v>
      </c>
      <c r="G167" s="372">
        <f t="shared" si="29"/>
        <v>0</v>
      </c>
      <c r="H167" s="38">
        <f t="shared" si="22"/>
        <v>3</v>
      </c>
      <c r="I167" s="30" t="str">
        <f t="shared" si="23"/>
        <v/>
      </c>
      <c r="J167" s="30" t="str">
        <f t="shared" si="24"/>
        <v/>
      </c>
      <c r="K167" s="30" t="str">
        <f t="shared" si="25"/>
        <v>{"key_code":"t"},{"key_code":"w"},{"key_code":"i"}</v>
      </c>
      <c r="L167" s="30" t="str">
        <f t="shared" si="26"/>
        <v/>
      </c>
      <c r="M167" s="39" t="str">
        <f t="shared" si="27"/>
        <v/>
      </c>
    </row>
    <row r="168" spans="1:13">
      <c r="A168" s="17" t="s">
        <v>806</v>
      </c>
      <c r="B168" s="19" t="s">
        <v>807</v>
      </c>
      <c r="C168" s="365">
        <v>1</v>
      </c>
      <c r="D168" s="7" t="str">
        <f t="shared" si="21"/>
        <v>{"key_code":"t"},{"key_code":"w"},{"key_code":"o"}</v>
      </c>
      <c r="E168" s="370">
        <f t="shared" si="29"/>
        <v>0</v>
      </c>
      <c r="F168" s="371">
        <f t="shared" si="29"/>
        <v>0</v>
      </c>
      <c r="G168" s="372">
        <f t="shared" si="29"/>
        <v>0</v>
      </c>
      <c r="H168" s="38">
        <f t="shared" si="22"/>
        <v>3</v>
      </c>
      <c r="I168" s="30" t="str">
        <f t="shared" si="23"/>
        <v/>
      </c>
      <c r="J168" s="30" t="str">
        <f t="shared" si="24"/>
        <v/>
      </c>
      <c r="K168" s="30" t="str">
        <f t="shared" si="25"/>
        <v>{"key_code":"t"},{"key_code":"w"},{"key_code":"o"}</v>
      </c>
      <c r="L168" s="30" t="str">
        <f t="shared" si="26"/>
        <v/>
      </c>
      <c r="M168" s="39" t="str">
        <f t="shared" si="27"/>
        <v/>
      </c>
    </row>
    <row r="169" spans="1:13">
      <c r="A169" s="16" t="s">
        <v>362</v>
      </c>
      <c r="B169" s="19" t="s">
        <v>808</v>
      </c>
      <c r="C169" s="365">
        <v>1</v>
      </c>
      <c r="D169" s="7" t="str">
        <f t="shared" si="21"/>
        <v>{"key_code":"t"},{"key_code":"w"},{"key_code":"u"}</v>
      </c>
      <c r="E169" s="370">
        <f t="shared" si="29"/>
        <v>0</v>
      </c>
      <c r="F169" s="371">
        <f t="shared" si="29"/>
        <v>0</v>
      </c>
      <c r="G169" s="372">
        <f t="shared" si="29"/>
        <v>1</v>
      </c>
      <c r="H169" s="38">
        <f t="shared" si="22"/>
        <v>3</v>
      </c>
      <c r="I169" s="30" t="str">
        <f t="shared" si="23"/>
        <v/>
      </c>
      <c r="J169" s="30" t="str">
        <f t="shared" si="24"/>
        <v/>
      </c>
      <c r="K169" s="30" t="str">
        <f t="shared" si="25"/>
        <v>{"key_code":"t"},{"key_code":"w"},{"key_code":"u"}</v>
      </c>
      <c r="L169" s="30" t="str">
        <f t="shared" si="26"/>
        <v/>
      </c>
      <c r="M169" s="39" t="str">
        <f t="shared" si="27"/>
        <v/>
      </c>
    </row>
    <row r="170" spans="1:13">
      <c r="A170" s="16" t="s">
        <v>443</v>
      </c>
      <c r="B170" s="19" t="s">
        <v>809</v>
      </c>
      <c r="C170" s="365">
        <v>1</v>
      </c>
      <c r="D170" s="7" t="str">
        <f t="shared" si="21"/>
        <v>{"key_code":"t"},{"key_code":"y"},{"key_code":"a"}</v>
      </c>
      <c r="E170" s="370">
        <f t="shared" si="29"/>
        <v>0</v>
      </c>
      <c r="F170" s="371">
        <f t="shared" si="29"/>
        <v>1</v>
      </c>
      <c r="G170" s="372">
        <f t="shared" si="29"/>
        <v>0</v>
      </c>
      <c r="H170" s="38">
        <f t="shared" si="22"/>
        <v>3</v>
      </c>
      <c r="I170" s="30" t="str">
        <f t="shared" si="23"/>
        <v/>
      </c>
      <c r="J170" s="30" t="str">
        <f t="shared" si="24"/>
        <v/>
      </c>
      <c r="K170" s="30" t="str">
        <f t="shared" si="25"/>
        <v>{"key_code":"t"},{"key_code":"y"},{"key_code":"a"}</v>
      </c>
      <c r="L170" s="30" t="str">
        <f t="shared" si="26"/>
        <v/>
      </c>
      <c r="M170" s="39" t="str">
        <f t="shared" si="27"/>
        <v/>
      </c>
    </row>
    <row r="171" spans="1:13">
      <c r="A171" s="16" t="s">
        <v>365</v>
      </c>
      <c r="B171" s="19" t="s">
        <v>810</v>
      </c>
      <c r="C171" s="365">
        <v>1</v>
      </c>
      <c r="D171" s="7" t="str">
        <f t="shared" si="21"/>
        <v>{"key_code":"t"},{"key_code":"y"},{"key_code":"e"}</v>
      </c>
      <c r="E171" s="370">
        <f t="shared" si="29"/>
        <v>0</v>
      </c>
      <c r="F171" s="371">
        <f t="shared" si="29"/>
        <v>0</v>
      </c>
      <c r="G171" s="372">
        <f t="shared" si="29"/>
        <v>1</v>
      </c>
      <c r="H171" s="38">
        <f t="shared" si="22"/>
        <v>3</v>
      </c>
      <c r="I171" s="30" t="str">
        <f t="shared" si="23"/>
        <v/>
      </c>
      <c r="J171" s="30" t="str">
        <f t="shared" si="24"/>
        <v/>
      </c>
      <c r="K171" s="30" t="str">
        <f t="shared" si="25"/>
        <v>{"key_code":"t"},{"key_code":"y"},{"key_code":"e"}</v>
      </c>
      <c r="L171" s="30" t="str">
        <f t="shared" si="26"/>
        <v/>
      </c>
      <c r="M171" s="39" t="str">
        <f t="shared" si="27"/>
        <v/>
      </c>
    </row>
    <row r="172" spans="1:13">
      <c r="A172" s="16" t="s">
        <v>811</v>
      </c>
      <c r="B172" s="19" t="s">
        <v>812</v>
      </c>
      <c r="C172" s="365">
        <v>1</v>
      </c>
      <c r="D172" s="7" t="str">
        <f t="shared" si="21"/>
        <v>{"key_code":"t"},{"key_code":"y"},{"key_code":"i"}</v>
      </c>
      <c r="E172" s="370">
        <f t="shared" si="29"/>
        <v>0</v>
      </c>
      <c r="F172" s="371">
        <f t="shared" si="29"/>
        <v>0</v>
      </c>
      <c r="G172" s="372">
        <f t="shared" si="29"/>
        <v>0</v>
      </c>
      <c r="H172" s="38">
        <f t="shared" si="22"/>
        <v>3</v>
      </c>
      <c r="I172" s="30" t="str">
        <f t="shared" si="23"/>
        <v/>
      </c>
      <c r="J172" s="30" t="str">
        <f t="shared" si="24"/>
        <v/>
      </c>
      <c r="K172" s="30" t="str">
        <f t="shared" si="25"/>
        <v>{"key_code":"t"},{"key_code":"y"},{"key_code":"i"}</v>
      </c>
      <c r="L172" s="30" t="str">
        <f t="shared" si="26"/>
        <v/>
      </c>
      <c r="M172" s="39" t="str">
        <f t="shared" si="27"/>
        <v/>
      </c>
    </row>
    <row r="173" spans="1:13">
      <c r="A173" s="16" t="s">
        <v>445</v>
      </c>
      <c r="B173" s="19" t="s">
        <v>813</v>
      </c>
      <c r="C173" s="365">
        <v>1</v>
      </c>
      <c r="D173" s="7" t="str">
        <f t="shared" si="21"/>
        <v>{"key_code":"t"},{"key_code":"y"},{"key_code":"o"}</v>
      </c>
      <c r="E173" s="370">
        <f t="shared" si="29"/>
        <v>0</v>
      </c>
      <c r="F173" s="371">
        <f t="shared" si="29"/>
        <v>1</v>
      </c>
      <c r="G173" s="372">
        <f t="shared" si="29"/>
        <v>0</v>
      </c>
      <c r="H173" s="38">
        <f t="shared" si="22"/>
        <v>3</v>
      </c>
      <c r="I173" s="30" t="str">
        <f t="shared" si="23"/>
        <v/>
      </c>
      <c r="J173" s="30" t="str">
        <f t="shared" si="24"/>
        <v/>
      </c>
      <c r="K173" s="30" t="str">
        <f t="shared" si="25"/>
        <v>{"key_code":"t"},{"key_code":"y"},{"key_code":"o"}</v>
      </c>
      <c r="L173" s="30" t="str">
        <f t="shared" si="26"/>
        <v/>
      </c>
      <c r="M173" s="39" t="str">
        <f t="shared" si="27"/>
        <v/>
      </c>
    </row>
    <row r="174" spans="1:13">
      <c r="A174" s="16" t="s">
        <v>444</v>
      </c>
      <c r="B174" s="19" t="s">
        <v>814</v>
      </c>
      <c r="C174" s="365">
        <v>1</v>
      </c>
      <c r="D174" s="7" t="str">
        <f t="shared" si="21"/>
        <v>{"key_code":"t"},{"key_code":"y"},{"key_code":"u"}</v>
      </c>
      <c r="E174" s="370">
        <f t="shared" si="29"/>
        <v>0</v>
      </c>
      <c r="F174" s="371">
        <f t="shared" si="29"/>
        <v>1</v>
      </c>
      <c r="G174" s="372">
        <f t="shared" si="29"/>
        <v>0</v>
      </c>
      <c r="H174" s="38">
        <f t="shared" si="22"/>
        <v>3</v>
      </c>
      <c r="I174" s="30" t="str">
        <f t="shared" si="23"/>
        <v/>
      </c>
      <c r="J174" s="30" t="str">
        <f t="shared" si="24"/>
        <v/>
      </c>
      <c r="K174" s="30" t="str">
        <f t="shared" si="25"/>
        <v>{"key_code":"t"},{"key_code":"y"},{"key_code":"u"}</v>
      </c>
      <c r="L174" s="30" t="str">
        <f t="shared" si="26"/>
        <v/>
      </c>
      <c r="M174" s="39" t="str">
        <f t="shared" si="27"/>
        <v/>
      </c>
    </row>
    <row r="175" spans="1:13">
      <c r="A175" s="16" t="s">
        <v>71</v>
      </c>
      <c r="B175" s="19" t="s">
        <v>132</v>
      </c>
      <c r="C175" s="365">
        <v>1</v>
      </c>
      <c r="D175" s="7" t="str">
        <f t="shared" si="21"/>
        <v>{"key_code":"u"}</v>
      </c>
      <c r="E175" s="370">
        <f t="shared" si="29"/>
        <v>1</v>
      </c>
      <c r="F175" s="371">
        <f t="shared" si="29"/>
        <v>0</v>
      </c>
      <c r="G175" s="372">
        <f t="shared" si="29"/>
        <v>0</v>
      </c>
      <c r="H175" s="38">
        <f t="shared" si="22"/>
        <v>1</v>
      </c>
      <c r="I175" s="30" t="str">
        <f t="shared" si="23"/>
        <v>{"key_code":"u"}</v>
      </c>
      <c r="J175" s="30" t="str">
        <f t="shared" si="24"/>
        <v/>
      </c>
      <c r="K175" s="30" t="str">
        <f t="shared" si="25"/>
        <v/>
      </c>
      <c r="L175" s="30" t="str">
        <f t="shared" si="26"/>
        <v/>
      </c>
      <c r="M175" s="39" t="str">
        <f t="shared" si="27"/>
        <v/>
      </c>
    </row>
    <row r="176" spans="1:13">
      <c r="A176" s="16" t="s">
        <v>373</v>
      </c>
      <c r="B176" s="19" t="s">
        <v>815</v>
      </c>
      <c r="C176" s="365">
        <v>1</v>
      </c>
      <c r="D176" s="7" t="str">
        <f t="shared" si="21"/>
        <v>{"key_code":"v"},{"key_code":"a"}</v>
      </c>
      <c r="E176" s="370">
        <f t="shared" si="29"/>
        <v>0</v>
      </c>
      <c r="F176" s="371">
        <f t="shared" si="29"/>
        <v>0</v>
      </c>
      <c r="G176" s="372">
        <f t="shared" si="29"/>
        <v>1</v>
      </c>
      <c r="H176" s="38">
        <f t="shared" si="22"/>
        <v>2</v>
      </c>
      <c r="I176" s="30" t="str">
        <f t="shared" si="23"/>
        <v/>
      </c>
      <c r="J176" s="30" t="str">
        <f t="shared" si="24"/>
        <v>{"key_code":"v"},{"key_code":"a"}</v>
      </c>
      <c r="K176" s="30" t="str">
        <f t="shared" si="25"/>
        <v/>
      </c>
      <c r="L176" s="30" t="str">
        <f t="shared" si="26"/>
        <v/>
      </c>
      <c r="M176" s="39" t="str">
        <f t="shared" si="27"/>
        <v/>
      </c>
    </row>
    <row r="177" spans="1:13">
      <c r="A177" s="16" t="s">
        <v>375</v>
      </c>
      <c r="B177" s="19" t="s">
        <v>816</v>
      </c>
      <c r="C177" s="365">
        <v>1</v>
      </c>
      <c r="D177" s="7" t="str">
        <f t="shared" si="21"/>
        <v>{"key_code":"v"},{"key_code":"e"}</v>
      </c>
      <c r="E177" s="370">
        <f t="shared" si="29"/>
        <v>0</v>
      </c>
      <c r="F177" s="371">
        <f t="shared" si="29"/>
        <v>0</v>
      </c>
      <c r="G177" s="372">
        <f t="shared" si="29"/>
        <v>1</v>
      </c>
      <c r="H177" s="38">
        <f t="shared" si="22"/>
        <v>2</v>
      </c>
      <c r="I177" s="30" t="str">
        <f t="shared" si="23"/>
        <v/>
      </c>
      <c r="J177" s="30" t="str">
        <f t="shared" si="24"/>
        <v>{"key_code":"v"},{"key_code":"e"}</v>
      </c>
      <c r="K177" s="30" t="str">
        <f t="shared" si="25"/>
        <v/>
      </c>
      <c r="L177" s="30" t="str">
        <f t="shared" si="26"/>
        <v/>
      </c>
      <c r="M177" s="39" t="str">
        <f t="shared" si="27"/>
        <v/>
      </c>
    </row>
    <row r="178" spans="1:13">
      <c r="A178" s="16" t="s">
        <v>374</v>
      </c>
      <c r="B178" s="19" t="s">
        <v>817</v>
      </c>
      <c r="C178" s="365">
        <v>1</v>
      </c>
      <c r="D178" s="7" t="str">
        <f t="shared" si="21"/>
        <v>{"key_code":"v"},{"key_code":"i"}</v>
      </c>
      <c r="E178" s="370">
        <f t="shared" si="29"/>
        <v>0</v>
      </c>
      <c r="F178" s="371">
        <f t="shared" si="29"/>
        <v>0</v>
      </c>
      <c r="G178" s="372">
        <f t="shared" si="29"/>
        <v>1</v>
      </c>
      <c r="H178" s="38">
        <f t="shared" si="22"/>
        <v>2</v>
      </c>
      <c r="I178" s="30" t="str">
        <f t="shared" si="23"/>
        <v/>
      </c>
      <c r="J178" s="30" t="str">
        <f t="shared" si="24"/>
        <v>{"key_code":"v"},{"key_code":"i"}</v>
      </c>
      <c r="K178" s="30" t="str">
        <f t="shared" si="25"/>
        <v/>
      </c>
      <c r="L178" s="30" t="str">
        <f t="shared" si="26"/>
        <v/>
      </c>
      <c r="M178" s="39" t="str">
        <f t="shared" si="27"/>
        <v/>
      </c>
    </row>
    <row r="179" spans="1:13">
      <c r="A179" s="16" t="s">
        <v>376</v>
      </c>
      <c r="B179" s="19" t="s">
        <v>818</v>
      </c>
      <c r="C179" s="365">
        <v>1</v>
      </c>
      <c r="D179" s="7" t="str">
        <f t="shared" si="21"/>
        <v>{"key_code":"v"},{"key_code":"o"}</v>
      </c>
      <c r="E179" s="370">
        <f t="shared" si="29"/>
        <v>0</v>
      </c>
      <c r="F179" s="371">
        <f t="shared" si="29"/>
        <v>0</v>
      </c>
      <c r="G179" s="372">
        <f t="shared" si="29"/>
        <v>1</v>
      </c>
      <c r="H179" s="38">
        <f t="shared" si="22"/>
        <v>2</v>
      </c>
      <c r="I179" s="30" t="str">
        <f t="shared" si="23"/>
        <v/>
      </c>
      <c r="J179" s="30" t="str">
        <f t="shared" si="24"/>
        <v>{"key_code":"v"},{"key_code":"o"}</v>
      </c>
      <c r="K179" s="30" t="str">
        <f t="shared" si="25"/>
        <v/>
      </c>
      <c r="L179" s="30" t="str">
        <f t="shared" si="26"/>
        <v/>
      </c>
      <c r="M179" s="39" t="str">
        <f t="shared" si="27"/>
        <v/>
      </c>
    </row>
    <row r="180" spans="1:13">
      <c r="A180" s="16" t="s">
        <v>408</v>
      </c>
      <c r="B180" s="19" t="s">
        <v>819</v>
      </c>
      <c r="C180" s="365">
        <v>1</v>
      </c>
      <c r="D180" s="7" t="str">
        <f t="shared" si="21"/>
        <v>{"key_code":"v"},{"key_code":"u"}</v>
      </c>
      <c r="E180" s="370">
        <f t="shared" si="29"/>
        <v>1</v>
      </c>
      <c r="F180" s="371">
        <f t="shared" si="29"/>
        <v>0</v>
      </c>
      <c r="G180" s="372">
        <f t="shared" si="29"/>
        <v>0</v>
      </c>
      <c r="H180" s="38">
        <f t="shared" si="22"/>
        <v>2</v>
      </c>
      <c r="I180" s="30" t="str">
        <f t="shared" si="23"/>
        <v/>
      </c>
      <c r="J180" s="30" t="str">
        <f t="shared" si="24"/>
        <v>{"key_code":"v"},{"key_code":"u"}</v>
      </c>
      <c r="K180" s="30" t="str">
        <f t="shared" si="25"/>
        <v/>
      </c>
      <c r="L180" s="30" t="str">
        <f t="shared" si="26"/>
        <v/>
      </c>
      <c r="M180" s="39" t="str">
        <f t="shared" si="27"/>
        <v/>
      </c>
    </row>
    <row r="181" spans="1:13">
      <c r="A181" s="16" t="s">
        <v>820</v>
      </c>
      <c r="B181" s="19" t="s">
        <v>821</v>
      </c>
      <c r="C181" s="365">
        <v>1</v>
      </c>
      <c r="D181" s="7" t="str">
        <f t="shared" si="21"/>
        <v>{"key_code":"v"},{"key_code":"y"},{"key_code":"a"}</v>
      </c>
      <c r="E181" s="370">
        <f t="shared" si="29"/>
        <v>0</v>
      </c>
      <c r="F181" s="371">
        <f t="shared" si="29"/>
        <v>0</v>
      </c>
      <c r="G181" s="372">
        <f t="shared" si="29"/>
        <v>0</v>
      </c>
      <c r="H181" s="38">
        <f t="shared" si="22"/>
        <v>3</v>
      </c>
      <c r="I181" s="30" t="str">
        <f t="shared" si="23"/>
        <v/>
      </c>
      <c r="J181" s="30" t="str">
        <f t="shared" si="24"/>
        <v/>
      </c>
      <c r="K181" s="30" t="str">
        <f t="shared" si="25"/>
        <v>{"key_code":"v"},{"key_code":"y"},{"key_code":"a"}</v>
      </c>
      <c r="L181" s="30" t="str">
        <f t="shared" si="26"/>
        <v/>
      </c>
      <c r="M181" s="39" t="str">
        <f t="shared" si="27"/>
        <v/>
      </c>
    </row>
    <row r="182" spans="1:13">
      <c r="A182" s="16" t="s">
        <v>822</v>
      </c>
      <c r="B182" s="19" t="s">
        <v>823</v>
      </c>
      <c r="C182" s="365">
        <v>1</v>
      </c>
      <c r="D182" s="7" t="str">
        <f t="shared" si="21"/>
        <v>{"key_code":"v"},{"key_code":"y"},{"key_code":"o"}</v>
      </c>
      <c r="E182" s="370">
        <f t="shared" si="29"/>
        <v>0</v>
      </c>
      <c r="F182" s="371">
        <f t="shared" si="29"/>
        <v>0</v>
      </c>
      <c r="G182" s="372">
        <f t="shared" si="29"/>
        <v>0</v>
      </c>
      <c r="H182" s="38">
        <f t="shared" si="22"/>
        <v>3</v>
      </c>
      <c r="I182" s="30" t="str">
        <f t="shared" si="23"/>
        <v/>
      </c>
      <c r="J182" s="30" t="str">
        <f t="shared" si="24"/>
        <v/>
      </c>
      <c r="K182" s="30" t="str">
        <f t="shared" si="25"/>
        <v>{"key_code":"v"},{"key_code":"y"},{"key_code":"o"}</v>
      </c>
      <c r="L182" s="30" t="str">
        <f t="shared" si="26"/>
        <v/>
      </c>
      <c r="M182" s="39" t="str">
        <f t="shared" si="27"/>
        <v/>
      </c>
    </row>
    <row r="183" spans="1:13">
      <c r="A183" s="16" t="s">
        <v>377</v>
      </c>
      <c r="B183" s="19" t="s">
        <v>824</v>
      </c>
      <c r="C183" s="365">
        <v>1</v>
      </c>
      <c r="D183" s="7" t="str">
        <f t="shared" si="21"/>
        <v>{"key_code":"v"},{"key_code":"y"},{"key_code":"u"}</v>
      </c>
      <c r="E183" s="370">
        <f t="shared" si="29"/>
        <v>0</v>
      </c>
      <c r="F183" s="371">
        <f t="shared" si="29"/>
        <v>0</v>
      </c>
      <c r="G183" s="372">
        <f t="shared" si="29"/>
        <v>1</v>
      </c>
      <c r="H183" s="38">
        <f t="shared" si="22"/>
        <v>3</v>
      </c>
      <c r="I183" s="30" t="str">
        <f t="shared" si="23"/>
        <v/>
      </c>
      <c r="J183" s="30" t="str">
        <f t="shared" si="24"/>
        <v/>
      </c>
      <c r="K183" s="30" t="str">
        <f t="shared" si="25"/>
        <v>{"key_code":"v"},{"key_code":"y"},{"key_code":"u"}</v>
      </c>
      <c r="L183" s="30" t="str">
        <f t="shared" si="26"/>
        <v/>
      </c>
      <c r="M183" s="39" t="str">
        <f t="shared" si="27"/>
        <v/>
      </c>
    </row>
    <row r="184" spans="1:13">
      <c r="A184" s="16" t="s">
        <v>54</v>
      </c>
      <c r="B184" s="19" t="s">
        <v>538</v>
      </c>
      <c r="C184" s="365">
        <v>1</v>
      </c>
      <c r="D184" s="7" t="str">
        <f t="shared" si="21"/>
        <v>{"key_code":"w"},{"key_code":"a"}</v>
      </c>
      <c r="E184" s="370">
        <f t="shared" ref="E184:G203" si="30">COUNTIFS(出力かな,$A184,入力キー数,E$3)</f>
        <v>1</v>
      </c>
      <c r="F184" s="371">
        <f t="shared" si="30"/>
        <v>0</v>
      </c>
      <c r="G184" s="372">
        <f t="shared" si="30"/>
        <v>0</v>
      </c>
      <c r="H184" s="38">
        <f t="shared" si="22"/>
        <v>2</v>
      </c>
      <c r="I184" s="30" t="str">
        <f t="shared" si="23"/>
        <v/>
      </c>
      <c r="J184" s="30" t="str">
        <f t="shared" si="24"/>
        <v>{"key_code":"w"},{"key_code":"a"}</v>
      </c>
      <c r="K184" s="30" t="str">
        <f t="shared" si="25"/>
        <v/>
      </c>
      <c r="L184" s="30" t="str">
        <f t="shared" si="26"/>
        <v/>
      </c>
      <c r="M184" s="39" t="str">
        <f t="shared" si="27"/>
        <v/>
      </c>
    </row>
    <row r="185" spans="1:13">
      <c r="A185" s="16" t="s">
        <v>379</v>
      </c>
      <c r="B185" s="19" t="s">
        <v>825</v>
      </c>
      <c r="C185" s="365">
        <v>1</v>
      </c>
      <c r="D185" s="7" t="str">
        <f t="shared" si="21"/>
        <v>{"key_code":"w"},{"key_code":"e"}</v>
      </c>
      <c r="E185" s="370">
        <f t="shared" si="30"/>
        <v>0</v>
      </c>
      <c r="F185" s="371">
        <f t="shared" si="30"/>
        <v>0</v>
      </c>
      <c r="G185" s="372">
        <f t="shared" si="30"/>
        <v>1</v>
      </c>
      <c r="H185" s="38">
        <f t="shared" si="22"/>
        <v>2</v>
      </c>
      <c r="I185" s="30" t="str">
        <f t="shared" si="23"/>
        <v/>
      </c>
      <c r="J185" s="30" t="str">
        <f t="shared" si="24"/>
        <v>{"key_code":"w"},{"key_code":"e"}</v>
      </c>
      <c r="K185" s="30" t="str">
        <f t="shared" si="25"/>
        <v/>
      </c>
      <c r="L185" s="30" t="str">
        <f t="shared" si="26"/>
        <v/>
      </c>
      <c r="M185" s="39" t="str">
        <f t="shared" si="27"/>
        <v/>
      </c>
    </row>
    <row r="186" spans="1:13">
      <c r="A186" s="16" t="s">
        <v>826</v>
      </c>
      <c r="B186" s="19" t="s">
        <v>827</v>
      </c>
      <c r="C186" s="365">
        <v>1</v>
      </c>
      <c r="D186" s="7" t="str">
        <f t="shared" si="21"/>
        <v>{"key_code":"w"},{"key_code":"h"},{"key_code":"a"}</v>
      </c>
      <c r="E186" s="370">
        <f t="shared" si="30"/>
        <v>0</v>
      </c>
      <c r="F186" s="371">
        <f t="shared" si="30"/>
        <v>0</v>
      </c>
      <c r="G186" s="372">
        <f t="shared" si="30"/>
        <v>0</v>
      </c>
      <c r="H186" s="38">
        <f t="shared" si="22"/>
        <v>3</v>
      </c>
      <c r="I186" s="30" t="str">
        <f t="shared" si="23"/>
        <v/>
      </c>
      <c r="J186" s="30" t="str">
        <f t="shared" si="24"/>
        <v/>
      </c>
      <c r="K186" s="30" t="str">
        <f t="shared" si="25"/>
        <v>{"key_code":"w"},{"key_code":"h"},{"key_code":"a"}</v>
      </c>
      <c r="L186" s="30" t="str">
        <f t="shared" si="26"/>
        <v/>
      </c>
      <c r="M186" s="39" t="str">
        <f t="shared" si="27"/>
        <v/>
      </c>
    </row>
    <row r="187" spans="1:13">
      <c r="A187" s="16" t="s">
        <v>380</v>
      </c>
      <c r="B187" s="19" t="s">
        <v>828</v>
      </c>
      <c r="C187" s="365">
        <v>1</v>
      </c>
      <c r="D187" s="7" t="str">
        <f t="shared" si="21"/>
        <v>{"key_code":"w"},{"key_code":"h"},{"key_code":"o"}</v>
      </c>
      <c r="E187" s="370">
        <f t="shared" si="30"/>
        <v>0</v>
      </c>
      <c r="F187" s="371">
        <f t="shared" si="30"/>
        <v>0</v>
      </c>
      <c r="G187" s="372">
        <f t="shared" si="30"/>
        <v>1</v>
      </c>
      <c r="H187" s="38">
        <f t="shared" si="22"/>
        <v>3</v>
      </c>
      <c r="I187" s="30" t="str">
        <f t="shared" si="23"/>
        <v/>
      </c>
      <c r="J187" s="30" t="str">
        <f t="shared" si="24"/>
        <v/>
      </c>
      <c r="K187" s="30" t="str">
        <f t="shared" si="25"/>
        <v>{"key_code":"w"},{"key_code":"h"},{"key_code":"o"}</v>
      </c>
      <c r="L187" s="30" t="str">
        <f t="shared" si="26"/>
        <v/>
      </c>
      <c r="M187" s="39" t="str">
        <f t="shared" si="27"/>
        <v/>
      </c>
    </row>
    <row r="188" spans="1:13">
      <c r="A188" s="16" t="s">
        <v>378</v>
      </c>
      <c r="B188" s="19" t="s">
        <v>829</v>
      </c>
      <c r="C188" s="365">
        <v>1</v>
      </c>
      <c r="D188" s="7" t="str">
        <f t="shared" si="21"/>
        <v>{"key_code":"w"},{"key_code":"i"}</v>
      </c>
      <c r="E188" s="370">
        <f t="shared" si="30"/>
        <v>0</v>
      </c>
      <c r="F188" s="371">
        <f t="shared" si="30"/>
        <v>0</v>
      </c>
      <c r="G188" s="372">
        <f t="shared" si="30"/>
        <v>1</v>
      </c>
      <c r="H188" s="38">
        <f t="shared" si="22"/>
        <v>2</v>
      </c>
      <c r="I188" s="30" t="str">
        <f t="shared" si="23"/>
        <v/>
      </c>
      <c r="J188" s="30" t="str">
        <f t="shared" si="24"/>
        <v>{"key_code":"w"},{"key_code":"i"}</v>
      </c>
      <c r="K188" s="30" t="str">
        <f t="shared" si="25"/>
        <v/>
      </c>
      <c r="L188" s="30" t="str">
        <f t="shared" si="26"/>
        <v/>
      </c>
      <c r="M188" s="39" t="str">
        <f t="shared" si="27"/>
        <v/>
      </c>
    </row>
    <row r="189" spans="1:13">
      <c r="A189" s="16" t="s">
        <v>76</v>
      </c>
      <c r="B189" s="19" t="s">
        <v>540</v>
      </c>
      <c r="C189" s="365">
        <v>1</v>
      </c>
      <c r="D189" s="7" t="str">
        <f t="shared" si="21"/>
        <v>{"key_code":"w"},{"key_code":"o"}</v>
      </c>
      <c r="E189" s="370">
        <f t="shared" si="30"/>
        <v>1</v>
      </c>
      <c r="F189" s="371">
        <f t="shared" si="30"/>
        <v>0</v>
      </c>
      <c r="G189" s="372">
        <f t="shared" si="30"/>
        <v>0</v>
      </c>
      <c r="H189" s="38">
        <f t="shared" si="22"/>
        <v>2</v>
      </c>
      <c r="I189" s="30" t="str">
        <f t="shared" si="23"/>
        <v/>
      </c>
      <c r="J189" s="30" t="str">
        <f t="shared" si="24"/>
        <v>{"key_code":"w"},{"key_code":"o"}</v>
      </c>
      <c r="K189" s="30" t="str">
        <f t="shared" si="25"/>
        <v/>
      </c>
      <c r="L189" s="30" t="str">
        <f t="shared" si="26"/>
        <v/>
      </c>
      <c r="M189" s="39" t="str">
        <f t="shared" si="27"/>
        <v/>
      </c>
    </row>
    <row r="190" spans="1:13">
      <c r="A190" s="16" t="s">
        <v>830</v>
      </c>
      <c r="B190" s="19" t="s">
        <v>541</v>
      </c>
      <c r="C190" s="365">
        <v>1</v>
      </c>
      <c r="D190" s="7" t="str">
        <f t="shared" si="21"/>
        <v>{"key_code":"x"},{"key_code":"a"}</v>
      </c>
      <c r="E190" s="370">
        <f t="shared" si="30"/>
        <v>0</v>
      </c>
      <c r="F190" s="371">
        <f t="shared" si="30"/>
        <v>1</v>
      </c>
      <c r="G190" s="372">
        <f t="shared" si="30"/>
        <v>0</v>
      </c>
      <c r="H190" s="38">
        <f t="shared" si="22"/>
        <v>2</v>
      </c>
      <c r="I190" s="30" t="str">
        <f t="shared" si="23"/>
        <v/>
      </c>
      <c r="J190" s="30" t="str">
        <f t="shared" si="24"/>
        <v>{"key_code":"x"},{"key_code":"a"}</v>
      </c>
      <c r="K190" s="30" t="str">
        <f t="shared" si="25"/>
        <v/>
      </c>
      <c r="L190" s="30" t="str">
        <f t="shared" si="26"/>
        <v/>
      </c>
      <c r="M190" s="39" t="str">
        <f t="shared" si="27"/>
        <v/>
      </c>
    </row>
    <row r="191" spans="1:13">
      <c r="A191" s="16" t="s">
        <v>831</v>
      </c>
      <c r="B191" s="19" t="s">
        <v>832</v>
      </c>
      <c r="C191" s="365">
        <v>1</v>
      </c>
      <c r="D191" s="7" t="str">
        <f t="shared" si="21"/>
        <v>{"key_code":"x"},{"key_code":"e"}</v>
      </c>
      <c r="E191" s="370">
        <f t="shared" si="30"/>
        <v>0</v>
      </c>
      <c r="F191" s="371">
        <f t="shared" si="30"/>
        <v>1</v>
      </c>
      <c r="G191" s="372">
        <f t="shared" si="30"/>
        <v>0</v>
      </c>
      <c r="H191" s="38">
        <f t="shared" si="22"/>
        <v>2</v>
      </c>
      <c r="I191" s="30" t="str">
        <f t="shared" si="23"/>
        <v/>
      </c>
      <c r="J191" s="30" t="str">
        <f t="shared" si="24"/>
        <v>{"key_code":"x"},{"key_code":"e"}</v>
      </c>
      <c r="K191" s="30" t="str">
        <f t="shared" si="25"/>
        <v/>
      </c>
      <c r="L191" s="30" t="str">
        <f t="shared" si="26"/>
        <v/>
      </c>
      <c r="M191" s="39" t="str">
        <f t="shared" si="27"/>
        <v/>
      </c>
    </row>
    <row r="192" spans="1:13">
      <c r="A192" s="16" t="s">
        <v>833</v>
      </c>
      <c r="B192" s="19" t="s">
        <v>834</v>
      </c>
      <c r="C192" s="365">
        <v>1</v>
      </c>
      <c r="D192" s="7" t="str">
        <f t="shared" si="21"/>
        <v>{"key_code":"x"},{"key_code":"i"}</v>
      </c>
      <c r="E192" s="370">
        <f t="shared" si="30"/>
        <v>0</v>
      </c>
      <c r="F192" s="371">
        <f t="shared" si="30"/>
        <v>1</v>
      </c>
      <c r="G192" s="372">
        <f t="shared" si="30"/>
        <v>0</v>
      </c>
      <c r="H192" s="38">
        <f t="shared" si="22"/>
        <v>2</v>
      </c>
      <c r="I192" s="30" t="str">
        <f t="shared" si="23"/>
        <v/>
      </c>
      <c r="J192" s="30" t="str">
        <f t="shared" si="24"/>
        <v>{"key_code":"x"},{"key_code":"i"}</v>
      </c>
      <c r="K192" s="30" t="str">
        <f t="shared" si="25"/>
        <v/>
      </c>
      <c r="L192" s="30" t="str">
        <f t="shared" si="26"/>
        <v/>
      </c>
      <c r="M192" s="39" t="str">
        <f t="shared" si="27"/>
        <v/>
      </c>
    </row>
    <row r="193" spans="1:13">
      <c r="A193" s="16" t="s">
        <v>835</v>
      </c>
      <c r="B193" s="19" t="s">
        <v>836</v>
      </c>
      <c r="C193" s="365">
        <v>1</v>
      </c>
      <c r="D193" s="7" t="str">
        <f t="shared" si="21"/>
        <v>{"key_code":"x"},{"key_code":"k"},{"key_code":"a"}</v>
      </c>
      <c r="E193" s="370">
        <f t="shared" si="30"/>
        <v>0</v>
      </c>
      <c r="F193" s="371">
        <f t="shared" si="30"/>
        <v>0</v>
      </c>
      <c r="G193" s="372">
        <f t="shared" si="30"/>
        <v>0</v>
      </c>
      <c r="H193" s="38">
        <f t="shared" si="22"/>
        <v>3</v>
      </c>
      <c r="I193" s="30" t="str">
        <f t="shared" si="23"/>
        <v/>
      </c>
      <c r="J193" s="30" t="str">
        <f t="shared" si="24"/>
        <v/>
      </c>
      <c r="K193" s="30" t="str">
        <f t="shared" si="25"/>
        <v>{"key_code":"x"},{"key_code":"k"},{"key_code":"a"}</v>
      </c>
      <c r="L193" s="30" t="str">
        <f t="shared" si="26"/>
        <v/>
      </c>
      <c r="M193" s="39" t="str">
        <f t="shared" si="27"/>
        <v/>
      </c>
    </row>
    <row r="194" spans="1:13">
      <c r="A194" s="16" t="s">
        <v>837</v>
      </c>
      <c r="B194" s="19" t="s">
        <v>838</v>
      </c>
      <c r="C194" s="365">
        <v>1</v>
      </c>
      <c r="D194" s="7" t="str">
        <f t="shared" si="21"/>
        <v>{"key_code":"x"},{"key_code":"k"},{"key_code":"e"}</v>
      </c>
      <c r="E194" s="370">
        <f t="shared" si="30"/>
        <v>0</v>
      </c>
      <c r="F194" s="371">
        <f t="shared" si="30"/>
        <v>0</v>
      </c>
      <c r="G194" s="372">
        <f t="shared" si="30"/>
        <v>0</v>
      </c>
      <c r="H194" s="38">
        <f t="shared" si="22"/>
        <v>3</v>
      </c>
      <c r="I194" s="30" t="str">
        <f t="shared" si="23"/>
        <v/>
      </c>
      <c r="J194" s="30" t="str">
        <f t="shared" si="24"/>
        <v/>
      </c>
      <c r="K194" s="30" t="str">
        <f t="shared" si="25"/>
        <v>{"key_code":"x"},{"key_code":"k"},{"key_code":"e"}</v>
      </c>
      <c r="L194" s="30" t="str">
        <f t="shared" si="26"/>
        <v/>
      </c>
      <c r="M194" s="39" t="str">
        <f t="shared" si="27"/>
        <v/>
      </c>
    </row>
    <row r="195" spans="1:13">
      <c r="A195" s="16" t="s">
        <v>839</v>
      </c>
      <c r="B195" s="19" t="s">
        <v>542</v>
      </c>
      <c r="C195" s="365">
        <v>1</v>
      </c>
      <c r="D195" s="7" t="str">
        <f t="shared" si="21"/>
        <v>{"key_code":"x"},{"key_code":"o"}</v>
      </c>
      <c r="E195" s="370">
        <f t="shared" si="30"/>
        <v>0</v>
      </c>
      <c r="F195" s="371">
        <f t="shared" si="30"/>
        <v>1</v>
      </c>
      <c r="G195" s="372">
        <f t="shared" si="30"/>
        <v>0</v>
      </c>
      <c r="H195" s="38">
        <f t="shared" si="22"/>
        <v>2</v>
      </c>
      <c r="I195" s="30" t="str">
        <f t="shared" si="23"/>
        <v/>
      </c>
      <c r="J195" s="30" t="str">
        <f t="shared" si="24"/>
        <v>{"key_code":"x"},{"key_code":"o"}</v>
      </c>
      <c r="K195" s="30" t="str">
        <f t="shared" si="25"/>
        <v/>
      </c>
      <c r="L195" s="30" t="str">
        <f t="shared" si="26"/>
        <v/>
      </c>
      <c r="M195" s="39" t="str">
        <f t="shared" si="27"/>
        <v/>
      </c>
    </row>
    <row r="196" spans="1:13">
      <c r="A196" s="16" t="s">
        <v>840</v>
      </c>
      <c r="B196" s="19" t="s">
        <v>841</v>
      </c>
      <c r="C196" s="365">
        <v>1</v>
      </c>
      <c r="D196" s="7" t="str">
        <f t="shared" ref="D196:D205" si="31">_xlfn.CONCAT(I196:M196)</f>
        <v>{"key_code":"x"},{"key_code":"t"},{"key_code":"u"}</v>
      </c>
      <c r="E196" s="370">
        <f t="shared" si="30"/>
        <v>1</v>
      </c>
      <c r="F196" s="371">
        <f t="shared" si="30"/>
        <v>0</v>
      </c>
      <c r="G196" s="372">
        <f t="shared" si="30"/>
        <v>0</v>
      </c>
      <c r="H196" s="38">
        <f t="shared" ref="H196:H205" si="32">LEN(B196)</f>
        <v>3</v>
      </c>
      <c r="I196" s="30" t="str">
        <f t="shared" ref="I196:I250" si="33">IF($H196=I$3,_xlfn.CONCAT($I$1,_xlfn.XLOOKUP($B196,入力キー,入力コード),$K$1),"")</f>
        <v/>
      </c>
      <c r="J196" s="30" t="str">
        <f t="shared" ref="J196:J250" si="34">IF($H196=J$3,_xlfn.CONCAT($I$1,_xlfn.XLOOKUP(LEFT($B196),入力キー,入力コード),$J$1,_xlfn.XLOOKUP(RIGHT($B196),入力キー,入力コード),$K$1),"")</f>
        <v/>
      </c>
      <c r="K196" s="30" t="str">
        <f t="shared" ref="K196:K250" si="35">IF($H196=K$3,_xlfn.CONCAT($I$1,_xlfn.XLOOKUP(LEFT($B196),入力キー,入力コード),$J$1,_xlfn.XLOOKUP(MID($B196,2,1),入力キー,入力コード),$J$1,_xlfn.XLOOKUP(RIGHT($B196),入力キー,入力コード),$K$1),"")</f>
        <v>{"key_code":"x"},{"key_code":"t"},{"key_code":"u"}</v>
      </c>
      <c r="L196" s="30" t="str">
        <f t="shared" ref="L196:L250" si="36">IF($H196=L$3,_xlfn.CONCAT($I$1,_xlfn.XLOOKUP(LEFT($B196),入力キー,入力コード),$J$1,_xlfn.XLOOKUP(MID($B196,2,1),入力キー,入力コード),$J$1,_xlfn.XLOOKUP(MID($B196,3,1),入力キー,入力コード),$J$1,_xlfn.XLOOKUP(RIGHT($B196),入力キー,入力コード),$K$1),"")</f>
        <v/>
      </c>
      <c r="M196" s="39" t="str">
        <f t="shared" ref="M196:M250" si="37">IF($H196=M$3,_xlfn.CONCAT($I$1,_xlfn.XLOOKUP(LEFT($B196),入力キー,入力コード),$J$1,_xlfn.XLOOKUP(MID($B196,2,1),入力キー,入力コード),$J$1,_xlfn.XLOOKUP(MID($B196,3,1),入力キー,入力コード),$J$1,_xlfn.XLOOKUP(MID($B196,4,1),入力キー,入力コード),$J$1,_xlfn.XLOOKUP(RIGHT($B196),入力キー,入力コード),$K$1),"")</f>
        <v/>
      </c>
    </row>
    <row r="197" spans="1:13">
      <c r="A197" s="16" t="s">
        <v>842</v>
      </c>
      <c r="B197" s="19" t="s">
        <v>843</v>
      </c>
      <c r="C197" s="365">
        <v>1</v>
      </c>
      <c r="D197" s="7" t="str">
        <f t="shared" si="31"/>
        <v>{"key_code":"x"},{"key_code":"u"}</v>
      </c>
      <c r="E197" s="370">
        <f t="shared" si="30"/>
        <v>0</v>
      </c>
      <c r="F197" s="371">
        <f t="shared" si="30"/>
        <v>1</v>
      </c>
      <c r="G197" s="372">
        <f t="shared" si="30"/>
        <v>0</v>
      </c>
      <c r="H197" s="38">
        <f t="shared" si="32"/>
        <v>2</v>
      </c>
      <c r="I197" s="30" t="str">
        <f t="shared" si="33"/>
        <v/>
      </c>
      <c r="J197" s="30" t="str">
        <f t="shared" si="34"/>
        <v>{"key_code":"x"},{"key_code":"u"}</v>
      </c>
      <c r="K197" s="30" t="str">
        <f t="shared" si="35"/>
        <v/>
      </c>
      <c r="L197" s="30" t="str">
        <f t="shared" si="36"/>
        <v/>
      </c>
      <c r="M197" s="39" t="str">
        <f t="shared" si="37"/>
        <v/>
      </c>
    </row>
    <row r="198" spans="1:13">
      <c r="A198" s="16" t="s">
        <v>844</v>
      </c>
      <c r="B198" s="19" t="s">
        <v>845</v>
      </c>
      <c r="C198" s="365">
        <v>1</v>
      </c>
      <c r="D198" s="7" t="str">
        <f t="shared" si="31"/>
        <v>{"key_code":"x"},{"key_code":"w"},{"key_code":"a"}</v>
      </c>
      <c r="E198" s="370">
        <f t="shared" si="30"/>
        <v>0</v>
      </c>
      <c r="F198" s="371">
        <f t="shared" si="30"/>
        <v>1</v>
      </c>
      <c r="G198" s="372">
        <f t="shared" si="30"/>
        <v>0</v>
      </c>
      <c r="H198" s="38">
        <f t="shared" si="32"/>
        <v>3</v>
      </c>
      <c r="I198" s="30" t="str">
        <f t="shared" si="33"/>
        <v/>
      </c>
      <c r="J198" s="30" t="str">
        <f t="shared" si="34"/>
        <v/>
      </c>
      <c r="K198" s="30" t="str">
        <f t="shared" si="35"/>
        <v>{"key_code":"x"},{"key_code":"w"},{"key_code":"a"}</v>
      </c>
      <c r="L198" s="30" t="str">
        <f t="shared" si="36"/>
        <v/>
      </c>
      <c r="M198" s="39" t="str">
        <f t="shared" si="37"/>
        <v/>
      </c>
    </row>
    <row r="199" spans="1:13">
      <c r="A199" s="16" t="s">
        <v>846</v>
      </c>
      <c r="B199" s="19" t="s">
        <v>847</v>
      </c>
      <c r="C199" s="365">
        <v>1</v>
      </c>
      <c r="D199" s="7" t="str">
        <f t="shared" si="31"/>
        <v>{"key_code":"x"},{"key_code":"y"},{"key_code":"a"}</v>
      </c>
      <c r="E199" s="370">
        <f t="shared" si="30"/>
        <v>0</v>
      </c>
      <c r="F199" s="371">
        <f t="shared" si="30"/>
        <v>1</v>
      </c>
      <c r="G199" s="372">
        <f t="shared" si="30"/>
        <v>0</v>
      </c>
      <c r="H199" s="38">
        <f t="shared" si="32"/>
        <v>3</v>
      </c>
      <c r="I199" s="30" t="str">
        <f t="shared" si="33"/>
        <v/>
      </c>
      <c r="J199" s="30" t="str">
        <f t="shared" si="34"/>
        <v/>
      </c>
      <c r="K199" s="30" t="str">
        <f t="shared" si="35"/>
        <v>{"key_code":"x"},{"key_code":"y"},{"key_code":"a"}</v>
      </c>
      <c r="L199" s="30" t="str">
        <f t="shared" si="36"/>
        <v/>
      </c>
      <c r="M199" s="39" t="str">
        <f t="shared" si="37"/>
        <v/>
      </c>
    </row>
    <row r="200" spans="1:13">
      <c r="A200" s="16" t="s">
        <v>848</v>
      </c>
      <c r="B200" s="19" t="s">
        <v>849</v>
      </c>
      <c r="C200" s="365">
        <v>1</v>
      </c>
      <c r="D200" s="7" t="str">
        <f t="shared" si="31"/>
        <v>{"key_code":"x"},{"key_code":"y"},{"key_code":"o"}</v>
      </c>
      <c r="E200" s="370">
        <f t="shared" si="30"/>
        <v>0</v>
      </c>
      <c r="F200" s="371">
        <f t="shared" si="30"/>
        <v>1</v>
      </c>
      <c r="G200" s="372">
        <f t="shared" si="30"/>
        <v>0</v>
      </c>
      <c r="H200" s="38">
        <f t="shared" si="32"/>
        <v>3</v>
      </c>
      <c r="I200" s="30" t="str">
        <f t="shared" si="33"/>
        <v/>
      </c>
      <c r="J200" s="30" t="str">
        <f t="shared" si="34"/>
        <v/>
      </c>
      <c r="K200" s="30" t="str">
        <f t="shared" si="35"/>
        <v>{"key_code":"x"},{"key_code":"y"},{"key_code":"o"}</v>
      </c>
      <c r="L200" s="30" t="str">
        <f t="shared" si="36"/>
        <v/>
      </c>
      <c r="M200" s="39" t="str">
        <f t="shared" si="37"/>
        <v/>
      </c>
    </row>
    <row r="201" spans="1:13">
      <c r="A201" s="16" t="s">
        <v>850</v>
      </c>
      <c r="B201" s="19" t="s">
        <v>851</v>
      </c>
      <c r="C201" s="365">
        <v>1</v>
      </c>
      <c r="D201" s="7" t="str">
        <f t="shared" si="31"/>
        <v>{"key_code":"x"},{"key_code":"y"},{"key_code":"u"}</v>
      </c>
      <c r="E201" s="370">
        <f t="shared" si="30"/>
        <v>0</v>
      </c>
      <c r="F201" s="371">
        <f t="shared" si="30"/>
        <v>1</v>
      </c>
      <c r="G201" s="372">
        <f t="shared" si="30"/>
        <v>0</v>
      </c>
      <c r="H201" s="38">
        <f t="shared" si="32"/>
        <v>3</v>
      </c>
      <c r="I201" s="30" t="str">
        <f t="shared" si="33"/>
        <v/>
      </c>
      <c r="J201" s="30" t="str">
        <f t="shared" si="34"/>
        <v/>
      </c>
      <c r="K201" s="30" t="str">
        <f t="shared" si="35"/>
        <v>{"key_code":"x"},{"key_code":"y"},{"key_code":"u"}</v>
      </c>
      <c r="L201" s="30" t="str">
        <f t="shared" si="36"/>
        <v/>
      </c>
      <c r="M201" s="39" t="str">
        <f t="shared" si="37"/>
        <v/>
      </c>
    </row>
    <row r="202" spans="1:13">
      <c r="A202" s="16" t="s">
        <v>50</v>
      </c>
      <c r="B202" s="19" t="s">
        <v>543</v>
      </c>
      <c r="C202" s="365">
        <v>1</v>
      </c>
      <c r="D202" s="7" t="str">
        <f t="shared" si="31"/>
        <v>{"key_code":"y"},{"key_code":"a"}</v>
      </c>
      <c r="E202" s="370">
        <f t="shared" si="30"/>
        <v>1</v>
      </c>
      <c r="F202" s="371">
        <f t="shared" si="30"/>
        <v>0</v>
      </c>
      <c r="G202" s="372">
        <f t="shared" si="30"/>
        <v>0</v>
      </c>
      <c r="H202" s="38">
        <f t="shared" si="32"/>
        <v>2</v>
      </c>
      <c r="I202" s="30" t="str">
        <f t="shared" si="33"/>
        <v/>
      </c>
      <c r="J202" s="30" t="str">
        <f t="shared" si="34"/>
        <v>{"key_code":"y"},{"key_code":"a"}</v>
      </c>
      <c r="K202" s="30" t="str">
        <f t="shared" si="35"/>
        <v/>
      </c>
      <c r="L202" s="30" t="str">
        <f t="shared" si="36"/>
        <v/>
      </c>
      <c r="M202" s="39" t="str">
        <f t="shared" si="37"/>
        <v/>
      </c>
    </row>
    <row r="203" spans="1:13">
      <c r="A203" s="16" t="s">
        <v>544</v>
      </c>
      <c r="B203" s="19" t="s">
        <v>545</v>
      </c>
      <c r="C203" s="365">
        <v>1</v>
      </c>
      <c r="D203" s="7" t="str">
        <f t="shared" si="31"/>
        <v>{"key_code":"y"},{"key_code":"e"}</v>
      </c>
      <c r="E203" s="370">
        <f t="shared" si="30"/>
        <v>0</v>
      </c>
      <c r="F203" s="371">
        <f t="shared" si="30"/>
        <v>0</v>
      </c>
      <c r="G203" s="372">
        <f t="shared" si="30"/>
        <v>1</v>
      </c>
      <c r="H203" s="38">
        <f t="shared" si="32"/>
        <v>2</v>
      </c>
      <c r="I203" s="30" t="str">
        <f t="shared" si="33"/>
        <v/>
      </c>
      <c r="J203" s="30" t="str">
        <f t="shared" si="34"/>
        <v>{"key_code":"y"},{"key_code":"e"}</v>
      </c>
      <c r="K203" s="30" t="str">
        <f t="shared" si="35"/>
        <v/>
      </c>
      <c r="L203" s="30" t="str">
        <f t="shared" si="36"/>
        <v/>
      </c>
      <c r="M203" s="39" t="str">
        <f t="shared" si="37"/>
        <v/>
      </c>
    </row>
    <row r="204" spans="1:13">
      <c r="A204" s="16" t="s">
        <v>19</v>
      </c>
      <c r="B204" s="19" t="s">
        <v>852</v>
      </c>
      <c r="C204" s="365">
        <v>1</v>
      </c>
      <c r="D204" s="7" t="str">
        <f t="shared" si="31"/>
        <v>{"key_code":"y"},{"key_code":"o"}</v>
      </c>
      <c r="E204" s="370">
        <f t="shared" ref="E204:G223" si="38">COUNTIFS(出力かな,$A204,入力キー数,E$3)</f>
        <v>1</v>
      </c>
      <c r="F204" s="371">
        <f t="shared" si="38"/>
        <v>0</v>
      </c>
      <c r="G204" s="372">
        <f t="shared" si="38"/>
        <v>0</v>
      </c>
      <c r="H204" s="38">
        <f t="shared" si="32"/>
        <v>2</v>
      </c>
      <c r="I204" s="30" t="str">
        <f t="shared" si="33"/>
        <v/>
      </c>
      <c r="J204" s="30" t="str">
        <f t="shared" si="34"/>
        <v>{"key_code":"y"},{"key_code":"o"}</v>
      </c>
      <c r="K204" s="30" t="str">
        <f t="shared" si="35"/>
        <v/>
      </c>
      <c r="L204" s="30" t="str">
        <f t="shared" si="36"/>
        <v/>
      </c>
      <c r="M204" s="39" t="str">
        <f t="shared" si="37"/>
        <v/>
      </c>
    </row>
    <row r="205" spans="1:13">
      <c r="A205" s="16" t="s">
        <v>21</v>
      </c>
      <c r="B205" s="19" t="s">
        <v>853</v>
      </c>
      <c r="C205" s="365">
        <v>1</v>
      </c>
      <c r="D205" s="7" t="str">
        <f t="shared" si="31"/>
        <v>{"key_code":"y"},{"key_code":"u"}</v>
      </c>
      <c r="E205" s="370">
        <f t="shared" si="38"/>
        <v>1</v>
      </c>
      <c r="F205" s="371">
        <f t="shared" si="38"/>
        <v>0</v>
      </c>
      <c r="G205" s="372">
        <f t="shared" si="38"/>
        <v>0</v>
      </c>
      <c r="H205" s="38">
        <f t="shared" si="32"/>
        <v>2</v>
      </c>
      <c r="I205" s="30" t="str">
        <f t="shared" si="33"/>
        <v/>
      </c>
      <c r="J205" s="30" t="str">
        <f t="shared" si="34"/>
        <v>{"key_code":"y"},{"key_code":"u"}</v>
      </c>
      <c r="K205" s="30" t="str">
        <f t="shared" si="35"/>
        <v/>
      </c>
      <c r="L205" s="30" t="str">
        <f t="shared" si="36"/>
        <v/>
      </c>
      <c r="M205" s="39" t="str">
        <f t="shared" si="37"/>
        <v/>
      </c>
    </row>
    <row r="206" spans="1:13">
      <c r="A206" s="16" t="s">
        <v>401</v>
      </c>
      <c r="B206" s="19" t="s">
        <v>546</v>
      </c>
      <c r="C206" s="365">
        <v>1</v>
      </c>
      <c r="D206" s="7" t="str">
        <f t="shared" ref="D206:D250" si="39">_xlfn.CONCAT(I206:M206)</f>
        <v>{"key_code":"z"},{"key_code":"a"}</v>
      </c>
      <c r="E206" s="370">
        <f t="shared" si="38"/>
        <v>0</v>
      </c>
      <c r="F206" s="371">
        <f t="shared" si="38"/>
        <v>1</v>
      </c>
      <c r="G206" s="372">
        <f t="shared" si="38"/>
        <v>0</v>
      </c>
      <c r="H206" s="38">
        <f t="shared" ref="H206:H250" si="40">LEN(B206)</f>
        <v>2</v>
      </c>
      <c r="I206" s="30" t="str">
        <f t="shared" si="33"/>
        <v/>
      </c>
      <c r="J206" s="30" t="str">
        <f t="shared" si="34"/>
        <v>{"key_code":"z"},{"key_code":"a"}</v>
      </c>
      <c r="K206" s="30" t="str">
        <f t="shared" si="35"/>
        <v/>
      </c>
      <c r="L206" s="30" t="str">
        <f t="shared" si="36"/>
        <v/>
      </c>
      <c r="M206" s="39" t="str">
        <f t="shared" si="37"/>
        <v/>
      </c>
    </row>
    <row r="207" spans="1:13">
      <c r="A207" s="16" t="s">
        <v>413</v>
      </c>
      <c r="B207" s="19" t="s">
        <v>547</v>
      </c>
      <c r="C207" s="365">
        <v>1</v>
      </c>
      <c r="D207" s="7" t="str">
        <f t="shared" si="39"/>
        <v>{"key_code":"z"},{"key_code":"e"}</v>
      </c>
      <c r="E207" s="370">
        <f t="shared" si="38"/>
        <v>0</v>
      </c>
      <c r="F207" s="371">
        <f t="shared" si="38"/>
        <v>1</v>
      </c>
      <c r="G207" s="372">
        <f t="shared" si="38"/>
        <v>0</v>
      </c>
      <c r="H207" s="38">
        <f t="shared" si="40"/>
        <v>2</v>
      </c>
      <c r="I207" s="30" t="str">
        <f t="shared" si="33"/>
        <v/>
      </c>
      <c r="J207" s="30" t="str">
        <f t="shared" si="34"/>
        <v>{"key_code":"z"},{"key_code":"e"}</v>
      </c>
      <c r="K207" s="30" t="str">
        <f t="shared" si="35"/>
        <v/>
      </c>
      <c r="L207" s="30" t="str">
        <f t="shared" si="36"/>
        <v/>
      </c>
      <c r="M207" s="39" t="str">
        <f t="shared" si="37"/>
        <v/>
      </c>
    </row>
    <row r="208" spans="1:13">
      <c r="A208" s="16" t="s">
        <v>412</v>
      </c>
      <c r="B208" s="19" t="s">
        <v>548</v>
      </c>
      <c r="C208" s="365">
        <v>1</v>
      </c>
      <c r="D208" s="7" t="str">
        <f t="shared" ref="D208:D210" si="41">_xlfn.CONCAT(I208:M208)</f>
        <v>{"key_code":"z"},{"key_code":"i"}</v>
      </c>
      <c r="E208" s="370">
        <f t="shared" si="38"/>
        <v>0</v>
      </c>
      <c r="F208" s="371">
        <f t="shared" si="38"/>
        <v>1</v>
      </c>
      <c r="G208" s="372">
        <f t="shared" si="38"/>
        <v>0</v>
      </c>
      <c r="H208" s="38">
        <f t="shared" ref="H208:H210" si="42">LEN(B208)</f>
        <v>2</v>
      </c>
      <c r="I208" s="30" t="str">
        <f t="shared" si="33"/>
        <v/>
      </c>
      <c r="J208" s="30" t="str">
        <f t="shared" si="34"/>
        <v>{"key_code":"z"},{"key_code":"i"}</v>
      </c>
      <c r="K208" s="30" t="str">
        <f t="shared" si="35"/>
        <v/>
      </c>
      <c r="L208" s="30" t="str">
        <f t="shared" si="36"/>
        <v/>
      </c>
      <c r="M208" s="39" t="str">
        <f t="shared" si="37"/>
        <v/>
      </c>
    </row>
    <row r="209" spans="1:13">
      <c r="A209" s="16" t="s">
        <v>422</v>
      </c>
      <c r="B209" s="19" t="s">
        <v>549</v>
      </c>
      <c r="C209" s="365">
        <v>1</v>
      </c>
      <c r="D209" s="7" t="str">
        <f t="shared" si="41"/>
        <v>{"key_code":"z"},{"key_code":"o"}</v>
      </c>
      <c r="E209" s="370">
        <f t="shared" si="38"/>
        <v>0</v>
      </c>
      <c r="F209" s="371">
        <f t="shared" si="38"/>
        <v>1</v>
      </c>
      <c r="G209" s="372">
        <f t="shared" si="38"/>
        <v>0</v>
      </c>
      <c r="H209" s="38">
        <f t="shared" si="42"/>
        <v>2</v>
      </c>
      <c r="I209" s="30" t="str">
        <f t="shared" si="33"/>
        <v/>
      </c>
      <c r="J209" s="30" t="str">
        <f t="shared" si="34"/>
        <v>{"key_code":"z"},{"key_code":"o"}</v>
      </c>
      <c r="K209" s="30" t="str">
        <f t="shared" si="35"/>
        <v/>
      </c>
      <c r="L209" s="30" t="str">
        <f t="shared" si="36"/>
        <v/>
      </c>
      <c r="M209" s="39" t="str">
        <f t="shared" si="37"/>
        <v/>
      </c>
    </row>
    <row r="210" spans="1:13">
      <c r="A210" s="16" t="s">
        <v>402</v>
      </c>
      <c r="B210" s="19" t="s">
        <v>550</v>
      </c>
      <c r="C210" s="365">
        <v>1</v>
      </c>
      <c r="D210" s="7" t="str">
        <f t="shared" si="41"/>
        <v>{"key_code":"z"},{"key_code":"u"}</v>
      </c>
      <c r="E210" s="370">
        <f t="shared" si="38"/>
        <v>0</v>
      </c>
      <c r="F210" s="371">
        <f t="shared" si="38"/>
        <v>1</v>
      </c>
      <c r="G210" s="372">
        <f t="shared" si="38"/>
        <v>0</v>
      </c>
      <c r="H210" s="38">
        <f t="shared" si="42"/>
        <v>2</v>
      </c>
      <c r="I210" s="30" t="str">
        <f t="shared" si="33"/>
        <v/>
      </c>
      <c r="J210" s="30" t="str">
        <f t="shared" si="34"/>
        <v>{"key_code":"z"},{"key_code":"u"}</v>
      </c>
      <c r="K210" s="30" t="str">
        <f t="shared" si="35"/>
        <v/>
      </c>
      <c r="L210" s="30" t="str">
        <f t="shared" si="36"/>
        <v/>
      </c>
      <c r="M210" s="39" t="str">
        <f t="shared" si="37"/>
        <v/>
      </c>
    </row>
    <row r="211" spans="1:13">
      <c r="A211" s="16" t="s">
        <v>854</v>
      </c>
      <c r="B211" s="19" t="s">
        <v>855</v>
      </c>
      <c r="C211" s="365">
        <v>1</v>
      </c>
      <c r="D211" s="7" t="str">
        <f t="shared" ref="D211:D222" si="43">_xlfn.CONCAT(I211:M211)</f>
        <v>{"key_code":"z"},{"key_code":"y"},{"key_code":"i"}</v>
      </c>
      <c r="E211" s="370">
        <f t="shared" si="38"/>
        <v>0</v>
      </c>
      <c r="F211" s="371">
        <f t="shared" si="38"/>
        <v>0</v>
      </c>
      <c r="G211" s="372">
        <f t="shared" si="38"/>
        <v>0</v>
      </c>
      <c r="H211" s="38">
        <f t="shared" ref="H211:H222" si="44">LEN(B211)</f>
        <v>3</v>
      </c>
      <c r="I211" s="30" t="str">
        <f t="shared" si="33"/>
        <v/>
      </c>
      <c r="J211" s="30" t="str">
        <f t="shared" si="34"/>
        <v/>
      </c>
      <c r="K211" s="30" t="str">
        <f t="shared" si="35"/>
        <v>{"key_code":"z"},{"key_code":"y"},{"key_code":"i"}</v>
      </c>
      <c r="L211" s="30" t="str">
        <f t="shared" si="36"/>
        <v/>
      </c>
      <c r="M211" s="39" t="str">
        <f t="shared" si="37"/>
        <v/>
      </c>
    </row>
    <row r="212" spans="1:13">
      <c r="A212" s="16"/>
      <c r="B212" s="19"/>
      <c r="C212" s="365"/>
      <c r="D212" s="7" t="str">
        <f t="shared" si="43"/>
        <v/>
      </c>
      <c r="E212" s="370">
        <f t="shared" si="38"/>
        <v>0</v>
      </c>
      <c r="F212" s="371">
        <f t="shared" si="38"/>
        <v>0</v>
      </c>
      <c r="G212" s="372">
        <f t="shared" si="38"/>
        <v>0</v>
      </c>
      <c r="H212" s="38">
        <f t="shared" si="44"/>
        <v>0</v>
      </c>
      <c r="I212" s="30" t="str">
        <f t="shared" si="33"/>
        <v/>
      </c>
      <c r="J212" s="30" t="str">
        <f t="shared" si="34"/>
        <v/>
      </c>
      <c r="K212" s="30" t="str">
        <f t="shared" si="35"/>
        <v/>
      </c>
      <c r="L212" s="30" t="str">
        <f t="shared" si="36"/>
        <v/>
      </c>
      <c r="M212" s="39" t="str">
        <f t="shared" si="37"/>
        <v/>
      </c>
    </row>
    <row r="213" spans="1:13">
      <c r="A213" s="16"/>
      <c r="B213" s="19"/>
      <c r="C213" s="365"/>
      <c r="D213" s="7" t="str">
        <f t="shared" si="43"/>
        <v/>
      </c>
      <c r="E213" s="370">
        <f t="shared" si="38"/>
        <v>0</v>
      </c>
      <c r="F213" s="371">
        <f t="shared" si="38"/>
        <v>0</v>
      </c>
      <c r="G213" s="372">
        <f t="shared" si="38"/>
        <v>0</v>
      </c>
      <c r="H213" s="38">
        <f t="shared" si="44"/>
        <v>0</v>
      </c>
      <c r="I213" s="30" t="str">
        <f t="shared" si="33"/>
        <v/>
      </c>
      <c r="J213" s="30" t="str">
        <f t="shared" si="34"/>
        <v/>
      </c>
      <c r="K213" s="30" t="str">
        <f t="shared" si="35"/>
        <v/>
      </c>
      <c r="L213" s="30" t="str">
        <f t="shared" si="36"/>
        <v/>
      </c>
      <c r="M213" s="39" t="str">
        <f t="shared" si="37"/>
        <v/>
      </c>
    </row>
    <row r="214" spans="1:13">
      <c r="A214" s="16"/>
      <c r="B214" s="19"/>
      <c r="C214" s="365"/>
      <c r="D214" s="7" t="str">
        <f t="shared" si="43"/>
        <v/>
      </c>
      <c r="E214" s="370">
        <f t="shared" si="38"/>
        <v>0</v>
      </c>
      <c r="F214" s="371">
        <f t="shared" si="38"/>
        <v>0</v>
      </c>
      <c r="G214" s="372">
        <f t="shared" si="38"/>
        <v>0</v>
      </c>
      <c r="H214" s="38">
        <f t="shared" si="44"/>
        <v>0</v>
      </c>
      <c r="I214" s="30" t="str">
        <f t="shared" si="33"/>
        <v/>
      </c>
      <c r="J214" s="30" t="str">
        <f t="shared" si="34"/>
        <v/>
      </c>
      <c r="K214" s="30" t="str">
        <f t="shared" si="35"/>
        <v/>
      </c>
      <c r="L214" s="30" t="str">
        <f t="shared" si="36"/>
        <v/>
      </c>
      <c r="M214" s="39" t="str">
        <f t="shared" si="37"/>
        <v/>
      </c>
    </row>
    <row r="215" spans="1:13">
      <c r="A215" s="16"/>
      <c r="B215" s="19"/>
      <c r="C215" s="365"/>
      <c r="D215" s="7" t="str">
        <f t="shared" si="43"/>
        <v/>
      </c>
      <c r="E215" s="370">
        <f t="shared" si="38"/>
        <v>0</v>
      </c>
      <c r="F215" s="371">
        <f t="shared" si="38"/>
        <v>0</v>
      </c>
      <c r="G215" s="372">
        <f t="shared" si="38"/>
        <v>0</v>
      </c>
      <c r="H215" s="38">
        <f t="shared" si="44"/>
        <v>0</v>
      </c>
      <c r="I215" s="30" t="str">
        <f t="shared" si="33"/>
        <v/>
      </c>
      <c r="J215" s="30" t="str">
        <f t="shared" si="34"/>
        <v/>
      </c>
      <c r="K215" s="30" t="str">
        <f t="shared" si="35"/>
        <v/>
      </c>
      <c r="L215" s="30" t="str">
        <f t="shared" si="36"/>
        <v/>
      </c>
      <c r="M215" s="39" t="str">
        <f t="shared" si="37"/>
        <v/>
      </c>
    </row>
    <row r="216" spans="1:13">
      <c r="A216" s="16"/>
      <c r="B216" s="19"/>
      <c r="C216" s="365"/>
      <c r="D216" s="7" t="str">
        <f t="shared" si="43"/>
        <v/>
      </c>
      <c r="E216" s="370">
        <f t="shared" si="38"/>
        <v>0</v>
      </c>
      <c r="F216" s="371">
        <f t="shared" si="38"/>
        <v>0</v>
      </c>
      <c r="G216" s="372">
        <f t="shared" si="38"/>
        <v>0</v>
      </c>
      <c r="H216" s="38">
        <f t="shared" si="44"/>
        <v>0</v>
      </c>
      <c r="I216" s="30" t="str">
        <f t="shared" si="33"/>
        <v/>
      </c>
      <c r="J216" s="30" t="str">
        <f t="shared" si="34"/>
        <v/>
      </c>
      <c r="K216" s="30" t="str">
        <f t="shared" si="35"/>
        <v/>
      </c>
      <c r="L216" s="30" t="str">
        <f t="shared" si="36"/>
        <v/>
      </c>
      <c r="M216" s="39" t="str">
        <f t="shared" si="37"/>
        <v/>
      </c>
    </row>
    <row r="217" spans="1:13">
      <c r="A217" s="16"/>
      <c r="B217" s="19"/>
      <c r="C217" s="365"/>
      <c r="D217" s="7" t="str">
        <f t="shared" si="43"/>
        <v/>
      </c>
      <c r="E217" s="370">
        <f t="shared" si="38"/>
        <v>0</v>
      </c>
      <c r="F217" s="371">
        <f t="shared" si="38"/>
        <v>0</v>
      </c>
      <c r="G217" s="372">
        <f t="shared" si="38"/>
        <v>0</v>
      </c>
      <c r="H217" s="38">
        <f t="shared" si="44"/>
        <v>0</v>
      </c>
      <c r="I217" s="30" t="str">
        <f t="shared" si="33"/>
        <v/>
      </c>
      <c r="J217" s="30" t="str">
        <f t="shared" si="34"/>
        <v/>
      </c>
      <c r="K217" s="30" t="str">
        <f t="shared" si="35"/>
        <v/>
      </c>
      <c r="L217" s="30" t="str">
        <f t="shared" si="36"/>
        <v/>
      </c>
      <c r="M217" s="39" t="str">
        <f t="shared" si="37"/>
        <v/>
      </c>
    </row>
    <row r="218" spans="1:13">
      <c r="A218" s="16"/>
      <c r="B218" s="19"/>
      <c r="C218" s="365"/>
      <c r="D218" s="7" t="str">
        <f t="shared" si="43"/>
        <v/>
      </c>
      <c r="E218" s="370">
        <f t="shared" si="38"/>
        <v>0</v>
      </c>
      <c r="F218" s="371">
        <f t="shared" si="38"/>
        <v>0</v>
      </c>
      <c r="G218" s="372">
        <f t="shared" si="38"/>
        <v>0</v>
      </c>
      <c r="H218" s="38">
        <f t="shared" si="44"/>
        <v>0</v>
      </c>
      <c r="I218" s="30" t="str">
        <f t="shared" si="33"/>
        <v/>
      </c>
      <c r="J218" s="30" t="str">
        <f t="shared" si="34"/>
        <v/>
      </c>
      <c r="K218" s="30" t="str">
        <f t="shared" si="35"/>
        <v/>
      </c>
      <c r="L218" s="30" t="str">
        <f t="shared" si="36"/>
        <v/>
      </c>
      <c r="M218" s="39" t="str">
        <f t="shared" si="37"/>
        <v/>
      </c>
    </row>
    <row r="219" spans="1:13">
      <c r="A219" s="16"/>
      <c r="B219" s="19"/>
      <c r="C219" s="365"/>
      <c r="D219" s="7" t="str">
        <f t="shared" si="43"/>
        <v/>
      </c>
      <c r="E219" s="370">
        <f t="shared" si="38"/>
        <v>0</v>
      </c>
      <c r="F219" s="371">
        <f t="shared" si="38"/>
        <v>0</v>
      </c>
      <c r="G219" s="372">
        <f t="shared" si="38"/>
        <v>0</v>
      </c>
      <c r="H219" s="38">
        <f t="shared" si="44"/>
        <v>0</v>
      </c>
      <c r="I219" s="30" t="str">
        <f t="shared" si="33"/>
        <v/>
      </c>
      <c r="J219" s="30" t="str">
        <f t="shared" si="34"/>
        <v/>
      </c>
      <c r="K219" s="30" t="str">
        <f t="shared" si="35"/>
        <v/>
      </c>
      <c r="L219" s="30" t="str">
        <f t="shared" si="36"/>
        <v/>
      </c>
      <c r="M219" s="39" t="str">
        <f t="shared" si="37"/>
        <v/>
      </c>
    </row>
    <row r="220" spans="1:13">
      <c r="A220" s="16"/>
      <c r="B220" s="19"/>
      <c r="C220" s="365"/>
      <c r="D220" s="7" t="str">
        <f t="shared" si="43"/>
        <v/>
      </c>
      <c r="E220" s="370">
        <f t="shared" si="38"/>
        <v>0</v>
      </c>
      <c r="F220" s="371">
        <f t="shared" si="38"/>
        <v>0</v>
      </c>
      <c r="G220" s="372">
        <f t="shared" si="38"/>
        <v>0</v>
      </c>
      <c r="H220" s="38">
        <f t="shared" si="44"/>
        <v>0</v>
      </c>
      <c r="I220" s="30" t="str">
        <f t="shared" si="33"/>
        <v/>
      </c>
      <c r="J220" s="30" t="str">
        <f t="shared" si="34"/>
        <v/>
      </c>
      <c r="K220" s="30" t="str">
        <f t="shared" si="35"/>
        <v/>
      </c>
      <c r="L220" s="30" t="str">
        <f t="shared" si="36"/>
        <v/>
      </c>
      <c r="M220" s="39" t="str">
        <f t="shared" si="37"/>
        <v/>
      </c>
    </row>
    <row r="221" spans="1:13">
      <c r="A221" s="16"/>
      <c r="B221" s="19"/>
      <c r="C221" s="365"/>
      <c r="D221" s="7" t="str">
        <f t="shared" si="43"/>
        <v/>
      </c>
      <c r="E221" s="370">
        <f t="shared" si="38"/>
        <v>0</v>
      </c>
      <c r="F221" s="371">
        <f t="shared" si="38"/>
        <v>0</v>
      </c>
      <c r="G221" s="372">
        <f t="shared" si="38"/>
        <v>0</v>
      </c>
      <c r="H221" s="38">
        <f t="shared" si="44"/>
        <v>0</v>
      </c>
      <c r="I221" s="30" t="str">
        <f t="shared" si="33"/>
        <v/>
      </c>
      <c r="J221" s="30" t="str">
        <f t="shared" si="34"/>
        <v/>
      </c>
      <c r="K221" s="30" t="str">
        <f t="shared" si="35"/>
        <v/>
      </c>
      <c r="L221" s="30" t="str">
        <f t="shared" si="36"/>
        <v/>
      </c>
      <c r="M221" s="39" t="str">
        <f t="shared" si="37"/>
        <v/>
      </c>
    </row>
    <row r="222" spans="1:13">
      <c r="A222" s="18"/>
      <c r="B222" s="20"/>
      <c r="C222" s="366"/>
      <c r="D222" s="8" t="str">
        <f t="shared" si="43"/>
        <v/>
      </c>
      <c r="E222" s="373">
        <f t="shared" si="38"/>
        <v>0</v>
      </c>
      <c r="F222" s="374">
        <f t="shared" si="38"/>
        <v>0</v>
      </c>
      <c r="G222" s="375">
        <f t="shared" si="38"/>
        <v>0</v>
      </c>
      <c r="H222" s="40">
        <f t="shared" si="44"/>
        <v>0</v>
      </c>
      <c r="I222" s="41" t="str">
        <f t="shared" si="33"/>
        <v/>
      </c>
      <c r="J222" s="41" t="str">
        <f t="shared" si="34"/>
        <v/>
      </c>
      <c r="K222" s="41" t="str">
        <f t="shared" si="35"/>
        <v/>
      </c>
      <c r="L222" s="41" t="str">
        <f t="shared" si="36"/>
        <v/>
      </c>
      <c r="M222" s="42" t="str">
        <f t="shared" si="37"/>
        <v/>
      </c>
    </row>
    <row r="223" spans="1:13">
      <c r="A223" s="343" t="s">
        <v>73</v>
      </c>
      <c r="B223" s="344" t="s">
        <v>195</v>
      </c>
      <c r="C223" s="364">
        <v>1</v>
      </c>
      <c r="D223" s="345" t="str">
        <f t="shared" si="39"/>
        <v>{"key_code":"hyphen"}</v>
      </c>
      <c r="E223" s="367">
        <f t="shared" si="38"/>
        <v>1</v>
      </c>
      <c r="F223" s="368">
        <f t="shared" si="38"/>
        <v>0</v>
      </c>
      <c r="G223" s="369">
        <f t="shared" si="38"/>
        <v>0</v>
      </c>
      <c r="H223" s="346">
        <f t="shared" si="40"/>
        <v>1</v>
      </c>
      <c r="I223" s="199" t="str">
        <f t="shared" si="33"/>
        <v>{"key_code":"hyphen"}</v>
      </c>
      <c r="J223" s="199" t="str">
        <f t="shared" si="34"/>
        <v/>
      </c>
      <c r="K223" s="199" t="str">
        <f t="shared" si="35"/>
        <v/>
      </c>
      <c r="L223" s="199" t="str">
        <f t="shared" si="36"/>
        <v/>
      </c>
      <c r="M223" s="347" t="str">
        <f t="shared" si="37"/>
        <v/>
      </c>
    </row>
    <row r="224" spans="1:13">
      <c r="A224" s="16" t="s">
        <v>4</v>
      </c>
      <c r="B224" s="19" t="s">
        <v>4</v>
      </c>
      <c r="C224" s="365">
        <v>1</v>
      </c>
      <c r="D224" s="7" t="str">
        <f t="shared" si="39"/>
        <v>{"key_code":"1"}</v>
      </c>
      <c r="E224" s="370">
        <f t="shared" ref="E224:G243" si="45">COUNTIFS(出力かな,$A224,入力キー数,E$3)</f>
        <v>0</v>
      </c>
      <c r="F224" s="371">
        <f t="shared" si="45"/>
        <v>0</v>
      </c>
      <c r="G224" s="372">
        <f t="shared" si="45"/>
        <v>0</v>
      </c>
      <c r="H224" s="38">
        <f t="shared" si="40"/>
        <v>1</v>
      </c>
      <c r="I224" s="30" t="str">
        <f t="shared" si="33"/>
        <v>{"key_code":"1"}</v>
      </c>
      <c r="J224" s="30" t="str">
        <f t="shared" si="34"/>
        <v/>
      </c>
      <c r="K224" s="30" t="str">
        <f t="shared" si="35"/>
        <v/>
      </c>
      <c r="L224" s="30" t="str">
        <f t="shared" si="36"/>
        <v/>
      </c>
      <c r="M224" s="39" t="str">
        <f t="shared" si="37"/>
        <v/>
      </c>
    </row>
    <row r="225" spans="1:13">
      <c r="A225" s="16" t="s">
        <v>5</v>
      </c>
      <c r="B225" s="19" t="s">
        <v>5</v>
      </c>
      <c r="C225" s="365">
        <v>1</v>
      </c>
      <c r="D225" s="7" t="str">
        <f t="shared" si="39"/>
        <v>{"key_code":"2"}</v>
      </c>
      <c r="E225" s="370">
        <f t="shared" si="45"/>
        <v>0</v>
      </c>
      <c r="F225" s="371">
        <f t="shared" si="45"/>
        <v>0</v>
      </c>
      <c r="G225" s="372">
        <f t="shared" si="45"/>
        <v>0</v>
      </c>
      <c r="H225" s="38">
        <f t="shared" si="40"/>
        <v>1</v>
      </c>
      <c r="I225" s="30" t="str">
        <f t="shared" si="33"/>
        <v>{"key_code":"2"}</v>
      </c>
      <c r="J225" s="30" t="str">
        <f t="shared" si="34"/>
        <v/>
      </c>
      <c r="K225" s="30" t="str">
        <f t="shared" si="35"/>
        <v/>
      </c>
      <c r="L225" s="30" t="str">
        <f t="shared" si="36"/>
        <v/>
      </c>
      <c r="M225" s="39" t="str">
        <f t="shared" si="37"/>
        <v/>
      </c>
    </row>
    <row r="226" spans="1:13">
      <c r="A226" s="16" t="s">
        <v>6</v>
      </c>
      <c r="B226" s="19" t="s">
        <v>6</v>
      </c>
      <c r="C226" s="365">
        <v>1</v>
      </c>
      <c r="D226" s="7" t="str">
        <f t="shared" si="39"/>
        <v>{"key_code":"3"}</v>
      </c>
      <c r="E226" s="370">
        <f t="shared" si="45"/>
        <v>0</v>
      </c>
      <c r="F226" s="371">
        <f t="shared" si="45"/>
        <v>0</v>
      </c>
      <c r="G226" s="372">
        <f t="shared" si="45"/>
        <v>0</v>
      </c>
      <c r="H226" s="38">
        <f t="shared" si="40"/>
        <v>1</v>
      </c>
      <c r="I226" s="30" t="str">
        <f t="shared" si="33"/>
        <v>{"key_code":"3"}</v>
      </c>
      <c r="J226" s="30" t="str">
        <f t="shared" si="34"/>
        <v/>
      </c>
      <c r="K226" s="30" t="str">
        <f t="shared" si="35"/>
        <v/>
      </c>
      <c r="L226" s="30" t="str">
        <f t="shared" si="36"/>
        <v/>
      </c>
      <c r="M226" s="39" t="str">
        <f t="shared" si="37"/>
        <v/>
      </c>
    </row>
    <row r="227" spans="1:13">
      <c r="A227" s="16" t="s">
        <v>7</v>
      </c>
      <c r="B227" s="19" t="s">
        <v>7</v>
      </c>
      <c r="C227" s="365">
        <v>1</v>
      </c>
      <c r="D227" s="7" t="str">
        <f t="shared" si="39"/>
        <v>{"key_code":"4"}</v>
      </c>
      <c r="E227" s="370">
        <f t="shared" si="45"/>
        <v>0</v>
      </c>
      <c r="F227" s="371">
        <f t="shared" si="45"/>
        <v>0</v>
      </c>
      <c r="G227" s="372">
        <f t="shared" si="45"/>
        <v>0</v>
      </c>
      <c r="H227" s="38">
        <f t="shared" si="40"/>
        <v>1</v>
      </c>
      <c r="I227" s="30" t="str">
        <f t="shared" si="33"/>
        <v>{"key_code":"4"}</v>
      </c>
      <c r="J227" s="30" t="str">
        <f t="shared" si="34"/>
        <v/>
      </c>
      <c r="K227" s="30" t="str">
        <f t="shared" si="35"/>
        <v/>
      </c>
      <c r="L227" s="30" t="str">
        <f t="shared" si="36"/>
        <v/>
      </c>
      <c r="M227" s="39" t="str">
        <f t="shared" si="37"/>
        <v/>
      </c>
    </row>
    <row r="228" spans="1:13">
      <c r="A228" s="16" t="s">
        <v>8</v>
      </c>
      <c r="B228" s="19" t="s">
        <v>8</v>
      </c>
      <c r="C228" s="365">
        <v>1</v>
      </c>
      <c r="D228" s="7" t="str">
        <f t="shared" si="39"/>
        <v>{"key_code":"5"}</v>
      </c>
      <c r="E228" s="370">
        <f t="shared" si="45"/>
        <v>0</v>
      </c>
      <c r="F228" s="371">
        <f t="shared" si="45"/>
        <v>0</v>
      </c>
      <c r="G228" s="372">
        <f t="shared" si="45"/>
        <v>0</v>
      </c>
      <c r="H228" s="38">
        <f t="shared" si="40"/>
        <v>1</v>
      </c>
      <c r="I228" s="30" t="str">
        <f t="shared" si="33"/>
        <v>{"key_code":"5"}</v>
      </c>
      <c r="J228" s="30" t="str">
        <f t="shared" si="34"/>
        <v/>
      </c>
      <c r="K228" s="30" t="str">
        <f t="shared" si="35"/>
        <v/>
      </c>
      <c r="L228" s="30" t="str">
        <f t="shared" si="36"/>
        <v/>
      </c>
      <c r="M228" s="39" t="str">
        <f t="shared" si="37"/>
        <v/>
      </c>
    </row>
    <row r="229" spans="1:13">
      <c r="A229" s="16" t="s">
        <v>9</v>
      </c>
      <c r="B229" s="19" t="s">
        <v>9</v>
      </c>
      <c r="C229" s="365">
        <v>1</v>
      </c>
      <c r="D229" s="7" t="str">
        <f t="shared" si="39"/>
        <v>{"key_code":"6"}</v>
      </c>
      <c r="E229" s="370">
        <f t="shared" si="45"/>
        <v>0</v>
      </c>
      <c r="F229" s="371">
        <f t="shared" si="45"/>
        <v>0</v>
      </c>
      <c r="G229" s="372">
        <f t="shared" si="45"/>
        <v>0</v>
      </c>
      <c r="H229" s="38">
        <f t="shared" si="40"/>
        <v>1</v>
      </c>
      <c r="I229" s="30" t="str">
        <f t="shared" si="33"/>
        <v>{"key_code":"6"}</v>
      </c>
      <c r="J229" s="30" t="str">
        <f t="shared" si="34"/>
        <v/>
      </c>
      <c r="K229" s="30" t="str">
        <f t="shared" si="35"/>
        <v/>
      </c>
      <c r="L229" s="30" t="str">
        <f t="shared" si="36"/>
        <v/>
      </c>
      <c r="M229" s="39" t="str">
        <f t="shared" si="37"/>
        <v/>
      </c>
    </row>
    <row r="230" spans="1:13">
      <c r="A230" s="16" t="s">
        <v>10</v>
      </c>
      <c r="B230" s="19" t="s">
        <v>10</v>
      </c>
      <c r="C230" s="365">
        <v>1</v>
      </c>
      <c r="D230" s="7" t="str">
        <f t="shared" si="39"/>
        <v>{"key_code":"7"}</v>
      </c>
      <c r="E230" s="370">
        <f t="shared" si="45"/>
        <v>0</v>
      </c>
      <c r="F230" s="371">
        <f t="shared" si="45"/>
        <v>0</v>
      </c>
      <c r="G230" s="372">
        <f t="shared" si="45"/>
        <v>0</v>
      </c>
      <c r="H230" s="38">
        <f t="shared" si="40"/>
        <v>1</v>
      </c>
      <c r="I230" s="30" t="str">
        <f t="shared" si="33"/>
        <v>{"key_code":"7"}</v>
      </c>
      <c r="J230" s="30" t="str">
        <f t="shared" si="34"/>
        <v/>
      </c>
      <c r="K230" s="30" t="str">
        <f t="shared" si="35"/>
        <v/>
      </c>
      <c r="L230" s="30" t="str">
        <f t="shared" si="36"/>
        <v/>
      </c>
      <c r="M230" s="39" t="str">
        <f t="shared" si="37"/>
        <v/>
      </c>
    </row>
    <row r="231" spans="1:13">
      <c r="A231" s="16" t="s">
        <v>11</v>
      </c>
      <c r="B231" s="19" t="s">
        <v>11</v>
      </c>
      <c r="C231" s="365">
        <v>1</v>
      </c>
      <c r="D231" s="7" t="str">
        <f t="shared" si="39"/>
        <v>{"key_code":"8"}</v>
      </c>
      <c r="E231" s="370">
        <f t="shared" si="45"/>
        <v>0</v>
      </c>
      <c r="F231" s="371">
        <f t="shared" si="45"/>
        <v>0</v>
      </c>
      <c r="G231" s="372">
        <f t="shared" si="45"/>
        <v>0</v>
      </c>
      <c r="H231" s="38">
        <f t="shared" si="40"/>
        <v>1</v>
      </c>
      <c r="I231" s="30" t="str">
        <f t="shared" si="33"/>
        <v>{"key_code":"8"}</v>
      </c>
      <c r="J231" s="30" t="str">
        <f t="shared" si="34"/>
        <v/>
      </c>
      <c r="K231" s="30" t="str">
        <f t="shared" si="35"/>
        <v/>
      </c>
      <c r="L231" s="30" t="str">
        <f t="shared" si="36"/>
        <v/>
      </c>
      <c r="M231" s="39" t="str">
        <f t="shared" si="37"/>
        <v/>
      </c>
    </row>
    <row r="232" spans="1:13">
      <c r="A232" s="16" t="s">
        <v>12</v>
      </c>
      <c r="B232" s="19" t="s">
        <v>12</v>
      </c>
      <c r="C232" s="365">
        <v>1</v>
      </c>
      <c r="D232" s="7" t="str">
        <f t="shared" si="39"/>
        <v>{"key_code":"9"}</v>
      </c>
      <c r="E232" s="370">
        <f t="shared" si="45"/>
        <v>0</v>
      </c>
      <c r="F232" s="371">
        <f t="shared" si="45"/>
        <v>0</v>
      </c>
      <c r="G232" s="372">
        <f t="shared" si="45"/>
        <v>0</v>
      </c>
      <c r="H232" s="38">
        <f t="shared" si="40"/>
        <v>1</v>
      </c>
      <c r="I232" s="30" t="str">
        <f t="shared" si="33"/>
        <v>{"key_code":"9"}</v>
      </c>
      <c r="J232" s="30" t="str">
        <f t="shared" si="34"/>
        <v/>
      </c>
      <c r="K232" s="30" t="str">
        <f t="shared" si="35"/>
        <v/>
      </c>
      <c r="L232" s="30" t="str">
        <f t="shared" si="36"/>
        <v/>
      </c>
      <c r="M232" s="39" t="str">
        <f t="shared" si="37"/>
        <v/>
      </c>
    </row>
    <row r="233" spans="1:13">
      <c r="A233" s="16" t="s">
        <v>13</v>
      </c>
      <c r="B233" s="19" t="s">
        <v>13</v>
      </c>
      <c r="C233" s="365">
        <v>1</v>
      </c>
      <c r="D233" s="7" t="str">
        <f t="shared" si="39"/>
        <v>{"key_code":"0"}</v>
      </c>
      <c r="E233" s="370">
        <f t="shared" si="45"/>
        <v>0</v>
      </c>
      <c r="F233" s="371">
        <f t="shared" si="45"/>
        <v>0</v>
      </c>
      <c r="G233" s="372">
        <f t="shared" si="45"/>
        <v>0</v>
      </c>
      <c r="H233" s="38">
        <f t="shared" si="40"/>
        <v>1</v>
      </c>
      <c r="I233" s="30" t="str">
        <f t="shared" si="33"/>
        <v>{"key_code":"0"}</v>
      </c>
      <c r="J233" s="30" t="str">
        <f t="shared" si="34"/>
        <v/>
      </c>
      <c r="K233" s="30" t="str">
        <f t="shared" si="35"/>
        <v/>
      </c>
      <c r="L233" s="30" t="str">
        <f t="shared" si="36"/>
        <v/>
      </c>
      <c r="M233" s="39" t="str">
        <f t="shared" si="37"/>
        <v/>
      </c>
    </row>
    <row r="234" spans="1:13">
      <c r="A234" s="16" t="s">
        <v>195</v>
      </c>
      <c r="B234" s="19" t="s">
        <v>195</v>
      </c>
      <c r="C234" s="365">
        <v>1</v>
      </c>
      <c r="D234" s="7" t="str">
        <f t="shared" si="39"/>
        <v>{"key_code":"hyphen"}</v>
      </c>
      <c r="E234" s="370">
        <f t="shared" si="45"/>
        <v>0</v>
      </c>
      <c r="F234" s="371">
        <f t="shared" si="45"/>
        <v>0</v>
      </c>
      <c r="G234" s="372">
        <f t="shared" si="45"/>
        <v>0</v>
      </c>
      <c r="H234" s="38">
        <f t="shared" si="40"/>
        <v>1</v>
      </c>
      <c r="I234" s="30" t="str">
        <f t="shared" si="33"/>
        <v>{"key_code":"hyphen"}</v>
      </c>
      <c r="J234" s="30" t="str">
        <f t="shared" si="34"/>
        <v/>
      </c>
      <c r="K234" s="30" t="str">
        <f t="shared" si="35"/>
        <v/>
      </c>
      <c r="L234" s="30" t="str">
        <f t="shared" si="36"/>
        <v/>
      </c>
      <c r="M234" s="39" t="str">
        <f t="shared" si="37"/>
        <v/>
      </c>
    </row>
    <row r="235" spans="1:13">
      <c r="A235" s="16" t="s">
        <v>139</v>
      </c>
      <c r="B235" s="19" t="s">
        <v>139</v>
      </c>
      <c r="C235" s="365">
        <v>1</v>
      </c>
      <c r="D235" s="7" t="str">
        <f t="shared" si="39"/>
        <v>{"key_code":"open_bracket"}</v>
      </c>
      <c r="E235" s="370">
        <f t="shared" si="45"/>
        <v>1</v>
      </c>
      <c r="F235" s="371">
        <f t="shared" si="45"/>
        <v>0</v>
      </c>
      <c r="G235" s="372">
        <f t="shared" si="45"/>
        <v>0</v>
      </c>
      <c r="H235" s="38">
        <f t="shared" si="40"/>
        <v>1</v>
      </c>
      <c r="I235" s="30" t="str">
        <f t="shared" si="33"/>
        <v>{"key_code":"open_bracket"}</v>
      </c>
      <c r="J235" s="30" t="str">
        <f t="shared" si="34"/>
        <v/>
      </c>
      <c r="K235" s="30" t="str">
        <f t="shared" si="35"/>
        <v/>
      </c>
      <c r="L235" s="30" t="str">
        <f t="shared" si="36"/>
        <v/>
      </c>
      <c r="M235" s="39" t="str">
        <f t="shared" si="37"/>
        <v/>
      </c>
    </row>
    <row r="236" spans="1:13">
      <c r="A236" s="16" t="s">
        <v>163</v>
      </c>
      <c r="B236" s="19" t="s">
        <v>163</v>
      </c>
      <c r="C236" s="365">
        <v>1</v>
      </c>
      <c r="D236" s="7" t="str">
        <f t="shared" si="39"/>
        <v>{"key_code":"quote"}</v>
      </c>
      <c r="E236" s="370">
        <f t="shared" si="45"/>
        <v>0</v>
      </c>
      <c r="F236" s="371">
        <f t="shared" si="45"/>
        <v>0</v>
      </c>
      <c r="G236" s="372">
        <f t="shared" si="45"/>
        <v>0</v>
      </c>
      <c r="H236" s="38">
        <f t="shared" si="40"/>
        <v>1</v>
      </c>
      <c r="I236" s="30" t="str">
        <f t="shared" si="33"/>
        <v>{"key_code":"quote"}</v>
      </c>
      <c r="J236" s="30" t="str">
        <f t="shared" si="34"/>
        <v/>
      </c>
      <c r="K236" s="30" t="str">
        <f t="shared" si="35"/>
        <v/>
      </c>
      <c r="L236" s="30" t="str">
        <f t="shared" si="36"/>
        <v/>
      </c>
      <c r="M236" s="39" t="str">
        <f t="shared" si="37"/>
        <v/>
      </c>
    </row>
    <row r="237" spans="1:13">
      <c r="A237" s="16" t="s">
        <v>103</v>
      </c>
      <c r="B237" s="19" t="s">
        <v>103</v>
      </c>
      <c r="C237" s="365">
        <v>1</v>
      </c>
      <c r="D237" s="7" t="str">
        <f t="shared" si="39"/>
        <v>{"key_code":"international1"}</v>
      </c>
      <c r="E237" s="370">
        <f t="shared" si="45"/>
        <v>2</v>
      </c>
      <c r="F237" s="371">
        <f t="shared" si="45"/>
        <v>0</v>
      </c>
      <c r="G237" s="372">
        <f t="shared" si="45"/>
        <v>0</v>
      </c>
      <c r="H237" s="38">
        <f t="shared" si="40"/>
        <v>1</v>
      </c>
      <c r="I237" s="30" t="str">
        <f t="shared" si="33"/>
        <v>{"key_code":"international1"}</v>
      </c>
      <c r="J237" s="30" t="str">
        <f t="shared" si="34"/>
        <v/>
      </c>
      <c r="K237" s="30" t="str">
        <f t="shared" si="35"/>
        <v/>
      </c>
      <c r="L237" s="30" t="str">
        <f t="shared" si="36"/>
        <v/>
      </c>
      <c r="M237" s="39" t="str">
        <f t="shared" si="37"/>
        <v/>
      </c>
    </row>
    <row r="238" spans="1:13">
      <c r="A238" s="16" t="s">
        <v>196</v>
      </c>
      <c r="B238" s="19" t="s">
        <v>196</v>
      </c>
      <c r="C238" s="365">
        <v>1</v>
      </c>
      <c r="D238" s="7" t="str">
        <f t="shared" si="39"/>
        <v>{"key_code":"equal_sign"}</v>
      </c>
      <c r="E238" s="370">
        <f t="shared" si="45"/>
        <v>0</v>
      </c>
      <c r="F238" s="371">
        <f t="shared" si="45"/>
        <v>0</v>
      </c>
      <c r="G238" s="372">
        <f t="shared" si="45"/>
        <v>0</v>
      </c>
      <c r="H238" s="38">
        <f t="shared" si="40"/>
        <v>1</v>
      </c>
      <c r="I238" s="30" t="str">
        <f t="shared" si="33"/>
        <v>{"key_code":"equal_sign"}</v>
      </c>
      <c r="J238" s="30" t="str">
        <f t="shared" si="34"/>
        <v/>
      </c>
      <c r="K238" s="30" t="str">
        <f t="shared" si="35"/>
        <v/>
      </c>
      <c r="L238" s="30" t="str">
        <f t="shared" si="36"/>
        <v/>
      </c>
      <c r="M238" s="39" t="str">
        <f t="shared" si="37"/>
        <v/>
      </c>
    </row>
    <row r="239" spans="1:13">
      <c r="A239" s="16" t="s">
        <v>141</v>
      </c>
      <c r="B239" s="19" t="s">
        <v>141</v>
      </c>
      <c r="C239" s="365">
        <v>1</v>
      </c>
      <c r="D239" s="7" t="str">
        <f t="shared" si="39"/>
        <v>{"key_code":"close_bracket"}</v>
      </c>
      <c r="E239" s="370">
        <f t="shared" si="45"/>
        <v>1</v>
      </c>
      <c r="F239" s="371">
        <f t="shared" si="45"/>
        <v>0</v>
      </c>
      <c r="G239" s="372">
        <f t="shared" si="45"/>
        <v>0</v>
      </c>
      <c r="H239" s="38">
        <f t="shared" si="40"/>
        <v>1</v>
      </c>
      <c r="I239" s="30" t="str">
        <f t="shared" si="33"/>
        <v>{"key_code":"close_bracket"}</v>
      </c>
      <c r="J239" s="30" t="str">
        <f t="shared" si="34"/>
        <v/>
      </c>
      <c r="K239" s="30" t="str">
        <f t="shared" si="35"/>
        <v/>
      </c>
      <c r="L239" s="30" t="str">
        <f t="shared" si="36"/>
        <v/>
      </c>
      <c r="M239" s="39" t="str">
        <f t="shared" si="37"/>
        <v/>
      </c>
    </row>
    <row r="240" spans="1:13">
      <c r="A240" s="16" t="s">
        <v>75</v>
      </c>
      <c r="B240" s="19" t="s">
        <v>75</v>
      </c>
      <c r="C240" s="365">
        <v>1</v>
      </c>
      <c r="D240" s="7" t="str">
        <f t="shared" ref="D240:D243" si="46">_xlfn.CONCAT(I240:M240)</f>
        <v>{"key_code":"non_us_pound"}</v>
      </c>
      <c r="E240" s="370">
        <f t="shared" si="45"/>
        <v>1</v>
      </c>
      <c r="F240" s="371">
        <f t="shared" si="45"/>
        <v>0</v>
      </c>
      <c r="G240" s="372">
        <f t="shared" si="45"/>
        <v>0</v>
      </c>
      <c r="H240" s="38">
        <f t="shared" ref="H240:H243" si="47">LEN(B240)</f>
        <v>1</v>
      </c>
      <c r="I240" s="30" t="str">
        <f t="shared" si="33"/>
        <v>{"key_code":"non_us_pound"}</v>
      </c>
      <c r="J240" s="30" t="str">
        <f t="shared" si="34"/>
        <v/>
      </c>
      <c r="K240" s="30" t="str">
        <f t="shared" si="35"/>
        <v/>
      </c>
      <c r="L240" s="30" t="str">
        <f t="shared" si="36"/>
        <v/>
      </c>
      <c r="M240" s="39" t="str">
        <f t="shared" si="37"/>
        <v/>
      </c>
    </row>
    <row r="241" spans="1:13">
      <c r="A241" s="16" t="s">
        <v>866</v>
      </c>
      <c r="B241" s="19" t="s">
        <v>117</v>
      </c>
      <c r="C241" s="365">
        <v>1</v>
      </c>
      <c r="D241" s="7" t="str">
        <f t="shared" si="46"/>
        <v>{"key_code":"backslash"}</v>
      </c>
      <c r="E241" s="370">
        <f t="shared" si="45"/>
        <v>0</v>
      </c>
      <c r="F241" s="371">
        <f t="shared" si="45"/>
        <v>0</v>
      </c>
      <c r="G241" s="372">
        <f t="shared" si="45"/>
        <v>0</v>
      </c>
      <c r="H241" s="38">
        <f t="shared" si="47"/>
        <v>1</v>
      </c>
      <c r="I241" s="30" t="str">
        <f t="shared" si="33"/>
        <v>{"key_code":"backslash"}</v>
      </c>
      <c r="J241" s="30" t="str">
        <f t="shared" si="34"/>
        <v/>
      </c>
      <c r="K241" s="30" t="str">
        <f t="shared" si="35"/>
        <v/>
      </c>
      <c r="L241" s="30" t="str">
        <f t="shared" si="36"/>
        <v/>
      </c>
      <c r="M241" s="39" t="str">
        <f t="shared" si="37"/>
        <v/>
      </c>
    </row>
    <row r="242" spans="1:13">
      <c r="A242" s="16" t="s">
        <v>116</v>
      </c>
      <c r="B242" s="19"/>
      <c r="C242" s="365">
        <v>1</v>
      </c>
      <c r="D242" s="7" t="str">
        <f t="shared" ref="D242" si="48">_xlfn.CONCAT(I242:M242)</f>
        <v/>
      </c>
      <c r="E242" s="370">
        <f t="shared" si="45"/>
        <v>0</v>
      </c>
      <c r="F242" s="371">
        <f t="shared" si="45"/>
        <v>0</v>
      </c>
      <c r="G242" s="372">
        <f t="shared" si="45"/>
        <v>0</v>
      </c>
      <c r="H242" s="38">
        <f t="shared" ref="H242" si="49">LEN(B242)</f>
        <v>0</v>
      </c>
      <c r="I242" s="30" t="str">
        <f t="shared" si="33"/>
        <v/>
      </c>
      <c r="J242" s="30" t="str">
        <f t="shared" si="34"/>
        <v/>
      </c>
      <c r="K242" s="30" t="str">
        <f t="shared" si="35"/>
        <v/>
      </c>
      <c r="L242" s="30" t="str">
        <f t="shared" si="36"/>
        <v/>
      </c>
      <c r="M242" s="39" t="str">
        <f t="shared" si="37"/>
        <v/>
      </c>
    </row>
    <row r="243" spans="1:13">
      <c r="A243" s="16" t="s">
        <v>454</v>
      </c>
      <c r="B243" s="19" t="s">
        <v>180</v>
      </c>
      <c r="C243" s="365">
        <v>1</v>
      </c>
      <c r="D243" s="7" t="str">
        <f t="shared" si="46"/>
        <v>{"key_code":"comma"}</v>
      </c>
      <c r="E243" s="370">
        <f t="shared" si="45"/>
        <v>1</v>
      </c>
      <c r="F243" s="371">
        <f t="shared" si="45"/>
        <v>0</v>
      </c>
      <c r="G243" s="372">
        <f t="shared" si="45"/>
        <v>0</v>
      </c>
      <c r="H243" s="38">
        <f t="shared" si="47"/>
        <v>1</v>
      </c>
      <c r="I243" s="30" t="str">
        <f t="shared" si="33"/>
        <v>{"key_code":"comma"}</v>
      </c>
      <c r="J243" s="30" t="str">
        <f t="shared" si="34"/>
        <v/>
      </c>
      <c r="K243" s="30" t="str">
        <f t="shared" si="35"/>
        <v/>
      </c>
      <c r="L243" s="30" t="str">
        <f t="shared" si="36"/>
        <v/>
      </c>
      <c r="M243" s="39" t="str">
        <f t="shared" si="37"/>
        <v/>
      </c>
    </row>
    <row r="244" spans="1:13">
      <c r="A244" s="16" t="s">
        <v>455</v>
      </c>
      <c r="B244" s="19" t="s">
        <v>182</v>
      </c>
      <c r="C244" s="365">
        <v>1</v>
      </c>
      <c r="D244" s="7" t="str">
        <f t="shared" si="39"/>
        <v>{"key_code":"period"}</v>
      </c>
      <c r="E244" s="370">
        <f t="shared" ref="E244:G258" si="50">COUNTIFS(出力かな,$A244,入力キー数,E$3)</f>
        <v>0</v>
      </c>
      <c r="F244" s="371">
        <f t="shared" si="50"/>
        <v>0</v>
      </c>
      <c r="G244" s="372">
        <f t="shared" si="50"/>
        <v>0</v>
      </c>
      <c r="H244" s="38">
        <f t="shared" si="40"/>
        <v>1</v>
      </c>
      <c r="I244" s="30" t="str">
        <f t="shared" si="33"/>
        <v>{"key_code":"period"}</v>
      </c>
      <c r="J244" s="30" t="str">
        <f t="shared" si="34"/>
        <v/>
      </c>
      <c r="K244" s="30" t="str">
        <f t="shared" si="35"/>
        <v/>
      </c>
      <c r="L244" s="30" t="str">
        <f t="shared" si="36"/>
        <v/>
      </c>
      <c r="M244" s="39" t="str">
        <f t="shared" si="37"/>
        <v/>
      </c>
    </row>
    <row r="245" spans="1:13">
      <c r="A245" s="16" t="s">
        <v>304</v>
      </c>
      <c r="B245" s="19" t="s">
        <v>184</v>
      </c>
      <c r="C245" s="365">
        <v>1</v>
      </c>
      <c r="D245" s="7" t="str">
        <f t="shared" si="39"/>
        <v>{"key_code":"slash"}</v>
      </c>
      <c r="E245" s="370">
        <f t="shared" si="50"/>
        <v>0</v>
      </c>
      <c r="F245" s="371">
        <f t="shared" si="50"/>
        <v>0</v>
      </c>
      <c r="G245" s="372">
        <f t="shared" si="50"/>
        <v>0</v>
      </c>
      <c r="H245" s="38">
        <f t="shared" si="40"/>
        <v>1</v>
      </c>
      <c r="I245" s="30" t="str">
        <f t="shared" si="33"/>
        <v>{"key_code":"slash"}</v>
      </c>
      <c r="J245" s="30" t="str">
        <f t="shared" si="34"/>
        <v/>
      </c>
      <c r="K245" s="30" t="str">
        <f t="shared" si="35"/>
        <v/>
      </c>
      <c r="L245" s="30" t="str">
        <f t="shared" si="36"/>
        <v/>
      </c>
      <c r="M245" s="39" t="str">
        <f t="shared" si="37"/>
        <v/>
      </c>
    </row>
    <row r="246" spans="1:13">
      <c r="A246" s="16" t="s">
        <v>585</v>
      </c>
      <c r="B246" s="19"/>
      <c r="C246" s="365">
        <v>1</v>
      </c>
      <c r="D246" s="7" t="str">
        <f t="shared" si="39"/>
        <v/>
      </c>
      <c r="E246" s="370">
        <f t="shared" si="50"/>
        <v>0</v>
      </c>
      <c r="F246" s="371">
        <f t="shared" si="50"/>
        <v>0</v>
      </c>
      <c r="G246" s="372">
        <f t="shared" si="50"/>
        <v>0</v>
      </c>
      <c r="H246" s="38">
        <f t="shared" si="40"/>
        <v>0</v>
      </c>
      <c r="I246" s="30" t="str">
        <f t="shared" si="33"/>
        <v/>
      </c>
      <c r="J246" s="30" t="str">
        <f t="shared" si="34"/>
        <v/>
      </c>
      <c r="K246" s="30" t="str">
        <f t="shared" si="35"/>
        <v/>
      </c>
      <c r="L246" s="30" t="str">
        <f t="shared" si="36"/>
        <v/>
      </c>
      <c r="M246" s="39" t="str">
        <f t="shared" si="37"/>
        <v/>
      </c>
    </row>
    <row r="247" spans="1:13">
      <c r="A247" s="16" t="s">
        <v>314</v>
      </c>
      <c r="B247" s="19"/>
      <c r="C247" s="365">
        <v>1</v>
      </c>
      <c r="D247" s="7" t="str">
        <f t="shared" si="39"/>
        <v/>
      </c>
      <c r="E247" s="370">
        <f t="shared" si="50"/>
        <v>0</v>
      </c>
      <c r="F247" s="371">
        <f t="shared" si="50"/>
        <v>0</v>
      </c>
      <c r="G247" s="372">
        <f t="shared" si="50"/>
        <v>0</v>
      </c>
      <c r="H247" s="38">
        <f t="shared" si="40"/>
        <v>0</v>
      </c>
      <c r="I247" s="30" t="str">
        <f t="shared" si="33"/>
        <v/>
      </c>
      <c r="J247" s="30" t="str">
        <f t="shared" si="34"/>
        <v/>
      </c>
      <c r="K247" s="30" t="str">
        <f t="shared" si="35"/>
        <v/>
      </c>
      <c r="L247" s="30" t="str">
        <f t="shared" si="36"/>
        <v/>
      </c>
      <c r="M247" s="39" t="str">
        <f t="shared" si="37"/>
        <v/>
      </c>
    </row>
    <row r="248" spans="1:13">
      <c r="A248" s="16" t="s">
        <v>307</v>
      </c>
      <c r="B248" s="19"/>
      <c r="C248" s="365">
        <v>1</v>
      </c>
      <c r="D248" s="7" t="str">
        <f t="shared" si="39"/>
        <v/>
      </c>
      <c r="E248" s="370">
        <f t="shared" si="50"/>
        <v>0</v>
      </c>
      <c r="F248" s="371">
        <f t="shared" si="50"/>
        <v>0</v>
      </c>
      <c r="G248" s="372">
        <f t="shared" si="50"/>
        <v>0</v>
      </c>
      <c r="H248" s="38">
        <f t="shared" si="40"/>
        <v>0</v>
      </c>
      <c r="I248" s="30" t="str">
        <f t="shared" si="33"/>
        <v/>
      </c>
      <c r="J248" s="30" t="str">
        <f t="shared" si="34"/>
        <v/>
      </c>
      <c r="K248" s="30" t="str">
        <f t="shared" si="35"/>
        <v/>
      </c>
      <c r="L248" s="30" t="str">
        <f t="shared" si="36"/>
        <v/>
      </c>
      <c r="M248" s="39" t="str">
        <f t="shared" si="37"/>
        <v/>
      </c>
    </row>
    <row r="249" spans="1:13">
      <c r="A249" s="16" t="s">
        <v>586</v>
      </c>
      <c r="B249" s="19"/>
      <c r="C249" s="365">
        <v>1</v>
      </c>
      <c r="D249" s="7" t="str">
        <f t="shared" si="39"/>
        <v/>
      </c>
      <c r="E249" s="370">
        <f t="shared" si="50"/>
        <v>0</v>
      </c>
      <c r="F249" s="371">
        <f t="shared" si="50"/>
        <v>0</v>
      </c>
      <c r="G249" s="372">
        <f t="shared" si="50"/>
        <v>0</v>
      </c>
      <c r="H249" s="38">
        <f t="shared" si="40"/>
        <v>0</v>
      </c>
      <c r="I249" s="30" t="str">
        <f t="shared" si="33"/>
        <v/>
      </c>
      <c r="J249" s="30" t="str">
        <f t="shared" si="34"/>
        <v/>
      </c>
      <c r="K249" s="30" t="str">
        <f t="shared" si="35"/>
        <v/>
      </c>
      <c r="L249" s="30" t="str">
        <f t="shared" si="36"/>
        <v/>
      </c>
      <c r="M249" s="39" t="str">
        <f t="shared" si="37"/>
        <v/>
      </c>
    </row>
    <row r="250" spans="1:13">
      <c r="A250" s="16" t="s">
        <v>306</v>
      </c>
      <c r="B250" s="19" t="s">
        <v>141</v>
      </c>
      <c r="C250" s="365">
        <v>1</v>
      </c>
      <c r="D250" s="7" t="str">
        <f t="shared" si="39"/>
        <v>{"key_code":"close_bracket"}</v>
      </c>
      <c r="E250" s="370">
        <f t="shared" si="50"/>
        <v>0</v>
      </c>
      <c r="F250" s="371">
        <f t="shared" si="50"/>
        <v>0</v>
      </c>
      <c r="G250" s="372">
        <f t="shared" si="50"/>
        <v>0</v>
      </c>
      <c r="H250" s="38">
        <f t="shared" si="40"/>
        <v>1</v>
      </c>
      <c r="I250" s="30" t="str">
        <f t="shared" si="33"/>
        <v>{"key_code":"close_bracket"}</v>
      </c>
      <c r="J250" s="30" t="str">
        <f t="shared" si="34"/>
        <v/>
      </c>
      <c r="K250" s="30" t="str">
        <f t="shared" si="35"/>
        <v/>
      </c>
      <c r="L250" s="30" t="str">
        <f t="shared" si="36"/>
        <v/>
      </c>
      <c r="M250" s="39" t="str">
        <f t="shared" si="37"/>
        <v/>
      </c>
    </row>
    <row r="251" spans="1:13">
      <c r="A251" s="16" t="s">
        <v>313</v>
      </c>
      <c r="B251" s="19" t="s">
        <v>75</v>
      </c>
      <c r="C251" s="365">
        <v>1</v>
      </c>
      <c r="D251" s="7" t="str">
        <f t="shared" ref="D251:D258" si="51">_xlfn.CONCAT(I251:M251)</f>
        <v>{"key_code":"non_us_pound"}</v>
      </c>
      <c r="E251" s="370">
        <f t="shared" si="50"/>
        <v>0</v>
      </c>
      <c r="F251" s="371">
        <f t="shared" si="50"/>
        <v>0</v>
      </c>
      <c r="G251" s="372">
        <f t="shared" si="50"/>
        <v>0</v>
      </c>
      <c r="H251" s="38">
        <f t="shared" ref="H251:H258" si="52">LEN(B251)</f>
        <v>1</v>
      </c>
      <c r="I251" s="30" t="str">
        <f t="shared" ref="I251:I258" si="53">IF($H251=I$3,_xlfn.CONCAT($I$1,_xlfn.XLOOKUP($B251,入力キー,入力コード),$K$1),"")</f>
        <v>{"key_code":"non_us_pound"}</v>
      </c>
      <c r="J251" s="30" t="str">
        <f t="shared" ref="J251:J258" si="54">IF($H251=J$3,_xlfn.CONCAT($I$1,_xlfn.XLOOKUP(LEFT($B251),入力キー,入力コード),$J$1,_xlfn.XLOOKUP(RIGHT($B251),入力キー,入力コード),$K$1),"")</f>
        <v/>
      </c>
      <c r="K251" s="30" t="str">
        <f t="shared" ref="K251:K258" si="55">IF($H251=K$3,_xlfn.CONCAT($I$1,_xlfn.XLOOKUP(LEFT($B251),入力キー,入力コード),$J$1,_xlfn.XLOOKUP(MID($B251,2,1),入力キー,入力コード),$J$1,_xlfn.XLOOKUP(RIGHT($B251),入力キー,入力コード),$K$1),"")</f>
        <v/>
      </c>
      <c r="L251" s="30" t="str">
        <f t="shared" ref="L251:L258" si="56">IF($H251=L$3,_xlfn.CONCAT($I$1,_xlfn.XLOOKUP(LEFT($B251),入力キー,入力コード),$J$1,_xlfn.XLOOKUP(MID($B251,2,1),入力キー,入力コード),$J$1,_xlfn.XLOOKUP(MID($B251,3,1),入力キー,入力コード),$J$1,_xlfn.XLOOKUP(RIGHT($B251),入力キー,入力コード),$K$1),"")</f>
        <v/>
      </c>
      <c r="M251" s="39" t="str">
        <f t="shared" ref="M251:M258" si="57">IF($H251=M$3,_xlfn.CONCAT($I$1,_xlfn.XLOOKUP(LEFT($B251),入力キー,入力コード),$J$1,_xlfn.XLOOKUP(MID($B251,2,1),入力キー,入力コード),$J$1,_xlfn.XLOOKUP(MID($B251,3,1),入力キー,入力コード),$J$1,_xlfn.XLOOKUP(MID($B251,4,1),入力キー,入力コード),$J$1,_xlfn.XLOOKUP(RIGHT($B251),入力キー,入力コード),$K$1),"")</f>
        <v/>
      </c>
    </row>
    <row r="252" spans="1:13">
      <c r="A252" s="16" t="s">
        <v>161</v>
      </c>
      <c r="B252" s="19" t="s">
        <v>587</v>
      </c>
      <c r="C252" s="365">
        <v>1</v>
      </c>
      <c r="D252" s="7" t="str">
        <f t="shared" si="51"/>
        <v>{"key_code":"semicolon"}</v>
      </c>
      <c r="E252" s="370">
        <f t="shared" si="50"/>
        <v>0</v>
      </c>
      <c r="F252" s="371">
        <f t="shared" si="50"/>
        <v>0</v>
      </c>
      <c r="G252" s="372">
        <f t="shared" si="50"/>
        <v>0</v>
      </c>
      <c r="H252" s="38">
        <f t="shared" si="52"/>
        <v>1</v>
      </c>
      <c r="I252" s="30" t="str">
        <f t="shared" si="53"/>
        <v>{"key_code":"semicolon"}</v>
      </c>
      <c r="J252" s="30" t="str">
        <f t="shared" si="54"/>
        <v/>
      </c>
      <c r="K252" s="30" t="str">
        <f t="shared" si="55"/>
        <v/>
      </c>
      <c r="L252" s="30" t="str">
        <f t="shared" si="56"/>
        <v/>
      </c>
      <c r="M252" s="39" t="str">
        <f t="shared" si="57"/>
        <v/>
      </c>
    </row>
    <row r="253" spans="1:13">
      <c r="A253" s="16" t="s">
        <v>588</v>
      </c>
      <c r="B253" s="19"/>
      <c r="C253" s="365">
        <v>1</v>
      </c>
      <c r="D253" s="7" t="str">
        <f t="shared" si="51"/>
        <v/>
      </c>
      <c r="E253" s="370">
        <f t="shared" si="50"/>
        <v>0</v>
      </c>
      <c r="F253" s="371">
        <f t="shared" si="50"/>
        <v>0</v>
      </c>
      <c r="G253" s="372">
        <f t="shared" si="50"/>
        <v>0</v>
      </c>
      <c r="H253" s="38">
        <f t="shared" si="52"/>
        <v>0</v>
      </c>
      <c r="I253" s="30" t="str">
        <f t="shared" si="53"/>
        <v/>
      </c>
      <c r="J253" s="30" t="str">
        <f t="shared" si="54"/>
        <v/>
      </c>
      <c r="K253" s="30" t="str">
        <f t="shared" si="55"/>
        <v/>
      </c>
      <c r="L253" s="30" t="str">
        <f t="shared" si="56"/>
        <v/>
      </c>
      <c r="M253" s="39" t="str">
        <f t="shared" si="57"/>
        <v/>
      </c>
    </row>
    <row r="254" spans="1:13">
      <c r="A254" s="16" t="s">
        <v>305</v>
      </c>
      <c r="B254" s="19"/>
      <c r="C254" s="365">
        <v>1</v>
      </c>
      <c r="D254" s="7" t="str">
        <f t="shared" si="51"/>
        <v/>
      </c>
      <c r="E254" s="370">
        <f t="shared" si="50"/>
        <v>0</v>
      </c>
      <c r="F254" s="371">
        <f t="shared" si="50"/>
        <v>0</v>
      </c>
      <c r="G254" s="372">
        <f t="shared" si="50"/>
        <v>0</v>
      </c>
      <c r="H254" s="38">
        <f t="shared" si="52"/>
        <v>0</v>
      </c>
      <c r="I254" s="30" t="str">
        <f t="shared" si="53"/>
        <v/>
      </c>
      <c r="J254" s="30" t="str">
        <f t="shared" si="54"/>
        <v/>
      </c>
      <c r="K254" s="30" t="str">
        <f t="shared" si="55"/>
        <v/>
      </c>
      <c r="L254" s="30" t="str">
        <f t="shared" si="56"/>
        <v/>
      </c>
      <c r="M254" s="39" t="str">
        <f t="shared" si="57"/>
        <v/>
      </c>
    </row>
    <row r="255" spans="1:13">
      <c r="A255" s="16" t="s">
        <v>312</v>
      </c>
      <c r="B255" s="19"/>
      <c r="C255" s="365">
        <v>1</v>
      </c>
      <c r="D255" s="7" t="str">
        <f t="shared" si="51"/>
        <v/>
      </c>
      <c r="E255" s="370">
        <f t="shared" si="50"/>
        <v>0</v>
      </c>
      <c r="F255" s="371">
        <f t="shared" si="50"/>
        <v>0</v>
      </c>
      <c r="G255" s="372">
        <f t="shared" si="50"/>
        <v>0</v>
      </c>
      <c r="H255" s="38">
        <f t="shared" si="52"/>
        <v>0</v>
      </c>
      <c r="I255" s="30" t="str">
        <f t="shared" si="53"/>
        <v/>
      </c>
      <c r="J255" s="30" t="str">
        <f t="shared" si="54"/>
        <v/>
      </c>
      <c r="K255" s="30" t="str">
        <f t="shared" si="55"/>
        <v/>
      </c>
      <c r="L255" s="30" t="str">
        <f t="shared" si="56"/>
        <v/>
      </c>
      <c r="M255" s="39" t="str">
        <f t="shared" si="57"/>
        <v/>
      </c>
    </row>
    <row r="256" spans="1:13">
      <c r="A256" s="16" t="s">
        <v>589</v>
      </c>
      <c r="B256" s="19"/>
      <c r="C256" s="365">
        <v>1</v>
      </c>
      <c r="D256" s="7" t="str">
        <f t="shared" si="51"/>
        <v/>
      </c>
      <c r="E256" s="370">
        <f t="shared" si="50"/>
        <v>0</v>
      </c>
      <c r="F256" s="371">
        <f t="shared" si="50"/>
        <v>0</v>
      </c>
      <c r="G256" s="372">
        <f t="shared" si="50"/>
        <v>0</v>
      </c>
      <c r="H256" s="38">
        <f t="shared" si="52"/>
        <v>0</v>
      </c>
      <c r="I256" s="30" t="str">
        <f t="shared" si="53"/>
        <v/>
      </c>
      <c r="J256" s="30" t="str">
        <f t="shared" si="54"/>
        <v/>
      </c>
      <c r="K256" s="30" t="str">
        <f t="shared" si="55"/>
        <v/>
      </c>
      <c r="L256" s="30" t="str">
        <f t="shared" si="56"/>
        <v/>
      </c>
      <c r="M256" s="39" t="str">
        <f t="shared" si="57"/>
        <v/>
      </c>
    </row>
    <row r="257" spans="1:13">
      <c r="A257" s="16" t="s">
        <v>856</v>
      </c>
      <c r="B257" s="19" t="s">
        <v>861</v>
      </c>
      <c r="C257" s="365">
        <v>1</v>
      </c>
      <c r="D257" s="7" t="str">
        <f t="shared" si="51"/>
        <v>{"key_code":"w"},{"key_code":"y"},{"key_code":"i"}</v>
      </c>
      <c r="E257" s="370">
        <f t="shared" si="50"/>
        <v>0</v>
      </c>
      <c r="F257" s="371">
        <f t="shared" si="50"/>
        <v>0</v>
      </c>
      <c r="G257" s="372">
        <f t="shared" si="50"/>
        <v>0</v>
      </c>
      <c r="H257" s="38">
        <f t="shared" si="52"/>
        <v>3</v>
      </c>
      <c r="I257" s="30" t="str">
        <f t="shared" si="53"/>
        <v/>
      </c>
      <c r="J257" s="30" t="str">
        <f t="shared" si="54"/>
        <v/>
      </c>
      <c r="K257" s="30" t="str">
        <f t="shared" si="55"/>
        <v>{"key_code":"w"},{"key_code":"y"},{"key_code":"i"}</v>
      </c>
      <c r="L257" s="30" t="str">
        <f t="shared" si="56"/>
        <v/>
      </c>
      <c r="M257" s="39" t="str">
        <f t="shared" si="57"/>
        <v/>
      </c>
    </row>
    <row r="258" spans="1:13">
      <c r="A258" s="18" t="s">
        <v>857</v>
      </c>
      <c r="B258" s="20" t="s">
        <v>862</v>
      </c>
      <c r="C258" s="366">
        <v>1</v>
      </c>
      <c r="D258" s="8" t="str">
        <f t="shared" si="51"/>
        <v>{"key_code":"w"},{"key_code":"y"},{"key_code":"e"}</v>
      </c>
      <c r="E258" s="373">
        <f t="shared" si="50"/>
        <v>0</v>
      </c>
      <c r="F258" s="374">
        <f t="shared" si="50"/>
        <v>0</v>
      </c>
      <c r="G258" s="375">
        <f t="shared" si="50"/>
        <v>0</v>
      </c>
      <c r="H258" s="40">
        <f t="shared" si="52"/>
        <v>3</v>
      </c>
      <c r="I258" s="41" t="str">
        <f t="shared" si="53"/>
        <v/>
      </c>
      <c r="J258" s="41" t="str">
        <f t="shared" si="54"/>
        <v/>
      </c>
      <c r="K258" s="41" t="str">
        <f t="shared" si="55"/>
        <v>{"key_code":"w"},{"key_code":"y"},{"key_code":"e"}</v>
      </c>
      <c r="L258" s="41" t="str">
        <f t="shared" si="56"/>
        <v/>
      </c>
      <c r="M258" s="42" t="str">
        <f t="shared" si="57"/>
        <v/>
      </c>
    </row>
  </sheetData>
  <sheetProtection sheet="1" objects="1" scenarios="1" selectLockedCells="1"/>
  <sortState xmlns:xlrd2="http://schemas.microsoft.com/office/spreadsheetml/2017/richdata2" ref="A4:M208">
    <sortCondition ref="B4:B208"/>
  </sortState>
  <mergeCells count="1">
    <mergeCell ref="E2:G2"/>
  </mergeCells>
  <phoneticPr fontId="1"/>
  <conditionalFormatting sqref="A4:A258">
    <cfRule type="expression" dxfId="0" priority="1">
      <formula>COUNTIF(ひらがな,A4)&gt;1</formula>
    </cfRule>
  </conditionalFormatting>
  <dataValidations count="2">
    <dataValidation imeMode="off" allowBlank="1" showInputMessage="1" showErrorMessage="1" sqref="B4:C258" xr:uid="{D6BDBCA7-218C-0643-9591-6DF3B89179C8}"/>
    <dataValidation imeMode="on" allowBlank="1" showInputMessage="1" showErrorMessage="1" sqref="A4:A258" xr:uid="{64FB47FE-48AD-AA40-8271-F77F5B8D7DED}"/>
  </dataValidations>
  <pageMargins left="0.78740157480314965" right="0.78740157480314965" top="0.23622047244094491" bottom="0.51181102362204722" header="0.31496062992125984" footer="0.23622047244094491"/>
  <pageSetup paperSize="9" scale="71" fitToHeight="0" orientation="portrait" verticalDpi="0" r:id="rId1"/>
  <headerFooter>
    <oddFooter>&amp;L&amp;P/&amp;N&amp;R&amp;D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7AD-16E8-8949-95D1-EE4DCED6F83F}">
  <dimension ref="A1:B326"/>
  <sheetViews>
    <sheetView showGridLines="0" showRowColHeaders="0" workbookViewId="0"/>
  </sheetViews>
  <sheetFormatPr baseColWidth="10" defaultColWidth="11.5703125" defaultRowHeight="20"/>
  <sheetData>
    <row r="1" spans="1:2">
      <c r="A1" s="416" t="str">
        <f>_xlfn.CONCAT(詳細設定!A23:N23)</f>
        <v>{"title":"【薙刀式】v15(fix版)(かわせみ専用)","rules":[{"description":"【薙刀式】v15(fix版)+かわせみ2","manipulators":[{"description":"(シンクロ) と &amp; か","conditions":[{"type":"variable_if","name":"USC","value":0}],"from":{"simultaneous":[{"key_code":"d"},{"key_code":"f"}],"modifiers":{"optional":["caps_lock"]},"simultaneous_options":{"detect_key_down_uninterruptedly":true,"key_down_order":"strict","to_after_key_up":[{"set_variable":{"name":"KC_D","value":0}},{"set_variable":{"name":"KC_F","value":0}},{"set_variable":{"name":"USC","value":0}}]}},"to":[{"set_variable":{"name":"KC_D","value":1}},{"set_variable":{"name":"KC_F","value":1}}],"to_if_alone":[{"key_code":"t"},{"key_code":"o"},{"key_code":"k"},{"key_code":"a"}],"type":"basic"},{"conditions":[{"type":"variable_if","name":"USC","value":0}],"from":{"simultaneous":[{"key_code":"f"},{"key_code":"d"}],"modifiers":{"optional":["caps_lock"]},"simultaneous_options":{"detect_key_down_uninterruptedly":true,"to_after_key_up":[{"set_variable":{"name":"KC_F","value":0}},{"set_variable":{"name":"KC_D","value":0}},{"set_variable":{"name":"USC","value":0}}]}},"to":[{"set_variable":{"name":"KC_F","value":1}},{"set_variable":{"name":"KC_D","value":1}}],"to_if_alone":[{"key_code":"k"},{"key_code":"a"},{"key_code":"t"},{"key_code":"o"}],"type":"basic"},{"description":"(シンクロ) あ &amp; い","conditions":[{"type":"variable_if","name":"USC","value":0}],"from":{"simultaneous":[{"key_code":"j"},{"key_code":"k"}],"modifiers":{"optional":["caps_lock"]},"simultaneous_options":{"detect_key_down_uninterruptedly":true,"key_down_order":"strict","to_after_key_up":[{"set_variable":{"name":"KC_J","value":0}},{"set_variable":{"name":"KC_K","value":0}},{"set_variable":{"name":"USC","value":0}}]}},"to":[{"set_variable":{"name":"KC_J","value":1}},{"set_variable":{"name":"KC_K","value":1}}],"to_if_alone":[{"key_code":"a"},{"key_code":"i"}],"type":"basic"},{"conditions":[{"type":"variable_if","name":"USC","value":0}],"from":{"simultaneous":[{"key_code":"k"},{"key_code":"j"}],"modifiers":{"optional":["caps_lock"]},"simultaneous_options":{"detect_key_down_uninterruptedly":true,"to_after_key_up":[{"set_variable":{"name":"KC_K","value":0}},{"set_variable":{"name":"KC_J","value":0}},{"set_variable":{"name":"USC","value":0}}]}},"to":[{"set_variable":{"name":"KC_K","value":1}},{"set_variable":{"name":"KC_J","value":1}}],"to_if_alone":[{"key_code":"i"},{"key_code":"a"}],"type":"basic"},</v>
      </c>
      <c r="B1" s="417" t="str">
        <f>_xlfn.CONCAT(詳細設定!O23:S23)</f>
        <v/>
      </c>
    </row>
    <row r="2" spans="1:2">
      <c r="A2" s="418" t="str">
        <f>_xlfn.CONCAT(詳細設定!A24:N24)</f>
        <v>{"description":"(シンクロ) は &amp; こ","conditions":[{"type":"variable_if","name":"USC","value":0}],"from":{"simultaneous":[{"key_code":"c"},{"key_code":"v"}],"modifiers":{"optional":["caps_lock"]},"simultaneous_options":{"detect_key_down_uninterruptedly":true,"key_down_order":"strict","to_after_key_up":[{"set_variable":{"name":"KC_C","value":0}},{"set_variable":{"name":"KC_V","value":0}},{"set_variable":{"name":"USC","value":0}}]}},"to":[{"set_variable":{"name":"KC_C","value":1}},{"set_variable":{"name":"KC_V","value":1}}],"to_if_alone":[{"key_code":"h"},{"key_code":"a"},{"key_code":"k"},{"key_code":"o"}],"type":"basic"},{"conditions":[{"type":"variable_if","name":"USC","value":0}],"from":{"simultaneous":[{"key_code":"v"},{"key_code":"c"}],"modifiers":{"optional":["caps_lock"]},"simultaneous_options":{"detect_key_down_uninterruptedly":true,"to_after_key_up":[{"set_variable":{"name":"KC_V","value":0}},{"set_variable":{"name":"KC_C","value":0}},{"set_variable":{"name":"USC","value":0}}]}},"to":[{"set_variable":{"name":"KC_V","value":1}},{"set_variable":{"name":"KC_C","value":1}}],"to_if_alone":[{"key_code":"k"},{"key_code":"o"},{"key_code":"h"},{"key_code":"a"}],"type":"basic"},{"description":"(シンクロ) な &amp; ん","conditions":[{"type":"variable_if","name":"USC","value":0}],"from":{"simultaneous":[{"key_code":"m"},{"key_code":"comma"}],"modifiers":{"optional":["caps_lock"]},"simultaneous_options":{"detect_key_down_uninterruptedly":true,"key_down_order":"strict","to_after_key_up":[{"set_variable":{"name":"KC_M","value":0}},{"set_variable":{"name":"KC_COMM","value":0}},{"set_variable":{"name":"USC","value":0}}]}},"to":[{"set_variable":{"name":"KC_M","value":1}},{"set_variable":{"name":"KC_COMM","value":1}}],"to_if_alone":[{"key_code":"n"},{"key_code":"a"},{"key_code":"n"},{"key_code":"n"}],"type":"basic"},{"conditions":[{"type":"variable_if","name":"USC","value":0}],"from":{"simultaneous":[{"key_code":"comma"},{"key_code":"m"}],"modifiers":{"optional":["caps_lock"]},"simultaneous_options":{"detect_key_down_uninterruptedly":true,"to_after_key_up":[{"set_variable":{"name":"KC_COMM","value":0}},{"set_variable":{"name":"KC_M","value":0}},{"set_variable":{"name":"USC","value":0}}]}},"to":[{"set_variable":{"name":"KC_COMM","value":1}},{"set_variable":{"name":"KC_M","value":1}}],"to_if_alone":[{"key_code":"n"},{"key_code":"n"},{"key_code":"n"},{"key_code":"a"}],"type":"basic"},</v>
      </c>
      <c r="B2" s="419" t="str">
        <f>_xlfn.CONCAT(詳細設定!O24:S24)</f>
        <v/>
      </c>
    </row>
    <row r="3" spans="1:2">
      <c r="A3" s="418" t="str">
        <f>_xlfn.CONCAT(詳細設定!A25:N25)</f>
        <v>{"description":"(シンクロ) こ &amp; な→ 行送り","conditions":[{"type":"variable_if","name":"USC","value":0},{"input_sources":[{"language":"ja"}],"type":"input_source_if"},{"input_sources":[{"input_mode_id":"Roman$"}],"type":"input_source_unless"}],"from":{"simultaneous":[{"key_code":"v"},{"key_code":"m"}],"modifiers":{"optional":["caps_lock"]},"simultaneous_options":{"to_after_key_up":[{"set_variable":{"name":"KC_V","value":0}},{"set_variable":{"name":"KC_M","value":0}}]}},"to":[{"set_variable":{"name":"KC_V","value":1}},{"set_variable":{"name":"KC_M","value":1}},{"set_variable":{"name":"USC","value":0}}],"to_if_alone":[{"key_code":"return_or_enter"}],"type":"basic"},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{"from":{"key_code":"left_shift","modifiers":{"optional":["shift","caps_lock"]}},"to":[{"set_variable":{"name":"USC","value":0}},{"key_code":"left_shift"}],"to_after_key_up":[{"set_variable":{"name":"USC","value":0}}],"type":"basic"},{"from":{"key_code":"right_shift","modifiers":{"optional":["shift","caps_lock"]}},"to":[{"set_variable":{"name":"USC","value":0}},{"key_code":"right_shift"}],"to_after_key_up":[{"set_variable":{"name":"USC","value":0}}],"type":"basic"},</v>
      </c>
      <c r="B3" s="419" t="str">
        <f>_xlfn.CONCAT(詳細設定!O25:S25)</f>
        <v/>
      </c>
    </row>
    <row r="4" spans="1:2">
      <c r="A4" s="418" t="str">
        <f>_xlfn.CONCAT(詳細設定!A26:N26)</f>
        <v/>
      </c>
      <c r="B4" s="419" t="str">
        <f>_xlfn.CONCAT(詳細設定!O26:S26)</f>
        <v/>
      </c>
    </row>
    <row r="5" spans="1:2">
      <c r="A5" s="418" t="str">
        <f>_xlfn.CONCAT(詳細設定!A27:N27)</f>
        <v/>
      </c>
      <c r="B5" s="419" t="str">
        <f>_xlfn.CONCAT(詳細設定!O27:S27)</f>
        <v/>
      </c>
    </row>
    <row r="6" spans="1:2">
      <c r="A6" s="418" t="str">
        <f>_xlfn.CONCAT(詳細設定!A28:N28)</f>
        <v/>
      </c>
      <c r="B6" s="419" t="str">
        <f>_xlfn.CONCAT(詳細設定!O28:S28)</f>
        <v/>
      </c>
    </row>
    <row r="7" spans="1:2">
      <c r="A7" s="418" t="str">
        <f>_xlfn.CONCAT(詳細設定!A29:N29)</f>
        <v/>
      </c>
      <c r="B7" s="419" t="str">
        <f>_xlfn.CONCAT(詳細設定!O29:S29)</f>
        <v/>
      </c>
    </row>
    <row r="8" spans="1:2">
      <c r="A8" s="418" t="str">
        <f>_xlfn.CONCAT(詳細設定!A30:N30)</f>
        <v/>
      </c>
      <c r="B8" s="419" t="str">
        <f>_xlfn.CONCAT(詳細設定!O30:S30)</f>
        <v/>
      </c>
    </row>
    <row r="9" spans="1:2">
      <c r="A9" s="418" t="str">
        <f>_xlfn.CONCAT(詳細設定!A31:N31)</f>
        <v/>
      </c>
      <c r="B9" s="419" t="str">
        <f>_xlfn.CONCAT(詳細設定!O31:S31)</f>
        <v/>
      </c>
    </row>
    <row r="10" spans="1:2">
      <c r="A10" s="418" t="str">
        <f>_xlfn.CONCAT(詳細設定!A32:N32)</f>
        <v/>
      </c>
      <c r="B10" s="419" t="str">
        <f>_xlfn.CONCAT(詳細設定!O32:S32)</f>
        <v/>
      </c>
    </row>
    <row r="11" spans="1:2">
      <c r="A11" s="418" t="str">
        <f>_xlfn.CONCAT(詳細設定!A33:N33)</f>
        <v/>
      </c>
      <c r="B11" s="419" t="str">
        <f>_xlfn.CONCAT(詳細設定!O33:S33)</f>
        <v/>
      </c>
    </row>
    <row r="12" spans="1:2">
      <c r="A12" s="418" t="str">
        <f>_xlfn.CONCAT(詳細設定!A34:N34)</f>
        <v/>
      </c>
      <c r="B12" s="419" t="str">
        <f>_xlfn.CONCAT(詳細設定!O34:S34)</f>
        <v/>
      </c>
    </row>
    <row r="13" spans="1:2">
      <c r="A13" s="418" t="str">
        <f>_xlfn.CONCAT(詳細設定!A35:N35)</f>
        <v/>
      </c>
      <c r="B13" s="419" t="str">
        <f>_xlfn.CONCAT(詳細設定!O35:S35)</f>
        <v/>
      </c>
    </row>
    <row r="14" spans="1:2">
      <c r="A14" s="418" t="str">
        <f>_xlfn.CONCAT(詳細設定!A36:N36)</f>
        <v/>
      </c>
      <c r="B14" s="419" t="str">
        <f>_xlfn.CONCAT(詳細設定!O36:S36)</f>
        <v/>
      </c>
    </row>
    <row r="15" spans="1:2">
      <c r="A15" s="418" t="str">
        <f>_xlfn.CONCAT(詳細設定!A37:N37)</f>
        <v/>
      </c>
      <c r="B15" s="419" t="str">
        <f>_xlfn.CONCAT(詳細設定!O37:S37)</f>
        <v/>
      </c>
    </row>
    <row r="16" spans="1:2">
      <c r="A16" s="418" t="str">
        <f>_xlfn.CONCAT(詳細設定!A38:N38)</f>
        <v/>
      </c>
      <c r="B16" s="419" t="str">
        <f>_xlfn.CONCAT(詳細設定!O38:S38)</f>
        <v/>
      </c>
    </row>
    <row r="17" spans="1:2">
      <c r="A17" s="418" t="str">
        <f>_xlfn.CONCAT(詳細設定!A39:N39)</f>
        <v/>
      </c>
      <c r="B17" s="419" t="str">
        <f>_xlfn.CONCAT(詳細設定!O39:S39)</f>
        <v/>
      </c>
    </row>
    <row r="18" spans="1:2">
      <c r="A18" s="418" t="str">
        <f>_xlfn.CONCAT(詳細設定!A40:N40)</f>
        <v/>
      </c>
      <c r="B18" s="419" t="str">
        <f>_xlfn.CONCAT(詳細設定!O40:S40)</f>
        <v/>
      </c>
    </row>
    <row r="19" spans="1:2">
      <c r="A19" s="418" t="str">
        <f>_xlfn.CONCAT(詳細設定!A41:N41)</f>
        <v/>
      </c>
      <c r="B19" s="419" t="str">
        <f>_xlfn.CONCAT(詳細設定!O41:S41)</f>
        <v/>
      </c>
    </row>
    <row r="20" spans="1:2">
      <c r="A20" s="418" t="str">
        <f>_xlfn.CONCAT(詳細設定!A42:N42)</f>
        <v/>
      </c>
      <c r="B20" s="419" t="str">
        <f>_xlfn.CONCAT(詳細設定!O42:S42)</f>
        <v/>
      </c>
    </row>
    <row r="21" spans="1:2">
      <c r="A21" s="418" t="str">
        <f>_xlfn.CONCAT(詳細設定!A43:N43)</f>
        <v/>
      </c>
      <c r="B21" s="419" t="str">
        <f>_xlfn.CONCAT(詳細設定!O43:S43)</f>
        <v/>
      </c>
    </row>
    <row r="22" spans="1:2">
      <c r="A22" s="418" t="str">
        <f>_xlfn.CONCAT(詳細設定!A44:N44)</f>
        <v/>
      </c>
      <c r="B22" s="419" t="str">
        <f>_xlfn.CONCAT(詳細設定!O44:S44)</f>
        <v/>
      </c>
    </row>
    <row r="23" spans="1:2">
      <c r="A23" s="418" t="str">
        <f>_xlfn.CONCAT(詳細設定!A45:N45)</f>
        <v/>
      </c>
      <c r="B23" s="419" t="str">
        <f>_xlfn.CONCAT(詳細設定!O45:S45)</f>
        <v/>
      </c>
    </row>
    <row r="24" spans="1:2">
      <c r="A24" s="418" t="str">
        <f>_xlfn.CONCAT(詳細設定!A46:N46)</f>
        <v/>
      </c>
      <c r="B24" s="419" t="str">
        <f>_xlfn.CONCAT(詳細設定!O46:S46)</f>
        <v/>
      </c>
    </row>
    <row r="25" spans="1:2">
      <c r="A25" s="418" t="str">
        <f>_xlfn.CONCAT(詳細設定!A47:N47)</f>
        <v/>
      </c>
      <c r="B25" s="419" t="str">
        <f>_xlfn.CONCAT(詳細設定!O47:S47)</f>
        <v/>
      </c>
    </row>
    <row r="26" spans="1:2">
      <c r="A26" s="418" t="str">
        <f>_xlfn.CONCAT(詳細設定!A48:N48)</f>
        <v/>
      </c>
      <c r="B26" s="419" t="str">
        <f>_xlfn.CONCAT(詳細設定!O48:S48)</f>
        <v/>
      </c>
    </row>
    <row r="27" spans="1:2">
      <c r="A27" s="418" t="str">
        <f>_xlfn.CONCAT(詳細設定!A49:N49)</f>
        <v/>
      </c>
      <c r="B27" s="419" t="str">
        <f>_xlfn.CONCAT(詳細設定!O49:S49)</f>
        <v/>
      </c>
    </row>
    <row r="28" spans="1:2">
      <c r="A28" s="418" t="str">
        <f>_xlfn.CONCAT(詳細設定!A50:N50)</f>
        <v/>
      </c>
      <c r="B28" s="419" t="str">
        <f>_xlfn.CONCAT(詳細設定!O50:S50)</f>
        <v/>
      </c>
    </row>
    <row r="29" spans="1:2">
      <c r="A29" s="418" t="str">
        <f>_xlfn.CONCAT(詳細設定!A51:N51)</f>
        <v/>
      </c>
      <c r="B29" s="419" t="str">
        <f>_xlfn.CONCAT(詳細設定!O51:S51)</f>
        <v/>
      </c>
    </row>
    <row r="30" spans="1:2">
      <c r="A30" s="418" t="str">
        <f>_xlfn.CONCAT(詳細設定!A52:N52)</f>
        <v/>
      </c>
      <c r="B30" s="419" t="str">
        <f>_xlfn.CONCAT(詳細設定!O52:S52)</f>
        <v/>
      </c>
    </row>
    <row r="31" spans="1:2">
      <c r="A31" s="418" t="str">
        <f>_xlfn.CONCAT(詳細設定!A53:N53)</f>
        <v/>
      </c>
      <c r="B31" s="419" t="str">
        <f>_xlfn.CONCAT(詳細設定!O53:S53)</f>
        <v/>
      </c>
    </row>
    <row r="32" spans="1:2">
      <c r="A32" s="418" t="str">
        <f>_xlfn.CONCAT(詳細設定!A54:N54)</f>
        <v/>
      </c>
      <c r="B32" s="419" t="str">
        <f>_xlfn.CONCAT(詳細設定!O54:S54)</f>
        <v/>
      </c>
    </row>
    <row r="33" spans="1:2">
      <c r="A33" s="418" t="str">
        <f>_xlfn.CONCAT(詳細設定!A55:N55)</f>
        <v/>
      </c>
      <c r="B33" s="419" t="str">
        <f>_xlfn.CONCAT(詳細設定!O55:S55)</f>
        <v/>
      </c>
    </row>
    <row r="34" spans="1:2">
      <c r="A34" s="418" t="str">
        <f>_xlfn.CONCAT(詳細設定!A56:N56)</f>
        <v/>
      </c>
      <c r="B34" s="419" t="str">
        <f>_xlfn.CONCAT(詳細設定!O56:S56)</f>
        <v/>
      </c>
    </row>
    <row r="35" spans="1:2">
      <c r="A35" s="418" t="str">
        <f>_xlfn.CONCAT(詳細設定!A57:N57)</f>
        <v/>
      </c>
      <c r="B35" s="419" t="str">
        <f>_xlfn.CONCAT(詳細設定!O57:S57)</f>
        <v/>
      </c>
    </row>
    <row r="36" spans="1:2">
      <c r="A36" s="418" t="str">
        <f>_xlfn.CONCAT(詳細設定!A58:N58)</f>
        <v/>
      </c>
      <c r="B36" s="419" t="str">
        <f>_xlfn.CONCAT(詳細設定!O58:S58)</f>
        <v/>
      </c>
    </row>
    <row r="37" spans="1:2">
      <c r="A37" s="418" t="str">
        <f>_xlfn.CONCAT(詳細設定!A59:N59)</f>
        <v/>
      </c>
      <c r="B37" s="419" t="str">
        <f>_xlfn.CONCAT(詳細設定!O59:S59)</f>
        <v/>
      </c>
    </row>
    <row r="38" spans="1:2">
      <c r="A38" s="418" t="str">
        <f>_xlfn.CONCAT(詳細設定!A60:N60)</f>
        <v/>
      </c>
      <c r="B38" s="419" t="str">
        <f>_xlfn.CONCAT(詳細設定!O60:S60)</f>
        <v/>
      </c>
    </row>
    <row r="39" spans="1:2">
      <c r="A39" s="418" t="str">
        <f>_xlfn.CONCAT(詳細設定!A61:N61)</f>
        <v/>
      </c>
      <c r="B39" s="419" t="str">
        <f>_xlfn.CONCAT(詳細設定!O61:S61)</f>
        <v/>
      </c>
    </row>
    <row r="40" spans="1:2">
      <c r="A40" s="418" t="str">
        <f>_xlfn.CONCAT(詳細設定!A62:N62)</f>
        <v/>
      </c>
      <c r="B40" s="419" t="str">
        <f>_xlfn.CONCAT(詳細設定!O62:S62)</f>
        <v/>
      </c>
    </row>
    <row r="41" spans="1:2">
      <c r="A41" s="418" t="str">
        <f>_xlfn.CONCAT(詳細設定!A63:N63)</f>
        <v/>
      </c>
      <c r="B41" s="419" t="str">
        <f>_xlfn.CONCAT(詳細設定!O63:S63)</f>
        <v/>
      </c>
    </row>
    <row r="42" spans="1:2">
      <c r="A42" s="418" t="str">
        <f>_xlfn.CONCAT(詳細設定!A64:N64)</f>
        <v/>
      </c>
      <c r="B42" s="419" t="str">
        <f>_xlfn.CONCAT(詳細設定!O64:S64)</f>
        <v/>
      </c>
    </row>
    <row r="43" spans="1:2">
      <c r="A43" s="418" t="str">
        <f>_xlfn.CONCAT(詳細設定!A65:N65)</f>
        <v/>
      </c>
      <c r="B43" s="419" t="str">
        <f>_xlfn.CONCAT(詳細設定!O65:S65)</f>
        <v/>
      </c>
    </row>
    <row r="44" spans="1:2">
      <c r="A44" s="418" t="str">
        <f>_xlfn.CONCAT(詳細設定!A66:N66)</f>
        <v/>
      </c>
      <c r="B44" s="419" t="str">
        <f>_xlfn.CONCAT(詳細設定!O66:S66)</f>
        <v/>
      </c>
    </row>
    <row r="45" spans="1:2">
      <c r="A45" s="418" t="str">
        <f>_xlfn.CONCAT(詳細設定!A67:N67)</f>
        <v/>
      </c>
      <c r="B45" s="419" t="str">
        <f>_xlfn.CONCAT(詳細設定!O67:S67)</f>
        <v/>
      </c>
    </row>
    <row r="46" spans="1:2">
      <c r="A46" s="418" t="str">
        <f>_xlfn.CONCAT(詳細設定!A68:N68)</f>
        <v/>
      </c>
      <c r="B46" s="419" t="str">
        <f>_xlfn.CONCAT(詳細設定!O68:S68)</f>
        <v/>
      </c>
    </row>
    <row r="47" spans="1:2">
      <c r="A47" s="418" t="str">
        <f>_xlfn.CONCAT(詳細設定!A69:N69)</f>
        <v/>
      </c>
      <c r="B47" s="419" t="str">
        <f>_xlfn.CONCAT(詳細設定!O69:S69)</f>
        <v/>
      </c>
    </row>
    <row r="48" spans="1:2">
      <c r="A48" s="418" t="str">
        <f>_xlfn.CONCAT(詳細設定!A70:N70)</f>
        <v/>
      </c>
      <c r="B48" s="419" t="str">
        <f>_xlfn.CONCAT(詳細設定!O70:S70)</f>
        <v/>
      </c>
    </row>
    <row r="49" spans="1:2">
      <c r="A49" s="418" t="str">
        <f>_xlfn.CONCAT(詳細設定!A71:N71)</f>
        <v/>
      </c>
      <c r="B49" s="419" t="str">
        <f>_xlfn.CONCAT(詳細設定!O71:S71)</f>
        <v/>
      </c>
    </row>
    <row r="50" spans="1:2">
      <c r="A50" s="418" t="str">
        <f>_xlfn.CONCAT(詳細設定!A72:N72)</f>
        <v/>
      </c>
      <c r="B50" s="419" t="str">
        <f>_xlfn.CONCAT(詳細設定!O72:S72)</f>
        <v/>
      </c>
    </row>
    <row r="51" spans="1:2">
      <c r="A51" s="418" t="str">
        <f>_xlfn.CONCAT(詳細設定!A73:N73)</f>
        <v/>
      </c>
      <c r="B51" s="419" t="str">
        <f>_xlfn.CONCAT(詳細設定!O73:S73)</f>
        <v/>
      </c>
    </row>
    <row r="52" spans="1:2">
      <c r="A52" s="418" t="str">
        <f>_xlfn.CONCAT(詳細設定!A74:N74)</f>
        <v>{"description":"右濁, き &amp; や → ぎゃ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g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a"},{"set_variable":{"name":"KC_J","value":1}},{"set_variable":{"name":"USC","value":0}}],"to_after_key_up":[{"set_variable":{"name":"KC_J","value":0}}],"type":"basic"},{"conditions":[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y"},{"key_code":"a"},{"set_variable":{"name":"KC_J","value":1}},{"set_variable":{"name":"USC","value":0}}],"to_after_key_up":[{"set_variable":{"name":"KC_J","value":0}}],"type":"basic"},</v>
      </c>
      <c r="B52" s="419" t="str">
        <f>_xlfn.CONCAT(詳細設定!O74:S74)</f>
        <v/>
      </c>
    </row>
    <row r="53" spans="1:2">
      <c r="A53" s="418" t="str">
        <f>_xlfn.CONCAT(詳細設定!A75:N75)</f>
        <v>{"description":"右濁, し &amp; や → じゃ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j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j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a"},{"set_variable":{"name":"KC_J","value":1}},{"set_variable":{"name":"USC","value":0}}],"to_after_key_up":[{"set_variable":{"name":"KC_J","value":0}}],"type":"basic"},{"conditions":[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j"},{"key_code":"a"},{"set_variable":{"name":"KC_J","value":1}},{"set_variable":{"name":"USC","value":0}}],"to_after_key_up":[{"set_variable":{"name":"KC_J","value":0}}],"type":"basic"},</v>
      </c>
      <c r="B53" s="419" t="str">
        <f>_xlfn.CONCAT(詳細設定!O75:S75)</f>
        <v/>
      </c>
    </row>
    <row r="54" spans="1:2">
      <c r="A54" s="418" t="str">
        <f>_xlfn.CONCAT(詳細設定!A76:N76)</f>
        <v>{"description":"右濁, ち &amp; や → ぢゃ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d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a"},{"set_variable":{"name":"KC_J","value":1}},{"set_variable":{"name":"USC","value":0}}],"to_after_key_up":[{"set_variable":{"name":"KC_J","value":0}}],"type":"basic"},{"conditions":[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"},{"key_code":"y"},{"key_code":"a"},{"set_variable":{"name":"KC_J","value":1}},{"set_variable":{"name":"USC","value":0}}],"to_after_key_up":[{"set_variable":{"name":"KC_J","value":0}}],"type":"basic"},</v>
      </c>
      <c r="B54" s="419" t="str">
        <f>_xlfn.CONCAT(詳細設定!O76:S76)</f>
        <v/>
      </c>
    </row>
    <row r="55" spans="1:2">
      <c r="A55" s="418" t="str">
        <f>_xlfn.CONCAT(詳細設定!A77:N77)</f>
        <v>{"description":"右濁, ひ &amp; や → びゃ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b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b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a"},{"set_variable":{"name":"KC_J","value":1}},{"set_variable":{"name":"USC","value":0}}],"to_after_key_up":[{"set_variable":{"name":"KC_J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b"},{"key_code":"y"},{"key_code":"a"},{"set_variable":{"name":"KC_J","value":1}},{"set_variable":{"name":"USC","value":0}}],"to_after_key_up":[{"set_variable":{"name":"KC_J","value":0}}],"type":"basic"},</v>
      </c>
      <c r="B55" s="419" t="str">
        <f>_xlfn.CONCAT(詳細設定!O77:S77)</f>
        <v/>
      </c>
    </row>
    <row r="56" spans="1:2">
      <c r="A56" s="418" t="str">
        <f>_xlfn.CONCAT(詳細設定!A78:N78)</f>
        <v>{"description":"右濁, き &amp; ゆ → ぎゅ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g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g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u"},{"set_variable":{"name":"KC_J","value":1}},{"set_variable":{"name":"USC","value":0}}],"to_after_key_up":[{"set_variable":{"name":"KC_J","value":0}}],"type":"basic"},{"conditions":[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g"},{"key_code":"y"},{"key_code":"u"},{"set_variable":{"name":"KC_J","value":1}},{"set_variable":{"name":"USC","value":0}}],"to_after_key_up":[{"set_variable":{"name":"KC_J","value":0}}],"type":"basic"},</v>
      </c>
      <c r="B56" s="419" t="str">
        <f>_xlfn.CONCAT(詳細設定!O78:S78)</f>
        <v/>
      </c>
    </row>
    <row r="57" spans="1:2">
      <c r="A57" s="418" t="str">
        <f>_xlfn.CONCAT(詳細設定!A79:N79)</f>
        <v>{"description":"右濁, し &amp; ゆ → じゅ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j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j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u"},{"set_variable":{"name":"KC_J","value":1}},{"set_variable":{"name":"USC","value":0}}],"to_after_key_up":[{"set_variable":{"name":"KC_J","value":0}}],"type":"basic"},{"conditions":[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j"},{"key_code":"u"},{"set_variable":{"name":"KC_J","value":1}},{"set_variable":{"name":"USC","value":0}}],"to_after_key_up":[{"set_variable":{"name":"KC_J","value":0}}],"type":"basic"},</v>
      </c>
      <c r="B57" s="419" t="str">
        <f>_xlfn.CONCAT(詳細設定!O79:S79)</f>
        <v/>
      </c>
    </row>
    <row r="58" spans="1:2">
      <c r="A58" s="418" t="str">
        <f>_xlfn.CONCAT(詳細設定!A80:N80)</f>
        <v>{"description":"右濁, ち &amp; ゆ → ぢゅ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u"},{"set_variable":{"name":"KC_J","value":1}},{"set_variable":{"name":"USC","value":0}}],"to_after_key_up":[{"set_variable":{"name":"KC_J","value":0}}],"type":"basic"},{"conditions":[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y"},{"key_code":"u"},{"set_variable":{"name":"KC_J","value":1}},{"set_variable":{"name":"USC","value":0}}],"to_after_key_up":[{"set_variable":{"name":"KC_J","value":0}}],"type":"basic"},</v>
      </c>
      <c r="B58" s="419" t="str">
        <f>_xlfn.CONCAT(詳細設定!O80:S80)</f>
        <v/>
      </c>
    </row>
    <row r="59" spans="1:2">
      <c r="A59" s="418" t="str">
        <f>_xlfn.CONCAT(詳細設定!A81:N81)</f>
        <v>{"description":"右濁, ひ &amp; ゆ → びゅ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b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u"},{"set_variable":{"name":"KC_J","value":1}},{"set_variable":{"name":"USC","value":0}}],"to_after_key_up":[{"set_variable":{"name":"KC_J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b"},{"key_code":"y"},{"key_code":"u"},{"set_variable":{"name":"KC_J","value":1}},{"set_variable":{"name":"USC","value":0}}],"to_after_key_up":[{"set_variable":{"name":"KC_J","value":0}}],"type":"basic"},</v>
      </c>
      <c r="B59" s="419" t="str">
        <f>_xlfn.CONCAT(詳細設定!O81:S81)</f>
        <v/>
      </c>
    </row>
    <row r="60" spans="1:2">
      <c r="A60" s="418" t="str">
        <f>_xlfn.CONCAT(詳細設定!A82:N82)</f>
        <v>{"description":"右濁, き &amp; よ → ぎょ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g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g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o"},{"set_variable":{"name":"KC_J","value":1}},{"set_variable":{"name":"USC","value":0}}],"to_after_key_up":[{"set_variable":{"name":"KC_J","value":0}}],"type":"basic"},{"conditions":[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g"},{"key_code":"y"},{"key_code":"o"},{"set_variable":{"name":"KC_J","value":1}},{"set_variable":{"name":"USC","value":0}}],"to_after_key_up":[{"set_variable":{"name":"KC_J","value":0}}],"type":"basic"},</v>
      </c>
      <c r="B60" s="419" t="str">
        <f>_xlfn.CONCAT(詳細設定!O82:S82)</f>
        <v/>
      </c>
    </row>
    <row r="61" spans="1:2">
      <c r="A61" s="418" t="str">
        <f>_xlfn.CONCAT(詳細設定!A83:N83)</f>
        <v>{"description":"右濁, し &amp; よ → じ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j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j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o"},{"set_variable":{"name":"KC_J","value":1}},{"set_variable":{"name":"USC","value":0}}],"to_after_key_up":[{"set_variable":{"name":"KC_J","value":0}}],"type":"basic"},{"conditions":[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j"},{"key_code":"o"},{"set_variable":{"name":"KC_J","value":1}},{"set_variable":{"name":"USC","value":0}}],"to_after_key_up":[{"set_variable":{"name":"KC_J","value":0}}],"type":"basic"},</v>
      </c>
      <c r="B61" s="419" t="str">
        <f>_xlfn.CONCAT(詳細設定!O83:S83)</f>
        <v/>
      </c>
    </row>
    <row r="62" spans="1:2">
      <c r="A62" s="418" t="str">
        <f>_xlfn.CONCAT(詳細設定!A84:N84)</f>
        <v>{"description":"右濁, ち &amp; よ → ぢ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d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o"},{"set_variable":{"name":"KC_J","value":1}},{"set_variable":{"name":"USC","value":0}}],"to_after_key_up":[{"set_variable":{"name":"KC_J","value":0}}],"type":"basic"},{"conditions":[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"},{"key_code":"y"},{"key_code":"o"},{"set_variable":{"name":"KC_J","value":1}},{"set_variable":{"name":"USC","value":0}}],"to_after_key_up":[{"set_variable":{"name":"KC_J","value":0}}],"type":"basic"},</v>
      </c>
      <c r="B62" s="419" t="str">
        <f>_xlfn.CONCAT(詳細設定!O84:S84)</f>
        <v/>
      </c>
    </row>
    <row r="63" spans="1:2">
      <c r="A63" s="418" t="str">
        <f>_xlfn.CONCAT(詳細設定!A85:N85)</f>
        <v>{"description":"右濁, ひ &amp; よ → びょ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b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b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o"},{"set_variable":{"name":"KC_J","value":1}},{"set_variable":{"name":"USC","value":0}}],"to_after_key_up":[{"set_variable":{"name":"KC_J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b"},{"key_code":"y"},{"key_code":"o"},{"set_variable":{"name":"KC_J","value":1}},{"set_variable":{"name":"USC","value":0}}],"to_after_key_up":[{"set_variable":{"name":"KC_J","value":0}}],"type":"basic"},</v>
      </c>
      <c r="B63" s="419" t="str">
        <f>_xlfn.CONCAT(詳細設定!O85:S85)</f>
        <v/>
      </c>
    </row>
    <row r="64" spans="1:2">
      <c r="A64" s="418" t="str">
        <f>_xlfn.CONCAT(詳細設定!A86:N86)</f>
        <v>{"description":"右半, ひ &amp; よ → ぴょ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p"},{"key_code":"y"},{"key_code":"o"},{"set_variable":{"name":"KC_I","value":1}},{"set_variable":{"name":"USC","value":0}}],"to_after_key_up":[{"set_variable":{"name":"KC_I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p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o"},{"set_variable":{"name":"KC_M","value":1}},{"set_variable":{"name":"USC","value":0}}],"to_after_key_up":[{"set_variable":{"name":"KC_M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p"},{"key_code":"y"},{"key_code":"o"},{"set_variable":{"name":"KC_M","value":1}},{"set_variable":{"name":"USC","value":0}}],"to_after_key_up":[{"set_variable":{"name":"KC_M","value":0}}],"type":"basic"},</v>
      </c>
      <c r="B64" s="419" t="str">
        <f>_xlfn.CONCAT(詳細設定!O86:S86)</f>
        <v/>
      </c>
    </row>
    <row r="65" spans="1:2">
      <c r="A65" s="418" t="str">
        <f>_xlfn.CONCAT(詳細設定!A87:N87)</f>
        <v>{"description":"右半, ひ &amp; ゆ → ぴゅ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p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u"},{"set_variable":{"name":"KC_M","value":1}},{"set_variable":{"name":"USC","value":0}}],"to_after_key_up":[{"set_variable":{"name":"KC_M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p"},{"key_code":"y"},{"key_code":"u"},{"set_variable":{"name":"KC_M","value":1}},{"set_variable":{"name":"USC","value":0}}],"to_after_key_up":[{"set_variable":{"name":"KC_M","value":0}}],"type":"basic"},</v>
      </c>
      <c r="B65" s="419" t="str">
        <f>_xlfn.CONCAT(詳細設定!O87:S87)</f>
        <v/>
      </c>
    </row>
    <row r="66" spans="1:2">
      <c r="A66" s="418" t="str">
        <f>_xlfn.CONCAT(詳細設定!A88:N88)</f>
        <v>{"description":"右半, ひ &amp; や → ぴゃ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p"},{"key_code":"y"},{"key_code":"a"},{"set_variable":{"name":"KC_H","value":1}},{"set_variable":{"name":"USC","value":0}}],"to_after_key_up":[{"set_variable":{"name":"KC_H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p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a"},{"set_variable":{"name":"KC_M","value":1}},{"set_variable":{"name":"USC","value":0}}],"to_after_key_up":[{"set_variable":{"name":"KC_M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p"},{"key_code":"y"},{"key_code":"a"},{"set_variable":{"name":"KC_M","value":1}},{"set_variable":{"name":"USC","value":0}}],"to_after_key_up":[{"set_variable":{"name":"KC_M","value":0}}],"type":"basic"},</v>
      </c>
      <c r="B66" s="419" t="str">
        <f>_xlfn.CONCAT(詳細設定!O88:S88)</f>
        <v/>
      </c>
    </row>
    <row r="67" spans="1:2">
      <c r="A67" s="418" t="str">
        <f>_xlfn.CONCAT(詳細設定!A89:N89)</f>
        <v>{"description":"右半, て &amp; ゆ → てゅ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t"},{"key_code":"h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u"},{"set_variable":{"name":"KC_M","value":1}},{"set_variable":{"name":"USC","value":0}}],"to_after_key_up":[{"set_variable":{"name":"KC_M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t"},{"key_code":"h"},{"key_code":"u"},{"set_variable":{"name":"KC_M","value":1}},{"set_variable":{"name":"USC","value":0}}],"to_after_key_up":[{"set_variable":{"name":"KC_M","value":0}}],"type":"basic"},</v>
      </c>
      <c r="B67" s="419" t="str">
        <f>_xlfn.CONCAT(詳細設定!O89:S89)</f>
        <v/>
      </c>
    </row>
    <row r="68" spans="1:2">
      <c r="A68" s="418" t="str">
        <f>_xlfn.CONCAT(詳細設定!A90:N90)</f>
        <v>{"description":"右半, て &amp; い → てぃ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t"},{"key_code":"h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t"},{"key_code":"h"},{"key_code":"i"},{"set_variable":{"name":"KC_E","value":1}},{"set_variable":{"name":"USC","value":0}}],"to_after_key_up":[{"set_variable":{"name":"KC_E","value":0}}],"type":"basic"},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t"},{"key_code":"h"},{"key_code":"i"},{"set_variable":{"name":"KC_M","value":1}},{"set_variable":{"name":"USC","value":0}}],"to_after_key_up":[{"set_variable":{"name":"KC_M","value":0}}],"type":"basic"},</v>
      </c>
      <c r="B68" s="419" t="str">
        <f>_xlfn.CONCAT(詳細設定!O90:S90)</f>
        <v/>
      </c>
    </row>
    <row r="69" spans="1:2">
      <c r="A69" s="418" t="str">
        <f>_xlfn.CONCAT(詳細設定!A91:N91)</f>
        <v>{"description":"右濁, て &amp; ゆ → でゅ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h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"},{"key_code":"h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u"},{"set_variable":{"name":"KC_J","value":1}},{"set_variable":{"name":"USC","value":0}}],"to_after_key_up":[{"set_variable":{"name":"KC_J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h"},{"key_code":"u"},{"set_variable":{"name":"KC_J","value":1}},{"set_variable":{"name":"USC","value":0}}],"to_after_key_up":[{"set_variable":{"name":"KC_J","value":0}}],"type":"basic"},</v>
      </c>
      <c r="B69" s="419" t="str">
        <f>_xlfn.CONCAT(詳細設定!O91:S91)</f>
        <v/>
      </c>
    </row>
    <row r="70" spans="1:2">
      <c r="A70" s="418" t="str">
        <f>_xlfn.CONCAT(詳細設定!A92:N92)</f>
        <v>{"description":"右濁, て &amp; い → でぃ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"},{"key_code":"h"},{"key_code":"i"},{"set_variable":{"name":"KC_K","value":1}},{"set_variable":{"name":"USC","value":0}}],"to_after_key_up":[{"set_variable":{"name":"KC_K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"},{"key_code":"h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"},{"key_code":"h"},{"key_code":"i"},{"set_variable":{"name":"KC_E","value":1}},{"set_variable":{"name":"USC","value":0}}],"to_after_key_up":[{"set_variable":{"name":"KC_E","value":0}}],"type":"basic"},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"},{"key_code":"h"},{"key_code":"i"},{"set_variable":{"name":"KC_J","value":1}},{"set_variable":{"name":"USC","value":0}}],"to_after_key_up":[{"set_variable":{"name":"KC_J","value":0}}],"type":"basic"},</v>
      </c>
      <c r="B70" s="419" t="str">
        <f>_xlfn.CONCAT(詳細設定!O92:S92)</f>
        <v/>
      </c>
    </row>
    <row r="71" spans="1:2">
      <c r="A71" s="418" t="str">
        <f>_xlfn.CONCAT(詳細設定!A93:N93)</f>
        <v>{"description":"右半, と &amp; う → とぅ",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t"},{"key_code":"w"},{"key_code":"u"},{"set_variable":{"name":"KC_L","value":1}},{"set_variable":{"name":"USC","value":0}}],"to_after_key_up":[{"set_variable":{"name":"KC_L","value":0}}],"type":"basic"},{"conditions":[{"type":"variable_if","name":"USC","value":2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t"},{"key_code":"w"},{"key_code":"u"},{"set_variable":{"name":"KC_D","value":1}},{"set_variable":{"name":"USC","value":0}}],"to_after_key_up":[{"set_variable":{"name":"KC_D","value":0}}],"type":"basic"},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t"},{"key_code":"w"},{"key_code":"u"},{"set_variable":{"name":"KC_M","value":1}},{"set_variable":{"name":"USC","value":0}}],"to_after_key_up":[{"set_variable":{"name":"KC_M","value":0}}],"type":"basic"},</v>
      </c>
      <c r="B71" s="419" t="str">
        <f>_xlfn.CONCAT(詳細設定!O93:S93)</f>
        <v/>
      </c>
    </row>
    <row r="72" spans="1:2">
      <c r="A72" s="418" t="str">
        <f>_xlfn.CONCAT(詳細設定!A94:N94)</f>
        <v>{"description":"右濁, と &amp; う → どぅ",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w"},{"key_code":"u"},{"set_variable":{"name":"KC_L","value":1}},{"set_variable":{"name":"USC","value":0}}],"to_after_key_up":[{"set_variable":{"name":"KC_L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"},{"key_code":"w"},{"key_code":"u"},{"set_variable":{"name":"KC_L","value":1}},{"set_variable":{"name":"USC","value":0}}],"to_after_key_up":[{"set_variable":{"name":"KC_L","value":0}}],"type":"basic"},{"conditions":[{"type":"variable_if","name":"USC","value":2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"},{"key_code":"w"},{"key_code":"u"},{"set_variable":{"name":"KC_D","value":1}},{"set_variable":{"name":"USC","value":0}}],"to_after_key_up":[{"set_variable":{"name":"KC_D","value":0}}],"type":"basic"},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"},{"key_code":"w"},{"key_code":"u"},{"set_variable":{"name":"KC_J","value":1}},{"set_variable":{"name":"USC","value":0}}],"to_after_key_up":[{"set_variable":{"name":"KC_J","value":0}}],"type":"basic"},</v>
      </c>
      <c r="B72" s="419" t="str">
        <f>_xlfn.CONCAT(詳細設定!O94:S94)</f>
        <v/>
      </c>
    </row>
    <row r="73" spans="1:2">
      <c r="A73" s="418" t="str">
        <f>_xlfn.CONCAT(詳細設定!A95:N95)</f>
        <v>{"description":"右半, し &amp; え → しぇ",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s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s"},{"key_code":"y"},{"key_code":"e"},{"set_variable":{"name":"KC_R","value":1}},{"set_variable":{"name":"USC","value":0}}],"to_after_key_up":[{"set_variable":{"name":"KC_R","value":0}}],"type":"basic"},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s"},{"key_code":"y"},{"key_code":"e"},{"set_variable":{"name":"KC_M","value":1}},{"set_variable":{"name":"USC","value":0}}],"to_after_key_up":[{"set_variable":{"name":"KC_M","value":0}}],"type":"basic"},</v>
      </c>
      <c r="B73" s="419" t="str">
        <f>_xlfn.CONCAT(詳細設定!O95:S95)</f>
        <v/>
      </c>
    </row>
    <row r="74" spans="1:2">
      <c r="A74" s="418" t="str">
        <f>_xlfn.CONCAT(詳細設定!A96:N96)</f>
        <v>{"description":"右半, ち &amp; え → ちぇ",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t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t"},{"key_code":"y"},{"key_code":"e"},{"set_variable":{"name":"KC_G","value":1}},{"set_variable":{"name":"USC","value":0}}],"to_after_key_up":[{"set_variable":{"name":"KC_G","value":0}}],"type":"basic"},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t"},{"key_code":"y"},{"key_code":"e"},{"set_variable":{"name":"KC_M","value":1}},{"set_variable":{"name":"USC","value":0}}],"to_after_key_up":[{"set_variable":{"name":"KC_M","value":0}}],"type":"basic"},</v>
      </c>
      <c r="B74" s="419" t="str">
        <f>_xlfn.CONCAT(詳細設定!O96:S96)</f>
        <v/>
      </c>
    </row>
    <row r="75" spans="1:2">
      <c r="A75" s="418" t="str">
        <f>_xlfn.CONCAT(詳細設定!A97:N97)</f>
        <v>{"description":"右濁, し &amp; え → じ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j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j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j"},{"key_code":"e"},{"set_variable":{"name":"KC_R","value":1}},{"set_variable":{"name":"USC","value":0}}],"to_after_key_up":[{"set_variable":{"name":"KC_R","value":0}}],"type":"basic"},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j"},{"key_code":"e"},{"set_variable":{"name":"KC_J","value":1}},{"set_variable":{"name":"USC","value":0}}],"to_after_key_up":[{"set_variable":{"name":"KC_J","value":0}}],"type":"basic"},</v>
      </c>
      <c r="B75" s="419" t="str">
        <f>_xlfn.CONCAT(詳細設定!O97:S97)</f>
        <v/>
      </c>
    </row>
    <row r="76" spans="1:2">
      <c r="A76" s="418" t="str">
        <f>_xlfn.CONCAT(詳細設定!A98:N98)</f>
        <v>{"description":"右濁, ち &amp; え → ぢ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"},{"key_code":"y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"},{"key_code":"y"},{"key_code":"e"},{"set_variable":{"name":"KC_G","value":1}},{"set_variable":{"name":"USC","value":0}}],"to_after_key_up":[{"set_variable":{"name":"KC_G","value":0}}],"type":"basic"},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"},{"key_code":"y"},{"key_code":"e"},{"set_variable":{"name":"KC_J","value":1}},{"set_variable":{"name":"USC","value":0}}],"to_after_key_up":[{"set_variable":{"name":"KC_J","value":0}}],"type":"basic"},</v>
      </c>
      <c r="B76" s="419" t="str">
        <f>_xlfn.CONCAT(詳細設定!O98:S98)</f>
        <v/>
      </c>
    </row>
    <row r="77" spans="1:2">
      <c r="A77" s="418" t="str">
        <f>_xlfn.CONCAT(詳細設定!A99:N99)</f>
        <v>{"description":"左半, ふ &amp; え → ふぇ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f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f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e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e"},{"set_variable":{"name":"KC_SCLN","value":1}},{"set_variable":{"name":"USC","value":0}}],"to_after_key_up":[{"set_variable":{"name":"KC_SCLN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f"},{"key_code":"e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f"},{"key_code":"e"},{"set_variable":{"name":"KC_V","value":1}},{"set_variable":{"name":"USC","value":0}}],"to_after_key_up":[{"set_variable":{"name":"KC_V","value":0}}],"type":"basic"},</v>
      </c>
      <c r="B77" s="419" t="str">
        <f>_xlfn.CONCAT(詳細設定!O99:S99)</f>
        <v/>
      </c>
    </row>
    <row r="78" spans="1:2">
      <c r="A78" s="418" t="str">
        <f>_xlfn.CONCAT(詳細設定!A100:N100)</f>
        <v>{"description":"左半, ふ &amp; ゆ → ふゅ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p","modifiers":{"optional":["caps_lock"]}},"to":[{"key_code":"delete_or_backspace"},{"key_code":"f"},{"key_code":"y"},{"key_code":"u"},{"set_variable":{"name":"KC_P","value":1}},{"set_variable":{"name":"USC","value":0}}],"to_after_key_up":[{"set_variable":{"name":"KC_P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p","modifiers":{"optional":["caps_lock"]}},"to":[{"key_code":"f"},{"key_code":"y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V","value":0},{"type":"variable_unless","name":"KC_P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y"},{"key_code":"u"},{"set_variable":{"name":"KC_SCLN","value":1}},{"set_variable":{"name":"USC","value":0}}],"to_after_key_up":[{"set_variable":{"name":"KC_SCLN","value":0}}],"type":"basic"},{"conditions":[{"type":"variable_unless","name":"KC_V","value":0},{"type":"variable_unless","name":"KC_P","value":0},{"input_sources":[{"language":"ja"}],"type":"input_source_if"},{"input_sources":[{"input_mode_id":"Roman$"}],"type":"input_source_unless"}],"from":{"key_code":"semicolon","modifiers":{"optional":["caps_lock"]}},"to":[{"key_code":"f"},{"key_code":"y"},{"key_code":"u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KC_SCLN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f"},{"key_code":"y"},{"key_code":"u"},{"set_variable":{"name":"KC_V","value":1}},{"set_variable":{"name":"USC","value":0}}],"to_after_key_up":[{"set_variable":{"name":"KC_V","value":0}}],"type":"basic"},</v>
      </c>
      <c r="B78" s="419" t="str">
        <f>_xlfn.CONCAT(詳細設定!O100:S100)</f>
        <v/>
      </c>
    </row>
    <row r="79" spans="1:2">
      <c r="A79" s="418" t="str">
        <f>_xlfn.CONCAT(詳細設定!A101:N101)</f>
        <v>{"description":"左半, ふ &amp; あ → ふぁ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f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f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a"},{"set_variable":{"name":"KC_SCLN","value":1}},{"set_variable":{"name":"USC","value":0}}],"to_after_key_up":[{"set_variable":{"name":"KC_SCLN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f"},{"key_code":"a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f"},{"key_code":"a"},{"set_variable":{"name":"KC_V","value":1}},{"set_variable":{"name":"USC","value":0}}],"to_after_key_up":[{"set_variable":{"name":"KC_V","value":0}}],"type":"basic"},</v>
      </c>
      <c r="B79" s="419" t="str">
        <f>_xlfn.CONCAT(詳細設定!O101:S101)</f>
        <v/>
      </c>
    </row>
    <row r="80" spans="1:2">
      <c r="A80" s="418" t="str">
        <f>_xlfn.CONCAT(詳細設定!A102:N102)</f>
        <v>{"description":"左半, ふ &amp; い → ふぃ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f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f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i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i"},{"set_variable":{"name":"KC_SCLN","value":1}},{"set_variable":{"name":"USC","value":0}}],"to_after_key_up":[{"set_variable":{"name":"KC_SCLN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f"},{"key_code":"i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f"},{"key_code":"i"},{"set_variable":{"name":"KC_V","value":1}},{"set_variable":{"name":"USC","value":0}}],"to_after_key_up":[{"set_variable":{"name":"KC_V","value":0}}],"type":"basic"},</v>
      </c>
      <c r="B80" s="419" t="str">
        <f>_xlfn.CONCAT(詳細設定!O102:S102)</f>
        <v/>
      </c>
    </row>
    <row r="81" spans="1:2">
      <c r="A81" s="418" t="str">
        <f>_xlfn.CONCAT(詳細設定!A103:N103)</f>
        <v>{"description":"左半, ふ &amp; お → ふぉ",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f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f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f"},{"key_code":"o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f"},{"key_code":"o"},{"set_variable":{"name":"KC_SCLN","value":1}},{"set_variable":{"name":"USC","value":0}}],"to_after_key_up":[{"set_variable":{"name":"KC_SCLN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f"},{"key_code":"o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f"},{"key_code":"o"},{"set_variable":{"name":"KC_V","value":1}},{"set_variable":{"name":"USC","value":0}}],"to_after_key_up":[{"set_variable":{"name":"KC_V","value":0}}],"type":"basic"},</v>
      </c>
      <c r="B81" s="419" t="str">
        <f>_xlfn.CONCAT(詳細設定!O103:S103)</f>
        <v/>
      </c>
    </row>
    <row r="82" spans="1:2">
      <c r="A82" s="418" t="str">
        <f>_xlfn.CONCAT(詳細設定!A104:N104)</f>
        <v>{"description":"右半, ヴ &amp; え → ヴぇ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v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e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e"},{"set_variable":{"name":"KC_Q","value":1}},{"set_variable":{"name":"USC","value":0}}],"to_after_key_up":[{"set_variable":{"name":"KC_Q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v"},{"key_code":"e"},{"set_variable":{"name":"KC_Q","value":1}},{"set_variable":{"name":"USC","value":0}}],"to_after_key_up":[{"set_variable":{"name":"KC_Q","value":0}}],"type":"basic"},{"conditions":[{"type":"variable_unless","name":"USC","value":0},{"type":"variable_unless","name":"KC_Q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e"},{"set_variable":{"name":"KC_M","value":1}},{"set_variable":{"name":"USC","value":0}}],"to_after_key_up":[{"set_variable":{"name":"KC_M","value":0}}],"type":"basic"},{"conditions":[{"type":"variable_unless","name":"KC_Q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v"},{"key_code":"e"},{"set_variable":{"name":"KC_M","value":1}},{"set_variable":{"name":"USC","value":0}}],"to_after_key_up":[{"set_variable":{"name":"KC_M","value":0}}],"type":"basic"},</v>
      </c>
      <c r="B82" s="419" t="str">
        <f>_xlfn.CONCAT(詳細設定!O104:S104)</f>
        <v/>
      </c>
    </row>
    <row r="83" spans="1:2">
      <c r="A83" s="418" t="str">
        <f>_xlfn.CONCAT(詳細設定!A105:N105)</f>
        <v>{"description":"右半, ヴ &amp; ゆ → ヴゅ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v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y"},{"key_code":"u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y"},{"key_code":"u"},{"set_variable":{"name":"KC_Q","value":1}},{"set_variable":{"name":"USC","value":0}}],"to_after_key_up":[{"set_variable":{"name":"KC_Q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v"},{"key_code":"y"},{"key_code":"u"},{"set_variable":{"name":"KC_Q","value":1}},{"set_variable":{"name":"USC","value":0}}],"to_after_key_up":[{"set_variable":{"name":"KC_Q","value":0}}],"type":"basic"},{"conditions":[{"type":"variable_unless","name":"USC","value":0},{"type":"variable_unless","name":"KC_Q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y"},{"key_code":"u"},{"set_variable":{"name":"KC_M","value":1}},{"set_variable":{"name":"USC","value":0}}],"to_after_key_up":[{"set_variable":{"name":"KC_M","value":0}}],"type":"basic"},{"conditions":[{"type":"variable_unless","name":"KC_Q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v"},{"key_code":"y"},{"key_code":"u"},{"set_variable":{"name":"KC_M","value":1}},{"set_variable":{"name":"USC","value":0}}],"to_after_key_up":[{"set_variable":{"name":"KC_M","value":0}}],"type":"basic"},</v>
      </c>
      <c r="B83" s="419" t="str">
        <f>_xlfn.CONCAT(詳細設定!O105:S105)</f>
        <v/>
      </c>
    </row>
    <row r="84" spans="1:2">
      <c r="A84" s="418" t="str">
        <f>_xlfn.CONCAT(詳細設定!A106:N106)</f>
        <v>{"description":"右半, ヴ &amp; あ → ヴぁ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v"},{"key_code":"a"},{"set_variable":{"name":"KC_J","value":1}},{"set_variable":{"name":"USC","value":0}}],"to_after_key_up":[{"set_variable":{"name":"KC_J","value":0}}],"type":"basic"},{"conditions":[{"type":"variable_if","name":"USC","value":2},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a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a"},{"set_variable":{"name":"KC_Q","value":1}},{"set_variable":{"name":"USC","value":0}}],"to_after_key_up":[{"set_variable":{"name":"KC_Q","value":0}}],"type":"basic"},{"conditions":[{"type":"variable_unless","name":"KC_M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v"},{"key_code":"a"},{"set_variable":{"name":"KC_Q","value":1}},{"set_variable":{"name":"USC","value":0}}],"to_after_key_up":[{"set_variable":{"name":"KC_Q","value":0}}],"type":"basic"},{"conditions":[{"type":"variable_unless","name":"USC","value":0},{"type":"variable_unless","name":"KC_Q","value":0},{"type":"variable_unless","name":"KC_J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a"},{"set_variable":{"name":"KC_M","value":1}},{"set_variable":{"name":"USC","value":0}}],"to_after_key_up":[{"set_variable":{"name":"KC_M","value":0}}],"type":"basic"},{"conditions":[{"type":"variable_unless","name":"KC_Q","value":0},{"type":"variable_unless","name":"KC_J","value":0},{"input_sources":[{"language":"ja"}],"type":"input_source_if"},{"input_sources":[{"input_mode_id":"Roman$"}],"type":"input_source_unless"}],"from":{"key_code":"m","modifiers":{"optional":["caps_lock"]}},"to":[{"key_code":"v"},{"key_code":"a"},{"set_variable":{"name":"KC_M","value":1}},{"set_variable":{"name":"USC","value":0}}],"to_after_key_up":[{"set_variable":{"name":"KC_M","value":0}}],"type":"basic"},</v>
      </c>
      <c r="B84" s="419" t="str">
        <f>_xlfn.CONCAT(詳細設定!O106:S106)</f>
        <v/>
      </c>
    </row>
    <row r="85" spans="1:2">
      <c r="A85" s="418" t="str">
        <f>_xlfn.CONCAT(詳細設定!A107:N107)</f>
        <v>{"description":"右半, ヴ &amp; い → ヴぃ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v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i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i"},{"set_variable":{"name":"KC_Q","value":1}},{"set_variable":{"name":"USC","value":0}}],"to_after_key_up":[{"set_variable":{"name":"KC_Q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v"},{"key_code":"i"},{"set_variable":{"name":"KC_Q","value":1}},{"set_variable":{"name":"USC","value":0}}],"to_after_key_up":[{"set_variable":{"name":"KC_Q","value":0}}],"type":"basic"},{"conditions":[{"type":"variable_unless","name":"USC","value":0},{"type":"variable_unless","name":"KC_Q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i"},{"set_variable":{"name":"KC_M","value":1}},{"set_variable":{"name":"USC","value":0}}],"to_after_key_up":[{"set_variable":{"name":"KC_M","value":0}}],"type":"basic"},{"conditions":[{"type":"variable_unless","name":"KC_Q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v"},{"key_code":"i"},{"set_variable":{"name":"KC_M","value":1}},{"set_variable":{"name":"USC","value":0}}],"to_after_key_up":[{"set_variable":{"name":"KC_M","value":0}}],"type":"basic"},</v>
      </c>
      <c r="B85" s="419" t="str">
        <f>_xlfn.CONCAT(詳細設定!O107:S107)</f>
        <v/>
      </c>
    </row>
    <row r="86" spans="1:2">
      <c r="A86" s="418" t="str">
        <f>_xlfn.CONCAT(詳細設定!A108:N108)</f>
        <v>{"description":"右半, ヴ &amp; お → ヴぉ",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v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v"},{"key_code":"o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v"},{"key_code":"o"},{"set_variable":{"name":"KC_Q","value":1}},{"set_variable":{"name":"USC","value":0}}],"to_after_key_up":[{"set_variable":{"name":"KC_Q","value":0}}],"type":"basic"},{"conditions":[{"type":"variable_unless","name":"KC_M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v"},{"key_code":"o"},{"set_variable":{"name":"KC_Q","value":1}},{"set_variable":{"name":"USC","value":0}}],"to_after_key_up":[{"set_variable":{"name":"KC_Q","value":0}}],"type":"basic"},{"conditions":[{"type":"variable_unless","name":"USC","value":0},{"type":"variable_unless","name":"KC_Q","value":0},{"type":"variable_unless","name":"KC_N","value":0},{"input_sources":[{"language":"ja"}],"type":"input_source_if"},{"input_sources":[{"input_mode_id":"Roman$"}],"type":"input_source_unless"}],"from":{"key_code":"m","modifiers":{"optional":["caps_lock"]}},"to":[{"key_code":"delete_or_backspace"},{"key_code":"v"},{"key_code":"o"},{"set_variable":{"name":"KC_M","value":1}},{"set_variable":{"name":"USC","value":0}}],"to_after_key_up":[{"set_variable":{"name":"KC_M","value":0}}],"type":"basic"},{"conditions":[{"type":"variable_unless","name":"KC_Q","value":0},{"type":"variable_unless","name":"KC_N","value":0},{"input_sources":[{"language":"ja"}],"type":"input_source_if"},{"input_sources":[{"input_mode_id":"Roman$"}],"type":"input_source_unless"}],"from":{"key_code":"m","modifiers":{"optional":["caps_lock"]}},"to":[{"key_code":"v"},{"key_code":"o"},{"set_variable":{"name":"KC_M","value":1}},{"set_variable":{"name":"USC","value":0}}],"to_after_key_up":[{"set_variable":{"name":"KC_M","value":0}}],"type":"basic"},</v>
      </c>
      <c r="B86" s="419" t="str">
        <f>_xlfn.CONCAT(詳細設定!O108:S108)</f>
        <v/>
      </c>
    </row>
    <row r="87" spans="1:2">
      <c r="A87" s="418" t="str">
        <f>_xlfn.CONCAT(詳細設定!A109:N109)</f>
        <v>{"description":"左半, う &amp; え → うぇ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w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w"},{"key_code":"e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w"},{"key_code":"e"},{"set_variable":{"name":"KC_V","value":1}},{"set_variable":{"name":"USC","value":0}}],"to_after_key_up":[{"set_variable":{"name":"KC_V","value":0}}],"type":"basic"},</v>
      </c>
      <c r="B87" s="419" t="str">
        <f>_xlfn.CONCAT(詳細設定!O109:S109)</f>
        <v/>
      </c>
    </row>
    <row r="88" spans="1:2">
      <c r="A88" s="418" t="str">
        <f>_xlfn.CONCAT(詳細設定!A110:N110)</f>
        <v>{"description":"左半, う &amp; い → うぃ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w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w"},{"key_code":"i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w"},{"key_code":"i"},{"set_variable":{"name":"KC_V","value":1}},{"set_variable":{"name":"USC","value":0}}],"to_after_key_up":[{"set_variable":{"name":"KC_V","value":0}}],"type":"basic"},</v>
      </c>
      <c r="B88" s="419" t="str">
        <f>_xlfn.CONCAT(詳細設定!O110:S110)</f>
        <v/>
      </c>
    </row>
    <row r="89" spans="1:2">
      <c r="A89" s="418" t="str">
        <f>_xlfn.CONCAT(詳細設定!A111:N111)</f>
        <v>{"description":"左半, う &amp; お → うぉ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w"},{"key_code":"h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w"},{"key_code":"h"},{"key_code":"o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w"},{"key_code":"h"},{"key_code":"o"},{"set_variable":{"name":"KC_V","value":1}},{"set_variable":{"name":"USC","value":0}}],"to_after_key_up":[{"set_variable":{"name":"KC_V","value":0}}],"type":"basic"},</v>
      </c>
      <c r="B89" s="419" t="str">
        <f>_xlfn.CONCAT(詳細設定!O111:S111)</f>
        <v/>
      </c>
    </row>
    <row r="90" spans="1:2">
      <c r="A90" s="418" t="str">
        <f>_xlfn.CONCAT(詳細設定!A112:N112)</f>
        <v>{"description":"左半, い &amp; え → いぇ",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y"},{"key_code":"e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y"},{"key_code":"e"},{"set_variable":{"name":"KC_V","value":1}},{"set_variable":{"name":"USC","value":0}}],"to_after_key_up":[{"set_variable":{"name":"KC_V","value":0}}],"type":"basic"},</v>
      </c>
      <c r="B90" s="419" t="str">
        <f>_xlfn.CONCAT(詳細設定!O112:S112)</f>
        <v/>
      </c>
    </row>
    <row r="91" spans="1:2">
      <c r="A91" s="418" t="str">
        <f>_xlfn.CONCAT(詳細設定!A113:N113)</f>
        <v>{"description":"左半, つ &amp; あ → つぁ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s"},{"key_code":"a"},{"set_variable":{"name":"KC_L","value":1}},{"set_variable":{"name":"USC","value":0}}],"to_after_key_up":[{"set_variable":{"name":"KC_L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t"},{"key_code":"s"},{"key_code":"a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KC_L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t"},{"key_code":"s"},{"key_code":"a"},{"set_variable":{"name":"KC_V","value":1}},{"set_variable":{"name":"USC","value":0}}],"to_after_key_up":[{"set_variable":{"name":"KC_V","value":0}}],"type":"basic"},</v>
      </c>
      <c r="B91" s="419" t="str">
        <f>_xlfn.CONCAT(詳細設定!O113:S113)</f>
        <v/>
      </c>
    </row>
    <row r="92" spans="1:2">
      <c r="A92" s="418" t="str">
        <f>_xlfn.CONCAT(詳細設定!A114:N114)</f>
        <v>{"description":"左半, く &amp; え → くぇ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q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q"},{"key_code":"e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q"},{"key_code":"e"},{"set_variable":{"name":"KC_V","value":1}},{"set_variable":{"name":"USC","value":0}}],"to_after_key_up":[{"set_variable":{"name":"KC_V","value":0}}],"type":"basic"},</v>
      </c>
      <c r="B92" s="419" t="str">
        <f>_xlfn.CONCAT(詳細設定!O114:S114)</f>
        <v/>
      </c>
    </row>
    <row r="93" spans="1:2">
      <c r="A93" s="418" t="str">
        <f>_xlfn.CONCAT(詳細設定!A115:N115)</f>
        <v>{"description":"左半, く &amp; あ → くぁ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a"},{"set_variable":{"name":"KC_H","value":1}},{"set_variable":{"name":"USC","value":0}}],"to_after_key_up":[{"set_variable":{"name":"KC_H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q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q"},{"key_code":"a"},{"set_variable":{"name":"KC_V","value":1}},{"set_variable":{"name":"USC","value":0}}],"to_after_key_up":[{"set_variable":{"name":"KC_V","value":0}}],"type":"basic"},</v>
      </c>
      <c r="B93" s="419" t="str">
        <f>_xlfn.CONCAT(詳細設定!O115:S115)</f>
        <v/>
      </c>
    </row>
    <row r="94" spans="1:2">
      <c r="A94" s="418" t="str">
        <f>_xlfn.CONCAT(詳細設定!A116:N116)</f>
        <v>{"description":"左半, く &amp; い → くぃ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q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q"},{"key_code":"i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q"},{"key_code":"i"},{"set_variable":{"name":"KC_V","value":1}},{"set_variable":{"name":"USC","value":0}}],"to_after_key_up":[{"set_variable":{"name":"KC_V","value":0}}],"type":"basic"},</v>
      </c>
      <c r="B94" s="419" t="str">
        <f>_xlfn.CONCAT(詳細設定!O116:S116)</f>
        <v/>
      </c>
    </row>
    <row r="95" spans="1:2">
      <c r="A95" s="418" t="str">
        <f>_xlfn.CONCAT(詳細設定!A117:N117)</f>
        <v>{"description":"左半, く &amp; お → くぉ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q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q"},{"key_code":"o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q"},{"key_code":"o"},{"set_variable":{"name":"KC_V","value":1}},{"set_variable":{"name":"USC","value":0}}],"to_after_key_up":[{"set_variable":{"name":"KC_V","value":0}}],"type":"basic"},</v>
      </c>
      <c r="B95" s="419" t="str">
        <f>_xlfn.CONCAT(詳細設定!O117:S117)</f>
        <v/>
      </c>
    </row>
    <row r="96" spans="1:2">
      <c r="A96" s="418" t="str">
        <f>_xlfn.CONCAT(詳細設定!A118:N118)</f>
        <v>{"description":"左半, く &amp; わ → くゎ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q"},{"key_code":"w"},{"key_code":"w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q"},{"key_code":"w"},{"key_code":"w"},{"set_variable":{"name":"KC_DOT","value":1}},{"set_variable":{"name":"USC","value":0}}],"to_after_key_up":[{"set_variable":{"name":"KC_DOT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q"},{"key_code":"w"},{"key_code":"w"},{"set_variable":{"name":"KC_DOT","value":1}},{"set_variable":{"name":"USC","value":0}}],"to_after_key_up":[{"set_variable":{"name":"KC_DOT","value":0}}],"type":"basic"},{"conditions":[{"type":"variable_if","name":"USC","value":2},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q"},{"key_code":"w"},{"key_code":"w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KC_H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q"},{"key_code":"w"},{"key_code":"w"},{"set_variable":{"name":"KC_V","value":1}},{"set_variable":{"name":"USC","value":0}}],"to_after_key_up":[{"set_variable":{"name":"KC_V","value":0}}],"type":"basic"},</v>
      </c>
      <c r="B96" s="419" t="str">
        <f>_xlfn.CONCAT(詳細設定!O118:S118)</f>
        <v/>
      </c>
    </row>
    <row r="97" spans="1:2">
      <c r="A97" s="418" t="str">
        <f>_xlfn.CONCAT(詳細設定!A119:N119)</f>
        <v>{"description":"左濁, く &amp; え → ぐぇ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g"},{"key_code":"w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g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e"},{"set_variable":{"name":"KC_H","value":1}},{"set_variable":{"name":"USC","value":0}}],"to_after_key_up":[{"set_variable":{"name":"KC_H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g"},{"key_code":"w"},{"key_code":"e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g"},{"key_code":"w"},{"key_code":"e"},{"set_variable":{"name":"KC_F","value":1}},{"set_variable":{"name":"USC","value":0}}],"to_after_key_up":[{"set_variable":{"name":"KC_F","value":0}}],"type":"basic"},</v>
      </c>
      <c r="B97" s="419" t="str">
        <f>_xlfn.CONCAT(詳細設定!O119:S119)</f>
        <v/>
      </c>
    </row>
    <row r="98" spans="1:2">
      <c r="A98" s="418" t="str">
        <f>_xlfn.CONCAT(詳細設定!A120:N120)</f>
        <v>{"description":"左濁, く &amp; あ → ぐぁ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w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w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a"},{"set_variable":{"name":"KC_H","value":1}},{"set_variable":{"name":"USC","value":0}}],"to_after_key_up":[{"set_variable":{"name":"KC_H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g"},{"key_code":"w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w"},{"key_code":"a"},{"set_variable":{"name":"KC_F","value":1}},{"set_variable":{"name":"USC","value":0}}],"to_after_key_up":[{"set_variable":{"name":"KC_F","value":0}}],"type":"basic"},</v>
      </c>
      <c r="B98" s="419" t="str">
        <f>_xlfn.CONCAT(詳細設定!O120:S120)</f>
        <v/>
      </c>
    </row>
    <row r="99" spans="1:2">
      <c r="A99" s="418" t="str">
        <f>_xlfn.CONCAT(詳細設定!A121:N121)</f>
        <v>{"description":"左濁, く &amp; い → ぐぃ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g"},{"key_code":"w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g"},{"key_code":"w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g"},{"key_code":"w"},{"key_code":"i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g"},{"key_code":"w"},{"key_code":"i"},{"set_variable":{"name":"KC_F","value":1}},{"set_variable":{"name":"USC","value":0}}],"to_after_key_up":[{"set_variable":{"name":"KC_F","value":0}}],"type":"basic"},</v>
      </c>
      <c r="B99" s="419" t="str">
        <f>_xlfn.CONCAT(詳細設定!O121:S121)</f>
        <v/>
      </c>
    </row>
    <row r="100" spans="1:2">
      <c r="A100" s="418" t="str">
        <f>_xlfn.CONCAT(詳細設定!A122:N122)</f>
        <v>{"description":"左濁, く &amp; お → ぐぉ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g"},{"key_code":"w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g"},{"key_code":"w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o"},{"set_variable":{"name":"KC_H","value":1}},{"set_variable":{"name":"USC","value":0}}],"to_after_key_up":[{"set_variable":{"name":"KC_H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g"},{"key_code":"w"},{"key_code":"o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g"},{"key_code":"w"},{"key_code":"o"},{"set_variable":{"name":"KC_F","value":1}},{"set_variable":{"name":"USC","value":0}}],"to_after_key_up":[{"set_variable":{"name":"KC_F","value":0}}],"type":"basic"},</v>
      </c>
      <c r="B100" s="419" t="str">
        <f>_xlfn.CONCAT(詳細設定!O122:S122)</f>
        <v/>
      </c>
    </row>
    <row r="101" spans="1:2">
      <c r="A101" s="418" t="str">
        <f>_xlfn.CONCAT(詳細設定!A123:N123)</f>
        <v>{"description":"左濁, く &amp; わ → ぐゎ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delete_or_backspace"},{"key_code":"g"},{"key_code":"w"},{"key_code":"w"},{"set_variable":{"name":"KC_DOT","value":1}},{"set_variable":{"name":"USC","value":0}}],"to_after_key_up":[{"set_variable":{"name":"KC_DOT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period","modifiers":{"optional":["caps_lock"]}},"to":[{"key_code":"g"},{"key_code":"w"},{"key_code":"w"},{"set_variable":{"name":"KC_DOT","value":1}},{"set_variable":{"name":"USC","value":0}}],"to_after_key_up":[{"set_variable":{"name":"KC_DOT","value":0}}],"type":"basic"},{"conditions":[{"type":"variable_if","name":"USC","value":2},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KC_F","value":0},{"type":"variable_unless","name":"KC_DOT","value":0},{"input_sources":[{"language":"ja"}],"type":"input_source_if"},{"input_sources":[{"input_mode_id":"Roman$"}],"type":"input_source_unless"}],"from":{"key_code":"h","modifiers":{"optional":["caps_lock"]}},"to":[{"key_code":"g"},{"key_code":"w"},{"key_code":"w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KC_H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g"},{"key_code":"w"},{"key_code":"w"},{"set_variable":{"name":"KC_F","value":1}},{"set_variable":{"name":"USC","value":0}}],"to_after_key_up":[{"set_variable":{"name":"KC_F","value":0}}],"type":"basic"},</v>
      </c>
      <c r="B101" s="419" t="str">
        <f>_xlfn.CONCAT(詳細設定!O123:S123)</f>
        <v/>
      </c>
    </row>
    <row r="102" spans="1:2">
      <c r="A102" s="418" t="str">
        <f>_xlfn.CONCAT(詳細設定!A124:N124)</f>
        <v>{"description":"と, か &amp; 右 → Home","conditions":[{"type":"variable_if","name":"USC","value":2},{"type":"variable_unless","name":"KC_D","value":0},{"type":"variable_unless","name":"KC_F","value":0}],"from":{"key_code":"y","modifiers":{"optional":["caps_lock"]}},"to":[{"key_code":"delete_or_backspace"},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USC","value":0},{"type":"variable_unless","name":"KC_D","value":0},{"type":"variable_unless","name":"KC_F","value":0}],"from":{"key_code":"y","modifiers":{"optional":["caps_lock"]}},"to":[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KC_D","value":0},{"type":"variable_unless","name":"KC_F","value":0}],"from":{"key_code":"y","modifiers":{"optional":["caps_lock"]}},"to":[{"key_code":"a","modifiers":["control"]},{"set_variable":{"name":"KC_Y","value":1}},{"set_variable":{"name":"USC","value":0}}],"to_after_key_up":[{"set_variable":{"name":"KC_Y","value":0}}],"type":"basic"},{"conditions":[{"type":"variable_if","name":"USC","value":2},{"type":"variable_unless","name":"KC_D","value":0},{"type":"variable_unless","name":"KC_Y","value":0}],"from":{"key_code":"f","modifiers":{"optional":["caps_lock"]}},"to":[{"key_code":"delete_or_backspace"},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Y","value":0}],"from":{"key_code":"f","modifiers":{"optional":["caps_lock"]}},"to":[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Y","value":0}],"from":{"key_code":"f","modifiers":{"optional":["caps_lock"]}},"to":[{"key_code":"a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Y","value":0}],"from":{"key_code":"d","modifiers":{"optional":["caps_lock"]}},"to":[{"key_code":"delete_or_backspace"},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Y","value":0}],"from":{"key_code":"d","modifiers":{"optional":["caps_lock"]}},"to":[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Y","value":0}],"from":{"key_code":"d","modifiers":{"optional":["caps_lock"]}},"to":[{"key_code":"a","modifiers":["control"]},{"set_variable":{"name":"KC_D","value":1}},{"set_variable":{"name":"USC","value":0}}],"to_after_key_up":[{"set_variable":{"name":"KC_D","value":0}}],"type":"basic"},</v>
      </c>
      <c r="B102" s="419" t="str">
        <f>_xlfn.CONCAT(詳細設定!O124:S124)</f>
        <v/>
      </c>
    </row>
    <row r="103" spans="1:2">
      <c r="A103" s="418" t="str">
        <f>_xlfn.CONCAT(詳細設定!A125:N125)</f>
        <v>{"description":"と, か &amp; く → 確定End","conditions":[{"type":"variable_if","name":"USC","value":2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lang1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lang1"},{"key_code":"e","modifiers":["control"]},{"set_variable":{"name":"KC_D","value":1}},{"set_variable":{"name":"USC","value":0}}],"to_after_key_up":[{"set_variable":{"name":"KC_D","value":0}}],"type":"basic"},</v>
      </c>
      <c r="B103" s="419" t="str">
        <f>_xlfn.CONCAT(詳細設定!O125:S125)</f>
        <v>{"description":"[英数] D, F &amp; H → 確定End","conditions":[{"type":"variable_if","name":"USC","value":2},{"type":"variable_unless","name":"KC_D","value":0},{"type":"variable_unless","name":"KC_F","value":0}],"from":{"key_code":"h","modifiers":{"optional":["caps_lock"]}},"to":[{"key_code":"delete_or_backspace"},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],"from":{"key_code":"h","modifiers":{"optional":["caps_lock"]}},"to":[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],"from":{"key_code":"h","modifiers":{"optional":["caps_lock"]}},"to":[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if","name":"USC","value":2},{"type":"variable_unless","name":"KC_D","value":0},{"type":"variable_unless","name":"KC_H","value":0}],"from":{"key_code":"f","modifiers":{"optional":["caps_lock"]}},"to":[{"key_code":"delete_or_backspace"},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H","value":0}],"from":{"key_code":"f","modifiers":{"optional":["caps_lock"]}},"to":[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],"from":{"key_code":"f","modifiers":{"optional":["caps_lock"]}},"to":[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H","value":0}],"from":{"key_code":"d","modifiers":{"optional":["caps_lock"]}},"to":[{"key_code":"delete_or_backspace"},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H","value":0}],"from":{"key_code":"d","modifiers":{"optional":["caps_lock"]}},"to":[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],"from":{"key_code":"d","modifiers":{"optional":["caps_lock"]}},"to":[{"key_code":"b","modifiers":["shift","option"]},{"key_code":"lang2"},{"key_code":"e","modifiers":["control"]},{"set_variable":{"name":"KC_D","value":1}},{"set_variable":{"name":"USC","value":0}}],"to_after_key_up":[{"set_variable":{"name":"KC_D","value":0}}],"type":"basic"},</v>
      </c>
    </row>
    <row r="104" spans="1:2">
      <c r="A104" s="418" t="str">
        <f>_xlfn.CONCAT(詳細設定!A126:N126)</f>
        <v>{"description":"と, か &amp; た → End","conditions":[{"type":"variable_if","name":"USC","value":2},{"type":"variable_unless","name":"KC_D","value":0},{"type":"variable_unless","name":"KC_F","value":0}],"from":{"key_code":"n","modifiers":{"optional":["caps_lock"]}},"to":[{"key_code":"delete_or_backspace"},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USC","value":0},{"type":"variable_unless","name":"KC_D","value":0},{"type":"variable_unless","name":"KC_F","value":0}],"from":{"key_code":"n","modifiers":{"optional":["caps_lock"]}},"to":[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KC_D","value":0},{"type":"variable_unless","name":"KC_F","value":0}],"from":{"key_code":"n","modifiers":{"optional":["caps_lock"]}},"to":[{"key_code":"e","modifiers":["control"]},{"set_variable":{"name":"KC_N","value":1}},{"set_variable":{"name":"USC","value":0}}],"to_after_key_up":[{"set_variable":{"name":"KC_N","value":0}}],"type":"basic"},{"conditions":[{"type":"variable_if","name":"USC","value":2},{"type":"variable_unless","name":"KC_D","value":0},{"type":"variable_unless","name":"KC_N","value":0}],"from":{"key_code":"f","modifiers":{"optional":["caps_lock"]}},"to":[{"key_code":"delete_or_backspace"},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N","value":0}],"from":{"key_code":"f","modifiers":{"optional":["caps_lock"]}},"to":[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N","value":0}],"from":{"key_code":"f","modifiers":{"optional":["caps_lock"]}},"to":[{"key_code":"e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N","value":0}],"from":{"key_code":"d","modifiers":{"optional":["caps_lock"]}},"to":[{"key_code":"delete_or_backspace"},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N","value":0}],"from":{"key_code":"d","modifiers":{"optional":["caps_lock"]}},"to":[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N","value":0}],"from":{"key_code":"d","modifiers":{"optional":["caps_lock"]}},"to":[{"key_code":"e","modifiers":["control"]},{"set_variable":{"name":"KC_D","value":1}},{"set_variable":{"name":"USC","value":0}}],"to_after_key_up":[{"set_variable":{"name":"KC_D","value":0}}],"type":"basic"},</v>
      </c>
      <c r="B104" s="419" t="str">
        <f>_xlfn.CONCAT(詳細設定!O126:S126)</f>
        <v/>
      </c>
    </row>
    <row r="105" spans="1:2">
      <c r="A105" s="418" t="str">
        <f>_xlfn.CONCAT(詳細設定!A127:N127)</f>
        <v>{"description":"と, か &amp; BS → 文末消去","conditions":[{"type":"variable_if","name":"USC","value":2},{"type":"variable_unless","name":"KC_D","value":0},{"type":"variable_unless","name":"KC_F","value":0}],"from":{"key_code":"u","modifiers":{"optional":["caps_lock"]}},"to":[{"key_code":"delete_or_backspace"},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USC","value":0},{"type":"variable_unless","name":"KC_D","value":0},{"type":"variable_unless","name":"KC_F","value":0}],"from":{"key_code":"u","modifiers":{"optional":["caps_lock"]}},"to":[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KC_D","value":0},{"type":"variable_unless","name":"KC_F","value":0}],"from":{"key_code":"u","modifiers":{"optional":["caps_lock"]}},"to":[{"key_code":"k","modifiers":["control"]},{"set_variable":{"name":"KC_U","value":1}},{"set_variable":{"name":"USC","value":0}}],"to_after_key_up":[{"set_variable":{"name":"KC_U","value":0}}],"type":"basic"},{"conditions":[{"type":"variable_if","name":"USC","value":2},{"type":"variable_unless","name":"KC_D","value":0},{"type":"variable_unless","name":"KC_U","value":0}],"from":{"key_code":"f","modifiers":{"optional":["caps_lock"]}},"to":[{"key_code":"delete_or_backspace"},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U","value":0}],"from":{"key_code":"f","modifiers":{"optional":["caps_lock"]}},"to":[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U","value":0}],"from":{"key_code":"f","modifiers":{"optional":["caps_lock"]}},"to":[{"key_code":"k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U","value":0}],"from":{"key_code":"d","modifiers":{"optional":["caps_lock"]}},"to":[{"key_code":"delete_or_backspace"},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U","value":0}],"from":{"key_code":"d","modifiers":{"optional":["caps_lock"]}},"to":[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U","value":0}],"from":{"key_code":"d","modifiers":{"optional":["caps_lock"]}},"to":[{"key_code":"k","modifiers":["control"]},{"set_variable":{"name":"KC_D","value":1}},{"set_variable":{"name":"USC","value":0}}],"to_after_key_up":[{"set_variable":{"name":"KC_D","value":0}}],"type":"basic"},</v>
      </c>
      <c r="B105" s="419" t="str">
        <f>_xlfn.CONCAT(詳細設定!O127:S127)</f>
        <v/>
      </c>
    </row>
    <row r="106" spans="1:2">
      <c r="A106" s="418" t="str">
        <f>_xlfn.CONCAT(詳細設定!A128:N128)</f>
        <v>{"description":"と, か &amp; あ → ↑","conditions":[{"type":"variable_if","name":"USC","value":2},{"type":"variable_unless","name":"KC_D","value":0},{"type":"variable_unless","name":"KC_F","value":0}],"from":{"key_code":"j","modifiers":{"optional":["caps_lock"]}},"to":[{"key_code":"delete_or_backspace"},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USC","value":0},{"type":"variable_unless","name":"KC_D","value":0},{"type":"variable_unless","name":"KC_F","value":0}],"from":{"key_code":"j","modifiers":{"optional":["caps_lock"]}},"to":[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KC_D","value":0},{"type":"variable_unless","name":"KC_F","value":0}],"from":{"key_code":"j","modifiers":{"optional":["caps_lock"]}},"to":[{"set_variable":{"name":"KC_J","value":1}},{"set_variable":{"name":"USC","value":0}},{"key_code":"b","modifiers":["control"]}],"to_after_key_up":[{"set_variable":{"name":"KC_J","value":0}}],"type":"basic"},{"conditions":[{"type":"variable_if","name":"USC","value":2},{"type":"variable_unless","name":"KC_D","value":0},{"type":"variable_unless","name":"KC_J","value":0}],"from":{"key_code":"f","modifiers":{"optional":["caps_lock"]}},"to":[{"key_code":"delete_or_backspace"},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USC","value":0},{"type":"variable_unless","name":"KC_D","value":0},{"type":"variable_unless","name":"KC_J","value":0}],"from":{"key_code":"f","modifiers":{"optional":["caps_lock"]}},"to":[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KC_D","value":0},{"type":"variable_unless","name":"KC_J","value":0}],"from":{"key_code":"f","modifiers":{"optional":["caps_lock"]}},"to":[{"set_variable":{"name":"KC_F","value":1}},{"set_variable":{"name":"USC","value":0}},{"key_code":"b","modifiers":["control"]}],"to_after_key_up":[{"set_variable":{"name":"KC_F","value":0}}],"type":"basic"},{"conditions":[{"type":"variable_if","name":"USC","value":2},{"type":"variable_unless","name":"KC_F","value":0},{"type":"variable_unless","name":"KC_J","value":0}],"from":{"key_code":"d","modifiers":{"optional":["caps_lock"]}},"to":[{"key_code":"delete_or_backspace"},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USC","value":0},{"type":"variable_unless","name":"KC_F","value":0},{"type":"variable_unless","name":"KC_J","value":0}],"from":{"key_code":"d","modifiers":{"optional":["caps_lock"]}},"to":[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KC_F","value":0},{"type":"variable_unless","name":"KC_J","value":0}],"from":{"key_code":"d","modifiers":{"optional":["caps_lock"]}},"to":[{"set_variable":{"name":"KC_D","value":1}},{"set_variable":{"name":"USC","value":0}},{"key_code":"b","modifiers":["control"]}],"to_after_key_up":[{"set_variable":{"name":"KC_D","value":0}}],"type":"basic"},</v>
      </c>
      <c r="B106" s="419" t="str">
        <f>_xlfn.CONCAT(詳細設定!O128:S128)</f>
        <v/>
      </c>
    </row>
    <row r="107" spans="1:2">
      <c r="A107" s="418" t="str">
        <f>_xlfn.CONCAT(詳細設定!A129:N129)</f>
        <v>{"description":"と, か &amp; な → ↓","conditions":[{"type":"variable_if","name":"USC","value":2},{"type":"variable_unless","name":"KC_D","value":0},{"type":"variable_unless","name":"KC_F","value":0}],"from":{"key_code":"m","modifiers":{"optional":["caps_lock"]}},"to":[{"key_code":"delete_or_backspace"},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USC","value":0},{"type":"variable_unless","name":"KC_D","value":0},{"type":"variable_unless","name":"KC_F","value":0}],"from":{"key_code":"m","modifiers":{"optional":["caps_lock"]}},"to":[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KC_D","value":0},{"type":"variable_unless","name":"KC_F","value":0}],"from":{"key_code":"m","modifiers":{"optional":["caps_lock"]}},"to":[{"set_variable":{"name":"KC_M","value":1}},{"set_variable":{"name":"USC","value":0}},{"key_code":"f","modifiers":["control"]}],"to_after_key_up":[{"set_variable":{"name":"KC_M","value":0}}],"type":"basic"},{"conditions":[{"type":"variable_if","name":"USC","value":2},{"type":"variable_unless","name":"KC_D","value":0},{"type":"variable_unless","name":"KC_M","value":0}],"from":{"key_code":"f","modifiers":{"optional":["caps_lock"]}},"to":[{"key_code":"delete_or_backspace"},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USC","value":0},{"type":"variable_unless","name":"KC_D","value":0},{"type":"variable_unless","name":"KC_M","value":0}],"from":{"key_code":"f","modifiers":{"optional":["caps_lock"]}},"to":[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KC_D","value":0},{"type":"variable_unless","name":"KC_M","value":0}],"from":{"key_code":"f","modifiers":{"optional":["caps_lock"]}},"to":[{"set_variable":{"name":"KC_F","value":1}},{"set_variable":{"name":"USC","value":0}},{"key_code":"f","modifiers":["control"]}],"to_after_key_up":[{"set_variable":{"name":"KC_F","value":0}}],"type":"basic"},{"conditions":[{"type":"variable_if","name":"USC","value":2},{"type":"variable_unless","name":"KC_F","value":0},{"type":"variable_unless","name":"KC_M","value":0}],"from":{"key_code":"d","modifiers":{"optional":["caps_lock"]}},"to":[{"key_code":"delete_or_backspace"},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USC","value":0},{"type":"variable_unless","name":"KC_F","value":0},{"type":"variable_unless","name":"KC_M","value":0}],"from":{"key_code":"d","modifiers":{"optional":["caps_lock"]}},"to":[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KC_F","value":0},{"type":"variable_unless","name":"KC_M","value":0}],"from":{"key_code":"d","modifiers":{"optional":["caps_lock"]}},"to":[{"set_variable":{"name":"KC_D","value":1}},{"set_variable":{"name":"USC","value":0}},{"key_code":"f","modifiers":["control"]}],"to_after_key_up":[{"set_variable":{"name":"KC_D","value":0}}],"type":"basic"},</v>
      </c>
      <c r="B107" s="419" t="str">
        <f>_xlfn.CONCAT(詳細設定!O129:S129)</f>
        <v/>
      </c>
    </row>
    <row r="108" spans="1:2">
      <c r="A108" s="418" t="str">
        <f>_xlfn.CONCAT(詳細設定!A130:N130)</f>
        <v>{"description":"と, か &amp; る → 再","conditions":[{"type":"variable_if","name":"USC","value":2},{"type":"variable_unless","name":"KC_D","value":0},{"type":"variable_unless","name":"KC_F","value":0}],"from":{"key_code":"i","modifiers":{"optional":["caps_lock"]}},"to":[{"key_code":"delete_or_backspace"},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USC","value":0},{"type":"variable_unless","name":"KC_D","value":0},{"type":"variable_unless","name":"KC_F","value":0}],"from":{"key_code":"i","modifiers":{"optional":["caps_lock"]}},"to":[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KC_D","value":0},{"type":"variable_unless","name":"KC_F","value":0}],"from":{"key_code":"i","modifiers":{"optional":["caps_lock"]}},"to":[{"key_code":"lang1"},{"key_code":"lang1"},{"set_variable":{"name":"KC_I","value":1}},{"set_variable":{"name":"USC","value":0}}],"to_after_key_up":[{"set_variable":{"name":"KC_I","value":0}}],"type":"basic"},{"conditions":[{"type":"variable_if","name":"USC","value":2},{"type":"variable_unless","name":"KC_D","value":0},{"type":"variable_unless","name":"KC_I","value":0}],"from":{"key_code":"f","modifiers":{"optional":["caps_lock"]}},"to":[{"key_code":"delete_or_backspace"},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I","value":0}],"from":{"key_code":"f","modifiers":{"optional":["caps_lock"]}},"to":[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KC_D","value":0},{"type":"variable_unless","name":"KC_I","value":0}],"from":{"key_code":"f","modifiers":{"optional":["caps_lock"]}},"to":[{"key_code":"lang1"},{"key_code":"lang1"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I","value":0}],"from":{"key_code":"d","modifiers":{"optional":["caps_lock"]}},"to":[{"key_code":"delete_or_backspace"},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I","value":0}],"from":{"key_code":"d","modifiers":{"optional":["caps_lock"]}},"to":[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KC_F","value":0},{"type":"variable_unless","name":"KC_I","value":0}],"from":{"key_code":"d","modifiers":{"optional":["caps_lock"]}},"to":[{"key_code":"lang1"},{"key_code":"lang1"},{"set_variable":{"name":"KC_D","value":1}},{"set_variable":{"name":"USC","value":0}}],"to_after_key_up":[{"set_variable":{"name":"KC_D","value":0}}],"type":"basic"},</v>
      </c>
      <c r="B108" s="419" t="str">
        <f>_xlfn.CONCAT(詳細設定!O130:S130)</f>
        <v/>
      </c>
    </row>
    <row r="109" spans="1:2">
      <c r="A109" s="418" t="str">
        <f>_xlfn.CONCAT(詳細設定!A131:N131)</f>
        <v>{"description":"と, か &amp; い → +↑","conditions":[{"type":"variable_if","name":"USC","value":2},{"type":"variable_unless","name":"KC_D","value":0},{"type":"variable_unless","name":"KC_F","value":0}],"from":{"key_code":"k","modifiers":{"optional":["caps_lock"]}},"to":[{"key_code":"delete_or_backspace"},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USC","value":0},{"type":"variable_unless","name":"KC_D","value":0},{"type":"variable_unless","name":"KC_F","value":0}],"from":{"key_code":"k","modifiers":{"optional":["caps_lock"]}},"to":[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KC_D","value":0},{"type":"variable_unless","name":"KC_F","value":0}],"from":{"key_code":"k","modifiers":{"optional":["caps_lock"]}},"to":[{"set_variable":{"name":"KC_K","value":1}},{"set_variable":{"name":"USC","value":0}},{"key_code":"b","modifiers":["shift","control"]}],"to_after_key_up":[{"set_variable":{"name":"KC_K","value":0}}],"type":"basic"},{"conditions":[{"type":"variable_if","name":"USC","value":2},{"type":"variable_unless","name":"KC_D","value":0},{"type":"variable_unless","name":"KC_K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K","value":0}],"from":{"key_code":"f","modifiers":{"optional":["caps_lock"]}},"to":[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KC_D","value":0},{"type":"variable_unless","name":"KC_K","value":0}],"from":{"key_code":"f","modifiers":{"optional":["caps_lock"]}},"to":[{"set_variable":{"name":"KC_F","value":1}},{"set_variable":{"name":"USC","value":0}},{"key_code":"b","modifiers":["shift","control"]}],"to_after_key_up":[{"set_variable":{"name":"KC_F","value":0}}],"type":"basic"},{"conditions":[{"type":"variable_if","name":"USC","value":2},{"type":"variable_unless","name":"KC_F","value":0},{"type":"variable_unless","name":"KC_K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K","value":0}],"from":{"key_code":"d","modifiers":{"optional":["caps_lock"]}},"to":[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KC_F","value":0},{"type":"variable_unless","name":"KC_K","value":0}],"from":{"key_code":"d","modifiers":{"optional":["caps_lock"]}},"to":[{"set_variable":{"name":"KC_D","value":1}},{"set_variable":{"name":"USC","value":0}},{"key_code":"b","modifiers":["shift","control"]}],"to_after_key_up":[{"set_variable":{"name":"KC_D","value":0}}],"type":"basic"},</v>
      </c>
      <c r="B109" s="419" t="str">
        <f>_xlfn.CONCAT(詳細設定!O131:S131)</f>
        <v/>
      </c>
    </row>
    <row r="110" spans="1:2">
      <c r="A110" s="418" t="str">
        <f>_xlfn.CONCAT(詳細設定!A132:N132)</f>
        <v>{"description":"と, か &amp; ん → +↓","conditions":[{"type":"variable_if","name":"USC","value":2},{"type":"variable_unless","name":"KC_D","value":0},{"type":"variable_unless","name":"KC_F","value":0}],"from":{"key_code":"comma","modifiers":{"optional":["caps_lock"]}},"to":[{"key_code":"delete_or_backspace"},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USC","value":0},{"type":"variable_unless","name":"KC_D","value":0},{"type":"variable_unless","name":"KC_F","value":0}],"from":{"key_code":"comma","modifiers":{"optional":["caps_lock"]}},"to":[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KC_D","value":0},{"type":"variable_unless","name":"KC_F","value":0}],"from":{"key_code":"comma","modifiers":{"optional":["caps_lock"]}},"to":[{"set_variable":{"name":"KC_COMM","value":1}},{"set_variable":{"name":"USC","value":0}},{"key_code":"f","modifiers":["shift","control"]}],"to_after_key_up":[{"set_variable":{"name":"KC_COMM","value":0}}],"type":"basic"},{"conditions":[{"type":"variable_if","name":"USC","value":2},{"type":"variable_unless","name":"KC_D","value":0},{"type":"variable_unless","name":"KC_COMM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COMM","value":0}],"from":{"key_code":"f","modifiers":{"optional":["caps_lock"]}},"to":[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KC_D","value":0},{"type":"variable_unless","name":"KC_COMM","value":0}],"from":{"key_code":"f","modifiers":{"optional":["caps_lock"]}},"to":[{"set_variable":{"name":"KC_F","value":1}},{"set_variable":{"name":"USC","value":0}},{"key_code":"f","modifiers":["shift","control"]}],"to_after_key_up":[{"set_variable":{"name":"KC_F","value":0}}],"type":"basic"},{"conditions":[{"type":"variable_if","name":"USC","value":2},{"type":"variable_unless","name":"KC_F","value":0},{"type":"variable_unless","name":"KC_COMM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COMM","value":0}],"from":{"key_code":"d","modifiers":{"optional":["caps_lock"]}},"to":[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KC_F","value":0},{"type":"variable_unless","name":"KC_COMM","value":0}],"from":{"key_code":"d","modifiers":{"optional":["caps_lock"]}},"to":[{"set_variable":{"name":"KC_D","value":1}},{"set_variable":{"name":"USC","value":0}},{"key_code":"f","modifiers":["shift","control"]}],"to_after_key_up":[{"set_variable":{"name":"KC_D","value":0}}],"type":"basic"},</v>
      </c>
      <c r="B110" s="419" t="str">
        <f>_xlfn.CONCAT(詳細設定!O132:S132)</f>
        <v/>
      </c>
    </row>
    <row r="111" spans="1:2">
      <c r="A111" s="418" t="str">
        <f>_xlfn.CONCAT(詳細設定!A133:N133)</f>
        <v>{"description":"と, か &amp; す → Del","conditions":[{"type":"variable_if","name":"USC","value":2},{"type":"variable_unless","name":"KC_D","value":0},{"type":"variable_unless","name":"KC_F","value":0}],"from":{"key_code":"o","modifiers":{"optional":["caps_lock"]}},"to":[{"key_code":"delete_or_backspace"},{"key_code":"delete_or_backspace"},{"set_variable":{"name":"KC_O","value":1}},{"set_variable":{"name":"USC","value":0}},{"key_code":"delete_forward"}],"to_after_key_up":[{"set_variable":{"name":"KC_O","value":0}}],"type":"basic"},{"conditions":[{"type":"variable_unless","name":"USC","value":0},{"type":"variable_unless","name":"KC_D","value":0},{"type":"variable_unless","name":"KC_F","value":0}],"from":{"key_code":"o","modifiers":{"optional":["caps_lock"]}},"to":[{"key_code":"delete_or_backspace"},{"set_variable":{"name":"KC_O","value":1}},{"set_variable":{"name":"USC","value":0}},{"key_code":"delete_forward"}],"to_after_key_up":[{"set_variable":{"name":"KC_O","value":0}}],"type":"basic"},{"conditions":[{"type":"variable_unless","name":"KC_D","value":0},{"type":"variable_unless","name":"KC_F","value":0}],"from":{"key_code":"o","modifiers":{"optional":["caps_lock"]}},"to":[{"set_variable":{"name":"KC_O","value":1}},{"set_variable":{"name":"USC","value":0}},{"key_code":"delete_forward"}],"to_after_key_up":[{"set_variable":{"name":"KC_O","value":0}}],"type":"basic"},{"conditions":[{"type":"variable_if","name":"USC","value":2},{"type":"variable_unless","name":"KC_D","value":0},{"type":"variable_unless","name":"KC_O","value":0}],"from":{"key_code":"f","modifiers":{"optional":["caps_lock"]}},"to":[{"key_code":"delete_or_backspace"},{"key_code":"delete_or_backspace"},{"set_variable":{"name":"KC_F","value":1}},{"set_variable":{"name":"USC","value":0}},{"key_code":"delete_forward"}],"to_after_key_up":[{"set_variable":{"name":"KC_F","value":0}}],"type":"basic"},{"conditions":[{"type":"variable_unless","name":"USC","value":0},{"type":"variable_unless","name":"KC_D","value":0},{"type":"variable_unless","name":"KC_O","value":0}],"from":{"key_code":"f","modifiers":{"optional":["caps_lock"]}},"to":[{"key_code":"delete_or_backspace"},{"set_variable":{"name":"KC_F","value":1}},{"set_variable":{"name":"USC","value":0}},{"key_code":"delete_forward"}],"to_after_key_up":[{"set_variable":{"name":"KC_F","value":0}}],"type":"basic"},{"conditions":[{"type":"variable_unless","name":"KC_D","value":0},{"type":"variable_unless","name":"KC_O","value":0}],"from":{"key_code":"f","modifiers":{"optional":["caps_lock"]}},"to":[{"set_variable":{"name":"KC_F","value":1}},{"set_variable":{"name":"USC","value":0}},{"key_code":"delete_forward"}],"to_after_key_up":[{"set_variable":{"name":"KC_F","value":0}}],"type":"basic"},{"conditions":[{"type":"variable_if","name":"USC","value":2},{"type":"variable_unless","name":"KC_F","value":0},{"type":"variable_unless","name":"KC_O","value":0}],"from":{"key_code":"d","modifiers":{"optional":["caps_lock"]}},"to":[{"key_code":"delete_or_backspace"},{"key_code":"delete_or_backspace"},{"set_variable":{"name":"KC_D","value":1}},{"set_variable":{"name":"USC","value":0}},{"key_code":"delete_forward"}],"to_after_key_up":[{"set_variable":{"name":"KC_D","value":0}}],"type":"basic"},{"conditions":[{"type":"variable_unless","name":"USC","value":0},{"type":"variable_unless","name":"KC_F","value":0},{"type":"variable_unless","name":"KC_O","value":0}],"from":{"key_code":"d","modifiers":{"optional":["caps_lock"]}},"to":[{"key_code":"delete_or_backspace"},{"set_variable":{"name":"KC_D","value":1}},{"set_variable":{"name":"USC","value":0}},{"key_code":"delete_forward"}],"to_after_key_up":[{"set_variable":{"name":"KC_D","value":0}}],"type":"basic"},{"conditions":[{"type":"variable_unless","name":"KC_F","value":0},{"type":"variable_unless","name":"KC_O","value":0}],"from":{"key_code":"d","modifiers":{"optional":["caps_lock"]}},"to":[{"set_variable":{"name":"KC_D","value":1}},{"set_variable":{"name":"USC","value":0}},{"key_code":"delete_forward"}],"to_after_key_up":[{"set_variable":{"name":"KC_D","value":0}}],"type":"basic"},</v>
      </c>
      <c r="B111" s="419" t="str">
        <f>_xlfn.CONCAT(詳細設定!O133:S133)</f>
        <v/>
      </c>
    </row>
    <row r="112" spans="1:2">
      <c r="A112" s="418" t="str">
        <f>_xlfn.CONCAT(詳細設定!A134:N134)</f>
        <v>{"description":"と, か &amp; う → +7↑","conditions":[{"type":"variable_if","name":"USC","value":2},{"type":"variable_unless","name":"KC_D","value":0},{"type":"variable_unless","name":"KC_F","value":0}],"from":{"key_code":"l","modifiers":{"optional":["caps_lock"]}},"to":[{"key_code":"delete_or_backspace"},{"key_code":"delete_or_backspace"},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{"conditions":[{"type":"variable_unless","name":"USC","value":0},{"type":"variable_unless","name":"KC_D","value":0},{"type":"variable_unless","name":"KC_F","value":0}],"from":{"key_code":"l","modifiers":{"optional":["caps_lock"]}},"to":[{"key_code":"delete_or_backspace"},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{"conditions":[{"type":"variable_unless","name":"KC_D","value":0},{"type":"variable_unless","name":"KC_F","value":0}],"from":{"key_code":"l","modifiers":{"optional":["caps_lock"]}},"to":[{"set_variable":{"name":"KC_L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L","value":0}}],"type":"basic"},{"conditions":[{"type":"variable_if","name":"USC","value":2},{"type":"variable_unless","name":"KC_D","value":0},{"type":"variable_unless","name":"KC_L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L","value":0}],"from":{"key_code":"f","modifiers":{"optional":["caps_lock"]}},"to":[{"key_code":"delete_or_backspace"},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{"conditions":[{"type":"variable_unless","name":"KC_D","value":0},{"type":"variable_unless","name":"KC_L","value":0}],"from":{"key_code":"f","modifiers":{"optional":["caps_lock"]}},"to":[{"set_variable":{"name":"KC_F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F","value":0}}],"type":"basic"},{"conditions":[{"type":"variable_if","name":"USC","value":2},{"type":"variable_unless","name":"KC_F","value":0},{"type":"variable_unless","name":"KC_L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L","value":0}],"from":{"key_code":"d","modifiers":{"optional":["caps_lock"]}},"to":[{"key_code":"delete_or_backspace"},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{"conditions":[{"type":"variable_unless","name":"KC_F","value":0},{"type":"variable_unless","name":"KC_L","value":0}],"from":{"key_code":"d","modifiers":{"optional":["caps_lock"]}},"to":[{"set_variable":{"name":"KC_D","value":1}},{"set_variable":{"name":"USC","value":0}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,{"key_code":"b","modifiers":["shift","control"]}],"to_after_key_up":[{"set_variable":{"name":"KC_D","value":0}}],"type":"basic"},</v>
      </c>
      <c r="B112" s="419" t="str">
        <f>_xlfn.CONCAT(詳細設定!O134:S134)</f>
        <v/>
      </c>
    </row>
    <row r="113" spans="1:2">
      <c r="A113" s="418" t="str">
        <f>_xlfn.CONCAT(詳細設定!A135:N135)</f>
        <v>{"description":"と, か &amp; ら → +7↓","conditions":[{"type":"variable_if","name":"USC","value":2},{"type":"variable_unless","name":"KC_D","value":0},{"type":"variable_unless","name":"KC_F","value":0}],"from":{"key_code":"period","modifiers":{"optional":["caps_lock"]}},"to":[{"key_code":"delete_or_backspace"},{"key_code":"delete_or_backspace"},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{"conditions":[{"type":"variable_unless","name":"USC","value":0},{"type":"variable_unless","name":"KC_D","value":0},{"type":"variable_unless","name":"KC_F","value":0}],"from":{"key_code":"period","modifiers":{"optional":["caps_lock"]}},"to":[{"key_code":"delete_or_backspace"},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{"conditions":[{"type":"variable_unless","name":"KC_D","value":0},{"type":"variable_unless","name":"KC_F","value":0}],"from":{"key_code":"period","modifiers":{"optional":["caps_lock"]}},"to":[{"set_variable":{"name":"KC_DOT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OT","value":0}}],"type":"basic"},{"conditions":[{"type":"variable_if","name":"USC","value":2},{"type":"variable_unless","name":"KC_D","value":0},{"type":"variable_unless","name":"KC_DOT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DOT","value":0}],"from":{"key_code":"f","modifiers":{"optional":["caps_lock"]}},"to":[{"key_code":"delete_or_backspace"},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{"conditions":[{"type":"variable_unless","name":"KC_D","value":0},{"type":"variable_unless","name":"KC_DOT","value":0}],"from":{"key_code":"f","modifiers":{"optional":["caps_lock"]}},"to":[{"set_variable":{"name":"KC_F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F","value":0}}],"type":"basic"},{"conditions":[{"type":"variable_if","name":"USC","value":2},{"type":"variable_unless","name":"KC_F","value":0},{"type":"variable_unless","name":"KC_DOT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DOT","value":0}],"from":{"key_code":"d","modifiers":{"optional":["caps_lock"]}},"to":[{"key_code":"delete_or_backspace"},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{"conditions":[{"type":"variable_unless","name":"KC_F","value":0},{"type":"variable_unless","name":"KC_DOT","value":0}],"from":{"key_code":"d","modifiers":{"optional":["caps_lock"]}},"to":[{"set_variable":{"name":"KC_D","value":1}},{"set_variable":{"name":"USC","value":0}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,{"key_code":"f","modifiers":["shift","control"]}],"to_after_key_up":[{"set_variable":{"name":"KC_D","value":0}}],"type":"basic"},</v>
      </c>
      <c r="B113" s="419" t="str">
        <f>_xlfn.CONCAT(詳細設定!O135:S135)</f>
        <v/>
      </c>
    </row>
    <row r="114" spans="1:2">
      <c r="A114" s="418" t="str">
        <f>_xlfn.CONCAT(詳細設定!A136:N136)</f>
        <v>{"description":"と, か &amp; へ → 入力キャンセル","conditions":[{"type":"variable_if","name":"USC","value":2},{"type":"variable_unless","name":"KC_D","value":0},{"type":"variable_unless","name":"KC_F","value":0}],"from":{"key_code":"p","modifiers":{"optional":["caps_lock"]}},"to":[{"key_code":"delete_or_backspace"},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USC","value":0},{"type":"variable_unless","name":"KC_D","value":0},{"type":"variable_unless","name":"KC_F","value":0}],"from":{"key_code":"p","modifiers":{"optional":["caps_lock"]}},"to":[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KC_D","value":0},{"type":"variable_unless","name":"KC_F","value":0}],"from":{"key_code":"p","modifiers":{"optional":["caps_lock"]}},"to":[{"key_code":"keypad_num_lock"},{"set_variable":{"name":"KC_P","value":1}},{"set_variable":{"name":"USC","value":0}}],"to_after_key_up":[{"set_variable":{"name":"KC_P","value":0}}],"type":"basic"},{"conditions":[{"type":"variable_if","name":"USC","value":2},{"type":"variable_unless","name":"KC_D","value":0},{"type":"variable_unless","name":"KC_P","value":0}],"from":{"key_code":"f","modifiers":{"optional":["caps_lock"]}},"to":[{"key_code":"delete_or_backspace"},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P","value":0}],"from":{"key_code":"f","modifiers":{"optional":["caps_lock"]}},"to":[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KC_D","value":0},{"type":"variable_unless","name":"KC_P","value":0}],"from":{"key_code":"f","modifiers":{"optional":["caps_lock"]}},"to":[{"key_code":"keypad_num_lock"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P","value":0}],"from":{"key_code":"d","modifiers":{"optional":["caps_lock"]}},"to":[{"key_code":"delete_or_backspace"},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P","value":0}],"from":{"key_code":"d","modifiers":{"optional":["caps_lock"]}},"to":[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KC_F","value":0},{"type":"variable_unless","name":"KC_P","value":0}],"from":{"key_code":"d","modifiers":{"optional":["caps_lock"]}},"to":[{"key_code":"keypad_num_lock"},{"set_variable":{"name":"KC_D","value":1}},{"set_variable":{"name":"USC","value":0}}],"to_after_key_up":[{"set_variable":{"name":"KC_D","value":0}}],"type":"basic"},</v>
      </c>
      <c r="B114" s="419" t="str">
        <f>_xlfn.CONCAT(詳細設定!O136:S136)</f>
        <v/>
      </c>
    </row>
    <row r="115" spans="1:2">
      <c r="A115" s="418" t="str">
        <f>_xlfn.CONCAT(詳細設定!A137:N137)</f>
        <v>{"description":"と, か &amp; ー → カタカナ","conditions":[{"type":"variable_if","name":"USC","value":2},{"type":"variable_unless","name":"KC_D","value":0},{"type":"variable_unless","name":"KC_F","value":0}],"from":{"key_code":"semicolon","modifiers":{"optional":["caps_lock"]}},"to":[{"key_code":"delete_or_backspace"},{"key_code":"delete_or_backspace"},{"set_variable":{"name":"KC_SCLN","value":1}},{"set_variable":{"name":"USC","value":0}},{"key_code":"f7"}],"to_after_key_up":[{"set_variable":{"name":"KC_SCLN","value":0}}],"type":"basic"},{"conditions":[{"type":"variable_unless","name":"USC","value":0},{"type":"variable_unless","name":"KC_D","value":0},{"type":"variable_unless","name":"KC_F","value":0}],"from":{"key_code":"semicolon","modifiers":{"optional":["caps_lock"]}},"to":[{"key_code":"delete_or_backspace"},{"set_variable":{"name":"KC_SCLN","value":1}},{"set_variable":{"name":"USC","value":0}},{"key_code":"f7"}],"to_after_key_up":[{"set_variable":{"name":"KC_SCLN","value":0}}],"type":"basic"},{"conditions":[{"type":"variable_unless","name":"KC_D","value":0},{"type":"variable_unless","name":"KC_F","value":0}],"from":{"key_code":"semicolon","modifiers":{"optional":["caps_lock"]}},"to":[{"set_variable":{"name":"KC_SCLN","value":1}},{"set_variable":{"name":"USC","value":0}},{"key_code":"f7"}],"to_after_key_up":[{"set_variable":{"name":"KC_SCLN","value":0}}],"type":"basic"},{"conditions":[{"type":"variable_if","name":"USC","value":2},{"type":"variable_unless","name":"KC_D","value":0},{"type":"variable_unless","name":"KC_SCLN","value":0}],"from":{"key_code":"f","modifiers":{"optional":["caps_lock"]}},"to":[{"key_code":"delete_or_backspace"},{"key_code":"delete_or_backspace"},{"set_variable":{"name":"KC_F","value":1}},{"set_variable":{"name":"USC","value":0}},{"key_code":"f7"}],"to_after_key_up":[{"set_variable":{"name":"KC_F","value":0}}],"type":"basic"},{"conditions":[{"type":"variable_unless","name":"USC","value":0},{"type":"variable_unless","name":"KC_D","value":0},{"type":"variable_unless","name":"KC_SCLN","value":0}],"from":{"key_code":"f","modifiers":{"optional":["caps_lock"]}},"to":[{"key_code":"delete_or_backspace"},{"set_variable":{"name":"KC_F","value":1}},{"set_variable":{"name":"USC","value":0}},{"key_code":"f7"}],"to_after_key_up":[{"set_variable":{"name":"KC_F","value":0}}],"type":"basic"},{"conditions":[{"type":"variable_unless","name":"KC_D","value":0},{"type":"variable_unless","name":"KC_SCLN","value":0}],"from":{"key_code":"f","modifiers":{"optional":["caps_lock"]}},"to":[{"set_variable":{"name":"KC_F","value":1}},{"set_variable":{"name":"USC","value":0}},{"key_code":"f7"}],"to_after_key_up":[{"set_variable":{"name":"KC_F","value":0}}],"type":"basic"},{"conditions":[{"type":"variable_if","name":"USC","value":2},{"type":"variable_unless","name":"KC_F","value":0},{"type":"variable_unless","name":"KC_SCLN","value":0}],"from":{"key_code":"d","modifiers":{"optional":["caps_lock"]}},"to":[{"key_code":"delete_or_backspace"},{"key_code":"delete_or_backspace"},{"set_variable":{"name":"KC_D","value":1}},{"set_variable":{"name":"USC","value":0}},{"key_code":"f7"}],"to_after_key_up":[{"set_variable":{"name":"KC_D","value":0}}],"type":"basic"},{"conditions":[{"type":"variable_unless","name":"USC","value":0},{"type":"variable_unless","name":"KC_F","value":0},{"type":"variable_unless","name":"KC_SCLN","value":0}],"from":{"key_code":"d","modifiers":{"optional":["caps_lock"]}},"to":[{"key_code":"delete_or_backspace"},{"set_variable":{"name":"KC_D","value":1}},{"set_variable":{"name":"USC","value":0}},{"key_code":"f7"}],"to_after_key_up":[{"set_variable":{"name":"KC_D","value":0}}],"type":"basic"},{"conditions":[{"type":"variable_unless","name":"KC_F","value":0},{"type":"variable_unless","name":"KC_SCLN","value":0}],"from":{"key_code":"d","modifiers":{"optional":["caps_lock"]}},"to":[{"set_variable":{"name":"KC_D","value":1}},{"set_variable":{"name":"USC","value":0}},{"key_code":"f7"}],"to_after_key_up":[{"set_variable":{"name":"KC_D","value":0}}],"type":"basic"},</v>
      </c>
      <c r="B115" s="419" t="str">
        <f>_xlfn.CONCAT(詳細設定!O137:S137)</f>
        <v/>
      </c>
    </row>
    <row r="116" spans="1:2">
      <c r="A116" s="418" t="str">
        <f>_xlfn.CONCAT(詳細設定!A138:N138)</f>
        <v>{"description":"と, か &amp; れ → ひらがな","conditions":[{"type":"variable_if","name":"USC","value":2},{"type":"variable_unless","name":"KC_D","value":0},{"type":"variable_unless","name":"KC_F","value":0}],"from":{"key_code":"slash","modifiers":{"optional":["caps_lock"]}},"to":[{"key_code":"delete_or_backspace"},{"key_code":"delete_or_backspace"},{"set_variable":{"name":"KC_SLSH","value":1}},{"set_variable":{"name":"USC","value":0}},{"key_code":"f6"}],"to_after_key_up":[{"set_variable":{"name":"KC_SLSH","value":0}}],"type":"basic"},{"conditions":[{"type":"variable_unless","name":"USC","value":0},{"type":"variable_unless","name":"KC_D","value":0},{"type":"variable_unless","name":"KC_F","value":0}],"from":{"key_code":"slash","modifiers":{"optional":["caps_lock"]}},"to":[{"key_code":"delete_or_backspace"},{"set_variable":{"name":"KC_SLSH","value":1}},{"set_variable":{"name":"USC","value":0}},{"key_code":"f6"}],"to_after_key_up":[{"set_variable":{"name":"KC_SLSH","value":0}}],"type":"basic"},{"conditions":[{"type":"variable_unless","name":"KC_D","value":0},{"type":"variable_unless","name":"KC_F","value":0}],"from":{"key_code":"slash","modifiers":{"optional":["caps_lock"]}},"to":[{"set_variable":{"name":"KC_SLSH","value":1}},{"set_variable":{"name":"USC","value":0}},{"key_code":"f6"}],"to_after_key_up":[{"set_variable":{"name":"KC_SLSH","value":0}}],"type":"basic"},{"conditions":[{"type":"variable_if","name":"USC","value":2},{"type":"variable_unless","name":"KC_D","value":0},{"type":"variable_unless","name":"KC_SLSH","value":0}],"from":{"key_code":"f","modifiers":{"optional":["caps_lock"]}},"to":[{"key_code":"delete_or_backspace"},{"key_code":"delete_or_backspace"},{"set_variable":{"name":"KC_F","value":1}},{"set_variable":{"name":"USC","value":0}},{"key_code":"f6"}],"to_after_key_up":[{"set_variable":{"name":"KC_F","value":0}}],"type":"basic"},{"conditions":[{"type":"variable_unless","name":"USC","value":0},{"type":"variable_unless","name":"KC_D","value":0},{"type":"variable_unless","name":"KC_SLSH","value":0}],"from":{"key_code":"f","modifiers":{"optional":["caps_lock"]}},"to":[{"key_code":"delete_or_backspace"},{"set_variable":{"name":"KC_F","value":1}},{"set_variable":{"name":"USC","value":0}},{"key_code":"f6"}],"to_after_key_up":[{"set_variable":{"name":"KC_F","value":0}}],"type":"basic"},{"conditions":[{"type":"variable_unless","name":"KC_D","value":0},{"type":"variable_unless","name":"KC_SLSH","value":0}],"from":{"key_code":"f","modifiers":{"optional":["caps_lock"]}},"to":[{"set_variable":{"name":"KC_F","value":1}},{"set_variable":{"name":"USC","value":0}},{"key_code":"f6"}],"to_after_key_up":[{"set_variable":{"name":"KC_F","value":0}}],"type":"basic"},{"conditions":[{"type":"variable_if","name":"USC","value":2},{"type":"variable_unless","name":"KC_F","value":0},{"type":"variable_unless","name":"KC_SLSH","value":0}],"from":{"key_code":"d","modifiers":{"optional":["caps_lock"]}},"to":[{"key_code":"delete_or_backspace"},{"key_code":"delete_or_backspace"},{"set_variable":{"name":"KC_D","value":1}},{"set_variable":{"name":"USC","value":0}},{"key_code":"f6"}],"to_after_key_up":[{"set_variable":{"name":"KC_D","value":0}}],"type":"basic"},{"conditions":[{"type":"variable_unless","name":"USC","value":0},{"type":"variable_unless","name":"KC_F","value":0},{"type":"variable_unless","name":"KC_SLSH","value":0}],"from":{"key_code":"d","modifiers":{"optional":["caps_lock"]}},"to":[{"key_code":"delete_or_backspace"},{"set_variable":{"name":"KC_D","value":1}},{"set_variable":{"name":"USC","value":0}},{"key_code":"f6"}],"to_after_key_up":[{"set_variable":{"name":"KC_D","value":0}}],"type":"basic"},{"conditions":[{"type":"variable_unless","name":"KC_F","value":0},{"type":"variable_unless","name":"KC_SLSH","value":0}],"from":{"key_code":"d","modifiers":{"optional":["caps_lock"]}},"to":[{"set_variable":{"name":"KC_D","value":1}},{"set_variable":{"name":"USC","value":0}},{"key_code":"f6"}],"to_after_key_up":[{"set_variable":{"name":"KC_D","value":0}}],"type":"basic"},</v>
      </c>
      <c r="B116" s="419" t="str">
        <f>_xlfn.CONCAT(詳細設定!O138:S138)</f>
        <v/>
      </c>
    </row>
    <row r="117" spans="1:2">
      <c r="A117" s="418" t="str">
        <f>_xlfn.CONCAT(詳細設定!A139:N139)</f>
        <v>{"description":"あ, い &amp; 小 → 新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b","modifiers":["shift","option"]},{"key_code":"left_arrow","modifiers":["command"]},{"key_code":"down_arrow","modifiers":["command"]},{"key_code":"lang1"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eft_arrow","modifiers":["command"]},{"key_code":"down_arrow","modifiers":["command"]},{"key_code":"lang1"},{"set_variable":{"name":"KC_K","value":1}},{"set_variable":{"name":"USC","value":0}}],"to_after_key_up":[{"set_variable":{"name":"KC_K","value":0}}],"type":"basic"},{"conditions":[{"type":"variable_unless","name":"USC","value":0},{"type":"variable_unless","name":"KC_K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eft_arrow","modifiers":["command"]},{"key_code":"down_arrow","modifiers":["command"]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eft_arrow","modifiers":["command"]},{"key_code":"down_arrow","modifiers":["command"]},{"key_code":"lang1"},{"set_variable":{"name":"KC_J","value":1}},{"set_variable":{"name":"USC","value":0}}],"to_after_key_up":[{"set_variable":{"name":"KC_J","value":0}}],"type":"basic"},</v>
      </c>
      <c r="B117" s="419" t="str">
        <f>_xlfn.CONCAT(詳細設定!O139:S139)</f>
        <v>{"description":"[英数] J, K &amp; Q → 新","conditions":[{"type":"variable_if","name":"USC","value":2},{"type":"variable_unless","name":"KC_J","value":0},{"type":"variable_unless","name":"KC_K","value":0}],"from":{"key_code":"q","modifiers":{"optional":["caps_lock"]}},"to":[{"key_code":"delete_or_backspace"},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],"from":{"key_code":"q","modifiers":{"optional":["caps_lock"]}},"to":[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],"from":{"key_code":"q","modifiers":{"optional":["caps_lock"]}},"to":[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if","name":"USC","value":2},{"type":"variable_unless","name":"KC_J","value":0},{"type":"variable_unless","name":"KC_Q","value":0}],"from":{"key_code":"k","modifiers":{"optional":["caps_lock"]}},"to":[{"key_code":"delete_or_backspace"},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Q","value":0}],"from":{"key_code":"k","modifiers":{"optional":["caps_lock"]}},"to":[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],"from":{"key_code":"k","modifiers":{"optional":["caps_lock"]}},"to":[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Q","value":0}],"from":{"key_code":"j","modifiers":{"optional":["caps_lock"]}},"to":[{"key_code":"delete_or_backspace"},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Q","value":0}],"from":{"key_code":"j","modifiers":{"optional":["caps_lock"]}},"to":[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],"from":{"key_code":"j","modifiers":{"optional":["caps_lock"]}},"to":[{"key_code":"left_arrow","modifiers":["command"]},{"key_code":"down_arrow","modifiers":["command"]},{"set_variable":{"name":"KC_J","value":1}},{"set_variable":{"name":"USC","value":0}}],"to_after_key_up":[{"set_variable":{"name":"KC_J","value":0}}],"type":"basic"},</v>
      </c>
    </row>
    <row r="118" spans="1:2">
      <c r="A118" s="418" t="str">
        <f>_xlfn.CONCAT(詳細設定!A140:N140)</f>
        <v>{"description":"あ, い &amp; ろ → ……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delete_or_backspace"},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</v>
      </c>
      <c r="B118" s="419" t="str">
        <f>_xlfn.CONCAT(詳細設定!O140:S140)</f>
        <v>{"description":"[英数] J, K &amp; A → ……","conditions":[{"type":"variable_if","name":"USC","value":2},{"type":"variable_unless","name":"KC_J","value":0},{"type":"variable_unless","name":"KC_K","value":0}],"from":{"key_code":"a","modifiers":{"optional":["caps_lock"]}},"to":[{"key_code":"delete_or_backspace"},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],"from":{"key_code":"a","modifiers":{"optional":["caps_lock"]}},"to":[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],"from":{"key_code":"a","modifiers":{"optional":["caps_lock"]}},"to":[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if","name":"USC","value":2},{"type":"variable_unless","name":"KC_J","value":0},{"type":"variable_unless","name":"KC_A","value":0}],"from":{"key_code":"k","modifiers":{"optional":["caps_lock"]}},"to":[{"key_code":"delete_or_backspace"},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A","value":0}],"from":{"key_code":"k","modifiers":{"optional":["caps_lock"]}},"to":[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],"from":{"key_code":"k","modifiers":{"optional":["caps_lock"]}},"to":[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A","value":0}],"from":{"key_code":"j","modifiers":{"optional":["caps_lock"]}},"to":[{"key_code":"delete_or_backspace"},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],"from":{"key_code":"j","modifiers":{"optional":["caps_lock"]}},"to":[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],"from":{"key_code":"j","modifiers":{"optional":["caps_lock"]}},"to":[{"key_code":"semicolon","modifiers":["option"]},{"key_code":"semicolon","modifiers":["option"]},{"set_variable":{"name":"KC_J","value":1}},{"set_variable":{"name":"USC","value":0}}],"to_after_key_up":[{"set_variable":{"name":"KC_J","value":0}}],"type":"basic"},</v>
      </c>
    </row>
    <row r="119" spans="1:2">
      <c r="A119" s="418" t="str">
        <f>_xlfn.CONCAT(詳細設定!A141:N141)</f>
        <v>{"description":"あ, い &amp; ほ → ――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2"},{"key_code":"0"},{"key_code":"1"},{"key_code":"5"},{"key_code":"2"},{"key_code":"0"},{"key_code":"1"},{"key_code":"5"},{"key_code":"lang1"},{"set_variable":{"name":"KC_J","value":1}},{"set_variable":{"name":"USC","value":0}}],"to_after_key_up":[{"set_variable":{"name":"KC_J","value":0}}],"type":"basic"},</v>
      </c>
      <c r="B119" s="419" t="str">
        <f>_xlfn.CONCAT(詳細設定!O141:S141)</f>
        <v>{"description":"[英数] J, K &amp; Z → ――","conditions":[{"type":"variable_if","name":"USC","value":2},{"type":"variable_unless","name":"KC_J","value":0},{"type":"variable_unless","name":"KC_K","value":0}],"from":{"key_code":"z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],"from":{"key_code":"z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],"from":{"key_code":"z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Z","value":1}},{"set_variable":{"name":"USC","value":0}}],"to_after_key_up":[{"set_variable":{"name":"KC_Z","value":0}}],"type":"basic"},{"conditions":[{"type":"variable_if","name":"USC","value":2},{"type":"variable_unless","name":"KC_J","value":0},{"type":"variable_unless","name":"KC_Z","value":0}],"from":{"key_code":"k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Z","value":0}],"from":{"key_code":"k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],"from":{"key_code":"k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Z","value":0}],"from":{"key_code":"j","modifiers":{"optional":["caps_lock"]}},"to":[{"key_code":"delete_or_backspace"},{"key_code":"delete_or_backspace"},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],"from":{"key_code":"j","modifiers":{"optional":["caps_lock"]}},"to":[{"key_code":"delete_or_backspace"},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],"from":{"key_code":"j","modifiers":{"optional":["caps_lock"]}},"to":[{"key_code":"b","modifiers":["shift","option"]},{"key_code":"2"},{"key_code":"0"},{"key_code":"1"},{"key_code":"5"},{"key_code":"2"},{"key_code":"0"},{"key_code":"1"},{"key_code":"5"},{"key_code":"lang2"},{"set_variable":{"name":"KC_J","value":1}},{"set_variable":{"name":"USC","value":0}}],"to_after_key_up":[{"set_variable":{"name":"KC_J","value":0}}],"type":"basic"},</v>
      </c>
    </row>
    <row r="120" spans="1:2">
      <c r="A120" s="418" t="str">
        <f>_xlfn.CONCAT(詳細設定!A142:N142)</f>
        <v>{"description":"あ, い &amp; き → 『』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B120" s="419" t="str">
        <f>_xlfn.CONCAT(詳細設定!O142:S142)</f>
        <v>{"description":"[英数] J, K &amp; W → 『』","conditions":[{"type":"keyboard_type_if","keyboard_types":["jis"]},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],"from":{"key_code":"w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],"from":{"key_code":"w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],"from":{"key_code":"k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],"from":{"key_code":"k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],"from":{"key_code":"j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],"from":{"key_code":"j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</v>
      </c>
    </row>
    <row r="121" spans="1:2">
      <c r="A121" s="418" t="str">
        <f>_xlfn.CONCAT(詳細設定!A143:N143)</f>
        <v>{"description":"あ, い &amp; け → （）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B121" s="419" t="str">
        <f>_xlfn.CONCAT(詳細設定!O143:S143)</f>
        <v>{"description":"[英数] J, K &amp; S → （）","conditions":[{"type":"keyboard_type_if","keyboard_types":["jis"]},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],"from":{"key_code":"s","modifiers":{"optional":["caps_lock"]}},"to":[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],"from":{"key_code":"s","modifiers":{"optional":["caps_lock"]}},"to":[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],"from":{"key_code":"k","modifiers":{"optional":["caps_lock"]}},"to":[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],"from":{"key_code":"k","modifiers":{"optional":["caps_lock"]}},"to":[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],"from":{"key_code":"j","modifiers":{"optional":["caps_lock"]}},"to":[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],"from":{"key_code":"j","modifiers":{"optional":["caps_lock"]}},"to":[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</row>
    <row r="122" spans="1:2">
      <c r="A122" s="418" t="str">
        <f>_xlfn.CONCAT(詳細設定!A144:N144)</f>
        <v>{"description":"あ, い &amp; ひ → 【】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</v>
      </c>
      <c r="B122" s="419" t="str">
        <f>_xlfn.CONCAT(詳細設定!O144:S144)</f>
        <v>{"description":"[英数] J, K &amp; X → 【】","conditions":[{"type":"variable_if","name":"USC","value":2},{"type":"variable_unless","name":"KC_J","value":0},{"type":"variable_unless","name":"KC_K","value":0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],"from":{"key_code":"x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if","name":"USC","value":2},{"type":"variable_unless","name":"KC_J","value":0},{"type":"variable_unless","name":"KC_X","value":0}],"from":{"key_code":"k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X","value":0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],"from":{"key_code":"k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X","value":0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],"from":{"key_code":"j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</v>
      </c>
    </row>
    <row r="123" spans="1:2">
      <c r="A123" s="418" t="str">
        <f>_xlfn.CONCAT(詳細設定!A145:N145)</f>
        <v>{"description":"あ, い &amp; と → ？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</v>
      </c>
      <c r="B123" s="419" t="str">
        <f>_xlfn.CONCAT(詳細設定!O145:S145)</f>
        <v>{"description":"[英数] J, K &amp; D → ？","conditions":[{"type":"variable_if","name":"USC","value":2},{"type":"variable_unless","name":"KC_J","value":0},{"type":"variable_unless","name":"KC_K","value":0}],"from":{"key_code":"d","modifiers":{"optional":["caps_lock"]}},"to":[{"key_code":"delete_or_backspace"},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],"from":{"key_code":"d","modifiers":{"optional":["caps_lock"]}},"to":[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],"from":{"key_code":"d","modifiers":{"optional":["caps_lock"]}},"to":[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if","name":"USC","value":2},{"type":"variable_unless","name":"KC_J","value":0},{"type":"variable_unless","name":"KC_D","value":0}],"from":{"key_code":"k","modifiers":{"optional":["caps_lock"]}},"to":[{"key_code":"delete_or_backspace"},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D","value":0}],"from":{"key_code":"k","modifiers":{"optional":["caps_lock"]}},"to":[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],"from":{"key_code":"k","modifiers":{"optional":["caps_lock"]}},"to":[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D","value":0}],"from":{"key_code":"j","modifiers":{"optional":["caps_lock"]}},"to":[{"key_code":"delete_or_backspace"},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],"from":{"key_code":"j","modifiers":{"optional":["caps_lock"]}},"to":[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],"from":{"key_code":"j","modifiers":{"optional":["caps_lock"]}},"to":[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</v>
      </c>
    </row>
    <row r="124" spans="1:2">
      <c r="A124" s="418" t="str">
        <f>_xlfn.CONCAT(詳細設定!A146:N146)</f>
        <v>{"description":"あ, い &amp; は → ！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</v>
      </c>
      <c r="B124" s="419" t="str">
        <f>_xlfn.CONCAT(詳細設定!O146:S146)</f>
        <v>{"description":"[英数] J, K &amp; C → ！","conditions":[{"type":"variable_if","name":"USC","value":2},{"type":"variable_unless","name":"KC_J","value":0},{"type":"variable_unless","name":"KC_K","value":0}],"from":{"key_code":"c","modifiers":{"optional":["caps_lock"]}},"to":[{"key_code":"delete_or_backspace"},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],"from":{"key_code":"c","modifiers":{"optional":["caps_lock"]}},"to":[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],"from":{"key_code":"c","modifiers":{"optional":["caps_lock"]}},"to":[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if","name":"USC","value":2},{"type":"variable_unless","name":"KC_J","value":0},{"type":"variable_unless","name":"KC_C","value":0}],"from":{"key_code":"k","modifiers":{"optional":["caps_lock"]}},"to":[{"key_code":"delete_or_backspace"},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C","value":0}],"from":{"key_code":"k","modifiers":{"optional":["caps_lock"]}},"to":[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],"from":{"key_code":"k","modifiers":{"optional":["caps_lock"]}},"to":[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C","value":0}],"from":{"key_code":"j","modifiers":{"optional":["caps_lock"]}},"to":[{"key_code":"delete_or_backspace"},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],"from":{"key_code":"j","modifiers":{"optional":["caps_lock"]}},"to":[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],"from":{"key_code":"j","modifiers":{"optional":["caps_lock"]}},"to":[{"key_code":"lang1"},{"key_code":"1","modifiers":["shift"]},{"key_code":"return_or_enter"},{"key_code":"lang2"},{"set_variable":{"name":"KC_J","value":1}},{"set_variable":{"name":"USC","value":0}}],"to_after_key_up":[{"set_variable":{"name":"KC_J","value":0}}],"type":"basic"},</v>
      </c>
    </row>
    <row r="125" spans="1:2">
      <c r="A125" s="418" t="str">
        <f>_xlfn.CONCAT(詳細設定!A147:N147)</f>
        <v>{"description":"あ, い &amp; し → 保","conditions":[{"type":"variable_if","name":"USC","value":2},{"type":"variable_unless","name":"KC_J","value":0},{"type":"variable_unless","name":"KC_K","value":0}],"from":{"key_code":"r","modifiers":{"optional":["caps_lock"]}},"to":[{"key_code":"delete_or_backspace"},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K","value":0}],"from":{"key_code":"r","modifiers":{"optional":["caps_lock"]}},"to":[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KC_J","value":0},{"type":"variable_unless","name":"KC_K","value":0}],"from":{"key_code":"r","modifiers":{"optional":["caps_lock"]}},"to":[{"key_code":"s","modifiers":["command"]},{"set_variable":{"name":"KC_R","value":1}},{"set_variable":{"name":"USC","value":0}}],"to_after_key_up":[{"set_variable":{"name":"KC_R","value":0}}],"type":"basic"},{"conditions":[{"type":"variable_if","name":"USC","value":2},{"type":"variable_unless","name":"KC_J","value":0},{"type":"variable_unless","name":"KC_R","value":0}],"from":{"key_code":"k","modifiers":{"optional":["caps_lock"]}},"to":[{"key_code":"delete_or_backspace"},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R","value":0}],"from":{"key_code":"k","modifiers":{"optional":["caps_lock"]}},"to":[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R","value":0}],"from":{"key_code":"k","modifiers":{"optional":["caps_lock"]}},"to":[{"key_code":"s","modifiers":["command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R","value":0}],"from":{"key_code":"j","modifiers":{"optional":["caps_lock"]}},"to":[{"key_code":"delete_or_backspace"},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R","value":0}],"from":{"key_code":"j","modifiers":{"optional":["caps_lock"]}},"to":[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R","value":0}],"from":{"key_code":"j","modifiers":{"optional":["caps_lock"]}},"to":[{"key_code":"s","modifiers":["command"]},{"set_variable":{"name":"KC_J","value":1}},{"set_variable":{"name":"USC","value":0}}],"to_after_key_up":[{"set_variable":{"name":"KC_J","value":0}}],"type":"basic"},</v>
      </c>
      <c r="B125" s="419" t="str">
        <f>_xlfn.CONCAT(詳細設定!O147:S147)</f>
        <v/>
      </c>
    </row>
    <row r="126" spans="1:2">
      <c r="A126" s="418" t="str">
        <f>_xlfn.CONCAT(詳細設定!A148:N148)</f>
        <v>{"description":"あ, い &amp; か → 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</v>
      </c>
      <c r="B126" s="419" t="str">
        <f>_xlfn.CONCAT(詳細設定!O148:S148)</f>
        <v>{"description":"[英数] J, K &amp; F → 「」","conditions":[{"type":"keyboard_type_if","keyboard_types":["jis"]},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],"from":{"key_code":"f","modifiers":{"optional":["caps_lock"]}},"to":[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],"from":{"key_code":"f","modifiers":{"optional":["caps_lock"]}},"to":[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],"from":{"key_code":"k","modifiers":{"optional":["caps_lock"]}},"to":[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],"from":{"key_code":"k","modifiers":{"optional":["caps_lock"]}},"to":[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],"from":{"key_code":"j","modifiers":{"optional":["caps_lock"]}},"to":[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],"from":{"key_code":"j","modifiers":{"optional":["caps_lock"]}},"to":[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</row>
    <row r="127" spans="1:2">
      <c r="A127" s="418" t="str">
        <f>_xlfn.CONCAT(詳細設定!A149:N149)</f>
        <v>{"description":"あ, い &amp; こ → 確定↓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f","modifiers":["control"]},{"set_variable":{"name":"KC_J","value":1}},{"set_variable":{"name":"USC","value":0}}],"to_after_key_up":[{"set_variable":{"name":"KC_J","value":0}}],"type":"basic"},</v>
      </c>
      <c r="B127" s="419" t="str">
        <f>_xlfn.CONCAT(詳細設定!O149:S149)</f>
        <v>{"description":"[英数] J, K &amp; V → 確定↓","conditions":[{"type":"variable_if","name":"USC","value":2},{"type":"variable_unless","name":"KC_J","value":0},{"type":"variable_unless","name":"KC_K","value":0}],"from":{"key_code":"v","modifiers":{"optional":["caps_lock"]}},"to":[{"key_code":"delete_or_backspace"},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],"from":{"key_code":"v","modifiers":{"optional":["caps_lock"]}},"to":[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],"from":{"key_code":"v","modifiers":{"optional":["caps_lock"]}},"to":[{"key_code":"f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J","value":0},{"type":"variable_unless","name":"KC_V","value":0}],"from":{"key_code":"k","modifiers":{"optional":["caps_lock"]}},"to":[{"key_code":"delete_or_backspace"},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V","value":0}],"from":{"key_code":"k","modifiers":{"optional":["caps_lock"]}},"to":[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],"from":{"key_code":"k","modifiers":{"optional":["caps_lock"]}},"to":[{"key_code":"f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V","value":0}],"from":{"key_code":"j","modifiers":{"optional":["caps_lock"]}},"to":[{"key_code":"delete_or_backspace"},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],"from":{"key_code":"j","modifiers":{"optional":["caps_lock"]}},"to":[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],"from":{"key_code":"j","modifiers":{"optional":["caps_lock"]}},"to":[{"key_code":"f","modifiers":["control"]},{"set_variable":{"name":"KC_J","value":1}},{"set_variable":{"name":"USC","value":0}}],"to_after_key_up":[{"set_variable":{"name":"KC_J","value":0}}],"type":"basic"},</v>
      </c>
    </row>
    <row r="128" spans="1:2">
      <c r="A128" s="418" t="str">
        <f>_xlfn.CONCAT(詳細設定!A150:N150)</f>
        <v>{"description":"あ, い &amp; 左 → ・未確定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slash"},{"set_variable":{"name":"KC_T","value":1}},{"set_variable":{"name":"USC","value":0}}],"to_after_key_up":[{"set_variable":{"name":"KC_T","value":0}}],"type":"basic"},{"conditions":[{"type":"variable_if","name":"USC","value":2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},{"set_variable":{"name":"KC_J","value":1}},{"set_variable":{"name":"USC","value":0}}],"to_after_key_up":[{"set_variable":{"name":"KC_J","value":0}}],"type":"basic"},</v>
      </c>
      <c r="B128" s="419" t="str">
        <f>_xlfn.CONCAT(詳細設定!O150:S150)</f>
        <v>{"description":"[英数] J, K &amp; T → ・未確定","conditions":[{"type":"variable_if","name":"USC","value":2},{"type":"variable_unless","name":"KC_J","value":0},{"type":"variable_unless","name":"KC_K","value":0}],"from":{"key_code":"t","modifiers":{"optional":["caps_lock"]}},"to":[{"key_code":"delete_or_backspace"},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],"from":{"key_code":"t","modifiers":{"optional":["caps_lock"]}},"to":[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],"from":{"key_code":"t","modifiers":{"optional":["caps_lock"]}},"to":[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if","name":"USC","value":2},{"type":"variable_unless","name":"KC_J","value":0},{"type":"variable_unless","name":"KC_T","value":0}],"from":{"key_code":"k","modifiers":{"optional":["caps_lock"]}},"to":[{"key_code":"delete_or_backspace"},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],"from":{"key_code":"k","modifiers":{"optional":["caps_lock"]}},"to":[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],"from":{"key_code":"k","modifiers":{"optional":["caps_lock"]}},"to":[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T","value":0}],"from":{"key_code":"j","modifiers":{"optional":["caps_lock"]}},"to":[{"key_code":"delete_or_backspace"},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],"from":{"key_code":"j","modifiers":{"optional":["caps_lock"]}},"to":[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],"from":{"key_code":"j","modifiers":{"optional":["caps_lock"]}},"to":[{"key_code":"lang1"},{"key_code":"slash"},{"key_code":"return_or_enter"},{"key_code":"lang2"},{"set_variable":{"name":"KC_J","value":1}},{"set_variable":{"name":"USC","value":0}}],"to_after_key_up":[{"set_variable":{"name":"KC_J","value":0}}],"type":"basic"},</v>
      </c>
    </row>
    <row r="129" spans="1:2">
      <c r="A129" s="418" t="str">
        <f>_xlfn.CONCAT(詳細設定!A151:N151)</f>
        <v>{"description":"あ, い &amp; (っ) → 《》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</v>
      </c>
      <c r="B129" s="419" t="str">
        <f>_xlfn.CONCAT(詳細設定!O151:S151)</f>
        <v>{"description":"[英数] J, K &amp; G → 《》","conditions":[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],"from":{"key_code":"g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],"from":{"key_code":"g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G","value":1}},{"set_variable":{"name":"USC","value":0}}],"to_after_key_up":[{"set_variable":{"name":"KC_G","value":0}}],"type":"basic"},{"conditions":[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],"from":{"key_code":"k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],"from":{"key_code":"j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</v>
      </c>
    </row>
    <row r="130" spans="1:2">
      <c r="A130" s="418" t="str">
        <f>_xlfn.CONCAT(詳細設定!A152:N152)</f>
        <v>{"description":"あ, い &amp; そ → 確定←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lang1"},{"key_code":"n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lang1"},{"key_code":"n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lang1"},{"key_code":"n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n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n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n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n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n","modifiers":["control"]},{"set_variable":{"name":"KC_J","value":1}},{"set_variable":{"name":"USC","value":0}}],"to_after_key_up":[{"set_variable":{"name":"KC_J","value":0}}],"type":"basic"},</v>
      </c>
      <c r="B130" s="419" t="str">
        <f>_xlfn.CONCAT(詳細設定!O152:S152)</f>
        <v>{"description":"[英数] J, K &amp; B → 確定←","conditions":[{"type":"variable_if","name":"USC","value":2},{"type":"variable_unless","name":"KC_J","value":0},{"type":"variable_unless","name":"KC_K","value":0}],"from":{"key_code":"b","modifiers":{"optional":["caps_lock"]}},"to":[{"key_code":"delete_or_backspace"},{"key_code":"delete_or_backspace"},{"key_code":"n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],"from":{"key_code":"b","modifiers":{"optional":["caps_lock"]}},"to":[{"key_code":"delete_or_backspace"},{"key_code":"n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],"from":{"key_code":"b","modifiers":{"optional":["caps_lock"]}},"to":[{"key_code":"n","modifiers":["control"]},{"set_variable":{"name":"KC_B","value":1}},{"set_variable":{"name":"USC","value":0}}],"to_after_key_up":[{"set_variable":{"name":"KC_B","value":0}}],"type":"basic"},{"conditions":[{"type":"variable_if","name":"USC","value":2},{"type":"variable_unless","name":"KC_J","value":0},{"type":"variable_unless","name":"KC_B","value":0}],"from":{"key_code":"k","modifiers":{"optional":["caps_lock"]}},"to":[{"key_code":"delete_or_backspace"},{"key_code":"delete_or_backspace"},{"key_code":"n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B","value":0}],"from":{"key_code":"k","modifiers":{"optional":["caps_lock"]}},"to":[{"key_code":"delete_or_backspace"},{"key_code":"n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],"from":{"key_code":"k","modifiers":{"optional":["caps_lock"]}},"to":[{"key_code":"n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B","value":0}],"from":{"key_code":"j","modifiers":{"optional":["caps_lock"]}},"to":[{"key_code":"delete_or_backspace"},{"key_code":"delete_or_backspace"},{"key_code":"n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],"from":{"key_code":"j","modifiers":{"optional":["caps_lock"]}},"to":[{"key_code":"delete_or_backspace"},{"key_code":"n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],"from":{"key_code":"j","modifiers":{"optional":["caps_lock"]}},"to":[{"key_code":"n","modifiers":["control"]},{"set_variable":{"name":"KC_J","value":1}},{"set_variable":{"name":"USC","value":0}}],"to_after_key_up":[{"set_variable":{"name":"KC_J","value":0}}],"type":"basic"},</v>
      </c>
    </row>
    <row r="131" spans="1:2">
      <c r="A131" s="418" t="str">
        <f>_xlfn.CONCAT(詳細設定!A153:N153)</f>
        <v>{"description":"は, こ &amp; 右 → +Home","conditions":[{"type":"variable_if","name":"USC","value":2},{"type":"variable_unless","name":"KC_C","value":0},{"type":"variable_unless","name":"KC_V","value":0}],"from":{"key_code":"y","modifiers":{"optional":["caps_lock"]}},"to":[{"key_code":"delete_or_backspace"},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USC","value":0},{"type":"variable_unless","name":"KC_C","value":0},{"type":"variable_unless","name":"KC_V","value":0}],"from":{"key_code":"y","modifiers":{"optional":["caps_lock"]}},"to":[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KC_C","value":0},{"type":"variable_unless","name":"KC_V","value":0}],"from":{"key_code":"y","modifiers":{"optional":["caps_lock"]}},"to":[{"key_code":"a","modifiers":["shift","control"]},{"set_variable":{"name":"KC_Y","value":1}},{"set_variable":{"name":"USC","value":0}}],"to_after_key_up":[{"set_variable":{"name":"KC_Y","value":0}}],"type":"basic"},{"conditions":[{"type":"variable_if","name":"USC","value":2},{"type":"variable_unless","name":"KC_C","value":0},{"type":"variable_unless","name":"KC_Y","value":0}],"from":{"key_code":"v","modifiers":{"optional":["caps_lock"]}},"to":[{"key_code":"delete_or_backspace"},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Y","value":0}],"from":{"key_code":"v","modifiers":{"optional":["caps_lock"]}},"to":[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Y","value":0}],"from":{"key_code":"v","modifiers":{"optional":["caps_lock"]}},"to":[{"key_code":"a","modifiers":["shift",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Y","value":0}],"from":{"key_code":"c","modifiers":{"optional":["caps_lock"]}},"to":[{"key_code":"delete_or_backspace"},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Y","value":0}],"from":{"key_code":"c","modifiers":{"optional":["caps_lock"]}},"to":[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Y","value":0}],"from":{"key_code":"c","modifiers":{"optional":["caps_lock"]}},"to":[{"key_code":"a","modifiers":["shift","control"]},{"set_variable":{"name":"KC_C","value":1}},{"set_variable":{"name":"USC","value":0}}],"to_after_key_up":[{"set_variable":{"name":"KC_C","value":0}}],"type":"basic"},</v>
      </c>
      <c r="B131" s="419" t="str">
        <f>_xlfn.CONCAT(詳細設定!O153:S153)</f>
        <v/>
      </c>
    </row>
    <row r="132" spans="1:2">
      <c r="A132" s="418" t="str">
        <f>_xlfn.CONCAT(詳細設定!A154:N154)</f>
        <v>{"description":"は, こ &amp; く → Copy","conditions":[{"type":"variable_if","name":"USC","value":2},{"type":"variable_unless","name":"KC_C","value":0},{"type":"variable_unless","name":"KC_V","value":0}],"from":{"key_code":"h","modifiers":{"optional":["caps_lock"]}},"to":[{"key_code":"delete_or_backspace"},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USC","value":0},{"type":"variable_unless","name":"KC_C","value":0},{"type":"variable_unless","name":"KC_V","value":0}],"from":{"key_code":"h","modifiers":{"optional":["caps_lock"]}},"to":[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KC_C","value":0},{"type":"variable_unless","name":"KC_V","value":0}],"from":{"key_code":"h","modifiers":{"optional":["caps_lock"]}},"to":[{"key_code":"c","modifiers":["command"]},{"set_variable":{"name":"KC_H","value":1}},{"set_variable":{"name":"USC","value":0}}],"to_after_key_up":[{"set_variable":{"name":"KC_H","value":0}}],"type":"basic"},{"conditions":[{"type":"variable_if","name":"USC","value":2},{"type":"variable_unless","name":"KC_C","value":0},{"type":"variable_unless","name":"KC_H","value":0}],"from":{"key_code":"v","modifiers":{"optional":["caps_lock"]}},"to":[{"key_code":"delete_or_backspace"},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H","value":0}],"from":{"key_code":"v","modifiers":{"optional":["caps_lock"]}},"to":[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H","value":0}],"from":{"key_code":"v","modifiers":{"optional":["caps_lock"]}},"to":[{"key_code":"c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H","value":0}],"from":{"key_code":"c","modifiers":{"optional":["caps_lock"]}},"to":[{"key_code":"delete_or_backspace"},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H","value":0}],"from":{"key_code":"c","modifiers":{"optional":["caps_lock"]}},"to":[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H","value":0}],"from":{"key_code":"c","modifiers":{"optional":["caps_lock"]}},"to":[{"key_code":"c","modifiers":["command"]},{"set_variable":{"name":"KC_C","value":1}},{"set_variable":{"name":"USC","value":0}}],"to_after_key_up":[{"set_variable":{"name":"KC_C","value":0}}],"type":"basic"},</v>
      </c>
      <c r="B132" s="419" t="str">
        <f>_xlfn.CONCAT(詳細設定!O154:S154)</f>
        <v/>
      </c>
    </row>
    <row r="133" spans="1:2">
      <c r="A133" s="418" t="str">
        <f>_xlfn.CONCAT(詳細設定!A155:N155)</f>
        <v>{"description":"は, こ &amp; た → +End","conditions":[{"type":"variable_if","name":"USC","value":2},{"type":"variable_unless","name":"KC_C","value":0},{"type":"variable_unless","name":"KC_V","value":0}],"from":{"key_code":"n","modifiers":{"optional":["caps_lock"]}},"to":[{"key_code":"delete_or_backspace"},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USC","value":0},{"type":"variable_unless","name":"KC_C","value":0},{"type":"variable_unless","name":"KC_V","value":0}],"from":{"key_code":"n","modifiers":{"optional":["caps_lock"]}},"to":[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KC_C","value":0},{"type":"variable_unless","name":"KC_V","value":0}],"from":{"key_code":"n","modifiers":{"optional":["caps_lock"]}},"to":[{"key_code":"e","modifiers":["shift","control"]},{"set_variable":{"name":"KC_N","value":1}},{"set_variable":{"name":"USC","value":0}}],"to_after_key_up":[{"set_variable":{"name":"KC_N","value":0}}],"type":"basic"},{"conditions":[{"type":"variable_if","name":"USC","value":2},{"type":"variable_unless","name":"KC_C","value":0},{"type":"variable_unless","name":"KC_N","value":0}],"from":{"key_code":"v","modifiers":{"optional":["caps_lock"]}},"to":[{"key_code":"delete_or_backspace"},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N","value":0}],"from":{"key_code":"v","modifiers":{"optional":["caps_lock"]}},"to":[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N","value":0}],"from":{"key_code":"v","modifiers":{"optional":["caps_lock"]}},"to":[{"key_code":"e","modifiers":["shift",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N","value":0}],"from":{"key_code":"c","modifiers":{"optional":["caps_lock"]}},"to":[{"key_code":"delete_or_backspace"},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N","value":0}],"from":{"key_code":"c","modifiers":{"optional":["caps_lock"]}},"to":[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N","value":0}],"from":{"key_code":"c","modifiers":{"optional":["caps_lock"]}},"to":[{"key_code":"e","modifiers":["shift","control"]},{"set_variable":{"name":"KC_C","value":1}},{"set_variable":{"name":"USC","value":0}}],"to_after_key_up":[{"set_variable":{"name":"KC_C","value":0}}],"type":"basic"},</v>
      </c>
      <c r="B133" s="419" t="str">
        <f>_xlfn.CONCAT(詳細設定!O155:S155)</f>
        <v/>
      </c>
    </row>
    <row r="134" spans="1:2">
      <c r="A134" s="418" t="str">
        <f>_xlfn.CONCAT(詳細設定!A156:N156)</f>
        <v>{"description":"は, こ &amp; BS → Cut","conditions":[{"type":"variable_if","name":"USC","value":2},{"type":"variable_unless","name":"KC_C","value":0},{"type":"variable_unless","name":"KC_V","value":0}],"from":{"key_code":"u","modifiers":{"optional":["caps_lock"]}},"to":[{"key_code":"delete_or_backspace"},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USC","value":0},{"type":"variable_unless","name":"KC_C","value":0},{"type":"variable_unless","name":"KC_V","value":0}],"from":{"key_code":"u","modifiers":{"optional":["caps_lock"]}},"to":[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KC_C","value":0},{"type":"variable_unless","name":"KC_V","value":0}],"from":{"key_code":"u","modifiers":{"optional":["caps_lock"]}},"to":[{"key_code":"x","modifiers":["command"]},{"set_variable":{"name":"KC_U","value":1}},{"set_variable":{"name":"USC","value":0}}],"to_after_key_up":[{"set_variable":{"name":"KC_U","value":0}}],"type":"basic"},{"conditions":[{"type":"variable_if","name":"USC","value":2},{"type":"variable_unless","name":"KC_C","value":0},{"type":"variable_unless","name":"KC_U","value":0}],"from":{"key_code":"v","modifiers":{"optional":["caps_lock"]}},"to":[{"key_code":"delete_or_backspace"},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U","value":0}],"from":{"key_code":"v","modifiers":{"optional":["caps_lock"]}},"to":[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U","value":0}],"from":{"key_code":"v","modifiers":{"optional":["caps_lock"]}},"to":[{"key_code":"x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U","value":0}],"from":{"key_code":"c","modifiers":{"optional":["caps_lock"]}},"to":[{"key_code":"delete_or_backspace"},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U","value":0}],"from":{"key_code":"c","modifiers":{"optional":["caps_lock"]}},"to":[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U","value":0}],"from":{"key_code":"c","modifiers":{"optional":["caps_lock"]}},"to":[{"key_code":"x","modifiers":["command"]},{"set_variable":{"name":"KC_C","value":1}},{"set_variable":{"name":"USC","value":0}}],"to_after_key_up":[{"set_variable":{"name":"KC_C","value":0}}],"type":"basic"},</v>
      </c>
      <c r="B134" s="419" t="str">
        <f>_xlfn.CONCAT(詳細設定!O156:S156)</f>
        <v/>
      </c>
    </row>
    <row r="135" spans="1:2">
      <c r="A135" s="418" t="str">
        <f>_xlfn.CONCAT(詳細設定!A157:N157)</f>
        <v>{"description":"は, こ &amp; あ → →","conditions":[{"type":"variable_if","name":"USC","value":2},{"type":"variable_unless","name":"KC_C","value":0},{"type":"variable_unless","name":"KC_V","value":0}],"from":{"key_code":"j","modifiers":{"optional":["caps_lock"]}},"to":[{"key_code":"delete_or_backspace"},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USC","value":0},{"type":"variable_unless","name":"KC_C","value":0},{"type":"variable_unless","name":"KC_V","value":0}],"from":{"key_code":"j","modifiers":{"optional":["caps_lock"]}},"to":[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KC_C","value":0},{"type":"variable_unless","name":"KC_V","value":0}],"from":{"key_code":"j","modifiers":{"optional":["caps_lock"]}},"to":[{"set_variable":{"name":"KC_J","value":1}},{"set_variable":{"name":"USC","value":0}},{"key_code":"p","modifiers":["control"]}],"to_after_key_up":[{"set_variable":{"name":"KC_J","value":0}}],"type":"basic"},{"conditions":[{"type":"variable_if","name":"USC","value":2},{"type":"variable_unless","name":"KC_C","value":0},{"type":"variable_unless","name":"KC_J","value":0}],"from":{"key_code":"v","modifiers":{"optional":["caps_lock"]}},"to":[{"key_code":"delete_or_backspace"},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USC","value":0},{"type":"variable_unless","name":"KC_C","value":0},{"type":"variable_unless","name":"KC_J","value":0}],"from":{"key_code":"v","modifiers":{"optional":["caps_lock"]}},"to":[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KC_C","value":0},{"type":"variable_unless","name":"KC_J","value":0}],"from":{"key_code":"v","modifiers":{"optional":["caps_lock"]}},"to":[{"set_variable":{"name":"KC_V","value":1}},{"set_variable":{"name":"USC","value":0}},{"key_code":"p","modifiers":["control"]}],"to_after_key_up":[{"set_variable":{"name":"KC_V","value":0}}],"type":"basic"},{"conditions":[{"type":"variable_if","name":"USC","value":2},{"type":"variable_unless","name":"KC_V","value":0},{"type":"variable_unless","name":"KC_J","value":0}],"from":{"key_code":"c","modifiers":{"optional":["caps_lock"]}},"to":[{"key_code":"delete_or_backspace"},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USC","value":0},{"type":"variable_unless","name":"KC_V","value":0},{"type":"variable_unless","name":"KC_J","value":0}],"from":{"key_code":"c","modifiers":{"optional":["caps_lock"]}},"to":[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KC_V","value":0},{"type":"variable_unless","name":"KC_J","value":0}],"from":{"key_code":"c","modifiers":{"optional":["caps_lock"]}},"to":[{"set_variable":{"name":"KC_C","value":1}},{"set_variable":{"name":"USC","value":0}},{"key_code":"p","modifiers":["control"]}],"to_after_key_up":[{"set_variable":{"name":"KC_C","value":0}}],"type":"basic"},</v>
      </c>
      <c r="B135" s="419" t="str">
        <f>_xlfn.CONCAT(詳細設定!O157:S157)</f>
        <v/>
      </c>
    </row>
    <row r="136" spans="1:2">
      <c r="A136" s="418" t="str">
        <f>_xlfn.CONCAT(詳細設定!A158:N158)</f>
        <v>{"description":"は, こ &amp; な → ←","conditions":[{"type":"variable_if","name":"USC","value":2},{"type":"variable_unless","name":"KC_C","value":0},{"type":"variable_unless","name":"KC_V","value":0}],"from":{"key_code":"m","modifiers":{"optional":["caps_lock"]}},"to":[{"key_code":"delete_or_backspace"},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USC","value":0},{"type":"variable_unless","name":"KC_C","value":0},{"type":"variable_unless","name":"KC_V","value":0}],"from":{"key_code":"m","modifiers":{"optional":["caps_lock"]}},"to":[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KC_C","value":0},{"type":"variable_unless","name":"KC_V","value":0}],"from":{"key_code":"m","modifiers":{"optional":["caps_lock"]}},"to":[{"set_variable":{"name":"KC_M","value":1}},{"set_variable":{"name":"USC","value":0}},{"key_code":"n","modifiers":["control"]}],"to_after_key_up":[{"set_variable":{"name":"KC_M","value":0}}],"type":"basic"},{"conditions":[{"type":"variable_if","name":"USC","value":2},{"type":"variable_unless","name":"KC_C","value":0},{"type":"variable_unless","name":"KC_M","value":0}],"from":{"key_code":"v","modifiers":{"optional":["caps_lock"]}},"to":[{"key_code":"delete_or_backspace"},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USC","value":0},{"type":"variable_unless","name":"KC_C","value":0},{"type":"variable_unless","name":"KC_M","value":0}],"from":{"key_code":"v","modifiers":{"optional":["caps_lock"]}},"to":[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KC_C","value":0},{"type":"variable_unless","name":"KC_M","value":0}],"from":{"key_code":"v","modifiers":{"optional":["caps_lock"]}},"to":[{"set_variable":{"name":"KC_V","value":1}},{"set_variable":{"name":"USC","value":0}},{"key_code":"n","modifiers":["control"]}],"to_after_key_up":[{"set_variable":{"name":"KC_V","value":0}}],"type":"basic"},{"conditions":[{"type":"variable_if","name":"USC","value":2},{"type":"variable_unless","name":"KC_V","value":0},{"type":"variable_unless","name":"KC_M","value":0}],"from":{"key_code":"c","modifiers":{"optional":["caps_lock"]}},"to":[{"key_code":"delete_or_backspace"},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USC","value":0},{"type":"variable_unless","name":"KC_V","value":0},{"type":"variable_unless","name":"KC_M","value":0}],"from":{"key_code":"c","modifiers":{"optional":["caps_lock"]}},"to":[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KC_V","value":0},{"type":"variable_unless","name":"KC_M","value":0}],"from":{"key_code":"c","modifiers":{"optional":["caps_lock"]}},"to":[{"set_variable":{"name":"KC_C","value":1}},{"set_variable":{"name":"USC","value":0}},{"key_code":"n","modifiers":["control"]}],"to_after_key_up":[{"set_variable":{"name":"KC_C","value":0}}],"type":"basic"},</v>
      </c>
      <c r="B136" s="419" t="str">
        <f>_xlfn.CONCAT(詳細設定!O158:S158)</f>
        <v/>
      </c>
    </row>
    <row r="137" spans="1:2">
      <c r="A137" s="418" t="str">
        <f>_xlfn.CONCAT(詳細設定!A159:N159)</f>
        <v>{"description":"は, こ &amp; る → Paste","conditions":[{"type":"variable_if","name":"USC","value":2},{"type":"variable_unless","name":"KC_C","value":0},{"type":"variable_unless","name":"KC_V","value":0}],"from":{"key_code":"i","modifiers":{"optional":["caps_lock"]}},"to":[{"key_code":"delete_or_backspace"},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USC","value":0},{"type":"variable_unless","name":"KC_C","value":0},{"type":"variable_unless","name":"KC_V","value":0}],"from":{"key_code":"i","modifiers":{"optional":["caps_lock"]}},"to":[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KC_C","value":0},{"type":"variable_unless","name":"KC_V","value":0}],"from":{"key_code":"i","modifiers":{"optional":["caps_lock"]}},"to":[{"key_code":"v","modifiers":["command"]},{"set_variable":{"name":"KC_I","value":1}},{"set_variable":{"name":"USC","value":0}}],"to_after_key_up":[{"set_variable":{"name":"KC_I","value":0}}],"type":"basic"},{"conditions":[{"type":"variable_if","name":"USC","value":2},{"type":"variable_unless","name":"KC_C","value":0},{"type":"variable_unless","name":"KC_I","value":0}],"from":{"key_code":"v","modifiers":{"optional":["caps_lock"]}},"to":[{"key_code":"delete_or_backspace"},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I","value":0}],"from":{"key_code":"v","modifiers":{"optional":["caps_lock"]}},"to":[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I","value":0}],"from":{"key_code":"v","modifiers":{"optional":["caps_lock"]}},"to":[{"key_code":"v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I","value":0}],"from":{"key_code":"c","modifiers":{"optional":["caps_lock"]}},"to":[{"key_code":"delete_or_backspace"},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I","value":0}],"from":{"key_code":"c","modifiers":{"optional":["caps_lock"]}},"to":[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I","value":0}],"from":{"key_code":"c","modifiers":{"optional":["caps_lock"]}},"to":[{"key_code":"v","modifiers":["command"]},{"set_variable":{"name":"KC_C","value":1}},{"set_variable":{"name":"USC","value":0}}],"to_after_key_up":[{"set_variable":{"name":"KC_C","value":0}}],"type":"basic"},</v>
      </c>
      <c r="B137" s="419" t="str">
        <f>_xlfn.CONCAT(詳細設定!O159:S159)</f>
        <v/>
      </c>
    </row>
    <row r="138" spans="1:2">
      <c r="A138" s="418" t="str">
        <f>_xlfn.CONCAT(詳細設定!A160:N160)</f>
        <v>{"description":"は, こ &amp; い → +→","conditions":[{"type":"variable_if","name":"USC","value":2},{"type":"variable_unless","name":"KC_C","value":0},{"type":"variable_unless","name":"KC_V","value":0}],"from":{"key_code":"k","modifiers":{"optional":["caps_lock"]}},"to":[{"key_code":"delete_or_backspace"},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USC","value":0},{"type":"variable_unless","name":"KC_C","value":0},{"type":"variable_unless","name":"KC_V","value":0}],"from":{"key_code":"k","modifiers":{"optional":["caps_lock"]}},"to":[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KC_C","value":0},{"type":"variable_unless","name":"KC_V","value":0}],"from":{"key_code":"k","modifiers":{"optional":["caps_lock"]}},"to":[{"set_variable":{"name":"KC_K","value":1}},{"set_variable":{"name":"USC","value":0}},{"key_code":"p","modifiers":["shift","control"]}],"to_after_key_up":[{"set_variable":{"name":"KC_K","value":0}}],"type":"basic"},{"conditions":[{"type":"variable_if","name":"USC","value":2},{"type":"variable_unless","name":"KC_C","value":0},{"type":"variable_unless","name":"KC_K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K","value":0}],"from":{"key_code":"v","modifiers":{"optional":["caps_lock"]}},"to":[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KC_C","value":0},{"type":"variable_unless","name":"KC_K","value":0}],"from":{"key_code":"v","modifiers":{"optional":["caps_lock"]}},"to":[{"set_variable":{"name":"KC_V","value":1}},{"set_variable":{"name":"USC","value":0}},{"key_code":"p","modifiers":["shift","control"]}],"to_after_key_up":[{"set_variable":{"name":"KC_V","value":0}}],"type":"basic"},{"conditions":[{"type":"variable_if","name":"USC","value":2},{"type":"variable_unless","name":"KC_V","value":0},{"type":"variable_unless","name":"KC_K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K","value":0}],"from":{"key_code":"c","modifiers":{"optional":["caps_lock"]}},"to":[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KC_V","value":0},{"type":"variable_unless","name":"KC_K","value":0}],"from":{"key_code":"c","modifiers":{"optional":["caps_lock"]}},"to":[{"set_variable":{"name":"KC_C","value":1}},{"set_variable":{"name":"USC","value":0}},{"key_code":"p","modifiers":["shift","control"]}],"to_after_key_up":[{"set_variable":{"name":"KC_C","value":0}}],"type":"basic"},</v>
      </c>
      <c r="B138" s="419" t="str">
        <f>_xlfn.CONCAT(詳細設定!O160:S160)</f>
        <v/>
      </c>
    </row>
    <row r="139" spans="1:2">
      <c r="A139" s="418" t="str">
        <f>_xlfn.CONCAT(詳細設定!A161:N161)</f>
        <v>{"description":"は, こ &amp; ん → +←","conditions":[{"type":"variable_if","name":"USC","value":2},{"type":"variable_unless","name":"KC_C","value":0},{"type":"variable_unless","name":"KC_V","value":0}],"from":{"key_code":"comma","modifiers":{"optional":["caps_lock"]}},"to":[{"key_code":"delete_or_backspace"},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USC","value":0},{"type":"variable_unless","name":"KC_C","value":0},{"type":"variable_unless","name":"KC_V","value":0}],"from":{"key_code":"comma","modifiers":{"optional":["caps_lock"]}},"to":[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KC_C","value":0},{"type":"variable_unless","name":"KC_V","value":0}],"from":{"key_code":"comma","modifiers":{"optional":["caps_lock"]}},"to":[{"set_variable":{"name":"KC_COMM","value":1}},{"set_variable":{"name":"USC","value":0}},{"key_code":"n","modifiers":["shift","control"]}],"to_after_key_up":[{"set_variable":{"name":"KC_COMM","value":0}}],"type":"basic"},{"conditions":[{"type":"variable_if","name":"USC","value":2},{"type":"variable_unless","name":"KC_C","value":0},{"type":"variable_unless","name":"KC_COMM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COMM","value":0}],"from":{"key_code":"v","modifiers":{"optional":["caps_lock"]}},"to":[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KC_C","value":0},{"type":"variable_unless","name":"KC_COMM","value":0}],"from":{"key_code":"v","modifiers":{"optional":["caps_lock"]}},"to":[{"set_variable":{"name":"KC_V","value":1}},{"set_variable":{"name":"USC","value":0}},{"key_code":"n","modifiers":["shift","control"]}],"to_after_key_up":[{"set_variable":{"name":"KC_V","value":0}}],"type":"basic"},{"conditions":[{"type":"variable_if","name":"USC","value":2},{"type":"variable_unless","name":"KC_V","value":0},{"type":"variable_unless","name":"KC_COMM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COMM","value":0}],"from":{"key_code":"c","modifiers":{"optional":["caps_lock"]}},"to":[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KC_V","value":0},{"type":"variable_unless","name":"KC_COMM","value":0}],"from":{"key_code":"c","modifiers":{"optional":["caps_lock"]}},"to":[{"set_variable":{"name":"KC_C","value":1}},{"set_variable":{"name":"USC","value":0}},{"key_code":"n","modifiers":["shift","control"]}],"to_after_key_up":[{"set_variable":{"name":"KC_C","value":0}}],"type":"basic"},</v>
      </c>
      <c r="B139" s="419" t="str">
        <f>_xlfn.CONCAT(詳細設定!O161:S161)</f>
        <v/>
      </c>
    </row>
    <row r="140" spans="1:2">
      <c r="A140" s="418" t="str">
        <f>_xlfn.CONCAT(詳細設定!A162:N162)</f>
        <v>{"description":"は, こ &amp; す → Redo","conditions":[{"type":"variable_if","name":"USC","value":2},{"type":"variable_unless","name":"KC_C","value":0},{"type":"variable_unless","name":"KC_V","value":0}],"from":{"key_code":"o","modifiers":{"optional":["caps_lock"]}},"to":[{"key_code":"delete_or_backspace"},{"key_code":"delete_or_backspace"},{"key_code":"z","modifiers":["shift","command"]},{"set_variable":{"name":"KC_O","value":1}},{"set_variable":{"name":"USC","value":0}}],"to_after_key_up":[{"set_variable":{"name":"KC_O","value":0}}],"type":"basic"},{"conditions":[{"type":"variable_unless","name":"USC","value":0},{"type":"variable_unless","name":"KC_C","value":0},{"type":"variable_unless","name":"KC_V","value":0}],"from":{"key_code":"o","modifiers":{"optional":["caps_lock"]}},"to":[{"key_code":"delete_or_backspace"},{"key_code":"z","modifiers":["shift","command"]},{"set_variable":{"name":"KC_O","value":1}},{"set_variable":{"name":"USC","value":0}}],"to_after_key_up":[{"set_variable":{"name":"KC_O","value":0}}],"type":"basic"},{"conditions":[{"type":"variable_unless","name":"KC_C","value":0},{"type":"variable_unless","name":"KC_V","value":0}],"from":{"key_code":"o","modifiers":{"optional":["caps_lock"]}},"to":[{"key_code":"z","modifiers":["shift","command"]},{"set_variable":{"name":"KC_O","value":1}},{"set_variable":{"name":"USC","value":0}}],"to_after_key_up":[{"set_variable":{"name":"KC_O","value":0}}],"type":"basic"},{"conditions":[{"type":"variable_if","name":"USC","value":2},{"type":"variable_unless","name":"KC_C","value":0},{"type":"variable_unless","name":"KC_O","value":0}],"from":{"key_code":"v","modifiers":{"optional":["caps_lock"]}},"to":[{"key_code":"delete_or_backspace"},{"key_code":"delete_or_backspace"},{"key_code":"z","modifiers":["shift",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O","value":0}],"from":{"key_code":"v","modifiers":{"optional":["caps_lock"]}},"to":[{"key_code":"delete_or_backspace"},{"key_code":"z","modifiers":["shift",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O","value":0}],"from":{"key_code":"v","modifiers":{"optional":["caps_lock"]}},"to":[{"key_code":"z","modifiers":["shift",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O","value":0}],"from":{"key_code":"c","modifiers":{"optional":["caps_lock"]}},"to":[{"key_code":"delete_or_backspace"},{"key_code":"delete_or_backspace"},{"key_code":"z","modifiers":["shift",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O","value":0}],"from":{"key_code":"c","modifiers":{"optional":["caps_lock"]}},"to":[{"key_code":"delete_or_backspace"},{"key_code":"z","modifiers":["shift",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O","value":0}],"from":{"key_code":"c","modifiers":{"optional":["caps_lock"]}},"to":[{"key_code":"z","modifiers":["shift","command"]},{"set_variable":{"name":"KC_C","value":1}},{"set_variable":{"name":"USC","value":0}}],"to_after_key_up":[{"set_variable":{"name":"KC_C","value":0}}],"type":"basic"},</v>
      </c>
      <c r="B140" s="419" t="str">
        <f>_xlfn.CONCAT(詳細設定!O162:S162)</f>
        <v/>
      </c>
    </row>
    <row r="141" spans="1:2">
      <c r="A141" s="418" t="str">
        <f>_xlfn.CONCAT(詳細設定!A163:N163)</f>
        <v>{"description":"は, こ &amp; う → +→5","conditions":[{"type":"variable_if","name":"USC","value":2},{"type":"variable_unless","name":"KC_C","value":0},{"type":"variable_unless","name":"KC_V","value":0}],"from":{"key_code":"l","modifiers":{"optional":["caps_lock"]}},"to":[{"key_code":"delete_or_backspace"},{"key_code":"delete_or_backspace"},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{"conditions":[{"type":"variable_unless","name":"USC","value":0},{"type":"variable_unless","name":"KC_C","value":0},{"type":"variable_unless","name":"KC_V","value":0}],"from":{"key_code":"l","modifiers":{"optional":["caps_lock"]}},"to":[{"key_code":"delete_or_backspace"},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{"conditions":[{"type":"variable_unless","name":"KC_C","value":0},{"type":"variable_unless","name":"KC_V","value":0}],"from":{"key_code":"l","modifiers":{"optional":["caps_lock"]}},"to":[{"set_variable":{"name":"KC_L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L","value":0}}],"type":"basic"},{"conditions":[{"type":"variable_if","name":"USC","value":2},{"type":"variable_unless","name":"KC_C","value":0},{"type":"variable_unless","name":"KC_L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L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L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if","name":"USC","value":2},{"type":"variable_unless","name":"KC_V","value":0},{"type":"variable_unless","name":"KC_L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L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L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  <c r="B141" s="419" t="str">
        <f>_xlfn.CONCAT(詳細設定!O163:S163)</f>
        <v/>
      </c>
    </row>
    <row r="142" spans="1:2">
      <c r="A142" s="418" t="str">
        <f>_xlfn.CONCAT(詳細設定!A164:N164)</f>
        <v>{"description":"は, こ &amp; ら → +←5","conditions":[{"type":"variable_if","name":"USC","value":2},{"type":"variable_unless","name":"KC_C","value":0},{"type":"variable_unless","name":"KC_V","value":0}],"from":{"key_code":"period","modifiers":{"optional":["caps_lock"]}},"to":[{"key_code":"delete_or_backspace"},{"key_code":"delete_or_backspace"},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{"conditions":[{"type":"variable_unless","name":"USC","value":0},{"type":"variable_unless","name":"KC_C","value":0},{"type":"variable_unless","name":"KC_V","value":0}],"from":{"key_code":"period","modifiers":{"optional":["caps_lock"]}},"to":[{"key_code":"delete_or_backspace"},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{"conditions":[{"type":"variable_unless","name":"KC_C","value":0},{"type":"variable_unless","name":"KC_V","value":0}],"from":{"key_code":"period","modifiers":{"optional":["caps_lock"]}},"to":[{"set_variable":{"name":"KC_DOT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DOT","value":0}}],"type":"basic"},{"conditions":[{"type":"variable_if","name":"USC","value":2},{"type":"variable_unless","name":"KC_C","value":0},{"type":"variable_unless","name":"KC_DOT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DOT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DOT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if","name":"USC","value":2},{"type":"variable_unless","name":"KC_V","value":0},{"type":"variable_unless","name":"KC_DOT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DOT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DOT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  <c r="B142" s="419" t="str">
        <f>_xlfn.CONCAT(詳細設定!O164:S164)</f>
        <v/>
      </c>
    </row>
    <row r="143" spans="1:2">
      <c r="A143" s="418" t="str">
        <f>_xlfn.CONCAT(詳細設定!A165:N165)</f>
        <v>{"description":"は, こ &amp; へ → Undo","conditions":[{"type":"variable_if","name":"USC","value":2},{"type":"variable_unless","name":"KC_C","value":0},{"type":"variable_unless","name":"KC_V","value":0}],"from":{"key_code":"p","modifiers":{"optional":["caps_lock"]}},"to":[{"key_code":"delete_or_backspace"},{"key_code":"delete_or_backspace"},{"key_code":"z","modifiers":["command"]},{"set_variable":{"name":"KC_P","value":1}},{"set_variable":{"name":"USC","value":0}}],"to_after_key_up":[{"set_variable":{"name":"KC_P","value":0}}],"type":"basic"},{"conditions":[{"type":"variable_unless","name":"USC","value":0},{"type":"variable_unless","name":"KC_C","value":0},{"type":"variable_unless","name":"KC_V","value":0}],"from":{"key_code":"p","modifiers":{"optional":["caps_lock"]}},"to":[{"key_code":"delete_or_backspace"},{"key_code":"z","modifiers":["command"]},{"set_variable":{"name":"KC_P","value":1}},{"set_variable":{"name":"USC","value":0}}],"to_after_key_up":[{"set_variable":{"name":"KC_P","value":0}}],"type":"basic"},{"conditions":[{"type":"variable_unless","name":"KC_C","value":0},{"type":"variable_unless","name":"KC_V","value":0}],"from":{"key_code":"p","modifiers":{"optional":["caps_lock"]}},"to":[{"key_code":"z","modifiers":["command"]},{"set_variable":{"name":"KC_P","value":1}},{"set_variable":{"name":"USC","value":0}}],"to_after_key_up":[{"set_variable":{"name":"KC_P","value":0}}],"type":"basic"},{"conditions":[{"type":"variable_if","name":"USC","value":2},{"type":"variable_unless","name":"KC_C","value":0},{"type":"variable_unless","name":"KC_P","value":0}],"from":{"key_code":"v","modifiers":{"optional":["caps_lock"]}},"to":[{"key_code":"delete_or_backspace"},{"key_code":"delete_or_backspace"},{"key_code":"z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P","value":0}],"from":{"key_code":"v","modifiers":{"optional":["caps_lock"]}},"to":[{"key_code":"delete_or_backspace"},{"key_code":"z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P","value":0}],"from":{"key_code":"v","modifiers":{"optional":["caps_lock"]}},"to":[{"key_code":"z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P","value":0}],"from":{"key_code":"c","modifiers":{"optional":["caps_lock"]}},"to":[{"key_code":"delete_or_backspace"},{"key_code":"delete_or_backspace"},{"key_code":"z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P","value":0}],"from":{"key_code":"c","modifiers":{"optional":["caps_lock"]}},"to":[{"key_code":"delete_or_backspace"},{"key_code":"z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P","value":0}],"from":{"key_code":"c","modifiers":{"optional":["caps_lock"]}},"to":[{"key_code":"z","modifiers":["command"]},{"set_variable":{"name":"KC_C","value":1}},{"set_variable":{"name":"USC","value":0}}],"to_after_key_up":[{"set_variable":{"name":"KC_C","value":0}}],"type":"basic"},</v>
      </c>
      <c r="B143" s="419" t="str">
        <f>_xlfn.CONCAT(詳細設定!O165:S165)</f>
        <v/>
      </c>
    </row>
    <row r="144" spans="1:2">
      <c r="A144" s="418" t="str">
        <f>_xlfn.CONCAT(詳細設定!A166:N166)</f>
        <v>{"description":"は, こ &amp; ー → +→20","conditions":[{"type":"variable_if","name":"USC","value":2},{"type":"variable_unless","name":"KC_C","value":0},{"type":"variable_unless","name":"KC_V","value":0}],"from":{"key_code":"semicolon","modifiers":{"optional":["caps_lock"]}},"to":[{"key_code":"delete_or_backspace"},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USC","value":0},{"type":"variable_unless","name":"KC_C","value":0},{"type":"variable_unless","name":"KC_V","value":0}],"from":{"key_code":"semicolon","modifiers":{"optional":["caps_lock"]}},"to":[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KC_C","value":0},{"type":"variable_unless","name":"KC_V","value":0}],"from":{"key_code":"semicolon","modifiers":{"optional":["caps_lock"]}},"to":[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if","name":"USC","value":2},{"type":"variable_unless","name":"KC_C","value":0},{"type":"variable_unless","name":"KC_SCLN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SCLN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SCLN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if","name":"USC","value":2},{"type":"variable_unless","name":"KC_V","value":0},{"type":"variable_unless","name":"KC_SCLN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SCLN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SCLN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  <c r="B144" s="419" t="str">
        <f>_xlfn.CONCAT(詳細設定!O166:S166)</f>
        <v/>
      </c>
    </row>
    <row r="145" spans="1:2">
      <c r="A145" s="418" t="str">
        <f>_xlfn.CONCAT(詳細設定!A167:N167)</f>
        <v>{"description":"は, こ &amp; れ → +←20","conditions":[{"type":"variable_if","name":"USC","value":2},{"type":"variable_unless","name":"KC_C","value":0},{"type":"variable_unless","name":"KC_V","value":0}],"from":{"key_code":"slash","modifiers":{"optional":["caps_lock"]}},"to":[{"key_code":"delete_or_backspace"},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USC","value":0},{"type":"variable_unless","name":"KC_C","value":0},{"type":"variable_unless","name":"KC_V","value":0}],"from":{"key_code":"slash","modifiers":{"optional":["caps_lock"]}},"to":[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KC_C","value":0},{"type":"variable_unless","name":"KC_V","value":0}],"from":{"key_code":"slash","modifiers":{"optional":["caps_lock"]}},"to":[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if","name":"USC","value":2},{"type":"variable_unless","name":"KC_C","value":0},{"type":"variable_unless","name":"KC_SLSH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SLSH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SLSH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if","name":"USC","value":2},{"type":"variable_unless","name":"KC_V","value":0},{"type":"variable_unless","name":"KC_SLSH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SLSH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SLSH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  <c r="B145" s="419" t="str">
        <f>_xlfn.CONCAT(詳細設定!O167:S167)</f>
        <v/>
      </c>
    </row>
    <row r="146" spans="1:2">
      <c r="A146" s="418" t="str">
        <f>_xlfn.CONCAT(詳細設定!A168:N168)</f>
        <v>{"description":"な, ん &amp; 小 → 前行につける(ト書き)","conditions":[{"type":"variable_if","name":"USC","value":2},{"type":"variable_unless","name":"KC_M","value":0},{"type":"variable_unless","name":"KC_COMM","value":0}],"from":{"key_code":"q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],"from":{"key_code":"q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],"from":{"key_code":"q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Q","value":1}},{"set_variable":{"name":"USC","value":0}}],"to_after_key_up":[{"set_variable":{"name":"KC_Q","value":0}}],"type":"basic"},{"conditions":[{"type":"variable_if","name":"USC","value":2},{"type":"variable_unless","name":"KC_M","value":0},{"type":"variable_unless","name":"KC_Q","value":0}],"from":{"key_code":"comm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],"from":{"key_code":"comm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],"from":{"key_code":"comma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Q","value":0}],"from":{"key_code":"m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],"from":{"key_code":"m","modifiers":{"optional":["caps_lock"]}},"to":[{"key_code":"delete_or_backspace"},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],"from":{"key_code":"m","modifiers":{"optional":["caps_lock"]}},"to":[{"key_code":"a","modifiers":["control"]},{"key_code":"p","modifiers":["control"]},{"key_code":"e","modifiers":["control"]},{"key_code":"delete_forward"},{"key_code":"delete_forward"},{"key_code":"delete_forward"},{"key_code":"delete_forward"},{"key_code":"n","modifiers":["control"]},{"set_variable":{"name":"KC_M","value":1}},{"set_variable":{"name":"USC","value":0}}],"to_after_key_up":[{"set_variable":{"name":"KC_M","value":0}}],"type":"basic"},</v>
      </c>
      <c r="B146" s="419" t="str">
        <f>_xlfn.CONCAT(詳細設定!O168:S168)</f>
        <v/>
      </c>
    </row>
    <row r="147" spans="1:2">
      <c r="A147" s="418" t="str">
        <f>_xlfn.CONCAT(詳細設定!A169:N169)</f>
        <v>{"description":"な, ん &amp; ろ → 前行につける(セリフ)","conditions":[{"type":"variable_if","name":"USC","value":2},{"type":"variable_unless","name":"KC_M","value":0},{"type":"variable_unless","name":"KC_COMM","value":0}],"from":{"key_code":"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{"conditions":[{"type":"variable_unless","name":"USC","value":0},{"type":"variable_unless","name":"KC_M","value":0},{"type":"variable_unless","name":"KC_COMM","value":0}],"from":{"key_code":"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{"conditions":[{"type":"variable_unless","name":"KC_M","value":0},{"type":"variable_unless","name":"KC_COMM","value":0}],"from":{"key_code":"a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A","value":1}},{"set_variable":{"name":"USC","value":0}}],"to_after_key_up":[{"set_variable":{"name":"KC_A","value":0}}],"type":"basic"},{"conditions":[{"type":"variable_if","name":"USC","value":2},{"type":"variable_unless","name":"KC_M","value":0},{"type":"variable_unless","name":"KC_A","value":0}],"from":{"key_code":"comma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A","value":0}],"from":{"key_code":"comma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A","value":0}],"from":{"key_code":"comma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A","value":0}],"from":{"key_code":"m","modifiers":{"optional":["caps_lock"]}},"to":[{"key_code":"delete_or_backspace"},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A","value":0}],"from":{"key_code":"m","modifiers":{"optional":["caps_lock"]}},"to":[{"key_code":"delete_or_backspace"},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A","value":0}],"from":{"key_code":"m","modifiers":{"optional":["caps_lock"]}},"to":[{"key_code":"a","modifiers":["control"]},{"key_code":"p","modifiers":["control"]},{"key_code":"e","modifiers":["control"]},{"key_code":"delete_forward"},{"key_code":"delete_forward"},{"key_code":"n","modifiers":["control"]},{"set_variable":{"name":"KC_M","value":1}},{"set_variable":{"name":"USC","value":0}}],"to_after_key_up":[{"set_variable":{"name":"KC_M","value":0}}],"type":"basic"},</v>
      </c>
      <c r="B147" s="419" t="str">
        <f>_xlfn.CONCAT(詳細設定!O169:S169)</f>
        <v/>
      </c>
    </row>
    <row r="148" spans="1:2">
      <c r="A148" s="418" t="str">
        <f>_xlfn.CONCAT(詳細設定!A170:N170)</f>
        <v>{"description":"な, ん &amp; ほ → ×　×　×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Z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</v>
      </c>
      <c r="B148" s="419" t="str">
        <f>_xlfn.CONCAT(詳細設定!O170:S170)</f>
        <v>{"description":"[英数] M, Comma &amp; Z → ×　×　×","conditions":[{"type":"variable_if","name":"USC","value":2},{"type":"variable_unless","name":"KC_M","value":0},{"type":"variable_unless","name":"KC_COMM","value":0}],"from":{"key_code":"z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],"from":{"key_code":"z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],"from":{"key_code":"z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Z","value":1}},{"set_variable":{"name":"USC","value":0}}],"to_after_key_up":[{"set_variable":{"name":"KC_Z","value":0}}],"type":"basic"},{"conditions":[{"type":"variable_if","name":"USC","value":2},{"type":"variable_unless","name":"KC_M","value":0},{"type":"variable_unless","name":"KC_Z","value":0}],"from":{"key_code":"comma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Z","value":0}],"from":{"key_code":"comma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],"from":{"key_code":"comma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Z","value":0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],"from":{"key_code":"m","modifiers":{"optional":["caps_lock"]}},"to":[{"key_code":"delete_or_backspace"},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],"from":{"key_code":"m","modifiers":{"optional":["caps_lock"]}},"to":[{"key_code":"b","modifiers":["shift","option"]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</v>
      </c>
    </row>
    <row r="149" spans="1:2">
      <c r="A149" s="418" t="str">
        <f>_xlfn.CONCAT(詳細設定!A171:N171)</f>
        <v>{"description":"な, ん &amp; き → +『』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B149" s="419" t="str">
        <f>_xlfn.CONCAT(詳細設定!O171:S171)</f>
        <v>{"description":"[英数] M, Comma &amp; W → +『』","conditions":[{"type":"keyboard_type_if","keyboard_types":["jis"]},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50" spans="1:2">
      <c r="A150" s="418" t="str">
        <f>_xlfn.CONCAT(詳細設定!A172:N172)</f>
        <v>{"description":"な, ん &amp; け → +（）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B150" s="419" t="str">
        <f>_xlfn.CONCAT(詳細設定!O172:S172)</f>
        <v>{"description":"[英数] M, Comma &amp; S → +（）","conditions":[{"type":"keyboard_type_if","keyboard_types":["jis"]},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51" spans="1:2">
      <c r="A151" s="418" t="str">
        <f>_xlfn.CONCAT(詳細設定!A173:N173)</f>
        <v>{"description":"な, ん &amp; ひ → +【】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x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1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B151" s="419" t="str">
        <f>_xlfn.CONCAT(詳細設定!O173:S173)</f>
        <v>{"description":"[英数] M, Comma &amp; X → +【】","conditions":[{"type":"variable_if","name":"USC","value":2},{"type":"variable_unless","name":"KC_M","value":0},{"type":"variable_unless","name":"KC_COMM","value":0}],"from":{"key_code":"x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],"from":{"key_code":"x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],"from":{"key_code":"x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X","value":1}},{"set_variable":{"name":"USC","value":0}}],"to_after_key_up":[{"set_variable":{"name":"KC_X","value":0}}],"type":"basic"},{"conditions":[{"type":"variable_if","name":"USC","value":2},{"type":"variable_unless","name":"KC_M","value":0},{"type":"variable_unless","name":"KC_X","value":0}],"from":{"key_code":"comma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X","value":0}],"from":{"key_code":"comma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],"from":{"key_code":"comma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X","value":0}],"from":{"key_code":"m","modifiers":{"optional":["caps_lock"]}},"to":[{"key_code":"delete_or_backspace"},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],"from":{"key_code":"m","modifiers":{"optional":["caps_lock"]}},"to":[{"key_code":"delete_or_backspace"},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],"from":{"key_code":"m","modifiers":{"optional":["caps_lock"]}},"to":[{"key_code":"x","modifiers":["command"]},{"key_code":"b","modifiers":["shift","option"]},{"key_code":"3"},{"key_code":"0"},{"key_code":"1"},{"key_code":"0"},{"key_code":"v","modifiers":["command"]},{"key_code":"3"},{"key_code":"0"},{"key_code":"1"},{"key_code":"1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52" spans="1:2">
      <c r="A152" s="418" t="str">
        <f>_xlfn.CONCAT(詳細設定!A174:N174)</f>
        <v>{"description":"な, ん &amp; て → 行頭そろえ(ト書き)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E","value":1}},{"set_variable":{"name":"USC","value":0}}],"to_after_key_up":[{"set_variable":{"name":"KC_E","value":0}}],"type":"basic"},{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spacebar"},{"key_code":"spacebar"},{"key_code":"n","modifiers":["control"]},{"set_variable":{"name":"KC_M","value":1}},{"set_variable":{"name":"USC","value":0}}],"to_after_key_up":[{"set_variable":{"name":"KC_M","value":0}}],"type":"basic"},</v>
      </c>
      <c r="B152" s="419" t="str">
        <f>_xlfn.CONCAT(詳細設定!O174:S174)</f>
        <v>{"description":"[英数] M, Comma &amp; E → 行頭そろえ(ト書き)","conditions":[{"type":"variable_if","name":"USC","value":2},{"type":"variable_unless","name":"KC_M","value":0},{"type":"variable_unless","name":"KC_COMM","value":0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],"from":{"key_code":"e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E","value":1}},{"set_variable":{"name":"USC","value":0}}],"to_after_key_up":[{"set_variable":{"name":"KC_E","value":0}}],"type":"basic"},{"conditions":[{"type":"variable_if","name":"USC","value":2},{"type":"variable_unless","name":"KC_M","value":0},{"type":"variable_unless","name":"KC_E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],"from":{"key_code":"comma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E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],"from":{"key_code":"m","modifiers":{"optional":["caps_lock"]}},"to":[{"key_code":"a","modifiers":["control"]},{"key_code":"return_or_enter"},{"key_code":"lang1"},{"key_code":"spacebar"},{"key_code":"spacebar"},{"key_code":"spacebar"},{"key_code":"lang2"},{"key_code":"n","modifiers":["control"]},{"set_variable":{"name":"KC_M","value":1}},{"set_variable":{"name":"USC","value":0}}],"to_after_key_up":[{"set_variable":{"name":"KC_M","value":0}}],"type":"basic"},</v>
      </c>
    </row>
    <row r="153" spans="1:2">
      <c r="A153" s="418" t="str">
        <f>_xlfn.CONCAT(詳細設定!A175:N175)</f>
        <v>{"description":"な, ん &amp; と → 行頭そろえ(セリフ)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a","modifiers":["control"]},{"key_code":"return_or_enter"},{"key_code":"lang1"},{"key_code":"spacebar"},{"key_code":"n","modifiers":["control"]},{"set_variable":{"name":"KC_D","value":1}},{"set_variable":{"name":"USC","value":0}}],"to_after_key_up":[{"set_variable":{"name":"KC_D","value":0}}],"type":"basic"},{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n","modifiers":["control"]},{"set_variable":{"name":"KC_M","value":1}},{"set_variable":{"name":"USC","value":0}}],"to_after_key_up":[{"set_variable":{"name":"KC_M","value":0}}],"type":"basic"},</v>
      </c>
      <c r="B153" s="419" t="str">
        <f>_xlfn.CONCAT(詳細設定!O175:S175)</f>
        <v>{"description":"[英数] M, Comma &amp; D → 行頭そろえ(セリフ)","conditions":[{"type":"variable_if","name":"USC","value":2},{"type":"variable_unless","name":"KC_M","value":0},{"type":"variable_unless","name":"KC_COMM","value":0}],"from":{"key_code":"d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],"from":{"key_code":"d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],"from":{"key_code":"d","modifiers":{"optional":["caps_lock"]}},"to":[{"key_code":"a","modifiers":["control"]},{"key_code":"return_or_enter"},{"key_code":"lang1"},{"key_code":"spacebar"},{"key_code":"lang2"},{"key_code":"n","modifiers":["control"]},{"set_variable":{"name":"KC_D","value":1}},{"set_variable":{"name":"USC","value":0}}],"to_after_key_up":[{"set_variable":{"name":"KC_D","value":0}}],"type":"basic"},{"conditions":[{"type":"variable_if","name":"USC","value":2},{"type":"variable_unless","name":"KC_M","value":0},{"type":"variable_unless","name":"KC_D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],"from":{"key_code":"comma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],"from":{"key_code":"comma","modifiers":{"optional":["caps_lock"]}},"to":[{"key_code":"a","modifiers":["control"]},{"key_code":"return_or_enter"},{"key_code":"lang1"},{"key_code":"spacebar"},{"key_code":"lang2"},{"key_code":"n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D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],"from":{"key_code":"m","modifiers":{"optional":["caps_lock"]}},"to":[{"key_code":"delete_or_backspace"},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],"from":{"key_code":"m","modifiers":{"optional":["caps_lock"]}},"to":[{"key_code":"a","modifiers":["control"]},{"key_code":"return_or_enter"},{"key_code":"lang1"},{"key_code":"spacebar"},{"key_code":"lang2"},{"key_code":"n","modifiers":["control"]},{"set_variable":{"name":"KC_M","value":1}},{"set_variable":{"name":"USC","value":0}}],"to_after_key_up":[{"set_variable":{"name":"KC_M","value":0}}],"type":"basic"},</v>
      </c>
    </row>
    <row r="154" spans="1:2">
      <c r="A154" s="418" t="str">
        <f>_xlfn.CONCAT(詳細設定!A176:N176)</f>
        <v>{"description":"な, ん &amp; は → ／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slash","modifiers":["option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</v>
      </c>
      <c r="B154" s="419" t="str">
        <f>_xlfn.CONCAT(詳細設定!O176:S176)</f>
        <v>{"description":"[英数] M, Comma &amp; C → ／","conditions":[{"type":"variable_if","name":"USC","value":2},{"type":"variable_unless","name":"KC_M","value":0},{"type":"variable_unless","name":"KC_COMM","value":0}],"from":{"key_code":"c","modifiers":{"optional":["caps_lock"]}},"to":[{"key_code":"delete_or_backspace"},{"key_code":"delete_or_backspace"},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],"from":{"key_code":"c","modifiers":{"optional":["caps_lock"]}},"to":[{"key_code":"delete_or_backspace"},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],"from":{"key_code":"c","modifiers":{"optional":["caps_lock"]}},"to":[{"key_code":"lang1"},{"key_code":"slash","modifiers":["option"]},{"key_code":"return_or_enter"},{"key_code":"lang2"},{"set_variable":{"name":"KC_C","value":1}},{"set_variable":{"name":"USC","value":0}}],"to_after_key_up":[{"set_variable":{"name":"KC_C","value":0}}],"type":"basic"},{"conditions":[{"type":"variable_if","name":"USC","value":2},{"type":"variable_unless","name":"KC_M","value":0},{"type":"variable_unless","name":"KC_C","value":0}],"from":{"key_code":"comma","modifiers":{"optional":["caps_lock"]}},"to":[{"key_code":"delete_or_backspace"},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C","value":0}],"from":{"key_code":"comma","modifiers":{"optional":["caps_lock"]}},"to":[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],"from":{"key_code":"comma","modifiers":{"optional":["caps_lock"]}},"to":[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C","value":0}],"from":{"key_code":"m","modifiers":{"optional":["caps_lock"]}},"to":[{"key_code":"delete_or_backspace"},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],"from":{"key_code":"m","modifiers":{"optional":["caps_lock"]}},"to":[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],"from":{"key_code":"m","modifiers":{"optional":["caps_lock"]}},"to":[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</v>
      </c>
    </row>
    <row r="155" spans="1:2">
      <c r="A155" s="418" t="str">
        <f>_xlfn.CONCAT(詳細設定!A177:N177)</f>
        <v>{"description":"な, ん &amp; し → □□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b","modifiers":["shift","option"]},{"key_code":"lang1"},{"key_code":"spacebar"},{"key_code":"spacebar"},{"key_code":"spacebar"},{"set_variable":{"name":"KC_R","value":1}},{"set_variable":{"name":"USC","value":0}}],"to_after_key_up":[{"set_variable":{"name":"KC_R","value":0}}],"type":"basic"},{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lang1"},{"key_code":"spacebar"},{"key_code":"spacebar"},{"key_code":"spaceba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lang1"},{"key_code":"spacebar"},{"key_code":"spacebar"},{"key_code":"spacebar"},{"set_variable":{"name":"KC_M","value":1}},{"set_variable":{"name":"USC","value":0}}],"to_after_key_up":[{"set_variable":{"name":"KC_M","value":0}}],"type":"basic"},</v>
      </c>
      <c r="B155" s="419" t="str">
        <f>_xlfn.CONCAT(詳細設定!O177:S177)</f>
        <v>{"description":"[英数] M, Comma &amp; R → □□□","conditions":[{"type":"variable_if","name":"USC","value":2},{"type":"variable_unless","name":"KC_M","value":0},{"type":"variable_unless","name":"KC_COMM","value":0}],"from":{"key_code":"r","modifiers":{"optional":["caps_lock"]}},"to":[{"key_code":"delete_or_backspace"},{"key_code":"delete_or_backspace"},{"key_code":"lang1"},{"key_code":"spacebar"},{"key_code":"spacebar"},{"key_code":"spacebar"},{"key_code":"lang2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],"from":{"key_code":"r","modifiers":{"optional":["caps_lock"]}},"to":[{"key_code":"delete_or_backspace"},{"key_code":"lang1"},{"key_code":"spacebar"},{"key_code":"spacebar"},{"key_code":"spacebar"},{"key_code":"lang2"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],"from":{"key_code":"r","modifiers":{"optional":["caps_lock"]}},"to":[{"key_code":"lang1"},{"key_code":"spacebar"},{"key_code":"spacebar"},{"key_code":"spacebar"},{"key_code":"lang2"},{"set_variable":{"name":"KC_R","value":1}},{"set_variable":{"name":"USC","value":0}}],"to_after_key_up":[{"set_variable":{"name":"KC_R","value":0}}],"type":"basic"},{"conditions":[{"type":"variable_if","name":"USC","value":2},{"type":"variable_unless","name":"KC_M","value":0},{"type":"variable_unless","name":"KC_R","value":0}],"from":{"key_code":"comma","modifiers":{"optional":["caps_lock"]}},"to":[{"key_code":"delete_or_backspace"},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],"from":{"key_code":"comma","modifiers":{"optional":["caps_lock"]}},"to":[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],"from":{"key_code":"comma","modifiers":{"optional":["caps_lock"]}},"to":[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R","value":0}],"from":{"key_code":"m","modifiers":{"optional":["caps_lock"]}},"to":[{"key_code":"delete_or_backspace"},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],"from":{"key_code":"m","modifiers":{"optional":["caps_lock"]}},"to":[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],"from":{"key_code":"m","modifiers":{"optional":["caps_lock"]}},"to":[{"key_code":"lang1"},{"key_code":"spacebar"},{"key_code":"spacebar"},{"key_code":"spacebar"},{"key_code":"lang2"},{"set_variable":{"name":"KC_M","value":1}},{"set_variable":{"name":"USC","value":0}}],"to_after_key_up":[{"set_variable":{"name":"KC_M","value":0}}],"type":"basic"},</v>
      </c>
    </row>
    <row r="156" spans="1:2">
      <c r="A156" s="418" t="str">
        <f>_xlfn.CONCAT(詳細設定!A178:N178)</f>
        <v>{"description":"な, ん &amp; か → +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B156" s="419" t="str">
        <f>_xlfn.CONCAT(詳細設定!O178:S178)</f>
        <v>{"description":"[英数] M, Comma &amp; F → +「」","conditions":[{"type":"keyboard_type_if","keyboard_types":["jis"]},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57" spans="1:2">
      <c r="A157" s="418" t="str">
        <f>_xlfn.CONCAT(詳細設定!A179:N179)</f>
        <v>{"description":"な, ん &amp; こ → 確定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if","name":"USC","value":2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M","value":1}},{"set_variable":{"name":"USC","value":0}}],"to_after_key_up":[{"set_variable":{"name":"KC_M","value":0}}],"type":"basic"},</v>
      </c>
      <c r="B157" s="419" t="str">
        <f>_xlfn.CONCAT(詳細設定!O179:S179)</f>
        <v>{"description":"[英数] M, Comma &amp; V → 確定「」","conditions":[{"type":"keyboard_type_if","keyboard_types":["jis"]},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USC","value":0},{"type":"variable_unless","name":"KC_M","value":0},{"type":"variable_unless","name":"KC_COMM","value":0}],"from":{"key_code":"v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keyboard_type_if","keyboard_types":["jis"]},{"type":"variable_unless","name":"KC_M","value":0},{"type":"variable_unless","name":"KC_COMM","value":0}],"from":{"key_code":"v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],"from":{"key_code":"v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],"from":{"key_code":"v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V","value":1}},{"set_variable":{"name":"USC","value":0}}],"to_after_key_up":[{"set_variable":{"name":"KC_V","value":0}}],"type":"basic"},{"conditions":[{"type":"keyboard_type_if","keyboard_types":["jis"]},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V","value":0}],"from":{"key_code":"comma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V","value":0}],"from":{"key_code":"comma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],"from":{"key_code":"comma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],"from":{"key_code":"comma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V","value":0}],"from":{"key_code":"m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V","value":0}],"from":{"key_code":"m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],"from":{"key_code":"m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],"from":{"key_code":"m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M","value":1}},{"set_variable":{"name":"USC","value":0}}],"to_after_key_up":[{"set_variable":{"name":"KC_M","value":0}}],"type":"basic"},</v>
      </c>
    </row>
    <row r="158" spans="1:2">
      <c r="A158" s="418" t="str">
        <f>_xlfn.CONCAT(詳細設定!A180:N180)</f>
        <v>{"description":"な, ん &amp; 左 → 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if","name":"USC","value":2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</v>
      </c>
      <c r="B158" s="419" t="str">
        <f>_xlfn.CONCAT(詳細設定!O180:S180)</f>
        <v>{"description":"[英数] M, Comma &amp; T → ○","conditions":[{"type":"variable_if","name":"USC","value":2},{"type":"variable_unless","name":"KC_M","value":0},{"type":"variable_unless","name":"KC_COMM","value":0}],"from":{"key_code":"t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],"from":{"key_code":"t","modifiers":{"optional":["caps_lock"]}},"to":[{"key_code":"delete_or_backspace"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],"from":{"key_code":"t","modifiers":{"optional":["caps_lock"]}},"to":[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if","name":"USC","value":2},{"type":"variable_unless","name":"KC_M","value":0},{"type":"variable_unless","name":"KC_T","value":0}],"from":{"key_code":"comma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],"from":{"key_code":"comma","modifiers":{"optional":["caps_lock"]}},"to":[{"key_code":"delete_or_backspace"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],"from":{"key_code":"comma","modifiers":{"optional":["caps_lock"]}},"to":[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T","value":0}],"from":{"key_code":"m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],"from":{"key_code":"m","modifiers":{"optional":["caps_lock"]}},"to":[{"key_code":"delete_or_backspace"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],"from":{"key_code":"m","modifiers":{"optional":["caps_lock"]}},"to":[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</v>
      </c>
    </row>
    <row r="159" spans="1:2">
      <c r="A159" s="418" t="str">
        <f>_xlfn.CONCAT(詳細設定!A181:N181)</f>
        <v>{"description":"な, ん &amp; (っ) → +｜《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1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B159" s="419" t="str">
        <f>_xlfn.CONCAT(詳細設定!O181:S181)</f>
        <v>{"description":"[英数] M, Comma &amp; G → +｜《》","conditions":[{"type":"variable_if","name":"USC","value":2},{"type":"variable_unless","name":"KC_M","value":0},{"type":"variable_unless","name":"KC_COMM","value":0}],"from":{"key_code":"g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],"from":{"key_code":"g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],"from":{"key_code":"g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G","value":1}},{"set_variable":{"name":"USC","value":0}}],"to_after_key_up":[{"set_variable":{"name":"KC_G","value":0}}],"type":"basic"},{"conditions":[{"type":"variable_if","name":"USC","value":2},{"type":"variable_unless","name":"KC_M","value":0},{"type":"variable_unless","name":"KC_G","value":0}],"from":{"key_code":"comma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],"from":{"key_code":"comma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],"from":{"key_code":"comma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G","value":0}],"from":{"key_code":"m","modifiers":{"optional":["caps_lock"]}},"to":[{"key_code":"delete_or_backspace"},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],"from":{"key_code":"m","modifiers":{"optional":["caps_lock"]}},"to":[{"key_code":"delete_or_backspace"},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],"from":{"key_code":"m","modifiers":{"optional":["caps_lock"]}},"to":[{"key_code":"x","modifiers":["command"]},{"key_code":"b","modifiers":["shift","option"]},{"key_code":"f"},{"key_code":"f"},{"key_code":"5"},{"key_code":"c"},{"key_code":"v","modifiers":["command"]},{"key_code":"3"},{"key_code":"0"},{"key_code":"0"},{"key_code":"a"},{"key_code":"3"},{"key_code":"0"},{"key_code":"0"},{"key_code":"b"},{"key_code":"lang2"},{"key_code":"b","modifiers":["control"]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60" spans="1:2">
      <c r="A160" s="418" t="str">
        <f>_xlfn.CONCAT(詳細設定!A182:N182)</f>
        <v>{"description":"な, ん &amp; そ → 確定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e","modifiers":["control"]},{"key_code":"return_or_enter"},{"key_code":"lang1"},{"key_code":"spacebar"},{"set_variable":{"name":"KC_B","value":1}},{"set_variable":{"name":"USC","value":0}}],"to_after_key_up":[{"set_variable":{"name":"KC_B","value":0}}],"type":"basic"},{"conditions":[{"type":"variable_if","name":"USC","value":2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e","modifiers":["control"]},{"key_code":"return_or_enter"},{"key_code":"lang1"},{"key_code":"spaceba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e","modifiers":["control"]},{"key_code":"return_or_enter"},{"key_code":"lang1"},{"key_code":"spacebar"},{"set_variable":{"name":"KC_M","value":1}},{"set_variable":{"name":"USC","value":0}}],"to_after_key_up":[{"set_variable":{"name":"KC_M","value":0}}],"type":"basic"},</v>
      </c>
      <c r="B160" s="419" t="str">
        <f>_xlfn.CONCAT(詳細設定!O182:S182)</f>
        <v>{"description":"[英数] M, Comma &amp; B → 確定□","conditions":[{"type":"variable_if","name":"USC","value":2},{"type":"variable_unless","name":"KC_M","value":0},{"type":"variable_unless","name":"KC_COMM","value":0}],"from":{"key_code":"b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],"from":{"key_code":"b","modifiers":{"optional":["caps_lock"]}},"to":[{"key_code":"delete_or_backspace"},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],"from":{"key_code":"b","modifiers":{"optional":["caps_lock"]}},"to":[{"key_code":"e","modifiers":["control"]},{"key_code":"return_or_enter"},{"key_code":"lang1"},{"key_code":"spacebar"},{"key_code":"lang2"},{"set_variable":{"name":"KC_B","value":1}},{"set_variable":{"name":"USC","value":0}}],"to_after_key_up":[{"set_variable":{"name":"KC_B","value":0}}],"type":"basic"},{"conditions":[{"type":"variable_if","name":"USC","value":2},{"type":"variable_unless","name":"KC_M","value":0},{"type":"variable_unless","name":"KC_B","value":0}],"from":{"key_code":"comma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],"from":{"key_code":"comma","modifiers":{"optional":["caps_lock"]}},"to":[{"key_code":"delete_or_backspace"},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],"from":{"key_code":"comma","modifiers":{"optional":["caps_lock"]}},"to":[{"key_code":"e","modifiers":["control"]},{"key_code":"return_or_enter"},{"key_code":"lang1"},{"key_code":"spacebar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B","value":0}],"from":{"key_code":"m","modifiers":{"optional":["caps_lock"]}},"to":[{"key_code":"delete_or_backspace"},{"key_code":"delete_or_backspace"},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],"from":{"key_code":"m","modifiers":{"optional":["caps_lock"]}},"to":[{"key_code":"delete_or_backspace"},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],"from":{"key_code":"m","modifiers":{"optional":["caps_lock"]}},"to":[{"key_code":"e","modifiers":["control"]},{"key_code":"return_or_enter"},{"key_code":"lang1"},{"key_code":"spacebar"},{"key_code":"lang2"},{"set_variable":{"name":"KC_M","value":1}},{"set_variable":{"name":"USC","value":0}}],"to_after_key_up":[{"set_variable":{"name":"KC_M","value":0}}],"type":"basic"},</v>
      </c>
    </row>
    <row r="161" spans="1:2">
      <c r="A161" s="418" t="str">
        <f>_xlfn.CONCAT(詳細設定!A183:N183)</f>
        <v>{"description":"左濁 &amp; さ → ざ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u","modifiers":{"optional":["caps_lock"]}},"to":[{"key_code":"delete_or_backspace"},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u","modifiers":{"optional":["caps_lock"]}},"to":[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LKS","value":2},{"type":"variable_unless","name":"USC","value":0},{"type":"variable_unless","name":"KC_U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U","value":0},{"input_sources":[{"language":"ja"}],"type":"input_source_if"},{"input_sources":[{"input_mode_id":"Roman$"}],"type":"input_source_unless"}],"from":{"key_code":"f","modifiers":{"optional":["caps_lock"]}},"to":[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1" s="419" t="str">
        <f>_xlfn.CONCAT(詳細設定!O183:S183)</f>
        <v/>
      </c>
    </row>
    <row r="162" spans="1:2">
      <c r="A162" s="418" t="str">
        <f>_xlfn.CONCAT(詳細設定!A184:N184)</f>
        <v>{"description":"左濁 &amp; す → ず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o","modifiers":{"optional":["caps_lock"]}},"to":[{"key_code":"delete_or_backspace"},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o","modifiers":{"optional":["caps_lock"]}},"to":[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f","modifiers":{"optional":["caps_lock"]}},"to":[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2" s="419" t="str">
        <f>_xlfn.CONCAT(詳細設定!O184:S184)</f>
        <v/>
      </c>
    </row>
    <row r="163" spans="1:2">
      <c r="A163" s="418" t="str">
        <f>_xlfn.CONCAT(詳細設定!A185:N185)</f>
        <v>{"description":"左濁 &amp; へ → べ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","modifiers":{"optional":["caps_lock"]}},"to":[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f","modifiers":{"optional":["caps_lock"]}},"to":[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3" s="419" t="str">
        <f>_xlfn.CONCAT(詳細設定!O185:S185)</f>
        <v/>
      </c>
    </row>
    <row r="164" spans="1:2">
      <c r="A164" s="418" t="str">
        <f>_xlfn.CONCAT(詳細設定!A186:N186)</f>
        <v>{"description":"左濁 &amp; く → ぐ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h","modifiers":{"optional":["caps_lock"]}},"to":[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f","modifiers":{"optional":["caps_lock"]}},"to":[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4" s="419" t="str">
        <f>_xlfn.CONCAT(詳細設定!O186:S186)</f>
        <v/>
      </c>
    </row>
    <row r="165" spans="1:2">
      <c r="A165" s="418" t="str">
        <f>_xlfn.CONCAT(詳細設定!A187:N187)</f>
        <v>{"description":"左濁 &amp; つ → づ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l","modifiers":{"optional":["caps_lock"]}},"to":[{"key_code":"d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f","modifiers":{"optional":["caps_lock"]}},"to":[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5" s="419" t="str">
        <f>_xlfn.CONCAT(詳細設定!O187:S187)</f>
        <v/>
      </c>
    </row>
    <row r="166" spans="1:2">
      <c r="A166" s="418" t="str">
        <f>_xlfn.CONCAT(詳細設定!A188:N188)</f>
        <v>{"description":"左濁 &amp; ふ → ぶ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elete_or_backspace"},{"key_code":"b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b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f","modifiers":{"optional":["caps_lock"]}},"to":[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6" s="419" t="str">
        <f>_xlfn.CONCAT(詳細設定!O188:S188)</f>
        <v/>
      </c>
    </row>
    <row r="167" spans="1:2">
      <c r="A167" s="418" t="str">
        <f>_xlfn.CONCAT(詳細設定!A189:N189)</f>
        <v>{"description":"左濁 &amp; た → だ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n","modifiers":{"optional":["caps_lock"]}},"to":[{"key_code":"delete_or_backspace"},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n","modifiers":{"optional":["caps_lock"]}},"to":[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f","modifiers":{"optional":["caps_lock"]}},"to":[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B167" s="419" t="str">
        <f>_xlfn.CONCAT(詳細設定!O189:S189)</f>
        <v/>
      </c>
    </row>
    <row r="168" spans="1:2">
      <c r="A168" s="418" t="str">
        <f>_xlfn.CONCAT(詳細設定!A190:N190)</f>
        <v>{"description":"右濁 &amp; き → ぎ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w","modifiers":{"optional":["caps_lock"]}},"to":[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j","modifiers":{"optional":["caps_lock"]}},"to":[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68" s="419" t="str">
        <f>_xlfn.CONCAT(詳細設定!O190:S190)</f>
        <v/>
      </c>
    </row>
    <row r="169" spans="1:2">
      <c r="A169" s="418" t="str">
        <f>_xlfn.CONCAT(詳細設定!A191:N191)</f>
        <v>{"description":"右濁 &amp; て → で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e","modifiers":{"optional":["caps_lock"]}},"to":[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j","modifiers":{"optional":["caps_lock"]}},"to":[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69" s="419" t="str">
        <f>_xlfn.CONCAT(詳細設定!O191:S191)</f>
        <v/>
      </c>
    </row>
    <row r="170" spans="1:2">
      <c r="A170" s="418" t="str">
        <f>_xlfn.CONCAT(詳細設定!A192:N192)</f>
        <v>{"description":"右濁 &amp; し → じ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r","modifiers":{"optional":["caps_lock"]}},"to":[{"key_code":"delete_or_backspace"},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r","modifiers":{"optional":["caps_lock"]}},"to":[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j","modifiers":{"optional":["caps_lock"]}},"to":[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0" s="419" t="str">
        <f>_xlfn.CONCAT(詳細設定!O192:S192)</f>
        <v/>
      </c>
    </row>
    <row r="171" spans="1:2">
      <c r="A171" s="418" t="str">
        <f>_xlfn.CONCAT(詳細設定!A193:N193)</f>
        <v>{"description":"右濁 &amp; せ → ぜ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a","modifiers":{"optional":["caps_lock"]}},"to":[{"key_code":"delete_or_backspace"},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a","modifiers":{"optional":["caps_lock"]}},"to":[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LKS","value":2},{"type":"variable_unless","name":"USC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A","value":0},{"input_sources":[{"language":"ja"}],"type":"input_source_if"},{"input_sources":[{"input_mode_id":"Roman$"}],"type":"input_source_unless"}],"from":{"key_code":"j","modifiers":{"optional":["caps_lock"]}},"to":[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1" s="419" t="str">
        <f>_xlfn.CONCAT(詳細設定!O193:S193)</f>
        <v/>
      </c>
    </row>
    <row r="172" spans="1:2">
      <c r="A172" s="418" t="str">
        <f>_xlfn.CONCAT(詳細設定!A194:N194)</f>
        <v>{"description":"右濁 &amp; け → げ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s","modifiers":{"optional":["caps_lock"]}},"to":[{"key_code":"delete_or_backspace"},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s","modifiers":{"optional":["caps_lock"]}},"to":[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LKS","value":2},{"type":"variable_unless","name":"USC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S","value":0},{"input_sources":[{"language":"ja"}],"type":"input_source_if"},{"input_sources":[{"input_mode_id":"Roman$"}],"type":"input_source_unless"}],"from":{"key_code":"j","modifiers":{"optional":["caps_lock"]}},"to":[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2" s="419" t="str">
        <f>_xlfn.CONCAT(詳細設定!O194:S194)</f>
        <v/>
      </c>
    </row>
    <row r="173" spans="1:2">
      <c r="A173" s="418" t="str">
        <f>_xlfn.CONCAT(詳細設定!A195:N195)</f>
        <v>{"description":"右濁 &amp; と → ど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d","modifiers":{"optional":["caps_lock"]}},"to":[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j","modifiers":{"optional":["caps_lock"]}},"to":[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3" s="419" t="str">
        <f>_xlfn.CONCAT(詳細設定!O195:S195)</f>
        <v/>
      </c>
    </row>
    <row r="174" spans="1:2">
      <c r="A174" s="418" t="str">
        <f>_xlfn.CONCAT(詳細設定!A196:N196)</f>
        <v>{"description":"右濁 &amp; か → が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j","modifiers":{"optional":["caps_lock"]}},"to":[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4" s="419" t="str">
        <f>_xlfn.CONCAT(詳細設定!O196:S196)</f>
        <v/>
      </c>
    </row>
    <row r="175" spans="1:2">
      <c r="A175" s="418" t="str">
        <f>_xlfn.CONCAT(詳細設定!A197:N197)</f>
        <v>{"description":"右濁 &amp; ち → ぢ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g","modifiers":{"optional":["caps_lock"]}},"to":[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j","modifiers":{"optional":["caps_lock"]}},"to":[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5" s="419" t="str">
        <f>_xlfn.CONCAT(詳細設定!O197:S197)</f>
        <v/>
      </c>
    </row>
    <row r="176" spans="1:2">
      <c r="A176" s="418" t="str">
        <f>_xlfn.CONCAT(詳細設定!A198:N198)</f>
        <v>{"description":"右濁 &amp; ほ → ぼ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z","modifiers":{"optional":["caps_lock"]}},"to":[{"key_code":"delete_or_backspace"},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z","modifiers":{"optional":["caps_lock"]}},"to":[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j","modifiers":{"optional":["caps_lock"]}},"to":[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6" s="419" t="str">
        <f>_xlfn.CONCAT(詳細設定!O198:S198)</f>
        <v/>
      </c>
    </row>
    <row r="177" spans="1:2">
      <c r="A177" s="418" t="str">
        <f>_xlfn.CONCAT(詳細設定!A199:N199)</f>
        <v>{"description":"右濁 &amp; ひ → び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x","modifiers":{"optional":["caps_lock"]}},"to":[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j","modifiers":{"optional":["caps_lock"]}},"to":[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7" s="419" t="str">
        <f>_xlfn.CONCAT(詳細設定!O199:S199)</f>
        <v/>
      </c>
    </row>
    <row r="178" spans="1:2">
      <c r="A178" s="418" t="str">
        <f>_xlfn.CONCAT(詳細設定!A200:N200)</f>
        <v>{"description":"右濁 &amp; は → ば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c","modifiers":{"optional":["caps_lock"]}},"to":[{"key_code":"delete_or_backspace"},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c","modifiers":{"optional":["caps_lock"]}},"to":[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j","modifiers":{"optional":["caps_lock"]}},"to":[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8" s="419" t="str">
        <f>_xlfn.CONCAT(詳細設定!O200:S200)</f>
        <v/>
      </c>
    </row>
    <row r="179" spans="1:2">
      <c r="A179" s="418" t="str">
        <f>_xlfn.CONCAT(詳細設定!A201:N201)</f>
        <v>{"description":"右濁 &amp; こ → ご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v","modifiers":{"optional":["caps_lock"]}},"to":[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j","modifiers":{"optional":["caps_lock"]}},"to":[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79" s="419" t="str">
        <f>_xlfn.CONCAT(詳細設定!O201:S201)</f>
        <v/>
      </c>
    </row>
    <row r="180" spans="1:2">
      <c r="A180" s="418" t="str">
        <f>_xlfn.CONCAT(詳細設定!A202:N202)</f>
        <v>{"description":"右濁 &amp; そ → ぞ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b","modifiers":{"optional":["caps_lock"]}},"to":[{"key_code":"delete_or_backspace"},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b","modifiers":{"optional":["caps_lock"]}},"to":[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j","modifiers":{"optional":["caps_lock"]}},"to":[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B180" s="419" t="str">
        <f>_xlfn.CONCAT(詳細設定!O202:S202)</f>
        <v/>
      </c>
    </row>
    <row r="181" spans="1:2">
      <c r="A181" s="418" t="str">
        <f>_xlfn.CONCAT(詳細設定!A203:N203)</f>
        <v>{"description":"左半 &amp; へ → ぺ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","modifiers":{"optional":["caps_lock"]}},"to":[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v","modifiers":{"optional":["caps_lock"]}},"to":[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B181" s="419" t="str">
        <f>_xlfn.CONCAT(詳細設定!O203:S203)</f>
        <v/>
      </c>
    </row>
    <row r="182" spans="1:2">
      <c r="A182" s="418" t="str">
        <f>_xlfn.CONCAT(詳細設定!A204:N204)</f>
        <v>{"description":"左半 &amp; ふ → ぷ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semicolon","modifiers":{"optional":["caps_lock"]}},"to":[{"key_code":"delete_or_backspace"},{"key_code":"p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semicolon","modifiers":{"optional":["caps_lock"]}},"to":[{"key_code":"p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v","modifiers":{"optional":["caps_lock"]}},"to":[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B182" s="419" t="str">
        <f>_xlfn.CONCAT(詳細設定!O204:S204)</f>
        <v/>
      </c>
    </row>
    <row r="183" spans="1:2">
      <c r="A183" s="418" t="str">
        <f>_xlfn.CONCAT(詳細設定!A205:N205)</f>
        <v>{"description":"右半 &amp; ほ → ぽ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z","modifiers":{"optional":["caps_lock"]}},"to":[{"key_code":"delete_or_backspace"},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z","modifiers":{"optional":["caps_lock"]}},"to":[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m","modifiers":{"optional":["caps_lock"]}},"to":[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B183" s="419" t="str">
        <f>_xlfn.CONCAT(詳細設定!O205:S205)</f>
        <v/>
      </c>
    </row>
    <row r="184" spans="1:2">
      <c r="A184" s="418" t="str">
        <f>_xlfn.CONCAT(詳細設定!A206:N206)</f>
        <v>{"description":"右半 &amp; ひ → ぴ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x","modifiers":{"optional":["caps_lock"]}},"to":[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m","modifiers":{"optional":["caps_lock"]}},"to":[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B184" s="419" t="str">
        <f>_xlfn.CONCAT(詳細設定!O206:S206)</f>
        <v/>
      </c>
    </row>
    <row r="185" spans="1:2">
      <c r="A185" s="418" t="str">
        <f>_xlfn.CONCAT(詳細設定!A207:N207)</f>
        <v>{"description":"右半 &amp; は → ぱ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c","modifiers":{"optional":["caps_lock"]}},"to":[{"key_code":"delete_or_backspace"},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c","modifiers":{"optional":["caps_lock"]}},"to":[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m","modifiers":{"optional":["caps_lock"]}},"to":[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B185" s="419" t="str">
        <f>_xlfn.CONCAT(詳細設定!O207:S207)</f>
        <v/>
      </c>
    </row>
    <row r="186" spans="1:2">
      <c r="A186" s="418" t="str">
        <f>_xlfn.CONCAT(詳細設定!A208:N208)</f>
        <v>{"description":"小 &amp; よ → (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i","modifiers":{"optional":["caps_lock"]}},"to":[{"key_code":"delete_or_backspace"},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i","modifiers":{"optional":["caps_lock"]}},"to":[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q","modifiers":{"optional":["caps_lock"]}},"to":[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B186" s="419" t="str">
        <f>_xlfn.CONCAT(詳細設定!O208:S208)</f>
        <v/>
      </c>
    </row>
    <row r="187" spans="1:2">
      <c r="A187" s="418" t="str">
        <f>_xlfn.CONCAT(詳細設定!A209:N209)</f>
        <v>{"description":"小 &amp; え → (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x"},{"key_code":"e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o","modifiers":{"optional":["caps_lock"]}},"to":[{"key_code":"x"},{"key_code":"e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e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q","modifiers":{"optional":["caps_lock"]}},"to":[{"key_code":"x"},{"key_code":"e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B187" s="419" t="str">
        <f>_xlfn.CONCAT(詳細設定!O209:S209)</f>
        <v/>
      </c>
    </row>
    <row r="188" spans="1:2">
      <c r="A188" s="418" t="str">
        <f>_xlfn.CONCAT(詳細設定!A210:N210)</f>
        <v>{"description":"小 &amp; ゆ → (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x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","modifiers":{"optional":["caps_lock"]}},"to":[{"key_code":"x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u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q","modifiers":{"optional":["caps_lock"]}},"to":[{"key_code":"x"},{"key_code":"y"},{"key_code":"u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B188" s="419" t="str">
        <f>_xlfn.CONCAT(詳細設定!O210:S210)</f>
        <v/>
      </c>
    </row>
    <row r="189" spans="1:2">
      <c r="A189" s="418" t="str">
        <f>_xlfn.CONCAT(詳細設定!A211:N211)</f>
        <v>{"description":"小 &amp; や → (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h","modifiers":{"optional":["caps_lock"]}},"to":[{"key_code":"delete_or_backspace"},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h","modifiers":{"optional":["caps_lock"]}},"to":[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q","modifiers":{"optional":["caps_lock"]}},"to":[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B189" s="419" t="str">
        <f>_xlfn.CONCAT(詳細設定!O211:S211)</f>
        <v/>
      </c>
    </row>
    <row r="190" spans="1:2">
      <c r="A190" s="418" t="str">
        <f>_xlfn.CONCAT(詳細設定!A212:N212)</f>
        <v>{"description":"小 &amp; あ → (ぁ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j","modifiers":{"optional":["caps_lock"]}},"to":[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q","modifiers":{"optional":["caps_lock"]}},"to":[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B190" s="419" t="str">
        <f>_xlfn.CONCAT(詳細設定!O212:S212)</f>
        <v/>
      </c>
    </row>
    <row r="191" spans="1:2">
      <c r="A191" s="418" t="str">
        <f>_xlfn.CONCAT(詳細設定!A213:N213)</f>
        <v>{"description":"小 &amp; い → (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k","modifiers":{"optional":["caps_lock"]}},"to":[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LKS","value":2},{"type":"variable_unless","name":"USC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K","value":0},{"input_sources":[{"language":"ja"}],"type":"input_source_if"},{"input_sources":[{"input_mode_id":"Roman$"}],"type":"input_source_unless"}],"from":{"key_code":"q","modifiers":{"optional":["caps_lock"]}},"to":[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B191" s="419" t="str">
        <f>_xlfn.CONCAT(詳細設定!O213:S213)</f>
        <v/>
      </c>
    </row>
    <row r="192" spans="1:2">
      <c r="A192" s="418" t="str">
        <f>_xlfn.CONCAT(詳細設定!A214:N214)</f>
        <v>{"description":"小 &amp; う → (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optional":["caps_lock"]}},"to":[{"key_code":"delete_or_backspace"},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optional":["caps_lock"]}},"to":[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optional":["caps_lock"]}},"to":[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B192" s="419" t="str">
        <f>_xlfn.CONCAT(詳細設定!O214:S214)</f>
        <v/>
      </c>
    </row>
    <row r="193" spans="1:2">
      <c r="A193" s="418" t="str">
        <f>_xlfn.CONCAT(詳細設定!A215:N215)</f>
        <v>{"description":"小 &amp; お → (ぉ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x"},{"key_code":"o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n","modifiers":{"optional":["caps_lock"]}},"to":[{"key_code":"x"},{"key_code":"o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o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q","modifiers":{"optional":["caps_lock"]}},"to":[{"key_code":"x"},{"key_code":"o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B193" s="419" t="str">
        <f>_xlfn.CONCAT(詳細設定!O215:S215)</f>
        <v/>
      </c>
    </row>
    <row r="194" spans="1:2">
      <c r="A194" s="418" t="str">
        <f>_xlfn.CONCAT(詳細設定!A216:N216)</f>
        <v>{"description":"小 &amp; わ → (ゎ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eriod","modifiers":{"optional":["caps_lock"]}},"to":[{"key_code":"delete_or_backspace"},{"key_code":"x"},{"key_code":"w"},{"key_code":"a"},{"set_variable":{"name":"KC_DOT","value":1}},{"set_variable":{"name":"USC","value":0}},{"set_variable":{"name":"LKS","value":2}}],"to_after_key_up":[{"set_variable":{"name":"KC_DOT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eriod","modifiers":{"optional":["caps_lock"]}},"to":[{"key_code":"x"},{"key_code":"w"},{"key_code":"a"},{"set_variable":{"name":"KC_DOT","value":1}},{"set_variable":{"name":"USC","value":0}},{"set_variable":{"name":"LKS","value":2}}],"to_after_key_up":[{"set_variable":{"name":"KC_DOT","value":0}},{"set_variable":{"name":"USC","value":0}}],"type":"basic"},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q","modifiers":{"optional":["caps_lock"]}},"to":[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B194" s="419" t="str">
        <f>_xlfn.CONCAT(詳細設定!O216:S216)</f>
        <v/>
      </c>
    </row>
    <row r="195" spans="1:2">
      <c r="A195" s="418" t="str">
        <f>_xlfn.CONCAT(詳細設定!A217:N217)</f>
        <v>{"description":"き &amp; や → きゃ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h","modifiers":{"optional":["caps_lock"]}},"to":[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w","modifiers":{"optional":["caps_lock"]}},"to":[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B195" s="419" t="str">
        <f>_xlfn.CONCAT(詳細設定!O217:S217)</f>
        <v/>
      </c>
    </row>
    <row r="196" spans="1:2">
      <c r="A196" s="418" t="str">
        <f>_xlfn.CONCAT(詳細設定!A218:N218)</f>
        <v>{"description":"り &amp; や → りゃ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h","modifiers":{"optional":["caps_lock"]}},"to":[{"key_code":"delete_or_backspace"},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h","modifiers":{"optional":["caps_lock"]}},"to":[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e","modifiers":{"optional":["caps_lock"]}},"to":[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B196" s="419" t="str">
        <f>_xlfn.CONCAT(詳細設定!O218:S218)</f>
        <v/>
      </c>
    </row>
    <row r="197" spans="1:2">
      <c r="A197" s="418" t="str">
        <f>_xlfn.CONCAT(詳細設定!A219:N219)</f>
        <v>{"description":"し &amp; や → しゃ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h","modifiers":{"optional":["caps_lock"]}},"to":[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r","modifiers":{"optional":["caps_lock"]}},"to":[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B197" s="419" t="str">
        <f>_xlfn.CONCAT(詳細設定!O219:S219)</f>
        <v/>
      </c>
    </row>
    <row r="198" spans="1:2">
      <c r="A198" s="418" t="str">
        <f>_xlfn.CONCAT(詳細設定!A220:N220)</f>
        <v>{"description":"に &amp; や → にゃ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h","modifiers":{"optional":["caps_lock"]}},"to":[{"key_code":"delete_or_backspace"},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h","modifiers":{"optional":["caps_lock"]}},"to":[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d","modifiers":{"optional":["caps_lock"]}},"to":[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B198" s="419" t="str">
        <f>_xlfn.CONCAT(詳細設定!O220:S220)</f>
        <v/>
      </c>
    </row>
    <row r="199" spans="1:2">
      <c r="A199" s="418" t="str">
        <f>_xlfn.CONCAT(詳細設定!A221:N221)</f>
        <v>{"description":"ち &amp; や → ちゃ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h","modifiers":{"optional":["caps_lock"]}},"to":[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g","modifiers":{"optional":["caps_lock"]}},"to":[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B199" s="419" t="str">
        <f>_xlfn.CONCAT(詳細設定!O221:S221)</f>
        <v/>
      </c>
    </row>
    <row r="200" spans="1:2">
      <c r="A200" s="418" t="str">
        <f>_xlfn.CONCAT(詳細設定!A222:N222)</f>
        <v>{"description":"ひ &amp; や → ひゃ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h","modifiers":{"optional":["caps_lock"]}},"to":[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x","modifiers":{"optional":["caps_lock"]}},"to":[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B200" s="419" t="str">
        <f>_xlfn.CONCAT(詳細設定!O222:S222)</f>
        <v/>
      </c>
    </row>
    <row r="201" spans="1:2">
      <c r="A201" s="418" t="str">
        <f>_xlfn.CONCAT(詳細設定!A223:N223)</f>
        <v>{"description":"み &amp; や → みゃ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h","modifiers":{"optional":["caps_lock"]}},"to":[{"key_code":"delete_or_backspace"},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h","modifiers":{"optional":["caps_lock"]}},"to":[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b","modifiers":{"optional":["caps_lock"]}},"to":[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B201" s="419" t="str">
        <f>_xlfn.CONCAT(詳細設定!O223:S223)</f>
        <v/>
      </c>
    </row>
    <row r="202" spans="1:2">
      <c r="A202" s="418" t="str">
        <f>_xlfn.CONCAT(詳細設定!A224:N224)</f>
        <v>{"description":"き &amp; ゆ → きゅ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p","modifiers":{"optional":["caps_lock"]}},"to":[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w","modifiers":{"optional":["caps_lock"]}},"to":[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B202" s="419" t="str">
        <f>_xlfn.CONCAT(詳細設定!O224:S224)</f>
        <v/>
      </c>
    </row>
    <row r="203" spans="1:2">
      <c r="A203" s="418" t="str">
        <f>_xlfn.CONCAT(詳細設定!A225:N225)</f>
        <v>{"description":"り &amp; ゆ → りゅ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p","modifiers":{"optional":["caps_lock"]}},"to":[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e","modifiers":{"optional":["caps_lock"]}},"to":[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</v>
      </c>
      <c r="B203" s="419" t="str">
        <f>_xlfn.CONCAT(詳細設定!O225:S225)</f>
        <v/>
      </c>
    </row>
    <row r="204" spans="1:2">
      <c r="A204" s="418" t="str">
        <f>_xlfn.CONCAT(詳細設定!A226:N226)</f>
        <v>{"description":"し &amp; ゆ → しゅ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p","modifiers":{"optional":["caps_lock"]}},"to":[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r","modifiers":{"optional":["caps_lock"]}},"to":[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B204" s="419" t="str">
        <f>_xlfn.CONCAT(詳細設定!O226:S226)</f>
        <v/>
      </c>
    </row>
    <row r="205" spans="1:2">
      <c r="A205" s="418" t="str">
        <f>_xlfn.CONCAT(詳細設定!A227:N227)</f>
        <v>{"description":"に &amp; ゆ → にゅ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p","modifiers":{"optional":["caps_lock"]}},"to":[{"key_code":"delete_or_backspace"},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p","modifiers":{"optional":["caps_lock"]}},"to":[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d","modifiers":{"optional":["caps_lock"]}},"to":[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B205" s="419" t="str">
        <f>_xlfn.CONCAT(詳細設定!O227:S227)</f>
        <v/>
      </c>
    </row>
    <row r="206" spans="1:2">
      <c r="A206" s="418" t="str">
        <f>_xlfn.CONCAT(詳細設定!A228:N228)</f>
        <v>{"description":"ち &amp; ゆ → ちゅ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p","modifiers":{"optional":["caps_lock"]}},"to":[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g","modifiers":{"optional":["caps_lock"]}},"to":[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B206" s="419" t="str">
        <f>_xlfn.CONCAT(詳細設定!O228:S228)</f>
        <v/>
      </c>
    </row>
    <row r="207" spans="1:2">
      <c r="A207" s="418" t="str">
        <f>_xlfn.CONCAT(詳細設定!A229:N229)</f>
        <v>{"description":"ひ &amp; ゆ → ひゅ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p","modifiers":{"optional":["caps_lock"]}},"to":[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x","modifiers":{"optional":["caps_lock"]}},"to":[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B207" s="419" t="str">
        <f>_xlfn.CONCAT(詳細設定!O229:S229)</f>
        <v/>
      </c>
    </row>
    <row r="208" spans="1:2">
      <c r="A208" s="418" t="str">
        <f>_xlfn.CONCAT(詳細設定!A230:N230)</f>
        <v>{"description":"み &amp; ゆ → みゅ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p","modifiers":{"optional":["caps_lock"]}},"to":[{"key_code":"delete_or_backspace"},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p","modifiers":{"optional":["caps_lock"]}},"to":[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b","modifiers":{"optional":["caps_lock"]}},"to":[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B208" s="419" t="str">
        <f>_xlfn.CONCAT(詳細設定!O230:S230)</f>
        <v/>
      </c>
    </row>
    <row r="209" spans="1:2">
      <c r="A209" s="418" t="str">
        <f>_xlfn.CONCAT(詳細設定!A231:N231)</f>
        <v>{"description":"き &amp; よ → きょ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i","modifiers":{"optional":["caps_lock"]}},"to":[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w","modifiers":{"optional":["caps_lock"]}},"to":[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B209" s="419" t="str">
        <f>_xlfn.CONCAT(詳細設定!O231:S231)</f>
        <v/>
      </c>
    </row>
    <row r="210" spans="1:2">
      <c r="A210" s="418" t="str">
        <f>_xlfn.CONCAT(詳細設定!A232:N232)</f>
        <v>{"description":"り &amp; よ → りょ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i","modifiers":{"optional":["caps_lock"]}},"to":[{"key_code":"delete_or_backspace"},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i","modifiers":{"optional":["caps_lock"]}},"to":[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e","modifiers":{"optional":["caps_lock"]}},"to":[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B210" s="419" t="str">
        <f>_xlfn.CONCAT(詳細設定!O232:S232)</f>
        <v/>
      </c>
    </row>
    <row r="211" spans="1:2">
      <c r="A211" s="418" t="str">
        <f>_xlfn.CONCAT(詳細設定!A233:N233)</f>
        <v>{"description":"し &amp; よ → しょ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i","modifiers":{"optional":["caps_lock"]}},"to":[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r","modifiers":{"optional":["caps_lock"]}},"to":[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B211" s="419" t="str">
        <f>_xlfn.CONCAT(詳細設定!O233:S233)</f>
        <v/>
      </c>
    </row>
    <row r="212" spans="1:2">
      <c r="A212" s="418" t="str">
        <f>_xlfn.CONCAT(詳細設定!A234:N234)</f>
        <v>{"description":"に &amp; よ → にょ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i","modifiers":{"optional":["caps_lock"]}},"to":[{"key_code":"delete_or_backspace"},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i","modifiers":{"optional":["caps_lock"]}},"to":[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d","modifiers":{"optional":["caps_lock"]}},"to":[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B212" s="419" t="str">
        <f>_xlfn.CONCAT(詳細設定!O234:S234)</f>
        <v/>
      </c>
    </row>
    <row r="213" spans="1:2">
      <c r="A213" s="418" t="str">
        <f>_xlfn.CONCAT(詳細設定!A235:N235)</f>
        <v>{"description":"ち &amp; よ → ちょ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i","modifiers":{"optional":["caps_lock"]}},"to":[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g","modifiers":{"optional":["caps_lock"]}},"to":[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B213" s="419" t="str">
        <f>_xlfn.CONCAT(詳細設定!O235:S235)</f>
        <v/>
      </c>
    </row>
    <row r="214" spans="1:2">
      <c r="A214" s="418" t="str">
        <f>_xlfn.CONCAT(詳細設定!A236:N236)</f>
        <v>{"description":"ひ &amp; よ → ひょ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i","modifiers":{"optional":["caps_lock"]}},"to":[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x","modifiers":{"optional":["caps_lock"]}},"to":[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B214" s="419" t="str">
        <f>_xlfn.CONCAT(詳細設定!O236:S236)</f>
        <v/>
      </c>
    </row>
    <row r="215" spans="1:2">
      <c r="A215" s="418" t="str">
        <f>_xlfn.CONCAT(詳細設定!A237:N237)</f>
        <v>{"description":"み &amp; よ → みょ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i","modifiers":{"optional":["caps_lock"]}},"to":[{"key_code":"delete_or_backspace"},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i","modifiers":{"optional":["caps_lock"]}},"to":[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b","modifiers":{"optional":["caps_lock"]}},"to":[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B215" s="419" t="str">
        <f>_xlfn.CONCAT(詳細設定!O237:S237)</f>
        <v/>
      </c>
    </row>
    <row r="216" spans="1:2">
      <c r="A216" s="418" t="str">
        <f>_xlfn.CONCAT(詳細設定!A238:N238)</f>
        <v>{"description":"く &amp; あ → IME ON","conditions":[{"type":"variable_unless","name":"LKS","value":2},{"type":"variable_unless","name":"USC","value":0},{"type":"variable_unless","name":"KC_H","value":0}],"from":{"key_code":"j","modifiers":{"optional":["caps_lock"]}},"to":[{"key_code":"delete_or_backspace"},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KC_H","value":0}],"from":{"key_code":"j","modifiers":{"optional":["caps_lock"]}},"to":[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LKS","value":2},{"type":"variable_unless","name":"USC","value":0},{"type":"variable_unless","name":"KC_J","value":0}],"from":{"key_code":"h","modifiers":{"optional":["caps_lock"]}},"to":[{"key_code":"delete_or_backspace"},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{"conditions":[{"type":"variable_unless","name":"KC_J","value":0}],"from":{"key_code":"h","modifiers":{"optional":["caps_lock"]}},"to":[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</v>
      </c>
      <c r="B216" s="419" t="str">
        <f>_xlfn.CONCAT(詳細設定!O238:S238)</f>
        <v/>
      </c>
    </row>
    <row r="217" spans="1:2">
      <c r="A217" s="418" t="str">
        <f>_xlfn.CONCAT(詳細設定!A239:N239)</f>
        <v>{"description":"か &amp; (っ) → IME OFF","conditions":[{"type":"variable_unless","name":"LKS","value":2},{"type":"variable_unless","name":"USC","value":0},{"type":"variable_unless","name":"KC_F","value":0}],"from":{"key_code":"g","modifiers":{"optional":["caps_lock"]}},"to":[{"key_code":"delete_or_backspace"},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KC_F","value":0}],"from":{"key_code":"g","modifiers":{"optional":["caps_lock"]}},"to":[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LKS","value":2},{"type":"variable_unless","name":"USC","value":0},{"type":"variable_unless","name":"KC_G","value":0}],"from":{"key_code":"f","modifiers":{"optional":["caps_lock"]}},"to":[{"key_code":"delete_or_backspace"},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{"conditions":[{"type":"variable_unless","name":"KC_G","value":0}],"from":{"key_code":"f","modifiers":{"optional":["caps_lock"]}},"to":[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</v>
      </c>
      <c r="B217" s="419" t="str">
        <f>_xlfn.CONCAT(詳細設定!O239:S239)</f>
        <v/>
      </c>
    </row>
    <row r="218" spans="1:2">
      <c r="A218" s="418" t="str">
        <f>_xlfn.CONCAT(詳細設定!A240:N240)</f>
        <v>{"description":"こ &amp; な → エンター","conditions":[{"type":"variable_unless","name":"LKS","value":2},{"type":"variable_unless","name":"USC","value":0},{"type":"variable_unless","name":"KC_V","value":0}],"from":{"key_code":"m","modifiers":{"optional":["caps_lock"]}},"to":[{"key_code":"delete_or_backspace"},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KC_V","value":0}],"from":{"key_code":"m","modifiers":{"optional":["caps_lock"]}},"to":[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LKS","value":2},{"type":"variable_unless","name":"USC","value":0},{"type":"variable_unless","name":"KC_M","value":0}],"from":{"key_code":"v","modifiers":{"optional":["caps_lock"]}},"to":[{"key_code":"delete_or_backspace"},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{"conditions":[{"type":"variable_unless","name":"KC_M","value":0}],"from":{"key_code":"v","modifiers":{"optional":["caps_lock"]}},"to":[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</v>
      </c>
      <c r="B218" s="419" t="str">
        <f>_xlfn.CONCAT(詳細設定!O240:S240)</f>
        <v/>
      </c>
    </row>
    <row r="219" spans="1:2">
      <c r="A219" s="418" t="str">
        <f>_xlfn.CONCAT(詳細設定!A241:N241)</f>
        <v>{"description":"き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B219" s="419" t="str">
        <f>_xlfn.CONCAT(詳細設定!O241:S241)</f>
        <v/>
      </c>
    </row>
    <row r="220" spans="1:2">
      <c r="A220" s="418" t="str">
        <f>_xlfn.CONCAT(詳細設定!A242:N242)</f>
        <v>{"description":"て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B220" s="419" t="str">
        <f>_xlfn.CONCAT(詳細設定!O242:S242)</f>
        <v/>
      </c>
    </row>
    <row r="221" spans="1:2">
      <c r="A221" s="418" t="str">
        <f>_xlfn.CONCAT(詳細設定!A243:N243)</f>
        <v>{"description":"し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B221" s="419" t="str">
        <f>_xlfn.CONCAT(詳細設定!O243:S243)</f>
        <v/>
      </c>
    </row>
    <row r="222" spans="1:2">
      <c r="A222" s="418" t="str">
        <f>_xlfn.CONCAT(詳細設定!A244:N244)</f>
        <v>{"description":"る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B222" s="419" t="str">
        <f>_xlfn.CONCAT(詳細設定!O244:S244)</f>
        <v/>
      </c>
    </row>
    <row r="223" spans="1:2">
      <c r="A223" s="418" t="str">
        <f>_xlfn.CONCAT(詳細設定!A245:N245)</f>
        <v>{"description":"す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B223" s="419" t="str">
        <f>_xlfn.CONCAT(詳細設定!O245:S245)</f>
        <v/>
      </c>
    </row>
    <row r="224" spans="1:2">
      <c r="A224" s="418" t="str">
        <f>_xlfn.CONCAT(詳細設定!A246:N246)</f>
        <v>{"description":"へ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B224" s="419" t="str">
        <f>_xlfn.CONCAT(詳細設定!O246:S246)</f>
        <v/>
      </c>
    </row>
    <row r="225" spans="1:2">
      <c r="A225" s="418" t="str">
        <f>_xlfn.CONCAT(詳細設定!A247:N247)</f>
        <v>{"description":"ろ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B225" s="419" t="str">
        <f>_xlfn.CONCAT(詳細設定!O247:S247)</f>
        <v/>
      </c>
    </row>
    <row r="226" spans="1:2">
      <c r="A226" s="418" t="str">
        <f>_xlfn.CONCAT(詳細設定!A248:N248)</f>
        <v>{"description":"け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B226" s="419" t="str">
        <f>_xlfn.CONCAT(詳細設定!O248:S248)</f>
        <v/>
      </c>
    </row>
    <row r="227" spans="1:2">
      <c r="A227" s="418" t="str">
        <f>_xlfn.CONCAT(詳細設定!A249:N249)</f>
        <v>{"description":"と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B227" s="419" t="str">
        <f>_xlfn.CONCAT(詳細設定!O249:S249)</f>
        <v/>
      </c>
    </row>
    <row r="228" spans="1:2">
      <c r="A228" s="418" t="str">
        <f>_xlfn.CONCAT(詳細設定!A250:N250)</f>
        <v>{"description":"か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B228" s="419" t="str">
        <f>_xlfn.CONCAT(詳細設定!O250:S250)</f>
        <v/>
      </c>
    </row>
    <row r="229" spans="1:2">
      <c r="A229" s="418" t="str">
        <f>_xlfn.CONCAT(詳細設定!A251:N251)</f>
        <v>{"description":"(っ)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B229" s="419" t="str">
        <f>_xlfn.CONCAT(詳細設定!O251:S251)</f>
        <v/>
      </c>
    </row>
    <row r="230" spans="1:2">
      <c r="A230" s="418" t="str">
        <f>_xlfn.CONCAT(詳細設定!A252:N252)</f>
        <v>{"description":"く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B230" s="419" t="str">
        <f>_xlfn.CONCAT(詳細設定!O252:S252)</f>
        <v/>
      </c>
    </row>
    <row r="231" spans="1:2">
      <c r="A231" s="418" t="str">
        <f>_xlfn.CONCAT(詳細設定!A253:N253)</f>
        <v>{"description":"あ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B231" s="419" t="str">
        <f>_xlfn.CONCAT(詳細設定!O253:S253)</f>
        <v/>
      </c>
    </row>
    <row r="232" spans="1:2">
      <c r="A232" s="418" t="str">
        <f>_xlfn.CONCAT(詳細設定!A254:N254)</f>
        <v>{"description":"い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B232" s="419" t="str">
        <f>_xlfn.CONCAT(詳細設定!O254:S254)</f>
        <v/>
      </c>
    </row>
    <row r="233" spans="1:2">
      <c r="A233" s="418" t="str">
        <f>_xlfn.CONCAT(詳細設定!A255:N255)</f>
        <v>{"description":"う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B233" s="419" t="str">
        <f>_xlfn.CONCAT(詳細設定!O255:S255)</f>
        <v/>
      </c>
    </row>
    <row r="234" spans="1:2">
      <c r="A234" s="418" t="str">
        <f>_xlfn.CONCAT(詳細設定!A256:N256)</f>
        <v>{"description":"ー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B234" s="419" t="str">
        <f>_xlfn.CONCAT(詳細設定!O256:S256)</f>
        <v/>
      </c>
    </row>
    <row r="235" spans="1:2">
      <c r="A235" s="418" t="str">
        <f>_xlfn.CONCAT(詳細設定!A257:N257)</f>
        <v>{"description":"は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B235" s="419" t="str">
        <f>_xlfn.CONCAT(詳細設定!O257:S257)</f>
        <v/>
      </c>
    </row>
    <row r="236" spans="1:2">
      <c r="A236" s="418" t="str">
        <f>_xlfn.CONCAT(詳細設定!A258:N258)</f>
        <v>{"description":"こ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B236" s="419" t="str">
        <f>_xlfn.CONCAT(詳細設定!O258:S258)</f>
        <v/>
      </c>
    </row>
    <row r="237" spans="1:2">
      <c r="A237" s="418" t="str">
        <f>_xlfn.CONCAT(詳細設定!A259:N259)</f>
        <v>{"description":"そ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B237" s="419" t="str">
        <f>_xlfn.CONCAT(詳細設定!O259:S259)</f>
        <v/>
      </c>
    </row>
    <row r="238" spans="1:2">
      <c r="A238" s="418" t="str">
        <f>_xlfn.CONCAT(詳細設定!A260:N260)</f>
        <v>{"description":"た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B238" s="419" t="str">
        <f>_xlfn.CONCAT(詳細設定!O260:S260)</f>
        <v/>
      </c>
    </row>
    <row r="239" spans="1:2">
      <c r="A239" s="418" t="str">
        <f>_xlfn.CONCAT(詳細設定!A261:N261)</f>
        <v>{"description":"な","conditions":[{"type":"variable_if","name":"LKS","value":1},{"type":"variable_unless","name":"USC","value":0},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2}},{"set_variable":{"name":"LKS","value":1}}],"to_after_key_up":[{"set_variable":{"name":"KC_M","value":0}},{"set_variable":{"name":"USC","value":0}}],"type":"basic"},{"conditions":[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1}},{"set_variable":{"name":"LKS","value":1}}],"to_after_key_up":[{"set_variable":{"name":"KC_M","value":0}},{"set_variable":{"name":"USC","value":0}}],"type":"basic"},</v>
      </c>
      <c r="B239" s="419" t="str">
        <f>_xlfn.CONCAT(詳細設定!O261:S261)</f>
        <v/>
      </c>
    </row>
    <row r="240" spans="1:2">
      <c r="A240" s="418" t="str">
        <f>_xlfn.CONCAT(詳細設定!A262:N262)</f>
        <v>{"description":"ん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B240" s="419" t="str">
        <f>_xlfn.CONCAT(詳細設定!O262:S262)</f>
        <v/>
      </c>
    </row>
    <row r="241" spans="1:2">
      <c r="A241" s="418" t="str">
        <f>_xlfn.CONCAT(詳細設定!A263:N263)</f>
        <v>{"description":"ら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B241" s="419" t="str">
        <f>_xlfn.CONCAT(詳細設定!O263:S263)</f>
        <v/>
      </c>
    </row>
    <row r="242" spans="1:2">
      <c r="A242" s="418" t="str">
        <f>_xlfn.CONCAT(詳細設定!A264:N264)</f>
        <v>{"description":"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B242" s="419" t="str">
        <f>_xlfn.CONCAT(詳細設定!O264:S264)</f>
        <v/>
      </c>
    </row>
    <row r="243" spans="1:2">
      <c r="A243" s="418" t="str">
        <f>_xlfn.CONCAT(詳細設定!A265:N265)</f>
        <v>{"description":"Sp ぬ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B243" s="419" t="str">
        <f>_xlfn.CONCAT(詳細設定!O265:S265)</f>
        <v/>
      </c>
    </row>
    <row r="244" spans="1:2">
      <c r="A244" s="418" t="str">
        <f>_xlfn.CONCAT(詳細設定!A266:N266)</f>
        <v>{"description":"Sp り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B244" s="419" t="str">
        <f>_xlfn.CONCAT(詳細設定!O266:S266)</f>
        <v/>
      </c>
    </row>
    <row r="245" spans="1:2">
      <c r="A245" s="418" t="str">
        <f>_xlfn.CONCAT(詳細設定!A267:N267)</f>
        <v>{"description":"Sp ね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mandatory":["shift"],"optional":["caps_lock"]}},"to":[{"key_code":"n"},{"key_code":"e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mandatory":["shift"],"optional":["caps_lock"]}},"to":[{"key_code":"n"},{"key_code":"e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B245" s="419" t="str">
        <f>_xlfn.CONCAT(詳細設定!O267:S267)</f>
        <v/>
      </c>
    </row>
    <row r="246" spans="1:2">
      <c r="A246" s="418" t="str">
        <f>_xlfn.CONCAT(詳細設定!A268:N268)</f>
        <v>{"description":"Sp さ","conditions":[{"type":"variable_if","name":"LKS","value":1},{"type":"variable_unless","name":"USC","value":0},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2}},{"set_variable":{"name":"LKS","value":1}}],"to_after_key_up":[{"set_variable":{"name":"KC_U","value":0}},{"set_variable":{"name":"USC","value":0}}],"type":"basic"},{"conditions":[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1}},{"set_variable":{"name":"LKS","value":1}}],"to_after_key_up":[{"set_variable":{"name":"KC_U","value":0}},{"set_variable":{"name":"USC","value":0}}],"type":"basic"},</v>
      </c>
      <c r="B246" s="419" t="str">
        <f>_xlfn.CONCAT(詳細設定!O268:S268)</f>
        <v/>
      </c>
    </row>
    <row r="247" spans="1:2">
      <c r="A247" s="418" t="str">
        <f>_xlfn.CONCAT(詳細設定!A269:N269)</f>
        <v>{"description":"Sp よ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B247" s="419" t="str">
        <f>_xlfn.CONCAT(詳細設定!O269:S269)</f>
        <v/>
      </c>
    </row>
    <row r="248" spans="1:2">
      <c r="A248" s="418" t="str">
        <f>_xlfn.CONCAT(詳細設定!A270:N270)</f>
        <v>{"description":"Sp え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B248" s="419" t="str">
        <f>_xlfn.CONCAT(詳細設定!O270:S270)</f>
        <v/>
      </c>
    </row>
    <row r="249" spans="1:2">
      <c r="A249" s="418" t="str">
        <f>_xlfn.CONCAT(詳細設定!A271:N271)</f>
        <v>{"description":"Sp ゆ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B249" s="419" t="str">
        <f>_xlfn.CONCAT(詳細設定!O271:S271)</f>
        <v/>
      </c>
    </row>
    <row r="250" spans="1:2">
      <c r="A250" s="418" t="str">
        <f>_xlfn.CONCAT(詳細設定!A272:N272)</f>
        <v>{"description":"Sp せ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B250" s="419" t="str">
        <f>_xlfn.CONCAT(詳細設定!O272:S272)</f>
        <v/>
      </c>
    </row>
    <row r="251" spans="1:2">
      <c r="A251" s="418" t="str">
        <f>_xlfn.CONCAT(詳細設定!A273:N273)</f>
        <v>{"description":"Sp め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B251" s="419" t="str">
        <f>_xlfn.CONCAT(詳細設定!O273:S273)</f>
        <v/>
      </c>
    </row>
    <row r="252" spans="1:2">
      <c r="A252" s="418" t="str">
        <f>_xlfn.CONCAT(詳細設定!A274:N274)</f>
        <v>{"description":"Sp に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B252" s="419" t="str">
        <f>_xlfn.CONCAT(詳細設定!O274:S274)</f>
        <v/>
      </c>
    </row>
    <row r="253" spans="1:2">
      <c r="A253" s="418" t="str">
        <f>_xlfn.CONCAT(詳細設定!A275:N275)</f>
        <v>{"description":"Sp ま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B253" s="419" t="str">
        <f>_xlfn.CONCAT(詳細設定!O275:S275)</f>
        <v/>
      </c>
    </row>
    <row r="254" spans="1:2">
      <c r="A254" s="418" t="str">
        <f>_xlfn.CONCAT(詳細設定!A276:N276)</f>
        <v>{"description":"Sp ち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B254" s="419" t="str">
        <f>_xlfn.CONCAT(詳細設定!O276:S276)</f>
        <v/>
      </c>
    </row>
    <row r="255" spans="1:2">
      <c r="A255" s="418" t="str">
        <f>_xlfn.CONCAT(詳細設定!A277:N277)</f>
        <v>{"description":"Sp や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B255" s="419" t="str">
        <f>_xlfn.CONCAT(詳細設定!O277:S277)</f>
        <v/>
      </c>
    </row>
    <row r="256" spans="1:2">
      <c r="A256" s="418" t="str">
        <f>_xlfn.CONCAT(詳細設定!A278:N278)</f>
        <v>{"description":"Sp の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B256" s="419" t="str">
        <f>_xlfn.CONCAT(詳細設定!O278:S278)</f>
        <v/>
      </c>
    </row>
    <row r="257" spans="1:2">
      <c r="A257" s="418" t="str">
        <f>_xlfn.CONCAT(詳細設定!A279:N279)</f>
        <v>{"description":"Sp も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B257" s="419" t="str">
        <f>_xlfn.CONCAT(詳細設定!O279:S279)</f>
        <v/>
      </c>
    </row>
    <row r="258" spans="1:2">
      <c r="A258" s="418" t="str">
        <f>_xlfn.CONCAT(詳細設定!A280:N280)</f>
        <v>{"description":"Sp つ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mandatory":["shift"],"optional":["caps_lock"]}},"to":[{"key_code":"t"},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mandatory":["shift"],"optional":["caps_lock"]}},"to":[{"key_code":"t"},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B258" s="419" t="str">
        <f>_xlfn.CONCAT(詳細設定!O280:S280)</f>
        <v/>
      </c>
    </row>
    <row r="259" spans="1:2">
      <c r="A259" s="418" t="str">
        <f>_xlfn.CONCAT(詳細設定!A281:N281)</f>
        <v>{"description":"Sp ふ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mandatory":["shift"],"optional":["caps_lock"]}},"to":[{"key_code":"h"},{"key_code":"u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mandatory":["shift"],"optional":["caps_lock"]}},"to":[{"key_code":"h"},{"key_code":"u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B259" s="419" t="str">
        <f>_xlfn.CONCAT(詳細設定!O281:S281)</f>
        <v/>
      </c>
    </row>
    <row r="260" spans="1:2">
      <c r="A260" s="418" t="str">
        <f>_xlfn.CONCAT(詳細設定!A282:N282)</f>
        <v>{"description":"Sp を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B260" s="419" t="str">
        <f>_xlfn.CONCAT(詳細設定!O282:S282)</f>
        <v/>
      </c>
    </row>
    <row r="261" spans="1:2">
      <c r="A261" s="418" t="str">
        <f>_xlfn.CONCAT(詳細設定!A283:N283)</f>
        <v>{"description":"Sp み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B261" s="419" t="str">
        <f>_xlfn.CONCAT(詳細設定!O283:S283)</f>
        <v/>
      </c>
    </row>
    <row r="262" spans="1:2">
      <c r="A262" s="418" t="str">
        <f>_xlfn.CONCAT(詳細設定!A284:N284)</f>
        <v>{"description":"Sp お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B262" s="419" t="str">
        <f>_xlfn.CONCAT(詳細設定!O284:S284)</f>
        <v/>
      </c>
    </row>
    <row r="263" spans="1:2">
      <c r="A263" s="418" t="str">
        <f>_xlfn.CONCAT(詳細設定!A285:N285)</f>
        <v>{"description":"Sp む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mandatory":["shift"],"optional":["caps_lock"]}},"to":[{"key_code":"m"},{"key_code":"u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mandatory":["shift"],"optional":["caps_lock"]}},"to":[{"key_code":"m"},{"key_code":"u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B263" s="419" t="str">
        <f>_xlfn.CONCAT(詳細設定!O285:S285)</f>
        <v/>
      </c>
    </row>
    <row r="264" spans="1:2">
      <c r="A264" s="418" t="str">
        <f>_xlfn.CONCAT(詳細設定!A286:N286)</f>
        <v>{"description":"Sp わ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mandatory":["shift"],"optional":["caps_lock"]}},"to":[{"key_code":"w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mandatory":["shift"],"optional":["caps_lock"]}},"to":[{"key_code":"w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B264" s="419" t="str">
        <f>_xlfn.CONCAT(詳細設定!O286:S286)</f>
        <v/>
      </c>
    </row>
    <row r="265" spans="1:2">
      <c r="A265" s="418" t="str">
        <f>_xlfn.CONCAT(詳細設定!A287:N287)</f>
        <v>{"description":"Sp 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B265" s="419" t="str">
        <f>_xlfn.CONCAT(詳細設定!O287:S287)</f>
        <v/>
      </c>
    </row>
    <row r="266" spans="1:2">
      <c r="A266" s="418" t="str">
        <f>_xlfn.CONCAT(詳細設定!A288:N288)</f>
        <v>{"description":"Sp @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2}},{"set_variable":{"name":"LKS","value":1}}],"to_after_key_up":[{"set_variable":{"name":"KC_LBRC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1}},{"set_variable":{"name":"LKS","value":1}}],"to_after_key_up":[{"set_variable":{"name":"KC_LBRC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2}},{"set_variable":{"name":"LKS","value":1}}],"to_after_key_up":[{"set_variable":{"name":"KC_LBRC","value":0}},{"set_variable":{"name":"USC","value":0}}],"type":"basic"},{"conditions":[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1}},{"set_variable":{"name":"LKS","value":1}}],"to_after_key_up":[{"set_variable":{"name":"KC_LBRC","value":0}},{"set_variable":{"name":"USC","value":0}}],"type":"basic"},</v>
      </c>
      <c r="B266" s="419" t="str">
        <f>_xlfn.CONCAT(詳細設定!O288:S288)</f>
        <v/>
      </c>
    </row>
    <row r="267" spans="1:2">
      <c r="A267" s="418" t="str">
        <f>_xlfn.CONCAT(詳細設定!A289:N289)</f>
        <v>{"description":"Sp [","conditions":[{"type":"variable_if","name":"LKS","value":1},{"type":"variable_unless","name":"USC","value":0},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2}},{"set_variable":{"name":"LKS","value":1}}],"to_after_key_up":[{"set_variable":{"name":"KC_RBRC","value":0}},{"set_variable":{"name":"USC","value":0}}],"type":"basic"},{"conditions":[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1}},{"set_variable":{"name":"LKS","value":1}}],"to_after_key_up":[{"set_variable":{"name":"KC_RBRC","value":0}},{"set_variable":{"name":"USC","value":0}}],"type":"basic"},</v>
      </c>
      <c r="B267" s="419" t="str">
        <f>_xlfn.CONCAT(詳細設定!O289:S289)</f>
        <v/>
      </c>
    </row>
    <row r="268" spans="1:2">
      <c r="A268" s="418" t="str">
        <f>_xlfn.CONCAT(詳細設定!A290:N290)</f>
        <v>{"description":"Sp ]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2}},{"set_variable":{"name":"LKS","value":1}}],"to_after_key_up":[{"set_variable":{"name":"KC_NUHS","value":0}},{"set_variable":{"name":"USC","value":0}}],"type":"basic"},{"conditions":[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1}},{"set_variable":{"name":"LKS","value":1}}],"to_after_key_up":[{"set_variable":{"name":"KC_NUHS","value":0}},{"set_variable":{"name":"USC","value":0}}],"type":"basic"},</v>
      </c>
      <c r="B268" s="419" t="str">
        <f>_xlfn.CONCAT(詳細設定!O290:S290)</f>
        <v/>
      </c>
    </row>
    <row r="269" spans="1:2">
      <c r="A269" s="418" t="str">
        <f>_xlfn.CONCAT(詳細設定!A291:N291)</f>
        <v>{"description":"(Sp) ヴ","conditions":[{"type":"variable_if","name":"LKS","value":1},{"type":"variable_unless","name":"USC","value":0},{"input_sources":[{"language":"ja"}],"type":"input_source_if"},{"input_sources":[{"input_mode_id":"Roman$"}],"type":"input_source_unless"}],"from":{"key_code":"q","modifiers":{"optional":["shift","caps_lock"]}},"to":[{"key_code":"v"},{"key_code":"u"},{"set_variable":{"name":"KC_Q","value":1}},{"set_variable":{"name":"USC","value":2}},{"set_variable":{"name":"LKS","value":1}}],"to_after_key_up":[{"set_variable":{"name":"KC_Q","value":0}},{"set_variable":{"name":"USC","value":0}}],"type":"basic"},{"conditions":[{"input_sources":[{"language":"ja"}],"type":"input_source_if"},{"input_sources":[{"input_mode_id":"Roman$"}],"type":"input_source_unless"}],"from":{"key_code":"q","modifiers":{"optional":["shift","caps_lock"]}},"to":[{"key_code":"v"},{"key_code":"u"},{"set_variable":{"name":"KC_Q","value":1}},{"set_variable":{"name":"USC","value":1}},{"set_variable":{"name":"LKS","value":1}}],"to_after_key_up":[{"set_variable":{"name":"KC_Q","value":0}},{"set_variable":{"name":"USC","value":0}}],"type":"basic"},</v>
      </c>
      <c r="B269" s="419" t="str">
        <f>_xlfn.CONCAT(詳細設定!O291:S291)</f>
        <v/>
      </c>
    </row>
    <row r="270" spans="1:2">
      <c r="A270" s="418" t="str">
        <f>_xlfn.CONCAT(詳細設定!A292:N292)</f>
        <v>{"description":"(Sp) ほ","conditions":[{"type":"variable_if","name":"LKS","value":1},{"type":"variable_unless","name":"USC","value":0},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2}},{"set_variable":{"name":"LKS","value":1}}],"to_after_key_up":[{"set_variable":{"name":"KC_Z","value":0}},{"set_variable":{"name":"USC","value":0}}],"type":"basic"},{"conditions":[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1}},{"set_variable":{"name":"LKS","value":1}}],"to_after_key_up":[{"set_variable":{"name":"KC_Z","value":0}},{"set_variable":{"name":"USC","value":0}}],"type":"basic"},</v>
      </c>
      <c r="B270" s="419" t="str">
        <f>_xlfn.CONCAT(詳細設定!O292:S292)</f>
        <v/>
      </c>
    </row>
    <row r="271" spans="1:2">
      <c r="A271" s="418" t="str">
        <f>_xlfn.CONCAT(詳細設定!A293:N293)</f>
        <v>{"description":"(Sp) ひ","conditions":[{"type":"variable_if","name":"LKS","value":1},{"type":"variable_unless","name":"USC","value":0},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2}},{"set_variable":{"name":"LKS","value":1}}],"to_after_key_up":[{"set_variable":{"name":"KC_X","value":0}},{"set_variable":{"name":"USC","value":0}}],"type":"basic"},{"conditions":[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1}},{"set_variable":{"name":"LKS","value":1}}],"to_after_key_up":[{"set_variable":{"name":"KC_X","value":0}},{"set_variable":{"name":"USC","value":0}}],"type":"basic"},</v>
      </c>
      <c r="B271" s="419" t="str">
        <f>_xlfn.CONCAT(詳細設定!O293:S293)</f>
        <v/>
      </c>
    </row>
    <row r="272" spans="1:2">
      <c r="A272" s="418" t="str">
        <f>_xlfn.CONCAT(詳細設定!A294:N294)</f>
        <v>{"description":"(Sp) れ","conditions":[{"type":"variable_if","name":"LKS","value":1},{"type":"variable_unless","name":"USC","value":0},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2}},{"set_variable":{"name":"LKS","value":1}}],"to_after_key_up":[{"set_variable":{"name":"KC_SLSH","value":0}},{"set_variable":{"name":"USC","value":0}}],"type":"basic"},{"conditions":[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1}},{"set_variable":{"name":"LKS","value":1}}],"to_after_key_up":[{"set_variable":{"name":"KC_SLSH","value":0}},{"set_variable":{"name":"USC","value":0}}],"type":"basic"},</v>
      </c>
      <c r="B272" s="419" t="str">
        <f>_xlfn.CONCAT(詳細設定!O294:S294)</f>
        <v/>
      </c>
    </row>
    <row r="273" spans="1:2">
      <c r="A273" s="418" t="str">
        <f>_xlfn.CONCAT(詳細設定!A295:N295)</f>
        <v>{"description":"BS","conditions":[{"input_sources":[{"language":"ja"}],"type":"input_source_if"},{"input_sources":[{"input_mode_id":"Roman$"}],"type":"input_source_unless"}],"from":{"key_code":"u"},"to":[{"set_variable":{"name":"KC_U","value":1}}],"to_if_alone":[{"key_code":"delete_or_backspace"}],"to_if_held_down":[{"key_code":"delete_or_backspace"}],"to_after_key_up":[{"set_variable":{"name":"KC_U","value":0}},{"set_variable":{"name":"USC","value":0}}],"type":"basic"},</v>
      </c>
      <c r="B273" s="419" t="str">
        <f>_xlfn.CONCAT(詳細設定!O295:S295)</f>
        <v/>
      </c>
    </row>
    <row r="274" spans="1:2">
      <c r="A274" s="418" t="str">
        <f>_xlfn.CONCAT(詳細設定!A296:N296)</f>
        <v>{"description":"Sp 、","conditions":[{"input_sources":[{"language":"ja"}],"type":"input_source_if"},{"input_sources":[{"input_mode_id":"Roman$"}],"type":"input_source_unless"}],"from":{"key_code":"v","modifiers":{"mandatory":["shift"],"optional":["caps_lock"]}},"to":[{"set_variable":{"name":"KC_V","value":1}}],"to_if_alone":[{"key_code":"comma"},{"key_code":"return_or_enter"}],"to_after_key_up":[{"set_variable":{"name":"KC_V","value":0}},{"set_variable":{"name":"USC","value":0}}],"type":"basic"},</v>
      </c>
      <c r="B274" s="419" t="str">
        <f>_xlfn.CONCAT(詳細設定!O296:S296)</f>
        <v/>
      </c>
    </row>
    <row r="275" spans="1:2">
      <c r="A275" s="418" t="str">
        <f>_xlfn.CONCAT(詳細設定!A297:N297)</f>
        <v>{"description":"Sp 。","conditions":[{"input_sources":[{"language":"ja"}],"type":"input_source_if"},{"input_sources":[{"input_mode_id":"Roman$"}],"type":"input_source_unless"}],"from":{"key_code":"m","modifiers":{"mandatory":["shift"],"optional":["caps_lock"]}},"to":[{"set_variable":{"name":"KC_M","value":1}}],"to_if_alone":[{"key_code":"period"},{"key_code":"return_or_enter"}],"to_after_key_up":[{"set_variable":{"name":"KC_M","value":0}},{"set_variable":{"name":"USC","value":0}}],"type":"basic"},</v>
      </c>
      <c r="B275" s="419" t="str">
        <f>_xlfn.CONCAT(詳細設定!O297:S297)</f>
        <v/>
      </c>
    </row>
    <row r="276" spans="1:2">
      <c r="A276" s="418" t="str">
        <f>_xlfn.CONCAT(詳細設定!A298:N298)</f>
        <v>{"description":"(Sp) 左","conditions":[{"input_sources":[{"language":"ja"}],"type":"input_source_if"},{"input_sources":[{"input_mode_id":"Roman$"}],"type":"input_source_unless"}],"from":{"key_code":"t","modifiers":{"optional":["shift","caps_lock"]}},"to":[{"set_variable":{"name":"KC_T","value":1}}],"to_if_alone":[{"key_code":"n","modifiers":["control"]}],"to_if_held_down":[{"key_code":"n","modifiers":["control"]}],"to_after_key_up":[{"set_variable":{"name":"KC_T","value":0}},{"set_variable":{"name":"USC","value":0}}],"type":"basic"},</v>
      </c>
      <c r="B276" s="419" t="str">
        <f>_xlfn.CONCAT(詳細設定!O298:S298)</f>
        <v/>
      </c>
    </row>
    <row r="277" spans="1:2">
      <c r="A277" s="418" t="str">
        <f>_xlfn.CONCAT(詳細設定!A299:N299)</f>
        <v>{"description":"(Sp) 右","conditions":[{"input_sources":[{"language":"ja"}],"type":"input_source_if"},{"input_sources":[{"input_mode_id":"Roman$"}],"type":"input_source_unless"}],"from":{"key_code":"y","modifiers":{"optional":["shift","caps_lock"]}},"to":[{"set_variable":{"name":"KC_Y","value":1}}],"to_if_alone":[{"key_code":"p","modifiers":["control"]}],"to_if_held_down":[{"key_code":"p","modifiers":["control"]}],"to_after_key_up":[{"set_variable":{"name":"KC_Y","value":0}},{"set_variable":{"name":"USC","value":0}}],"type":"basic"},</v>
      </c>
      <c r="B277" s="419" t="str">
        <f>_xlfn.CONCAT(詳細設定!O299:S299)</f>
        <v/>
      </c>
    </row>
    <row r="278" spans="1:2">
      <c r="A278" s="418" t="str">
        <f>_xlfn.CONCAT(詳細設定!A300:N300)</f>
        <v/>
      </c>
      <c r="B278" s="419" t="str">
        <f>_xlfn.CONCAT(詳細設定!O300:S300)</f>
        <v>{"description":"[英数] 1","conditions":[{"type":"variable_unless","name":"USC","value":0}],"from":{"key_code":"1","modifiers":{"optional":["shift","caps_lock"]}},"to":[{"key_code":"1"},{"set_variable":{"name":"KC_1","value":1}},{"set_variable":{"name":"USC","value":2}},{"set_variable":{"name":"LKS","value":1}}],"to_after_key_up":[{"set_variable":{"name":"KC_1","value":0}},{"set_variable":{"name":"USC","value":0}}],"type":"basic"},{"from":{"key_code":"1","modifiers":{"optional":["shift","caps_lock"]}},"to":[{"key_code":"1"},{"set_variable":{"name":"KC_1","value":1}},{"set_variable":{"name":"USC","value":1}},{"set_variable":{"name":"LKS","value":1}}],"to_after_key_up":[{"set_variable":{"name":"KC_1","value":0}},{"set_variable":{"name":"USC","value":0}}],"type":"basic"},</v>
      </c>
    </row>
    <row r="279" spans="1:2">
      <c r="A279" s="418" t="str">
        <f>_xlfn.CONCAT(詳細設定!A301:N301)</f>
        <v/>
      </c>
      <c r="B279" s="419" t="str">
        <f>_xlfn.CONCAT(詳細設定!O301:S301)</f>
        <v>{"description":"[英数] 2","conditions":[{"type":"variable_unless","name":"USC","value":0}],"from":{"key_code":"2","modifiers":{"optional":["shift","caps_lock"]}},"to":[{"key_code":"2"},{"set_variable":{"name":"KC_2","value":1}},{"set_variable":{"name":"USC","value":2}},{"set_variable":{"name":"LKS","value":1}}],"to_after_key_up":[{"set_variable":{"name":"KC_2","value":0}},{"set_variable":{"name":"USC","value":0}}],"type":"basic"},{"from":{"key_code":"2","modifiers":{"optional":["shift","caps_lock"]}},"to":[{"key_code":"2"},{"set_variable":{"name":"KC_2","value":1}},{"set_variable":{"name":"USC","value":1}},{"set_variable":{"name":"LKS","value":1}}],"to_after_key_up":[{"set_variable":{"name":"KC_2","value":0}},{"set_variable":{"name":"USC","value":0}}],"type":"basic"},</v>
      </c>
    </row>
    <row r="280" spans="1:2">
      <c r="A280" s="418" t="str">
        <f>_xlfn.CONCAT(詳細設定!A302:N302)</f>
        <v/>
      </c>
      <c r="B280" s="419" t="str">
        <f>_xlfn.CONCAT(詳細設定!O302:S302)</f>
        <v>{"description":"[英数] 3","conditions":[{"type":"variable_unless","name":"USC","value":0}],"from":{"key_code":"3","modifiers":{"optional":["shift","caps_lock"]}},"to":[{"key_code":"3"},{"set_variable":{"name":"KC_3","value":1}},{"set_variable":{"name":"USC","value":2}},{"set_variable":{"name":"LKS","value":1}}],"to_after_key_up":[{"set_variable":{"name":"KC_3","value":0}},{"set_variable":{"name":"USC","value":0}}],"type":"basic"},{"from":{"key_code":"3","modifiers":{"optional":["shift","caps_lock"]}},"to":[{"key_code":"3"},{"set_variable":{"name":"KC_3","value":1}},{"set_variable":{"name":"USC","value":1}},{"set_variable":{"name":"LKS","value":1}}],"to_after_key_up":[{"set_variable":{"name":"KC_3","value":0}},{"set_variable":{"name":"USC","value":0}}],"type":"basic"},</v>
      </c>
    </row>
    <row r="281" spans="1:2">
      <c r="A281" s="418" t="str">
        <f>_xlfn.CONCAT(詳細設定!A303:N303)</f>
        <v/>
      </c>
      <c r="B281" s="419" t="str">
        <f>_xlfn.CONCAT(詳細設定!O303:S303)</f>
        <v>{"description":"[英数] 4","conditions":[{"type":"variable_unless","name":"USC","value":0}],"from":{"key_code":"4","modifiers":{"optional":["shift","caps_lock"]}},"to":[{"key_code":"4"},{"set_variable":{"name":"KC_4","value":1}},{"set_variable":{"name":"USC","value":2}},{"set_variable":{"name":"LKS","value":1}}],"to_after_key_up":[{"set_variable":{"name":"KC_4","value":0}},{"set_variable":{"name":"USC","value":0}}],"type":"basic"},{"from":{"key_code":"4","modifiers":{"optional":["shift","caps_lock"]}},"to":[{"key_code":"4"},{"set_variable":{"name":"KC_4","value":1}},{"set_variable":{"name":"USC","value":1}},{"set_variable":{"name":"LKS","value":1}}],"to_after_key_up":[{"set_variable":{"name":"KC_4","value":0}},{"set_variable":{"name":"USC","value":0}}],"type":"basic"},</v>
      </c>
    </row>
    <row r="282" spans="1:2">
      <c r="A282" s="418" t="str">
        <f>_xlfn.CONCAT(詳細設定!A304:N304)</f>
        <v/>
      </c>
      <c r="B282" s="419" t="str">
        <f>_xlfn.CONCAT(詳細設定!O304:S304)</f>
        <v>{"description":"[英数] 5","conditions":[{"type":"variable_unless","name":"USC","value":0}],"from":{"key_code":"5","modifiers":{"optional":["shift","caps_lock"]}},"to":[{"key_code":"5"},{"set_variable":{"name":"KC_5","value":1}},{"set_variable":{"name":"USC","value":2}},{"set_variable":{"name":"LKS","value":1}}],"to_after_key_up":[{"set_variable":{"name":"KC_5","value":0}},{"set_variable":{"name":"USC","value":0}}],"type":"basic"},{"from":{"key_code":"5","modifiers":{"optional":["shift","caps_lock"]}},"to":[{"key_code":"5"},{"set_variable":{"name":"KC_5","value":1}},{"set_variable":{"name":"USC","value":1}},{"set_variable":{"name":"LKS","value":1}}],"to_after_key_up":[{"set_variable":{"name":"KC_5","value":0}},{"set_variable":{"name":"USC","value":0}}],"type":"basic"},</v>
      </c>
    </row>
    <row r="283" spans="1:2">
      <c r="A283" s="418" t="str">
        <f>_xlfn.CONCAT(詳細設定!A305:N305)</f>
        <v/>
      </c>
      <c r="B283" s="419" t="str">
        <f>_xlfn.CONCAT(詳細設定!O305:S305)</f>
        <v>{"description":"[英数] 6","conditions":[{"type":"variable_unless","name":"USC","value":0}],"from":{"key_code":"6","modifiers":{"optional":["shift","caps_lock"]}},"to":[{"key_code":"6"},{"set_variable":{"name":"KC_6","value":1}},{"set_variable":{"name":"USC","value":2}},{"set_variable":{"name":"LKS","value":1}}],"to_after_key_up":[{"set_variable":{"name":"KC_6","value":0}},{"set_variable":{"name":"USC","value":0}}],"type":"basic"},{"from":{"key_code":"6","modifiers":{"optional":["shift","caps_lock"]}},"to":[{"key_code":"6"},{"set_variable":{"name":"KC_6","value":1}},{"set_variable":{"name":"USC","value":1}},{"set_variable":{"name":"LKS","value":1}}],"to_after_key_up":[{"set_variable":{"name":"KC_6","value":0}},{"set_variable":{"name":"USC","value":0}}],"type":"basic"},</v>
      </c>
    </row>
    <row r="284" spans="1:2">
      <c r="A284" s="418" t="str">
        <f>_xlfn.CONCAT(詳細設定!A306:N306)</f>
        <v/>
      </c>
      <c r="B284" s="419" t="str">
        <f>_xlfn.CONCAT(詳細設定!O306:S306)</f>
        <v>{"description":"[英数] 7","conditions":[{"type":"variable_unless","name":"USC","value":0}],"from":{"key_code":"7","modifiers":{"optional":["shift","caps_lock"]}},"to":[{"key_code":"7"},{"set_variable":{"name":"KC_7","value":1}},{"set_variable":{"name":"USC","value":2}},{"set_variable":{"name":"LKS","value":1}}],"to_after_key_up":[{"set_variable":{"name":"KC_7","value":0}},{"set_variable":{"name":"USC","value":0}}],"type":"basic"},{"from":{"key_code":"7","modifiers":{"optional":["shift","caps_lock"]}},"to":[{"key_code":"7"},{"set_variable":{"name":"KC_7","value":1}},{"set_variable":{"name":"USC","value":1}},{"set_variable":{"name":"LKS","value":1}}],"to_after_key_up":[{"set_variable":{"name":"KC_7","value":0}},{"set_variable":{"name":"USC","value":0}}],"type":"basic"},</v>
      </c>
    </row>
    <row r="285" spans="1:2">
      <c r="A285" s="418" t="str">
        <f>_xlfn.CONCAT(詳細設定!A307:N307)</f>
        <v/>
      </c>
      <c r="B285" s="419" t="str">
        <f>_xlfn.CONCAT(詳細設定!O307:S307)</f>
        <v>{"description":"[英数] 8","conditions":[{"type":"variable_unless","name":"USC","value":0}],"from":{"key_code":"8","modifiers":{"optional":["shift","caps_lock"]}},"to":[{"key_code":"8"},{"set_variable":{"name":"KC_8","value":1}},{"set_variable":{"name":"USC","value":2}},{"set_variable":{"name":"LKS","value":1}}],"to_after_key_up":[{"set_variable":{"name":"KC_8","value":0}},{"set_variable":{"name":"USC","value":0}}],"type":"basic"},{"from":{"key_code":"8","modifiers":{"optional":["shift","caps_lock"]}},"to":[{"key_code":"8"},{"set_variable":{"name":"KC_8","value":1}},{"set_variable":{"name":"USC","value":1}},{"set_variable":{"name":"LKS","value":1}}],"to_after_key_up":[{"set_variable":{"name":"KC_8","value":0}},{"set_variable":{"name":"USC","value":0}}],"type":"basic"},</v>
      </c>
    </row>
    <row r="286" spans="1:2">
      <c r="A286" s="418" t="str">
        <f>_xlfn.CONCAT(詳細設定!A308:N308)</f>
        <v/>
      </c>
      <c r="B286" s="419" t="str">
        <f>_xlfn.CONCAT(詳細設定!O308:S308)</f>
        <v>{"description":"[英数] 9","conditions":[{"type":"variable_unless","name":"USC","value":0}],"from":{"key_code":"9","modifiers":{"optional":["shift","caps_lock"]}},"to":[{"key_code":"9"},{"set_variable":{"name":"KC_9","value":1}},{"set_variable":{"name":"USC","value":2}},{"set_variable":{"name":"LKS","value":1}}],"to_after_key_up":[{"set_variable":{"name":"KC_9","value":0}},{"set_variable":{"name":"USC","value":0}}],"type":"basic"},{"from":{"key_code":"9","modifiers":{"optional":["shift","caps_lock"]}},"to":[{"key_code":"9"},{"set_variable":{"name":"KC_9","value":1}},{"set_variable":{"name":"USC","value":1}},{"set_variable":{"name":"LKS","value":1}}],"to_after_key_up":[{"set_variable":{"name":"KC_9","value":0}},{"set_variable":{"name":"USC","value":0}}],"type":"basic"},</v>
      </c>
    </row>
    <row r="287" spans="1:2">
      <c r="A287" s="418" t="str">
        <f>_xlfn.CONCAT(詳細設定!A309:N309)</f>
        <v/>
      </c>
      <c r="B287" s="419" t="str">
        <f>_xlfn.CONCAT(詳細設定!O309:S309)</f>
        <v>{"description":"[英数] 0","conditions":[{"type":"variable_unless","name":"USC","value":0}],"from":{"key_code":"0","modifiers":{"optional":["shift","caps_lock"]}},"to":[{"key_code":"0"},{"set_variable":{"name":"KC_0","value":1}},{"set_variable":{"name":"USC","value":2}},{"set_variable":{"name":"LKS","value":1}}],"to_after_key_up":[{"set_variable":{"name":"KC_0","value":0}},{"set_variable":{"name":"USC","value":0}}],"type":"basic"},{"from":{"key_code":"0","modifiers":{"optional":["shift","caps_lock"]}},"to":[{"key_code":"0"},{"set_variable":{"name":"KC_0","value":1}},{"set_variable":{"name":"USC","value":1}},{"set_variable":{"name":"LKS","value":1}}],"to_after_key_up":[{"set_variable":{"name":"KC_0","value":0}},{"set_variable":{"name":"USC","value":0}}],"type":"basic"},</v>
      </c>
    </row>
    <row r="288" spans="1:2">
      <c r="A288" s="418" t="str">
        <f>_xlfn.CONCAT(詳細設定!A310:N310)</f>
        <v/>
      </c>
      <c r="B288" s="419" t="str">
        <f>_xlfn.CONCAT(詳細設定!O310:S310)</f>
        <v>{"description":"[英数] Hyphen","conditions":[{"type":"variable_unless","name":"USC","value":0}],"from":{"key_code":"hyphen","modifiers":{"optional":["shift","caps_lock"]}},"to":[{"key_code":"hyphen"},{"set_variable":{"name":"KC_MINS","value":1}},{"set_variable":{"name":"USC","value":2}},{"set_variable":{"name":"LKS","value":1}}],"to_after_key_up":[{"set_variable":{"name":"KC_MINS","value":0}},{"set_variable":{"name":"USC","value":0}}],"type":"basic"},{"from":{"key_code":"hyphen","modifiers":{"optional":["shift","caps_lock"]}},"to":[{"key_code":"hyphen"},{"set_variable":{"name":"KC_MINS","value":1}},{"set_variable":{"name":"USC","value":1}},{"set_variable":{"name":"LKS","value":1}}],"to_after_key_up":[{"set_variable":{"name":"KC_MINS","value":0}},{"set_variable":{"name":"USC","value":0}}],"type":"basic"},</v>
      </c>
    </row>
    <row r="289" spans="1:2">
      <c r="A289" s="418" t="str">
        <f>_xlfn.CONCAT(詳細設定!A311:N311)</f>
        <v/>
      </c>
      <c r="B289" s="419" t="str">
        <f>_xlfn.CONCAT(詳細設定!O311:S311)</f>
        <v>{"description":"[英数] Equal_Sign","conditions":[{"type":"variable_unless","name":"USC","value":0}],"from":{"key_code":"equal_sign","modifiers":{"optional":["shift","caps_lock"]}},"to":[{"key_code":"equal_sign"},{"set_variable":{"name":"KC_EQL","value":1}},{"set_variable":{"name":"USC","value":2}},{"set_variable":{"name":"LKS","value":1}}],"to_after_key_up":[{"set_variable":{"name":"KC_EQL","value":0}},{"set_variable":{"name":"USC","value":0}}],"type":"basic"},{"from":{"key_code":"equal_sign","modifiers":{"optional":["shift","caps_lock"]}},"to":[{"key_code":"equal_sign"},{"set_variable":{"name":"KC_EQL","value":1}},{"set_variable":{"name":"USC","value":1}},{"set_variable":{"name":"LKS","value":1}}],"to_after_key_up":[{"set_variable":{"name":"KC_EQL","value":0}},{"set_variable":{"name":"USC","value":0}}],"type":"basic"},</v>
      </c>
    </row>
    <row r="290" spans="1:2">
      <c r="A290" s="418" t="str">
        <f>_xlfn.CONCAT(詳細設定!A312:N312)</f>
        <v/>
      </c>
      <c r="B290" s="419" t="str">
        <f>_xlfn.CONCAT(詳細設定!O312:S312)</f>
        <v>{"description":"[英数] International3","conditions":[{"type":"keyboard_type_if","keyboard_types":["jis"]},{"type":"variable_unless","name":"USC","value":0}],"from":{"key_code":"international3","modifiers":{"optional":["shift","caps_lock"]}},"to":[{"key_code":"international3"},{"set_variable":{"name":"JP_YEN","value":1}},{"set_variable":{"name":"USC","value":2}},{"set_variable":{"name":"LKS","value":1}}],"to_after_key_up":[{"set_variable":{"name":"JP_YEN","value":0}},{"set_variable":{"name":"USC","value":0}}],"type":"basic"},{"conditions":[{"type":"keyboard_type_if","keyboard_types":["jis"]}],"from":{"key_code":"international3","modifiers":{"optional":["shift","caps_lock"]}},"to":[{"key_code":"international3"},{"set_variable":{"name":"JP_YEN","value":1}},{"set_variable":{"name":"USC","value":1}},{"set_variable":{"name":"LKS","value":1}}],"to_after_key_up":[{"set_variable":{"name":"JP_YEN","value":0}},{"set_variable":{"name":"USC","value":0}}],"type":"basic"},{"conditions":[{"type":"variable_unless","name":"USC","value":0}],"from":{"key_code":"international3","modifiers":{"optional":["shift","caps_lock"]}},"to":[{"key_code":"grave_accent_and_tilde"},{"set_variable":{"name":"JP_YEN","value":1}},{"set_variable":{"name":"USC","value":2}},{"set_variable":{"name":"LKS","value":1}}],"to_after_key_up":[{"set_variable":{"name":"JP_YEN","value":0}},{"set_variable":{"name":"USC","value":0}}],"type":"basic"},{"from":{"key_code":"international3","modifiers":{"optional":["shift","caps_lock"]}},"to":[{"key_code":"grave_accent_and_tilde"},{"set_variable":{"name":"JP_YEN","value":1}},{"set_variable":{"name":"USC","value":1}},{"set_variable":{"name":"LKS","value":1}}],"to_after_key_up":[{"set_variable":{"name":"JP_YEN","value":0}},{"set_variable":{"name":"USC","value":0}}],"type":"basic"},</v>
      </c>
    </row>
    <row r="291" spans="1:2">
      <c r="A291" s="418" t="str">
        <f>_xlfn.CONCAT(詳細設定!A313:N313)</f>
        <v/>
      </c>
      <c r="B291" s="419" t="str">
        <f>_xlfn.CONCAT(詳細設定!O313:S313)</f>
        <v>{"description":"[英数] Q","conditions":[{"type":"variable_unless","name":"USC","value":0}],"from":{"key_code":"q","modifiers":{"optional":["shift","caps_lock"]}},"to":[{"key_code":"q"},{"set_variable":{"name":"KC_Q","value":1}},{"set_variable":{"name":"USC","value":2}},{"set_variable":{"name":"LKS","value":1}}],"to_after_key_up":[{"set_variable":{"name":"KC_Q","value":0}},{"set_variable":{"name":"USC","value":0}}],"type":"basic"},{"from":{"key_code":"q","modifiers":{"optional":["shift","caps_lock"]}},"to":[{"key_code":"q"},{"set_variable":{"name":"KC_Q","value":1}},{"set_variable":{"name":"USC","value":1}},{"set_variable":{"name":"LKS","value":1}}],"to_after_key_up":[{"set_variable":{"name":"KC_Q","value":0}},{"set_variable":{"name":"USC","value":0}}],"type":"basic"},</v>
      </c>
    </row>
    <row r="292" spans="1:2">
      <c r="A292" s="418" t="str">
        <f>_xlfn.CONCAT(詳細設定!A314:N314)</f>
        <v/>
      </c>
      <c r="B292" s="419" t="str">
        <f>_xlfn.CONCAT(詳細設定!O314:S314)</f>
        <v>{"description":"[英数] W","conditions":[{"type":"variable_unless","name":"USC","value":0}],"from":{"key_code":"w","modifiers":{"optional":["shift","caps_lock"]}},"to":[{"key_code":"w"},{"set_variable":{"name":"KC_W","value":1}},{"set_variable":{"name":"USC","value":2}},{"set_variable":{"name":"LKS","value":1}}],"to_after_key_up":[{"set_variable":{"name":"KC_W","value":0}},{"set_variable":{"name":"USC","value":0}}],"type":"basic"},{"from":{"key_code":"w","modifiers":{"optional":["shift","caps_lock"]}},"to":[{"key_code":"w"},{"set_variable":{"name":"KC_W","value":1}},{"set_variable":{"name":"USC","value":1}},{"set_variable":{"name":"LKS","value":1}}],"to_after_key_up":[{"set_variable":{"name":"KC_W","value":0}},{"set_variable":{"name":"USC","value":0}}],"type":"basic"},</v>
      </c>
    </row>
    <row r="293" spans="1:2">
      <c r="A293" s="418" t="str">
        <f>_xlfn.CONCAT(詳細設定!A315:N315)</f>
        <v/>
      </c>
      <c r="B293" s="419" t="str">
        <f>_xlfn.CONCAT(詳細設定!O315:S315)</f>
        <v>{"description":"[英数] E","conditions":[{"type":"variable_unless","name":"USC","value":0}],"from":{"key_code":"e","modifiers":{"optional":["shift","caps_lock"]}},"to":[{"key_code":"e"},{"set_variable":{"name":"KC_E","value":1}},{"set_variable":{"name":"USC","value":2}},{"set_variable":{"name":"LKS","value":1}}],"to_after_key_up":[{"set_variable":{"name":"KC_E","value":0}},{"set_variable":{"name":"USC","value":0}}],"type":"basic"},{"from":{"key_code":"e","modifiers":{"optional":["shift","caps_lock"]}},"to":[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</row>
    <row r="294" spans="1:2">
      <c r="A294" s="418" t="str">
        <f>_xlfn.CONCAT(詳細設定!A316:N316)</f>
        <v/>
      </c>
      <c r="B294" s="419" t="str">
        <f>_xlfn.CONCAT(詳細設定!O316:S316)</f>
        <v>{"description":"[英数] R","conditions":[{"type":"variable_unless","name":"USC","value":0}],"from":{"key_code":"r","modifiers":{"optional":["shift","caps_lock"]}},"to":[{"key_code":"r"},{"set_variable":{"name":"KC_R","value":1}},{"set_variable":{"name":"USC","value":2}},{"set_variable":{"name":"LKS","value":1}}],"to_after_key_up":[{"set_variable":{"name":"KC_R","value":0}},{"set_variable":{"name":"USC","value":0}}],"type":"basic"},{"from":{"key_code":"r","modifiers":{"optional":["shift","caps_lock"]}},"to":[{"key_code":"r"},{"set_variable":{"name":"KC_R","value":1}},{"set_variable":{"name":"USC","value":1}},{"set_variable":{"name":"LKS","value":1}}],"to_after_key_up":[{"set_variable":{"name":"KC_R","value":0}},{"set_variable":{"name":"USC","value":0}}],"type":"basic"},</v>
      </c>
    </row>
    <row r="295" spans="1:2">
      <c r="A295" s="418" t="str">
        <f>_xlfn.CONCAT(詳細設定!A317:N317)</f>
        <v/>
      </c>
      <c r="B295" s="419" t="str">
        <f>_xlfn.CONCAT(詳細設定!O317:S317)</f>
        <v>{"description":"[英数] T","conditions":[{"type":"variable_unless","name":"USC","value":0}],"from":{"key_code":"t","modifiers":{"optional":["shift","caps_lock"]}},"to":[{"key_code":"t"},{"set_variable":{"name":"KC_T","value":1}},{"set_variable":{"name":"USC","value":2}},{"set_variable":{"name":"LKS","value":1}}],"to_after_key_up":[{"set_variable":{"name":"KC_T","value":0}},{"set_variable":{"name":"USC","value":0}}],"type":"basic"},{"from":{"key_code":"t","modifiers":{"optional":["shift","caps_lock"]}},"to":[{"key_code":"t"},{"set_variable":{"name":"KC_T","value":1}},{"set_variable":{"name":"USC","value":1}},{"set_variable":{"name":"LKS","value":1}}],"to_after_key_up":[{"set_variable":{"name":"KC_T","value":0}},{"set_variable":{"name":"USC","value":0}}],"type":"basic"},</v>
      </c>
    </row>
    <row r="296" spans="1:2">
      <c r="A296" s="418" t="str">
        <f>_xlfn.CONCAT(詳細設定!A318:N318)</f>
        <v/>
      </c>
      <c r="B296" s="419" t="str">
        <f>_xlfn.CONCAT(詳細設定!O318:S318)</f>
        <v>{"description":"[英数] Y","conditions":[{"type":"variable_unless","name":"USC","value":0}],"from":{"key_code":"y","modifiers":{"optional":["shift","caps_lock"]}},"to":[{"key_code":"y"},{"set_variable":{"name":"KC_Y","value":1}},{"set_variable":{"name":"USC","value":2}},{"set_variable":{"name":"LKS","value":1}}],"to_after_key_up":[{"set_variable":{"name":"KC_Y","value":0}},{"set_variable":{"name":"USC","value":0}}],"type":"basic"},{"from":{"key_code":"y","modifiers":{"optional":["shift","caps_lock"]}},"to":[{"key_code":"y"},{"set_variable":{"name":"KC_Y","value":1}},{"set_variable":{"name":"USC","value":1}},{"set_variable":{"name":"LKS","value":1}}],"to_after_key_up":[{"set_variable":{"name":"KC_Y","value":0}},{"set_variable":{"name":"USC","value":0}}],"type":"basic"},</v>
      </c>
    </row>
    <row r="297" spans="1:2">
      <c r="A297" s="418" t="str">
        <f>_xlfn.CONCAT(詳細設定!A319:N319)</f>
        <v/>
      </c>
      <c r="B297" s="419" t="str">
        <f>_xlfn.CONCAT(詳細設定!O319:S319)</f>
        <v>{"description":"[英数] U","conditions":[{"type":"variable_unless","name":"USC","value":0}],"from":{"key_code":"u","modifiers":{"optional":["shift","caps_lock"]}},"to":[{"key_code":"u"},{"set_variable":{"name":"KC_U","value":1}},{"set_variable":{"name":"USC","value":2}},{"set_variable":{"name":"LKS","value":1}}],"to_after_key_up":[{"set_variable":{"name":"KC_U","value":0}},{"set_variable":{"name":"USC","value":0}}],"type":"basic"},{"from":{"key_code":"u","modifiers":{"optional":["shift","caps_lock"]}},"to":[{"key_code":"u"},{"set_variable":{"name":"KC_U","value":1}},{"set_variable":{"name":"USC","value":1}},{"set_variable":{"name":"LKS","value":1}}],"to_after_key_up":[{"set_variable":{"name":"KC_U","value":0}},{"set_variable":{"name":"USC","value":0}}],"type":"basic"},</v>
      </c>
    </row>
    <row r="298" spans="1:2">
      <c r="A298" s="418" t="str">
        <f>_xlfn.CONCAT(詳細設定!A320:N320)</f>
        <v/>
      </c>
      <c r="B298" s="419" t="str">
        <f>_xlfn.CONCAT(詳細設定!O320:S320)</f>
        <v>{"description":"[英数] I","conditions":[{"type":"variable_unless","name":"USC","value":0}],"from":{"key_code":"i","modifiers":{"optional":["shift","caps_lock"]}},"to":[{"key_code":"i"},{"set_variable":{"name":"KC_I","value":1}},{"set_variable":{"name":"USC","value":2}},{"set_variable":{"name":"LKS","value":1}}],"to_after_key_up":[{"set_variable":{"name":"KC_I","value":0}},{"set_variable":{"name":"USC","value":0}}],"type":"basic"},{"from":{"key_code":"i","modifiers":{"optional":["shift","caps_lock"]}},"to":[{"key_code":"i"},{"set_variable":{"name":"KC_I","value":1}},{"set_variable":{"name":"USC","value":1}},{"set_variable":{"name":"LKS","value":1}}],"to_after_key_up":[{"set_variable":{"name":"KC_I","value":0}},{"set_variable":{"name":"USC","value":0}}],"type":"basic"},</v>
      </c>
    </row>
    <row r="299" spans="1:2">
      <c r="A299" s="418" t="str">
        <f>_xlfn.CONCAT(詳細設定!A321:N321)</f>
        <v/>
      </c>
      <c r="B299" s="419" t="str">
        <f>_xlfn.CONCAT(詳細設定!O321:S321)</f>
        <v>{"description":"[英数] O","conditions":[{"type":"variable_unless","name":"USC","value":0}],"from":{"key_code":"o","modifiers":{"optional":["shift","caps_lock"]}},"to":[{"key_code":"o"},{"set_variable":{"name":"KC_O","value":1}},{"set_variable":{"name":"USC","value":2}},{"set_variable":{"name":"LKS","value":1}}],"to_after_key_up":[{"set_variable":{"name":"KC_O","value":0}},{"set_variable":{"name":"USC","value":0}}],"type":"basic"},{"from":{"key_code":"o","modifiers":{"optional":["shift","caps_lock"]}},"to":[{"key_code":"o"},{"set_variable":{"name":"KC_O","value":1}},{"set_variable":{"name":"USC","value":1}},{"set_variable":{"name":"LKS","value":1}}],"to_after_key_up":[{"set_variable":{"name":"KC_O","value":0}},{"set_variable":{"name":"USC","value":0}}],"type":"basic"},</v>
      </c>
    </row>
    <row r="300" spans="1:2">
      <c r="A300" s="418" t="str">
        <f>_xlfn.CONCAT(詳細設定!A322:N322)</f>
        <v/>
      </c>
      <c r="B300" s="419" t="str">
        <f>_xlfn.CONCAT(詳細設定!O322:S322)</f>
        <v>{"description":"[英数] P","conditions":[{"type":"variable_unless","name":"USC","value":0}],"from":{"key_code":"p","modifiers":{"optional":["shift","caps_lock"]}},"to":[{"key_code":"p"},{"set_variable":{"name":"KC_P","value":1}},{"set_variable":{"name":"USC","value":2}},{"set_variable":{"name":"LKS","value":1}}],"to_after_key_up":[{"set_variable":{"name":"KC_P","value":0}},{"set_variable":{"name":"USC","value":0}}],"type":"basic"},{"from":{"key_code":"p","modifiers":{"optional":["shift","caps_lock"]}},"to":[{"key_code":"p"},{"set_variable":{"name":"KC_P","value":1}},{"set_variable":{"name":"USC","value":1}},{"set_variable":{"name":"LKS","value":1}}],"to_after_key_up":[{"set_variable":{"name":"KC_P","value":0}},{"set_variable":{"name":"USC","value":0}}],"type":"basic"},</v>
      </c>
    </row>
    <row r="301" spans="1:2">
      <c r="A301" s="418" t="str">
        <f>_xlfn.CONCAT(詳細設定!A323:N323)</f>
        <v/>
      </c>
      <c r="B301" s="419" t="str">
        <f>_xlfn.CONCAT(詳細設定!O323:S323)</f>
        <v>{"description":"[英数] Open_Bracket","conditions":[{"type":"variable_unless","name":"USC","value":0}],"from":{"key_code":"open_bracket","modifiers":{"optional":["shift","caps_lock"]}},"to":[{"key_code":"open_bracket"},{"set_variable":{"name":"KC_LBRC","value":1}},{"set_variable":{"name":"USC","value":2}},{"set_variable":{"name":"LKS","value":1}}],"to_after_key_up":[{"set_variable":{"name":"KC_LBRC","value":0}},{"set_variable":{"name":"USC","value":0}}],"type":"basic"},{"from":{"key_code":"open_bracket","modifiers":{"optional":["shift","caps_lock"]}},"to":[{"key_code":"open_bracket"},{"set_variable":{"name":"KC_LBRC","value":1}},{"set_variable":{"name":"USC","value":1}},{"set_variable":{"name":"LKS","value":1}}],"to_after_key_up":[{"set_variable":{"name":"KC_LBRC","value":0}},{"set_variable":{"name":"USC","value":0}}],"type":"basic"},</v>
      </c>
    </row>
    <row r="302" spans="1:2">
      <c r="A302" s="418" t="str">
        <f>_xlfn.CONCAT(詳細設定!A324:N324)</f>
        <v/>
      </c>
      <c r="B302" s="419" t="str">
        <f>_xlfn.CONCAT(詳細設定!O324:S324)</f>
        <v>{"description":"[英数] Close_Bracket","conditions":[{"type":"variable_unless","name":"USC","value":0}],"from":{"key_code":"close_bracket","modifiers":{"optional":["shift","caps_lock"]}},"to":[{"key_code":"close_bracket"},{"set_variable":{"name":"KC_RBRC","value":1}},{"set_variable":{"name":"USC","value":2}},{"set_variable":{"name":"LKS","value":1}}],"to_after_key_up":[{"set_variable":{"name":"KC_RBRC","value":0}},{"set_variable":{"name":"USC","value":0}}],"type":"basic"},{"from":{"key_code":"close_bracket","modifiers":{"optional":["shift","caps_lock"]}},"to":[{"key_code":"close_bracket"},{"set_variable":{"name":"KC_RBRC","value":1}},{"set_variable":{"name":"USC","value":1}},{"set_variable":{"name":"LKS","value":1}}],"to_after_key_up":[{"set_variable":{"name":"KC_RBRC","value":0}},{"set_variable":{"name":"USC","value":0}}],"type":"basic"},</v>
      </c>
    </row>
    <row r="303" spans="1:2">
      <c r="A303" s="418" t="str">
        <f>_xlfn.CONCAT(詳細設定!A325:N325)</f>
        <v/>
      </c>
      <c r="B303" s="419" t="str">
        <f>_xlfn.CONCAT(詳細設定!O325:S325)</f>
        <v>{"description":"[英数] A","conditions":[{"type":"variable_unless","name":"USC","value":0}],"from":{"key_code":"a","modifiers":{"optional":["shift","caps_lock"]}},"to":[{"key_code":"a"},{"set_variable":{"name":"KC_A","value":1}},{"set_variable":{"name":"USC","value":2}},{"set_variable":{"name":"LKS","value":1}}],"to_after_key_up":[{"set_variable":{"name":"KC_A","value":0}},{"set_variable":{"name":"USC","value":0}}],"type":"basic"},{"from":{"key_code":"a","modifiers":{"optional":["shift","caps_lock"]}},"to":[{"key_code":"a"},{"set_variable":{"name":"KC_A","value":1}},{"set_variable":{"name":"USC","value":1}},{"set_variable":{"name":"LKS","value":1}}],"to_after_key_up":[{"set_variable":{"name":"KC_A","value":0}},{"set_variable":{"name":"USC","value":0}}],"type":"basic"},</v>
      </c>
    </row>
    <row r="304" spans="1:2">
      <c r="A304" s="418" t="str">
        <f>_xlfn.CONCAT(詳細設定!A326:N326)</f>
        <v/>
      </c>
      <c r="B304" s="419" t="str">
        <f>_xlfn.CONCAT(詳細設定!O326:S326)</f>
        <v>{"description":"[英数] S","conditions":[{"type":"variable_unless","name":"USC","value":0}],"from":{"key_code":"s","modifiers":{"optional":["shift","caps_lock"]}},"to":[{"key_code":"s"},{"set_variable":{"name":"KC_S","value":1}},{"set_variable":{"name":"USC","value":2}},{"set_variable":{"name":"LKS","value":1}}],"to_after_key_up":[{"set_variable":{"name":"KC_S","value":0}},{"set_variable":{"name":"USC","value":0}}],"type":"basic"},{"from":{"key_code":"s","modifiers":{"optional":["shift","caps_lock"]}},"to":[{"key_code":"s"},{"set_variable":{"name":"KC_S","value":1}},{"set_variable":{"name":"USC","value":1}},{"set_variable":{"name":"LKS","value":1}}],"to_after_key_up":[{"set_variable":{"name":"KC_S","value":0}},{"set_variable":{"name":"USC","value":0}}],"type":"basic"},</v>
      </c>
    </row>
    <row r="305" spans="1:2">
      <c r="A305" s="418" t="str">
        <f>_xlfn.CONCAT(詳細設定!A327:N327)</f>
        <v/>
      </c>
      <c r="B305" s="419" t="str">
        <f>_xlfn.CONCAT(詳細設定!O327:S327)</f>
        <v>{"description":"[英数] D","conditions":[{"type":"variable_unless","name":"USC","value":0}],"from":{"key_code":"d","modifiers":{"optional":["shift","caps_lock"]}},"to":[{"key_code":"d"},{"set_variable":{"name":"KC_D","value":1}},{"set_variable":{"name":"USC","value":2}},{"set_variable":{"name":"LKS","value":1}}],"to_after_key_up":[{"set_variable":{"name":"KC_D","value":0}},{"set_variable":{"name":"USC","value":0}}],"type":"basic"},{"from":{"key_code":"d","modifiers":{"optional":["shift","caps_lock"]}},"to":[{"key_code":"d"},{"set_variable":{"name":"KC_D","value":1}},{"set_variable":{"name":"USC","value":1}},{"set_variable":{"name":"LKS","value":1}}],"to_after_key_up":[{"set_variable":{"name":"KC_D","value":0}},{"set_variable":{"name":"USC","value":0}}],"type":"basic"},</v>
      </c>
    </row>
    <row r="306" spans="1:2">
      <c r="A306" s="418" t="str">
        <f>_xlfn.CONCAT(詳細設定!A328:N328)</f>
        <v/>
      </c>
      <c r="B306" s="419" t="str">
        <f>_xlfn.CONCAT(詳細設定!O328:S328)</f>
        <v>{"description":"[英数] F","conditions":[{"type":"variable_unless","name":"USC","value":0}],"from":{"key_code":"f","modifiers":{"optional":["shift","caps_lock"]}},"to":[{"key_code":"f"},{"set_variable":{"name":"KC_F","value":1}},{"set_variable":{"name":"USC","value":2}},{"set_variable":{"name":"LKS","value":1}}],"to_after_key_up":[{"set_variable":{"name":"KC_F","value":0}},{"set_variable":{"name":"USC","value":0}}],"type":"basic"},{"from":{"key_code":"f","modifiers":{"optional":["shift","caps_lock"]}},"to":[{"key_code":"f"},{"set_variable":{"name":"KC_F","value":1}},{"set_variable":{"name":"USC","value":1}},{"set_variable":{"name":"LKS","value":1}}],"to_after_key_up":[{"set_variable":{"name":"KC_F","value":0}},{"set_variable":{"name":"USC","value":0}}],"type":"basic"},</v>
      </c>
    </row>
    <row r="307" spans="1:2">
      <c r="A307" s="418" t="str">
        <f>_xlfn.CONCAT(詳細設定!A329:N329)</f>
        <v/>
      </c>
      <c r="B307" s="419" t="str">
        <f>_xlfn.CONCAT(詳細設定!O329:S329)</f>
        <v>{"description":"[英数] G","conditions":[{"type":"variable_unless","name":"USC","value":0}],"from":{"key_code":"g","modifiers":{"optional":["shift","caps_lock"]}},"to":[{"key_code":"g"},{"set_variable":{"name":"KC_G","value":1}},{"set_variable":{"name":"USC","value":2}},{"set_variable":{"name":"LKS","value":1}}],"to_after_key_up":[{"set_variable":{"name":"KC_G","value":0}},{"set_variable":{"name":"USC","value":0}}],"type":"basic"},{"from":{"key_code":"g","modifiers":{"optional":["shift","caps_lock"]}},"to":[{"key_code":"g"},{"set_variable":{"name":"KC_G","value":1}},{"set_variable":{"name":"USC","value":1}},{"set_variable":{"name":"LKS","value":1}}],"to_after_key_up":[{"set_variable":{"name":"KC_G","value":0}},{"set_variable":{"name":"USC","value":0}}],"type":"basic"},</v>
      </c>
    </row>
    <row r="308" spans="1:2">
      <c r="A308" s="418" t="str">
        <f>_xlfn.CONCAT(詳細設定!A330:N330)</f>
        <v/>
      </c>
      <c r="B308" s="419" t="str">
        <f>_xlfn.CONCAT(詳細設定!O330:S330)</f>
        <v>{"description":"[英数] H","conditions":[{"type":"variable_unless","name":"USC","value":0}],"from":{"key_code":"h","modifiers":{"optional":["shift","caps_lock"]}},"to":[{"key_code":"h"},{"set_variable":{"name":"KC_H","value":1}},{"set_variable":{"name":"USC","value":2}},{"set_variable":{"name":"LKS","value":1}}],"to_after_key_up":[{"set_variable":{"name":"KC_H","value":0}},{"set_variable":{"name":"USC","value":0}}],"type":"basic"},{"from":{"key_code":"h","modifiers":{"optional":["shift","caps_lock"]}},"to":[{"key_code":"h"},{"set_variable":{"name":"KC_H","value":1}},{"set_variable":{"name":"USC","value":1}},{"set_variable":{"name":"LKS","value":1}}],"to_after_key_up":[{"set_variable":{"name":"KC_H","value":0}},{"set_variable":{"name":"USC","value":0}}],"type":"basic"},</v>
      </c>
    </row>
    <row r="309" spans="1:2">
      <c r="A309" s="418" t="str">
        <f>_xlfn.CONCAT(詳細設定!A331:N331)</f>
        <v/>
      </c>
      <c r="B309" s="419" t="str">
        <f>_xlfn.CONCAT(詳細設定!O331:S331)</f>
        <v>{"description":"[英数] J","conditions":[{"type":"variable_unless","name":"USC","value":0}],"from":{"key_code":"j","modifiers":{"optional":["shift","caps_lock"]}},"to":[{"key_code":"j"},{"set_variable":{"name":"KC_J","value":1}},{"set_variable":{"name":"USC","value":2}},{"set_variable":{"name":"LKS","value":1}}],"to_after_key_up":[{"set_variable":{"name":"KC_J","value":0}},{"set_variable":{"name":"USC","value":0}}],"type":"basic"},{"from":{"key_code":"j","modifiers":{"optional":["shift","caps_lock"]}},"to":[{"key_code":"j"},{"set_variable":{"name":"KC_J","value":1}},{"set_variable":{"name":"USC","value":1}},{"set_variable":{"name":"LKS","value":1}}],"to_after_key_up":[{"set_variable":{"name":"KC_J","value":0}},{"set_variable":{"name":"USC","value":0}}],"type":"basic"},</v>
      </c>
    </row>
    <row r="310" spans="1:2">
      <c r="A310" s="418" t="str">
        <f>_xlfn.CONCAT(詳細設定!A332:N332)</f>
        <v/>
      </c>
      <c r="B310" s="419" t="str">
        <f>_xlfn.CONCAT(詳細設定!O332:S332)</f>
        <v>{"description":"[英数] K","conditions":[{"type":"variable_unless","name":"USC","value":0}],"from":{"key_code":"k","modifiers":{"optional":["shift","caps_lock"]}},"to":[{"key_code":"k"},{"set_variable":{"name":"KC_K","value":1}},{"set_variable":{"name":"USC","value":2}},{"set_variable":{"name":"LKS","value":1}}],"to_after_key_up":[{"set_variable":{"name":"KC_K","value":0}},{"set_variable":{"name":"USC","value":0}}],"type":"basic"},{"from":{"key_code":"k","modifiers":{"optional":["shift","caps_lock"]}},"to":[{"key_code":"k"},{"set_variable":{"name":"KC_K","value":1}},{"set_variable":{"name":"USC","value":1}},{"set_variable":{"name":"LKS","value":1}}],"to_after_key_up":[{"set_variable":{"name":"KC_K","value":0}},{"set_variable":{"name":"USC","value":0}}],"type":"basic"},</v>
      </c>
    </row>
    <row r="311" spans="1:2">
      <c r="A311" s="418" t="str">
        <f>_xlfn.CONCAT(詳細設定!A333:N333)</f>
        <v/>
      </c>
      <c r="B311" s="419" t="str">
        <f>_xlfn.CONCAT(詳細設定!O333:S333)</f>
        <v>{"description":"[英数] L","conditions":[{"type":"variable_unless","name":"USC","value":0}],"from":{"key_code":"l","modifiers":{"optional":["shift","caps_lock"]}},"to":[{"key_code":"l"},{"set_variable":{"name":"KC_L","value":1}},{"set_variable":{"name":"USC","value":2}},{"set_variable":{"name":"LKS","value":1}}],"to_after_key_up":[{"set_variable":{"name":"KC_L","value":0}},{"set_variable":{"name":"USC","value":0}}],"type":"basic"},{"from":{"key_code":"l","modifiers":{"optional":["shift","caps_lock"]}},"to":[{"key_code":"l"},{"set_variable":{"name":"KC_L","value":1}},{"set_variable":{"name":"USC","value":1}},{"set_variable":{"name":"LKS","value":1}}],"to_after_key_up":[{"set_variable":{"name":"KC_L","value":0}},{"set_variable":{"name":"USC","value":0}}],"type":"basic"},</v>
      </c>
    </row>
    <row r="312" spans="1:2">
      <c r="A312" s="418" t="str">
        <f>_xlfn.CONCAT(詳細設定!A334:N334)</f>
        <v/>
      </c>
      <c r="B312" s="419" t="str">
        <f>_xlfn.CONCAT(詳細設定!O334:S334)</f>
        <v>{"description":"[英数] Semicolon","conditions":[{"type":"variable_unless","name":"USC","value":0}],"from":{"key_code":"semicolon","modifiers":{"optional":["shift","caps_lock"]}},"to":[{"key_code":"semicolon"},{"set_variable":{"name":"KC_SCLN","value":1}},{"set_variable":{"name":"USC","value":2}},{"set_variable":{"name":"LKS","value":1}}],"to_after_key_up":[{"set_variable":{"name":"KC_SCLN","value":0}},{"set_variable":{"name":"USC","value":0}}],"type":"basic"},{"from":{"key_code":"semicolon","modifiers":{"optional":["shift","caps_lock"]}},"to":[{"key_code":"semicolon"},{"set_variable":{"name":"KC_SCLN","value":1}},{"set_variable":{"name":"USC","value":1}},{"set_variable":{"name":"LKS","value":1}}],"to_after_key_up":[{"set_variable":{"name":"KC_SCLN","value":0}},{"set_variable":{"name":"USC","value":0}}],"type":"basic"},</v>
      </c>
    </row>
    <row r="313" spans="1:2">
      <c r="A313" s="418" t="str">
        <f>_xlfn.CONCAT(詳細設定!A335:N335)</f>
        <v/>
      </c>
      <c r="B313" s="419" t="str">
        <f>_xlfn.CONCAT(詳細設定!O335:S335)</f>
        <v>{"description":"[英数] Quote","conditions":[{"type":"variable_unless","name":"USC","value":0}],"from":{"key_code":"quote","modifiers":{"optional":["shift","caps_lock"]}},"to":[{"key_code":"quote"},{"set_variable":{"name":"KC_QUOT","value":1}},{"set_variable":{"name":"USC","value":2}},{"set_variable":{"name":"LKS","value":1}}],"to_after_key_up":[{"set_variable":{"name":"KC_QUOT","value":0}},{"set_variable":{"name":"USC","value":0}}],"type":"basic"},{"from":{"key_code":"quote","modifiers":{"optional":["shift","caps_lock"]}},"to":[{"key_code":"quote"},{"set_variable":{"name":"KC_QUOT","value":1}},{"set_variable":{"name":"USC","value":1}},{"set_variable":{"name":"LKS","value":1}}],"to_after_key_up":[{"set_variable":{"name":"KC_QUOT","value":0}},{"set_variable":{"name":"USC","value":0}}],"type":"basic"},</v>
      </c>
    </row>
    <row r="314" spans="1:2">
      <c r="A314" s="418" t="str">
        <f>_xlfn.CONCAT(詳細設定!A336:N336)</f>
        <v/>
      </c>
      <c r="B314" s="419" t="str">
        <f>_xlfn.CONCAT(詳細設定!O336:S336)</f>
        <v>{"description":"[英数] Non_Us_Pound","conditions":[{"type":"keyboard_type_if","keyboard_types":["jis"]},{"type":"variable_unless","name":"USC","value":0}],"from":{"key_code":"non_us_pound","modifiers":{"optional":["shift","caps_lock"]}},"to":[{"key_code":"non_us_pound"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],"from":{"key_code":"non_us_pound","modifiers":{"optional":["shift","caps_lock"]}},"to":[{"key_code":"non_us_pound"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unless","name":"USC","value":0}],"from":{"key_code":"non_us_pound","modifiers":{"optional":["shift","caps_lock"]}},"to":[{"key_code":"backslash"},{"set_variable":{"name":"KC_NUHS","value":1}},{"set_variable":{"name":"USC","value":2}},{"set_variable":{"name":"LKS","value":1}}],"to_after_key_up":[{"set_variable":{"name":"KC_NUHS","value":0}},{"set_variable":{"name":"USC","value":0}}],"type":"basic"},{"from":{"key_code":"non_us_pound","modifiers":{"optional":["shift","caps_lock"]}},"to":[{"key_code":"backslash"},{"set_variable":{"name":"KC_NUHS","value":1}},{"set_variable":{"name":"USC","value":1}},{"set_variable":{"name":"LKS","value":1}}],"to_after_key_up":[{"set_variable":{"name":"KC_NUHS","value":0}},{"set_variable":{"name":"USC","value":0}}],"type":"basic"},</v>
      </c>
    </row>
    <row r="315" spans="1:2">
      <c r="A315" s="418" t="str">
        <f>_xlfn.CONCAT(詳細設定!A337:N337)</f>
        <v/>
      </c>
      <c r="B315" s="419" t="str">
        <f>_xlfn.CONCAT(詳細設定!O337:S337)</f>
        <v>{"description":"[英数] Backslash","conditions":[{"type":"variable_unless","name":"USC","value":0}],"from":{"key_code":"backslash","modifiers":{"optional":["shift","caps_lock"]}},"to":[{"key_code":"backslash"},{"set_variable":{"name":"KS_BSLS","value":1}},{"set_variable":{"name":"USC","value":2}},{"set_variable":{"name":"LKS","value":1}}],"to_after_key_up":[{"set_variable":{"name":"KS_BSLS","value":0}},{"set_variable":{"name":"USC","value":0}}],"type":"basic"},{"from":{"key_code":"backslash","modifiers":{"optional":["shift","caps_lock"]}},"to":[{"key_code":"backslash"},{"set_variable":{"name":"KS_BSLS","value":1}},{"set_variable":{"name":"USC","value":1}},{"set_variable":{"name":"LKS","value":1}}],"to_after_key_up":[{"set_variable":{"name":"KS_BSLS","value":0}},{"set_variable":{"name":"USC","value":0}}],"type":"basic"},</v>
      </c>
    </row>
    <row r="316" spans="1:2">
      <c r="A316" s="418" t="str">
        <f>_xlfn.CONCAT(詳細設定!A338:N338)</f>
        <v/>
      </c>
      <c r="B316" s="419" t="str">
        <f>_xlfn.CONCAT(詳細設定!O338:S338)</f>
        <v>{"description":"[英数] Z","conditions":[{"type":"variable_unless","name":"USC","value":0}],"from":{"key_code":"z","modifiers":{"optional":["shift","caps_lock"]}},"to":[{"key_code":"z"},{"set_variable":{"name":"KC_Z","value":1}},{"set_variable":{"name":"USC","value":2}},{"set_variable":{"name":"LKS","value":1}}],"to_after_key_up":[{"set_variable":{"name":"KC_Z","value":0}},{"set_variable":{"name":"USC","value":0}}],"type":"basic"},{"from":{"key_code":"z","modifiers":{"optional":["shift","caps_lock"]}},"to":[{"key_code":"z"},{"set_variable":{"name":"KC_Z","value":1}},{"set_variable":{"name":"USC","value":1}},{"set_variable":{"name":"LKS","value":1}}],"to_after_key_up":[{"set_variable":{"name":"KC_Z","value":0}},{"set_variable":{"name":"USC","value":0}}],"type":"basic"},</v>
      </c>
    </row>
    <row r="317" spans="1:2">
      <c r="A317" s="418" t="str">
        <f>_xlfn.CONCAT(詳細設定!A339:N339)</f>
        <v/>
      </c>
      <c r="B317" s="419" t="str">
        <f>_xlfn.CONCAT(詳細設定!O339:S339)</f>
        <v>{"description":"[英数] X","conditions":[{"type":"variable_unless","name":"USC","value":0}],"from":{"key_code":"x","modifiers":{"optional":["shift","caps_lock"]}},"to":[{"key_code":"x"},{"set_variable":{"name":"KC_X","value":1}},{"set_variable":{"name":"USC","value":2}},{"set_variable":{"name":"LKS","value":1}}],"to_after_key_up":[{"set_variable":{"name":"KC_X","value":0}},{"set_variable":{"name":"USC","value":0}}],"type":"basic"},{"from":{"key_code":"x","modifiers":{"optional":["shift","caps_lock"]}},"to":[{"key_code":"x"},{"set_variable":{"name":"KC_X","value":1}},{"set_variable":{"name":"USC","value":1}},{"set_variable":{"name":"LKS","value":1}}],"to_after_key_up":[{"set_variable":{"name":"KC_X","value":0}},{"set_variable":{"name":"USC","value":0}}],"type":"basic"},</v>
      </c>
    </row>
    <row r="318" spans="1:2">
      <c r="A318" s="418" t="str">
        <f>_xlfn.CONCAT(詳細設定!A340:N340)</f>
        <v/>
      </c>
      <c r="B318" s="419" t="str">
        <f>_xlfn.CONCAT(詳細設定!O340:S340)</f>
        <v>{"description":"[英数] C","conditions":[{"type":"variable_unless","name":"USC","value":0}],"from":{"key_code":"c","modifiers":{"optional":["shift","caps_lock"]}},"to":[{"key_code":"c"},{"set_variable":{"name":"KC_C","value":1}},{"set_variable":{"name":"USC","value":2}},{"set_variable":{"name":"LKS","value":1}}],"to_after_key_up":[{"set_variable":{"name":"KC_C","value":0}},{"set_variable":{"name":"USC","value":0}}],"type":"basic"},{"from":{"key_code":"c","modifiers":{"optional":["shift","caps_lock"]}},"to":[{"key_code":"c"},{"set_variable":{"name":"KC_C","value":1}},{"set_variable":{"name":"USC","value":1}},{"set_variable":{"name":"LKS","value":1}}],"to_after_key_up":[{"set_variable":{"name":"KC_C","value":0}},{"set_variable":{"name":"USC","value":0}}],"type":"basic"},</v>
      </c>
    </row>
    <row r="319" spans="1:2">
      <c r="A319" s="418" t="str">
        <f>_xlfn.CONCAT(詳細設定!A341:N341)</f>
        <v/>
      </c>
      <c r="B319" s="419" t="str">
        <f>_xlfn.CONCAT(詳細設定!O341:S341)</f>
        <v>{"description":"[英数] V","conditions":[{"type":"variable_unless","name":"USC","value":0}],"from":{"key_code":"v","modifiers":{"optional":["shift","caps_lock"]}},"to":[{"key_code":"v"},{"set_variable":{"name":"KC_V","value":1}},{"set_variable":{"name":"USC","value":2}},{"set_variable":{"name":"LKS","value":1}}],"to_after_key_up":[{"set_variable":{"name":"KC_V","value":0}},{"set_variable":{"name":"USC","value":0}}],"type":"basic"},{"from":{"key_code":"v","modifiers":{"optional":["shift","caps_lock"]}},"to":[{"key_code":"v"},{"set_variable":{"name":"KC_V","value":1}},{"set_variable":{"name":"USC","value":1}},{"set_variable":{"name":"LKS","value":1}}],"to_after_key_up":[{"set_variable":{"name":"KC_V","value":0}},{"set_variable":{"name":"USC","value":0}}],"type":"basic"},</v>
      </c>
    </row>
    <row r="320" spans="1:2">
      <c r="A320" s="418" t="str">
        <f>_xlfn.CONCAT(詳細設定!A342:N342)</f>
        <v/>
      </c>
      <c r="B320" s="419" t="str">
        <f>_xlfn.CONCAT(詳細設定!O342:S342)</f>
        <v>{"description":"[英数] B","conditions":[{"type":"variable_unless","name":"USC","value":0}],"from":{"key_code":"b","modifiers":{"optional":["shift","caps_lock"]}},"to":[{"key_code":"b"},{"set_variable":{"name":"KC_B","value":1}},{"set_variable":{"name":"USC","value":2}},{"set_variable":{"name":"LKS","value":1}}],"to_after_key_up":[{"set_variable":{"name":"KC_B","value":0}},{"set_variable":{"name":"USC","value":0}}],"type":"basic"},{"from":{"key_code":"b","modifiers":{"optional":["shift","caps_lock"]}},"to":[{"key_code":"b"},{"set_variable":{"name":"KC_B","value":1}},{"set_variable":{"name":"USC","value":1}},{"set_variable":{"name":"LKS","value":1}}],"to_after_key_up":[{"set_variable":{"name":"KC_B","value":0}},{"set_variable":{"name":"USC","value":0}}],"type":"basic"},</v>
      </c>
    </row>
    <row r="321" spans="1:2">
      <c r="A321" s="418" t="str">
        <f>_xlfn.CONCAT(詳細設定!A343:N343)</f>
        <v/>
      </c>
      <c r="B321" s="419" t="str">
        <f>_xlfn.CONCAT(詳細設定!O343:S343)</f>
        <v>{"description":"[英数] N","conditions":[{"type":"variable_unless","name":"USC","value":0}],"from":{"key_code":"n","modifiers":{"optional":["shift","caps_lock"]}},"to":[{"key_code":"n"},{"set_variable":{"name":"KC_N","value":1}},{"set_variable":{"name":"USC","value":2}},{"set_variable":{"name":"LKS","value":1}}],"to_after_key_up":[{"set_variable":{"name":"KC_N","value":0}},{"set_variable":{"name":"USC","value":0}}],"type":"basic"},{"from":{"key_code":"n","modifiers":{"optional":["shift","caps_lock"]}},"to":[{"key_code":"n"},{"set_variable":{"name":"KC_N","value":1}},{"set_variable":{"name":"USC","value":1}},{"set_variable":{"name":"LKS","value":1}}],"to_after_key_up":[{"set_variable":{"name":"KC_N","value":0}},{"set_variable":{"name":"USC","value":0}}],"type":"basic"},</v>
      </c>
    </row>
    <row r="322" spans="1:2">
      <c r="A322" s="418" t="str">
        <f>_xlfn.CONCAT(詳細設定!A344:N344)</f>
        <v/>
      </c>
      <c r="B322" s="419" t="str">
        <f>_xlfn.CONCAT(詳細設定!O344:S344)</f>
        <v>{"description":"[英数] M","conditions":[{"type":"variable_unless","name":"USC","value":0}],"from":{"key_code":"m","modifiers":{"optional":["shift","caps_lock"]}},"to":[{"key_code":"m"},{"set_variable":{"name":"KC_M","value":1}},{"set_variable":{"name":"USC","value":2}},{"set_variable":{"name":"LKS","value":1}}],"to_after_key_up":[{"set_variable":{"name":"KC_M","value":0}},{"set_variable":{"name":"USC","value":0}}],"type":"basic"},{"from":{"key_code":"m","modifiers":{"optional":["shift","caps_lock"]}},"to":[{"key_code":"m"},{"set_variable":{"name":"KC_M","value":1}},{"set_variable":{"name":"USC","value":1}},{"set_variable":{"name":"LKS","value":1}}],"to_after_key_up":[{"set_variable":{"name":"KC_M","value":0}},{"set_variable":{"name":"USC","value":0}}],"type":"basic"},</v>
      </c>
    </row>
    <row r="323" spans="1:2">
      <c r="A323" s="418" t="str">
        <f>_xlfn.CONCAT(詳細設定!A345:N345)</f>
        <v/>
      </c>
      <c r="B323" s="419" t="str">
        <f>_xlfn.CONCAT(詳細設定!O345:S345)</f>
        <v>{"description":"[英数] Comma","conditions":[{"type":"variable_unless","name":"USC","value":0}],"from":{"key_code":"comma","modifiers":{"optional":["shift","caps_lock"]}},"to":[{"key_code":"comma"},{"set_variable":{"name":"KC_COMM","value":1}},{"set_variable":{"name":"USC","value":2}},{"set_variable":{"name":"LKS","value":1}}],"to_after_key_up":[{"set_variable":{"name":"KC_COMM","value":0}},{"set_variable":{"name":"USC","value":0}}],"type":"basic"},{"from":{"key_code":"comma","modifiers":{"optional":["shift","caps_lock"]}},"to":[{"key_code":"comma"},{"set_variable":{"name":"KC_COMM","value":1}},{"set_variable":{"name":"USC","value":1}},{"set_variable":{"name":"LKS","value":1}}],"to_after_key_up":[{"set_variable":{"name":"KC_COMM","value":0}},{"set_variable":{"name":"USC","value":0}}],"type":"basic"},</v>
      </c>
    </row>
    <row r="324" spans="1:2">
      <c r="A324" s="418" t="str">
        <f>_xlfn.CONCAT(詳細設定!A346:N346)</f>
        <v/>
      </c>
      <c r="B324" s="419" t="str">
        <f>_xlfn.CONCAT(詳細設定!O346:S346)</f>
        <v>{"description":"[英数] Period","conditions":[{"type":"variable_unless","name":"USC","value":0}],"from":{"key_code":"period","modifiers":{"optional":["shift","caps_lock"]}},"to":[{"key_code":"period"},{"set_variable":{"name":"KC_DOT","value":1}},{"set_variable":{"name":"USC","value":2}},{"set_variable":{"name":"LKS","value":1}}],"to_after_key_up":[{"set_variable":{"name":"KC_DOT","value":0}},{"set_variable":{"name":"USC","value":0}}],"type":"basic"},{"from":{"key_code":"period","modifiers":{"optional":["shift","caps_lock"]}},"to":[{"key_code":"period"},{"set_variable":{"name":"KC_DOT","value":1}},{"set_variable":{"name":"USC","value":1}},{"set_variable":{"name":"LKS","value":1}}],"to_after_key_up":[{"set_variable":{"name":"KC_DOT","value":0}},{"set_variable":{"name":"USC","value":0}}],"type":"basic"},</v>
      </c>
    </row>
    <row r="325" spans="1:2">
      <c r="A325" s="418" t="str">
        <f>_xlfn.CONCAT(詳細設定!A347:N347)</f>
        <v/>
      </c>
      <c r="B325" s="419" t="str">
        <f>_xlfn.CONCAT(詳細設定!O347:S347)</f>
        <v>{"description":"[英数] Slash","conditions":[{"type":"variable_unless","name":"USC","value":0}],"from":{"key_code":"slash","modifiers":{"optional":["shift","caps_lock"]}},"to":[{"key_code":"slash"},{"set_variable":{"name":"KC_SLSH","value":1}},{"set_variable":{"name":"USC","value":2}},{"set_variable":{"name":"LKS","value":1}}],"to_after_key_up":[{"set_variable":{"name":"KC_SLSH","value":0}},{"set_variable":{"name":"USC","value":0}}],"type":"basic"},{"from":{"key_code":"slash","modifiers":{"optional":["shift","caps_lock"]}},"to":[{"key_code":"slash"},{"set_variable":{"name":"KC_SLSH","value":1}},{"set_variable":{"name":"USC","value":1}},{"set_variable":{"name":"LKS","value":1}}],"to_after_key_up":[{"set_variable":{"name":"KC_SLSH","value":0}},{"set_variable":{"name":"USC","value":0}}],"type":"basic"},</v>
      </c>
    </row>
    <row r="326" spans="1:2">
      <c r="A326" s="420" t="str">
        <f>_xlfn.CONCAT(詳細設定!A348:N348)</f>
        <v/>
      </c>
      <c r="B326" s="421" t="str">
        <f>_xlfn.CONCAT(詳細設定!O348:S348)</f>
        <v>{"description":"[英数] International1","conditions":[{"type":"keyboard_type_if","keyboard_types":["jis"]},{"type":"variable_unless","name":"USC","value":0}],"from":{"key_code":"international1","modifiers":{"optional":["shift",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],"from":{"key_code":"international1","modifiers":{"optional":["shift",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unless","name":"USC","value":0}],"from":{"key_code":"international1","modifiers":{"optional":["shift",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from":{"key_code":"international1","modifiers":{"optional":["shift",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]}]}</v>
      </c>
    </row>
  </sheetData>
  <sheetProtection sheet="1" objects="1" scenarios="1" selectLockedCells="1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35</vt:i4>
      </vt:variant>
    </vt:vector>
  </HeadingPairs>
  <TitlesOfParts>
    <vt:vector size="40" baseType="lpstr">
      <vt:lpstr>キー設定</vt:lpstr>
      <vt:lpstr>固有名詞設定</vt:lpstr>
      <vt:lpstr>詳細設定</vt:lpstr>
      <vt:lpstr>ローマ字定義</vt:lpstr>
      <vt:lpstr>スクリプト</vt:lpstr>
      <vt:lpstr>キー設定!Print_Area</vt:lpstr>
      <vt:lpstr>ローマ字定義!Print_Area</vt:lpstr>
      <vt:lpstr>固有名詞設定!Print_Area</vt:lpstr>
      <vt:lpstr>詳細設定!Print_Area</vt:lpstr>
      <vt:lpstr>キー設定!Print_Titles</vt:lpstr>
      <vt:lpstr>ローマ字定義!Print_Titles</vt:lpstr>
      <vt:lpstr>詳細設定!Print_Titles</vt:lpstr>
      <vt:lpstr>キー位置</vt:lpstr>
      <vt:lpstr>シフト押下時</vt:lpstr>
      <vt:lpstr>シフト種類</vt:lpstr>
      <vt:lpstr>シフト非押下時</vt:lpstr>
      <vt:lpstr>スクリプト</vt:lpstr>
      <vt:lpstr>ビット</vt:lpstr>
      <vt:lpstr>ビットパターン</vt:lpstr>
      <vt:lpstr>ビットパターンA</vt:lpstr>
      <vt:lpstr>ビットパターンB</vt:lpstr>
      <vt:lpstr>ビットパターンC</vt:lpstr>
      <vt:lpstr>ひらがな</vt:lpstr>
      <vt:lpstr>ローマ字</vt:lpstr>
      <vt:lpstr>ローマ字コード</vt:lpstr>
      <vt:lpstr>移動単位</vt:lpstr>
      <vt:lpstr>仮想キートップ</vt:lpstr>
      <vt:lpstr>記号JIS</vt:lpstr>
      <vt:lpstr>記号US</vt:lpstr>
      <vt:lpstr>固有名詞ビットパターン</vt:lpstr>
      <vt:lpstr>固有名詞文字列</vt:lpstr>
      <vt:lpstr>固有名詞変換済</vt:lpstr>
      <vt:lpstr>十六進数文字</vt:lpstr>
      <vt:lpstr>十六進数文字リスト</vt:lpstr>
      <vt:lpstr>出力かな</vt:lpstr>
      <vt:lpstr>入力かな</vt:lpstr>
      <vt:lpstr>入力キー</vt:lpstr>
      <vt:lpstr>入力キー数</vt:lpstr>
      <vt:lpstr>入力コード</vt:lpstr>
      <vt:lpstr>並び替え用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NAKAYA Satoru</dc:creator>
  <cp:keywords/>
  <dc:description/>
  <cp:lastModifiedBy>Satoru NAKAYA</cp:lastModifiedBy>
  <cp:revision/>
  <cp:lastPrinted>2020-12-04T07:25:35Z</cp:lastPrinted>
  <dcterms:created xsi:type="dcterms:W3CDTF">2020-06-26T12:13:56Z</dcterms:created>
  <dcterms:modified xsi:type="dcterms:W3CDTF">2023-08-30T02:22:23Z</dcterms:modified>
  <cp:category/>
  <cp:contentStatus/>
</cp:coreProperties>
</file>