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defaultThemeVersion="166925"/>
  <mc:AlternateContent xmlns:mc="http://schemas.openxmlformats.org/markup-compatibility/2006">
    <mc:Choice Requires="x15">
      <x15ac:absPath xmlns:x15ac="http://schemas.microsoft.com/office/spreadsheetml/2010/11/ac" url="C:\Users\tbakk\Documents\BigData\Oving2\"/>
    </mc:Choice>
  </mc:AlternateContent>
  <xr:revisionPtr revIDLastSave="0" documentId="8_{878B9388-E3B6-4F3F-9FBE-1DD08F793D83}" xr6:coauthVersionLast="47" xr6:coauthVersionMax="47" xr10:uidLastSave="{00000000-0000-0000-0000-000000000000}"/>
  <bookViews>
    <workbookView xWindow="4785" yWindow="2280" windowWidth="21600" windowHeight="11385" xr2:uid="{BCE871F5-3A0C-4869-BFE8-80D14FC47A56}"/>
  </bookViews>
  <sheets>
    <sheet name="Intro" sheetId="22" r:id="rId1"/>
    <sheet name="1" sheetId="1" r:id="rId2"/>
    <sheet name="2" sheetId="2" r:id="rId3"/>
    <sheet name="3" sheetId="3" r:id="rId4"/>
    <sheet name="4" sheetId="6" r:id="rId5"/>
    <sheet name="5" sheetId="10" r:id="rId6"/>
    <sheet name="6" sheetId="11" r:id="rId7"/>
    <sheet name="7" sheetId="12" r:id="rId8"/>
    <sheet name="8" sheetId="13" r:id="rId9"/>
    <sheet name="9" sheetId="14" r:id="rId10"/>
    <sheet name="10" sheetId="15" r:id="rId11"/>
    <sheet name="11" sheetId="16" r:id="rId12"/>
    <sheet name="12" sheetId="17" r:id="rId13"/>
    <sheet name="13" sheetId="18" r:id="rId14"/>
    <sheet name="14" sheetId="19" r:id="rId15"/>
    <sheet name="14_d" sheetId="20" r:id="rId16"/>
    <sheet name="15" sheetId="21" r:id="rId17"/>
  </sheets>
  <externalReferences>
    <externalReference r:id="rId18"/>
  </externalReferences>
  <definedNames>
    <definedName name="_xlcn.WorksheetConnection_Part1_4A3H4751" hidden="1">'4'!$A$3:$H$475</definedName>
    <definedName name="_xlcn.WorksheetConnection_Part1_4A4H251" hidden="1">'4'!$A$4:$H$25</definedName>
    <definedName name="_xlcn.WorksheetConnection_Part1_7A3G551" hidden="1">'7'!$A$3:$G$55</definedName>
    <definedName name="BuildDate" hidden="1">4202</definedName>
    <definedName name="BuildNo" hidden="1">83</definedName>
    <definedName name="SortKeyRange1">#REF!,#REF!,#REF!,#REF!,#REF!,#REF!,#REF!,#REF!</definedName>
    <definedName name="SortKeyRange2">#REF!,#REF!,#REF!,#REF!,#REF!,#REF!,#REF!,#REF!</definedName>
    <definedName name="SortRange1">#REF!</definedName>
    <definedName name="Vers" hidden="1">" 3.2.10."</definedName>
    <definedName name="VersionMajor" hidden="1">3</definedName>
    <definedName name="VersionMinor" hidden="1">2</definedName>
    <definedName name="VersionPatch" hidden="1">10</definedName>
    <definedName name="xlm_OP_DA">[1]Templates!#REF!</definedName>
    <definedName name="xlm_OP_HC">[1]Templates!#REF!</definedName>
    <definedName name="xlm_OP_KNNC">[1]Templates!#REF!</definedName>
    <definedName name="xlm_OP_KNNP">[1]Templates!#REF!</definedName>
    <definedName name="xlm_OP_LR">[1]Templates!#REF!</definedName>
    <definedName name="xlm_OP_MLR">[1]Templates!#REF!</definedName>
    <definedName name="xlm_OP_NB">[1]Templates!#REF!</definedName>
    <definedName name="xlm_OP_NNC">[1]Templates!#REF!</definedName>
    <definedName name="xlm_OP_NNP">[1]Templates!#REF!</definedName>
    <definedName name="xlm_OP_PCA">[1]Templates!#REF!</definedName>
    <definedName name="xlm_PartitionHeaders1" hidden="1">#REF!</definedName>
    <definedName name="xlm_PartitionTraining1" hidden="1">#REF!</definedName>
    <definedName name="xlm_PartitionValidation1" hidden="1">#REF!</definedName>
    <definedName name="xlm_PT_BT" localSheetId="16">[1]Templates!#REF!</definedName>
    <definedName name="xlm_PT_BT">[1]Templates!#REF!</definedName>
    <definedName name="xlm_PT_CHC" localSheetId="16">[1]Templates!#REF!</definedName>
    <definedName name="xlm_PT_CHC">[1]Templates!#REF!</definedName>
    <definedName name="xlm_PT_CHL" localSheetId="16">[1]Templates!#REF!</definedName>
    <definedName name="xlm_PT_CHL">[1]Templates!#REF!</definedName>
    <definedName name="xlm_PT_CHR" localSheetId="16">[1]Templates!#REF!</definedName>
    <definedName name="xlm_PT_CHR">[1]Templates!#REF!</definedName>
    <definedName name="xlm_PT_CHRT" localSheetId="16">[1]Templates!#REF!</definedName>
    <definedName name="xlm_PT_CHRT">[1]Templates!#REF!</definedName>
    <definedName name="xlm_PT_MT">[1]Templates!#REF!</definedName>
    <definedName name="xlm_PT_RHC">[1]Templates!#REF!</definedName>
    <definedName name="xlm_PT_RHL">[1]Templates!#REF!</definedName>
    <definedName name="xlm_PT_RHR">[1]Templates!#REF!</definedName>
    <definedName name="xlm_PT_TVL">[1]Templates!#REF!</definedName>
    <definedName name="xlm_PT_TVR">[1]Templates!#REF!</definedName>
  </definedNames>
  <calcPr calcId="191028"/>
  <pivotCaches>
    <pivotCache cacheId="14" r:id="rId19"/>
    <pivotCache cacheId="15" r:id="rId20"/>
    <pivotCache cacheId="16" r:id="rId21"/>
    <pivotCache cacheId="17" r:id="rId22"/>
    <pivotCache cacheId="18" r:id="rId23"/>
    <pivotCache cacheId="19" r:id="rId24"/>
    <pivotCache cacheId="20" r:id="rId2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Part1_7!$A$3:$G$55"/>
          <x15:modelTable id="Range" name="Range" connection="WorksheetConnection_Part1_4!$A$4:$H$25"/>
          <x15:modelTable id="Range 1" name="Range 1" connection="WorksheetConnection_Part1_4!$A$3:$H$475"/>
          <x15:modelTable id="Table" name="Table" connection="Connection"/>
        </x15:modelTables>
        <x15:extLst>
          <ext xmlns:x16="http://schemas.microsoft.com/office/spreadsheetml/2014/11/main" uri="{9835A34E-60A6-4A7C-AAB8-D5F71C897F49}">
            <x16:modelTimeGroupings>
              <x16:modelTimeGrouping tableName="Range" columnName="22:19" columnId="22 19">
                <x16:calculatedTimeColumn columnName="22:19 (Hour)" columnId="22 19 (Hour)" contentType="hours" isSelected="1"/>
                <x16:calculatedTimeColumn columnName="22:19 (Minute)" columnId="22 19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19" l="1"/>
  <c r="G51" i="18" l="1"/>
  <c r="H4" i="18" s="1"/>
  <c r="G52" i="18"/>
  <c r="L7" i="18"/>
  <c r="L8" i="18"/>
  <c r="L13" i="18"/>
  <c r="L14" i="18"/>
  <c r="L19" i="18"/>
  <c r="L20" i="18"/>
  <c r="L25" i="18"/>
  <c r="L26" i="18"/>
  <c r="L31" i="18"/>
  <c r="L32" i="18"/>
  <c r="L37" i="18"/>
  <c r="L38" i="18"/>
  <c r="L43" i="18"/>
  <c r="L44" i="18"/>
  <c r="L49" i="18"/>
  <c r="L50" i="18"/>
  <c r="A13" i="20"/>
  <c r="E13" i="20"/>
  <c r="E14" i="20"/>
  <c r="E15" i="20"/>
  <c r="E16" i="20"/>
  <c r="E17" i="20"/>
  <c r="E18" i="20"/>
  <c r="E19" i="20"/>
  <c r="E20" i="20"/>
  <c r="E21" i="20"/>
  <c r="E22" i="20"/>
  <c r="E23" i="20"/>
  <c r="E24" i="20"/>
  <c r="E25" i="20"/>
  <c r="E26" i="20"/>
  <c r="E27" i="20"/>
  <c r="E28" i="20"/>
  <c r="E29" i="20"/>
  <c r="E30" i="20"/>
  <c r="E31" i="20"/>
  <c r="E32" i="20"/>
  <c r="E33" i="20"/>
  <c r="H33" i="20" s="1"/>
  <c r="E34" i="20"/>
  <c r="I34" i="20" s="1"/>
  <c r="E35" i="20"/>
  <c r="E36" i="20"/>
  <c r="E37" i="20"/>
  <c r="E38" i="20"/>
  <c r="E39" i="20"/>
  <c r="H39" i="20" s="1"/>
  <c r="E40" i="20"/>
  <c r="E41" i="20"/>
  <c r="E42" i="20"/>
  <c r="E43" i="20"/>
  <c r="E44" i="20"/>
  <c r="E45" i="20"/>
  <c r="E46" i="20"/>
  <c r="I46" i="20" s="1"/>
  <c r="E47" i="20"/>
  <c r="I47" i="20" s="1"/>
  <c r="E48" i="20"/>
  <c r="E49" i="20"/>
  <c r="E50" i="20"/>
  <c r="E51" i="20"/>
  <c r="E52" i="20"/>
  <c r="E53" i="20"/>
  <c r="E54" i="20"/>
  <c r="E55" i="20"/>
  <c r="E56" i="20"/>
  <c r="E57" i="20"/>
  <c r="H57" i="20" s="1"/>
  <c r="E58" i="20"/>
  <c r="E59" i="20"/>
  <c r="E60" i="20"/>
  <c r="E61"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L50" i="20" s="1"/>
  <c r="D51" i="20"/>
  <c r="D52" i="20"/>
  <c r="D53" i="20"/>
  <c r="D54" i="20"/>
  <c r="D55" i="20"/>
  <c r="D56" i="20"/>
  <c r="D57" i="20"/>
  <c r="D58" i="20"/>
  <c r="D59" i="20"/>
  <c r="D60" i="20"/>
  <c r="D61" i="20"/>
  <c r="C13" i="20"/>
  <c r="C14" i="20"/>
  <c r="C15" i="20"/>
  <c r="C16" i="20"/>
  <c r="C17" i="20"/>
  <c r="C18" i="20"/>
  <c r="C19" i="20"/>
  <c r="C20" i="20"/>
  <c r="C21" i="20"/>
  <c r="C22" i="20"/>
  <c r="C23" i="20"/>
  <c r="C24" i="20"/>
  <c r="J24" i="20" s="1"/>
  <c r="C25" i="20"/>
  <c r="C26" i="20"/>
  <c r="C27" i="20"/>
  <c r="C28" i="20"/>
  <c r="C29" i="20"/>
  <c r="C30" i="20"/>
  <c r="H30" i="20" s="1"/>
  <c r="C31" i="20"/>
  <c r="C32" i="20"/>
  <c r="C33" i="20"/>
  <c r="C34" i="20"/>
  <c r="C35" i="20"/>
  <c r="C36" i="20"/>
  <c r="H36" i="20" s="1"/>
  <c r="C37" i="20"/>
  <c r="C38" i="20"/>
  <c r="C39" i="20"/>
  <c r="C40" i="20"/>
  <c r="C41" i="20"/>
  <c r="C42" i="20"/>
  <c r="C43" i="20"/>
  <c r="C44" i="20"/>
  <c r="C45" i="20"/>
  <c r="C46" i="20"/>
  <c r="C47" i="20"/>
  <c r="C48" i="20"/>
  <c r="J48" i="20" s="1"/>
  <c r="C49" i="20"/>
  <c r="C50" i="20"/>
  <c r="C51" i="20"/>
  <c r="C52" i="20"/>
  <c r="C53" i="20"/>
  <c r="C54" i="20"/>
  <c r="C55" i="20"/>
  <c r="C56" i="20"/>
  <c r="C57" i="20"/>
  <c r="C58" i="20"/>
  <c r="C59" i="20"/>
  <c r="C60" i="20"/>
  <c r="C61"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H43" i="20" s="1"/>
  <c r="B44" i="20"/>
  <c r="B45" i="20"/>
  <c r="B46" i="20"/>
  <c r="B47" i="20"/>
  <c r="B48" i="20"/>
  <c r="B49" i="20"/>
  <c r="B50" i="20"/>
  <c r="B51" i="20"/>
  <c r="B52" i="20"/>
  <c r="B53" i="20"/>
  <c r="B54" i="20"/>
  <c r="B55" i="20"/>
  <c r="H55" i="20" s="1"/>
  <c r="B56" i="20"/>
  <c r="B57" i="20"/>
  <c r="B58" i="20"/>
  <c r="B59" i="20"/>
  <c r="B60" i="20"/>
  <c r="B61" i="20"/>
  <c r="H61" i="20" s="1"/>
  <c r="E12" i="20"/>
  <c r="D12" i="20"/>
  <c r="J12" i="20" s="1"/>
  <c r="E52" i="18"/>
  <c r="F6" i="18" s="1"/>
  <c r="I52" i="18"/>
  <c r="K52" i="18"/>
  <c r="C12" i="20"/>
  <c r="B12" i="20"/>
  <c r="C52" i="18"/>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12" i="20"/>
  <c r="N62" i="20"/>
  <c r="N63" i="20"/>
  <c r="A4" i="20"/>
  <c r="A5" i="20"/>
  <c r="A6" i="20"/>
  <c r="A7" i="20"/>
  <c r="A8" i="20"/>
  <c r="A3" i="20"/>
  <c r="K9" i="20"/>
  <c r="K10" i="20"/>
  <c r="P62" i="20"/>
  <c r="Q62" i="20"/>
  <c r="R62" i="20"/>
  <c r="P63" i="20"/>
  <c r="Q63" i="20"/>
  <c r="R63" i="20"/>
  <c r="O63" i="20"/>
  <c r="O62" i="20"/>
  <c r="E4" i="20"/>
  <c r="E5" i="20"/>
  <c r="E6" i="20"/>
  <c r="E7" i="20"/>
  <c r="E8" i="20"/>
  <c r="D4" i="20"/>
  <c r="D5" i="20"/>
  <c r="D6" i="20"/>
  <c r="D7" i="20"/>
  <c r="D8" i="20"/>
  <c r="E3" i="20"/>
  <c r="D3" i="20"/>
  <c r="C4" i="20"/>
  <c r="C5" i="20"/>
  <c r="C6" i="20"/>
  <c r="C7" i="20"/>
  <c r="C8" i="20"/>
  <c r="C3" i="20"/>
  <c r="B4" i="20"/>
  <c r="B5" i="20"/>
  <c r="B6" i="20"/>
  <c r="B7" i="20"/>
  <c r="B8" i="20"/>
  <c r="B3" i="20"/>
  <c r="M9" i="20"/>
  <c r="N9" i="20"/>
  <c r="O9" i="20"/>
  <c r="M10" i="20"/>
  <c r="N10" i="20"/>
  <c r="O10" i="20"/>
  <c r="L10" i="20"/>
  <c r="L9" i="20"/>
  <c r="K51" i="18"/>
  <c r="L3" i="18" s="1"/>
  <c r="E51" i="18"/>
  <c r="F7" i="18" s="1"/>
  <c r="I51" i="18"/>
  <c r="J8" i="18" s="1"/>
  <c r="C51" i="18"/>
  <c r="D12" i="18" s="1"/>
  <c r="J60" i="20"/>
  <c r="I13" i="20"/>
  <c r="I19" i="20"/>
  <c r="I57" i="20"/>
  <c r="H16" i="20"/>
  <c r="H17" i="20"/>
  <c r="H18" i="20"/>
  <c r="H46" i="20"/>
  <c r="H49" i="20"/>
  <c r="H52" i="20"/>
  <c r="J20" i="19"/>
  <c r="J19" i="19"/>
  <c r="C50" i="15"/>
  <c r="D50" i="15"/>
  <c r="E50" i="15"/>
  <c r="F50" i="15"/>
  <c r="G50" i="15"/>
  <c r="H50" i="15"/>
  <c r="I50" i="15"/>
  <c r="J50" i="15"/>
  <c r="K50" i="15"/>
  <c r="L50" i="15"/>
  <c r="B50" i="15"/>
  <c r="B48" i="15"/>
  <c r="B49" i="15"/>
  <c r="C49" i="15"/>
  <c r="D49" i="15"/>
  <c r="E49" i="15"/>
  <c r="F49" i="15"/>
  <c r="G49" i="15"/>
  <c r="H49" i="15"/>
  <c r="I49" i="15"/>
  <c r="J49" i="15"/>
  <c r="K49" i="15"/>
  <c r="L49" i="15"/>
  <c r="C48" i="15"/>
  <c r="D48" i="15"/>
  <c r="E48" i="15"/>
  <c r="F48" i="15"/>
  <c r="G48" i="15"/>
  <c r="H48" i="15"/>
  <c r="I48" i="15"/>
  <c r="J48" i="15"/>
  <c r="K48" i="15"/>
  <c r="L48" i="15"/>
  <c r="H11" i="17"/>
  <c r="Q5" i="17"/>
  <c r="O5" i="17"/>
  <c r="Q3" i="17"/>
  <c r="O3" i="17"/>
  <c r="H13" i="16"/>
  <c r="H3" i="16"/>
  <c r="H8" i="16"/>
  <c r="U6"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366" i="13"/>
  <c r="M367" i="13"/>
  <c r="M368" i="13"/>
  <c r="M369" i="13"/>
  <c r="M370" i="13"/>
  <c r="M371" i="13"/>
  <c r="M372" i="13"/>
  <c r="M373" i="13"/>
  <c r="M374" i="13"/>
  <c r="M375" i="13"/>
  <c r="M376" i="13"/>
  <c r="M377" i="13"/>
  <c r="M378" i="13"/>
  <c r="M379" i="13"/>
  <c r="M380" i="13"/>
  <c r="M381" i="13"/>
  <c r="M382" i="13"/>
  <c r="M383" i="13"/>
  <c r="M384" i="13"/>
  <c r="M385" i="13"/>
  <c r="M386" i="13"/>
  <c r="M387" i="13"/>
  <c r="M388" i="13"/>
  <c r="M389" i="13"/>
  <c r="M390" i="13"/>
  <c r="M391" i="13"/>
  <c r="M392" i="13"/>
  <c r="M393" i="13"/>
  <c r="M394" i="13"/>
  <c r="M395" i="13"/>
  <c r="M396" i="13"/>
  <c r="M397" i="13"/>
  <c r="M398" i="13"/>
  <c r="M399" i="13"/>
  <c r="M400" i="13"/>
  <c r="M401" i="13"/>
  <c r="M402" i="13"/>
  <c r="M403" i="13"/>
  <c r="M404" i="13"/>
  <c r="M405" i="13"/>
  <c r="M406" i="13"/>
  <c r="M407" i="13"/>
  <c r="M408" i="13"/>
  <c r="M409" i="13"/>
  <c r="M410" i="13"/>
  <c r="M411" i="13"/>
  <c r="M412" i="13"/>
  <c r="M413" i="13"/>
  <c r="M414" i="13"/>
  <c r="M415" i="13"/>
  <c r="M416" i="13"/>
  <c r="M417" i="13"/>
  <c r="M418" i="13"/>
  <c r="M419" i="13"/>
  <c r="M420" i="13"/>
  <c r="M421" i="13"/>
  <c r="M422" i="13"/>
  <c r="M423" i="13"/>
  <c r="M424" i="13"/>
  <c r="M425" i="13"/>
  <c r="M426" i="13"/>
  <c r="M427" i="13"/>
  <c r="M428" i="13"/>
  <c r="F27" i="17"/>
  <c r="L17" i="17" s="1"/>
  <c r="E27" i="17"/>
  <c r="K22" i="17" s="1"/>
  <c r="D27" i="17"/>
  <c r="J9" i="17" s="1"/>
  <c r="C27" i="17"/>
  <c r="I23" i="17" s="1"/>
  <c r="B27" i="17"/>
  <c r="H17" i="17" s="1"/>
  <c r="F26" i="17"/>
  <c r="L20" i="17" s="1"/>
  <c r="E26" i="17"/>
  <c r="D26" i="17"/>
  <c r="J19" i="17" s="1"/>
  <c r="C26" i="17"/>
  <c r="I24" i="17" s="1"/>
  <c r="B26" i="17"/>
  <c r="H21" i="17" s="1"/>
  <c r="D47" i="18" l="1"/>
  <c r="D23" i="18"/>
  <c r="D50" i="18"/>
  <c r="F41" i="18"/>
  <c r="F29" i="18"/>
  <c r="F17" i="18"/>
  <c r="F11" i="18"/>
  <c r="J49" i="18"/>
  <c r="J37" i="18"/>
  <c r="J31" i="18"/>
  <c r="J25" i="18"/>
  <c r="J19" i="18"/>
  <c r="J13" i="18"/>
  <c r="J7" i="18"/>
  <c r="H39" i="18"/>
  <c r="H33" i="18"/>
  <c r="H27" i="18"/>
  <c r="H21" i="18"/>
  <c r="H15" i="18"/>
  <c r="H9" i="18"/>
  <c r="H3" i="18"/>
  <c r="D11" i="18"/>
  <c r="D5" i="18"/>
  <c r="D46" i="18"/>
  <c r="D40" i="18"/>
  <c r="D34" i="18"/>
  <c r="D28" i="18"/>
  <c r="D22" i="18"/>
  <c r="D16" i="18"/>
  <c r="F46" i="18"/>
  <c r="F40" i="18"/>
  <c r="F34" i="18"/>
  <c r="F28" i="18"/>
  <c r="F22" i="18"/>
  <c r="F16" i="18"/>
  <c r="F10" i="18"/>
  <c r="F4" i="18"/>
  <c r="J48" i="18"/>
  <c r="J42" i="18"/>
  <c r="J36" i="18"/>
  <c r="J30" i="18"/>
  <c r="J24" i="18"/>
  <c r="J18" i="18"/>
  <c r="J12" i="18"/>
  <c r="J6" i="18"/>
  <c r="L48" i="18"/>
  <c r="L42" i="18"/>
  <c r="L36" i="18"/>
  <c r="L30" i="18"/>
  <c r="L24" i="18"/>
  <c r="L18" i="18"/>
  <c r="L12" i="18"/>
  <c r="L6" i="18"/>
  <c r="H50" i="18"/>
  <c r="H44" i="18"/>
  <c r="H38" i="18"/>
  <c r="H32" i="18"/>
  <c r="H26" i="18"/>
  <c r="H20" i="18"/>
  <c r="H14" i="18"/>
  <c r="H8" i="18"/>
  <c r="D41" i="18"/>
  <c r="D45" i="18"/>
  <c r="D39" i="18"/>
  <c r="D33" i="18"/>
  <c r="D27" i="18"/>
  <c r="D21" i="18"/>
  <c r="D15" i="18"/>
  <c r="F2" i="18"/>
  <c r="F45" i="18"/>
  <c r="F39" i="18"/>
  <c r="F33" i="18"/>
  <c r="F27" i="18"/>
  <c r="F21" i="18"/>
  <c r="F15" i="18"/>
  <c r="F9" i="18"/>
  <c r="F3" i="18"/>
  <c r="J47" i="18"/>
  <c r="J41" i="18"/>
  <c r="J35" i="18"/>
  <c r="J29" i="18"/>
  <c r="J23" i="18"/>
  <c r="J17" i="18"/>
  <c r="J11" i="18"/>
  <c r="J5" i="18"/>
  <c r="L47" i="18"/>
  <c r="L41" i="18"/>
  <c r="L35" i="18"/>
  <c r="L29" i="18"/>
  <c r="L23" i="18"/>
  <c r="L17" i="18"/>
  <c r="L11" i="18"/>
  <c r="L5" i="18"/>
  <c r="H49" i="18"/>
  <c r="H43" i="18"/>
  <c r="H37" i="18"/>
  <c r="H31" i="18"/>
  <c r="H25" i="18"/>
  <c r="H19" i="18"/>
  <c r="H13" i="18"/>
  <c r="H7" i="18"/>
  <c r="D6" i="18"/>
  <c r="D29" i="18"/>
  <c r="F35" i="18"/>
  <c r="J43" i="18"/>
  <c r="D4" i="18"/>
  <c r="D9" i="18"/>
  <c r="D3" i="18"/>
  <c r="D44" i="18"/>
  <c r="D38" i="18"/>
  <c r="D32" i="18"/>
  <c r="D26" i="18"/>
  <c r="D20" i="18"/>
  <c r="D14" i="18"/>
  <c r="F50" i="18"/>
  <c r="F44" i="18"/>
  <c r="F38" i="18"/>
  <c r="F32" i="18"/>
  <c r="F26" i="18"/>
  <c r="F20" i="18"/>
  <c r="F14" i="18"/>
  <c r="F8" i="18"/>
  <c r="L2" i="18"/>
  <c r="J46" i="18"/>
  <c r="J40" i="18"/>
  <c r="J34" i="18"/>
  <c r="J28" i="18"/>
  <c r="J22" i="18"/>
  <c r="J16" i="18"/>
  <c r="J10" i="18"/>
  <c r="J4" i="18"/>
  <c r="L46" i="18"/>
  <c r="L40" i="18"/>
  <c r="L34" i="18"/>
  <c r="L28" i="18"/>
  <c r="L22" i="18"/>
  <c r="L16" i="18"/>
  <c r="L10" i="18"/>
  <c r="L4" i="18"/>
  <c r="H48" i="18"/>
  <c r="H42" i="18"/>
  <c r="H36" i="18"/>
  <c r="H30" i="18"/>
  <c r="H24" i="18"/>
  <c r="H18" i="18"/>
  <c r="H12" i="18"/>
  <c r="H6" i="18"/>
  <c r="D2" i="18"/>
  <c r="D35" i="18"/>
  <c r="D17" i="18"/>
  <c r="F47" i="18"/>
  <c r="F23" i="18"/>
  <c r="F5" i="18"/>
  <c r="H45" i="18"/>
  <c r="D10" i="18"/>
  <c r="D8" i="18"/>
  <c r="D49" i="18"/>
  <c r="D43" i="18"/>
  <c r="D37" i="18"/>
  <c r="D31" i="18"/>
  <c r="D25" i="18"/>
  <c r="D19" i="18"/>
  <c r="D13" i="18"/>
  <c r="F49" i="18"/>
  <c r="F43" i="18"/>
  <c r="F37" i="18"/>
  <c r="F31" i="18"/>
  <c r="F25" i="18"/>
  <c r="F19" i="18"/>
  <c r="F13" i="18"/>
  <c r="J2" i="18"/>
  <c r="J45" i="18"/>
  <c r="J39" i="18"/>
  <c r="J33" i="18"/>
  <c r="J27" i="18"/>
  <c r="J21" i="18"/>
  <c r="J15" i="18"/>
  <c r="J9" i="18"/>
  <c r="J3" i="18"/>
  <c r="L45" i="18"/>
  <c r="L39" i="18"/>
  <c r="L33" i="18"/>
  <c r="L27" i="18"/>
  <c r="L21" i="18"/>
  <c r="L15" i="18"/>
  <c r="L9" i="18"/>
  <c r="H47" i="18"/>
  <c r="H41" i="18"/>
  <c r="H35" i="18"/>
  <c r="H29" i="18"/>
  <c r="H23" i="18"/>
  <c r="H17" i="18"/>
  <c r="H11" i="18"/>
  <c r="H5" i="18"/>
  <c r="D7" i="18"/>
  <c r="D48" i="18"/>
  <c r="D42" i="18"/>
  <c r="D36" i="18"/>
  <c r="D30" i="18"/>
  <c r="D24" i="18"/>
  <c r="D18" i="18"/>
  <c r="F48" i="18"/>
  <c r="F42" i="18"/>
  <c r="F36" i="18"/>
  <c r="F30" i="18"/>
  <c r="F24" i="18"/>
  <c r="F18" i="18"/>
  <c r="F12" i="18"/>
  <c r="J50" i="18"/>
  <c r="J44" i="18"/>
  <c r="J38" i="18"/>
  <c r="J32" i="18"/>
  <c r="J26" i="18"/>
  <c r="J20" i="18"/>
  <c r="J14" i="18"/>
  <c r="H2" i="18"/>
  <c r="H46" i="18"/>
  <c r="H40" i="18"/>
  <c r="H34" i="18"/>
  <c r="H28" i="18"/>
  <c r="H22" i="18"/>
  <c r="H16" i="18"/>
  <c r="H10" i="18"/>
  <c r="K16" i="20"/>
  <c r="H51" i="20"/>
  <c r="H45" i="20"/>
  <c r="H15" i="20"/>
  <c r="I58" i="20"/>
  <c r="H40" i="20"/>
  <c r="I28" i="20"/>
  <c r="H22" i="20"/>
  <c r="I59" i="20"/>
  <c r="J41" i="20"/>
  <c r="H29" i="20"/>
  <c r="H23" i="20"/>
  <c r="J17" i="20"/>
  <c r="H56" i="20"/>
  <c r="H50" i="20"/>
  <c r="H44" i="20"/>
  <c r="J38" i="20"/>
  <c r="H32" i="20"/>
  <c r="H26" i="20"/>
  <c r="J14" i="20"/>
  <c r="H24" i="20"/>
  <c r="J16" i="20"/>
  <c r="H58" i="20"/>
  <c r="I16" i="20"/>
  <c r="L18" i="20"/>
  <c r="H38" i="20"/>
  <c r="L38" i="20"/>
  <c r="I43" i="20"/>
  <c r="I15" i="20"/>
  <c r="J20" i="20"/>
  <c r="H20" i="20"/>
  <c r="J26" i="20"/>
  <c r="H12" i="20"/>
  <c r="K59" i="20"/>
  <c r="K17" i="20"/>
  <c r="I55" i="20"/>
  <c r="K52" i="20"/>
  <c r="H60" i="20"/>
  <c r="H54" i="20"/>
  <c r="H48" i="20"/>
  <c r="H42" i="20"/>
  <c r="H35" i="20"/>
  <c r="H28" i="20"/>
  <c r="H21" i="20"/>
  <c r="H14" i="20"/>
  <c r="I52" i="20"/>
  <c r="I37" i="20"/>
  <c r="I23" i="20"/>
  <c r="J53" i="20"/>
  <c r="J29" i="20"/>
  <c r="K47" i="20"/>
  <c r="K29" i="20"/>
  <c r="H13" i="20"/>
  <c r="K23" i="20"/>
  <c r="K35" i="20"/>
  <c r="I40" i="20"/>
  <c r="I25" i="20"/>
  <c r="J36" i="20"/>
  <c r="K34" i="20"/>
  <c r="I17" i="20"/>
  <c r="H59" i="20"/>
  <c r="H53" i="20"/>
  <c r="H47" i="20"/>
  <c r="H41" i="20"/>
  <c r="H34" i="20"/>
  <c r="H27" i="20"/>
  <c r="I61" i="20"/>
  <c r="I49" i="20"/>
  <c r="I35" i="20"/>
  <c r="I22" i="20"/>
  <c r="J50" i="20"/>
  <c r="K46" i="20"/>
  <c r="K28" i="20"/>
  <c r="K41" i="20"/>
  <c r="I31" i="20"/>
  <c r="K58" i="20"/>
  <c r="K40" i="20"/>
  <c r="K22" i="20"/>
  <c r="K13" i="20"/>
  <c r="K53" i="20"/>
  <c r="K39" i="20"/>
  <c r="K21" i="20"/>
  <c r="L35" i="20"/>
  <c r="L12" i="20"/>
  <c r="J56" i="20"/>
  <c r="K55" i="20"/>
  <c r="H37" i="20"/>
  <c r="H31" i="20"/>
  <c r="H25" i="20"/>
  <c r="H19" i="20"/>
  <c r="I53" i="20"/>
  <c r="I41" i="20"/>
  <c r="I29" i="20"/>
  <c r="J54" i="20"/>
  <c r="J42" i="20"/>
  <c r="J30" i="20"/>
  <c r="J18" i="20"/>
  <c r="K60" i="20"/>
  <c r="K54" i="20"/>
  <c r="K48" i="20"/>
  <c r="K42" i="20"/>
  <c r="K36" i="20"/>
  <c r="K30" i="20"/>
  <c r="K24" i="20"/>
  <c r="K18" i="20"/>
  <c r="K61" i="20"/>
  <c r="L53" i="20"/>
  <c r="L41" i="20"/>
  <c r="L29" i="20"/>
  <c r="L17" i="20"/>
  <c r="L16" i="20"/>
  <c r="L36" i="20"/>
  <c r="K45" i="20"/>
  <c r="K15" i="20"/>
  <c r="L23" i="20"/>
  <c r="L14" i="20"/>
  <c r="K57" i="20"/>
  <c r="K33" i="20"/>
  <c r="L59" i="20"/>
  <c r="K12" i="20"/>
  <c r="J59" i="20"/>
  <c r="J47" i="20"/>
  <c r="J35" i="20"/>
  <c r="J23" i="20"/>
  <c r="K56" i="20"/>
  <c r="K50" i="20"/>
  <c r="K44" i="20"/>
  <c r="K38" i="20"/>
  <c r="K32" i="20"/>
  <c r="K26" i="20"/>
  <c r="K20" i="20"/>
  <c r="K14" i="20"/>
  <c r="L56" i="20"/>
  <c r="L44" i="20"/>
  <c r="L32" i="20"/>
  <c r="L20" i="20"/>
  <c r="L26" i="20"/>
  <c r="L60" i="20"/>
  <c r="L48" i="20"/>
  <c r="L24" i="20"/>
  <c r="K51" i="20"/>
  <c r="K27" i="20"/>
  <c r="L47" i="20"/>
  <c r="J44" i="20"/>
  <c r="J32" i="20"/>
  <c r="K49" i="20"/>
  <c r="K43" i="20"/>
  <c r="K37" i="20"/>
  <c r="K31" i="20"/>
  <c r="K25" i="20"/>
  <c r="K19" i="20"/>
  <c r="L54" i="20"/>
  <c r="L42" i="20"/>
  <c r="L30" i="20"/>
  <c r="I27" i="20"/>
  <c r="I56" i="20"/>
  <c r="I50" i="20"/>
  <c r="I44" i="20"/>
  <c r="I38" i="20"/>
  <c r="I32" i="20"/>
  <c r="I26" i="20"/>
  <c r="I20" i="20"/>
  <c r="I14" i="20"/>
  <c r="J57" i="20"/>
  <c r="J51" i="20"/>
  <c r="J45" i="20"/>
  <c r="J39" i="20"/>
  <c r="J33" i="20"/>
  <c r="J27" i="20"/>
  <c r="J21" i="20"/>
  <c r="J15" i="20"/>
  <c r="L57" i="20"/>
  <c r="L51" i="20"/>
  <c r="L45" i="20"/>
  <c r="L39" i="20"/>
  <c r="L33" i="20"/>
  <c r="L27" i="20"/>
  <c r="L21" i="20"/>
  <c r="L15" i="20"/>
  <c r="I12" i="20"/>
  <c r="I60" i="20"/>
  <c r="I54" i="20"/>
  <c r="I48" i="20"/>
  <c r="I42" i="20"/>
  <c r="I36" i="20"/>
  <c r="I30" i="20"/>
  <c r="I24" i="20"/>
  <c r="I18" i="20"/>
  <c r="J61" i="20"/>
  <c r="J55" i="20"/>
  <c r="J49" i="20"/>
  <c r="J43" i="20"/>
  <c r="J37" i="20"/>
  <c r="J31" i="20"/>
  <c r="J25" i="20"/>
  <c r="J19" i="20"/>
  <c r="J13" i="20"/>
  <c r="L61" i="20"/>
  <c r="L55" i="20"/>
  <c r="L49" i="20"/>
  <c r="L43" i="20"/>
  <c r="L37" i="20"/>
  <c r="L31" i="20"/>
  <c r="L25" i="20"/>
  <c r="L19" i="20"/>
  <c r="L13" i="20"/>
  <c r="I51" i="20"/>
  <c r="I45" i="20"/>
  <c r="I39" i="20"/>
  <c r="I33" i="20"/>
  <c r="I21" i="20"/>
  <c r="J58" i="20"/>
  <c r="J52" i="20"/>
  <c r="J46" i="20"/>
  <c r="J40" i="20"/>
  <c r="J34" i="20"/>
  <c r="J28" i="20"/>
  <c r="J22" i="20"/>
  <c r="L58" i="20"/>
  <c r="L52" i="20"/>
  <c r="L46" i="20"/>
  <c r="L40" i="20"/>
  <c r="L34" i="20"/>
  <c r="L28" i="20"/>
  <c r="L22" i="20"/>
  <c r="G19" i="20"/>
  <c r="G25" i="20"/>
  <c r="G31" i="20"/>
  <c r="G37" i="20"/>
  <c r="G43" i="20"/>
  <c r="G49" i="20"/>
  <c r="G55" i="20"/>
  <c r="G61" i="20"/>
  <c r="G24" i="20"/>
  <c r="G54" i="20"/>
  <c r="G14" i="20"/>
  <c r="G20" i="20"/>
  <c r="G26" i="20"/>
  <c r="G32" i="20"/>
  <c r="G38" i="20"/>
  <c r="G44" i="20"/>
  <c r="G50" i="20"/>
  <c r="G56" i="20"/>
  <c r="G13" i="20"/>
  <c r="G22" i="20"/>
  <c r="G34" i="20"/>
  <c r="G46" i="20"/>
  <c r="G58" i="20"/>
  <c r="G23" i="20"/>
  <c r="G29" i="20"/>
  <c r="G41" i="20"/>
  <c r="G53" i="20"/>
  <c r="G30" i="20"/>
  <c r="G42" i="20"/>
  <c r="G60" i="20"/>
  <c r="G15" i="20"/>
  <c r="G21" i="20"/>
  <c r="G27" i="20"/>
  <c r="G33" i="20"/>
  <c r="G39" i="20"/>
  <c r="G45" i="20"/>
  <c r="G51" i="20"/>
  <c r="G57" i="20"/>
  <c r="G12" i="20"/>
  <c r="G16" i="20"/>
  <c r="G28" i="20"/>
  <c r="G40" i="20"/>
  <c r="G52" i="20"/>
  <c r="G17" i="20"/>
  <c r="G35" i="20"/>
  <c r="G47" i="20"/>
  <c r="G59" i="20"/>
  <c r="G18" i="20"/>
  <c r="G36" i="20"/>
  <c r="G48" i="20"/>
  <c r="J8" i="17"/>
  <c r="L14" i="17"/>
  <c r="I21" i="17"/>
  <c r="I10" i="17"/>
  <c r="L8" i="17"/>
  <c r="J18" i="17"/>
  <c r="L21" i="17"/>
  <c r="L4" i="17"/>
  <c r="L6" i="17"/>
  <c r="H10" i="17"/>
  <c r="I13" i="17"/>
  <c r="J16" i="17"/>
  <c r="H18" i="17"/>
  <c r="K19" i="17"/>
  <c r="J24" i="17"/>
  <c r="H7" i="17"/>
  <c r="K8" i="17"/>
  <c r="J13" i="17"/>
  <c r="H15" i="17"/>
  <c r="K16" i="17"/>
  <c r="I18" i="17"/>
  <c r="L19" i="17"/>
  <c r="H23" i="17"/>
  <c r="K24" i="17"/>
  <c r="I7" i="17"/>
  <c r="H12" i="17"/>
  <c r="K13" i="17"/>
  <c r="L16" i="17"/>
  <c r="H20" i="17"/>
  <c r="K21" i="17"/>
  <c r="L24" i="17"/>
  <c r="J7" i="17"/>
  <c r="H9" i="17"/>
  <c r="I12" i="17"/>
  <c r="J15" i="17"/>
  <c r="I20" i="17"/>
  <c r="H5" i="17"/>
  <c r="H6" i="17"/>
  <c r="I9" i="17"/>
  <c r="J12" i="17"/>
  <c r="H14" i="17"/>
  <c r="I17" i="17"/>
  <c r="L18" i="17"/>
  <c r="H22" i="17"/>
  <c r="I5" i="17"/>
  <c r="K12" i="17"/>
  <c r="I14" i="17"/>
  <c r="L15" i="17"/>
  <c r="J17" i="17"/>
  <c r="H19" i="17"/>
  <c r="K20" i="17"/>
  <c r="I22" i="17"/>
  <c r="L23" i="17"/>
  <c r="J4" i="17"/>
  <c r="J5" i="17"/>
  <c r="J6" i="17"/>
  <c r="H8" i="17"/>
  <c r="K9" i="17"/>
  <c r="I11" i="17"/>
  <c r="L12" i="17"/>
  <c r="J14" i="17"/>
  <c r="H16" i="17"/>
  <c r="K17" i="17"/>
  <c r="I19" i="17"/>
  <c r="J22" i="17"/>
  <c r="H24" i="17"/>
  <c r="L5" i="17"/>
  <c r="K11" i="17"/>
  <c r="L22" i="17"/>
  <c r="L11" i="17"/>
  <c r="J21" i="17"/>
  <c r="J10" i="17"/>
  <c r="I15" i="17"/>
  <c r="K10" i="17"/>
  <c r="L13" i="17"/>
  <c r="K18" i="17"/>
  <c r="J23" i="17"/>
  <c r="H4" i="17"/>
  <c r="K7" i="17"/>
  <c r="L10" i="17"/>
  <c r="K15" i="17"/>
  <c r="J20" i="17"/>
  <c r="K23" i="17"/>
  <c r="I4" i="17"/>
  <c r="I6" i="17"/>
  <c r="L7" i="17"/>
  <c r="K4" i="17"/>
  <c r="K5" i="17"/>
  <c r="K6" i="17"/>
  <c r="I8" i="17"/>
  <c r="L9" i="17"/>
  <c r="J11" i="17"/>
  <c r="H13" i="17"/>
  <c r="K14" i="17"/>
  <c r="I16" i="17"/>
  <c r="J7" i="14" l="1"/>
  <c r="I7" i="14"/>
  <c r="J6" i="14"/>
  <c r="I6" i="14"/>
  <c r="J5" i="14"/>
  <c r="J4" i="14"/>
  <c r="I5" i="14"/>
  <c r="I4" i="14"/>
  <c r="L5" i="14" l="1"/>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4" i="14"/>
  <c r="M5" i="14"/>
  <c r="M6" i="14"/>
  <c r="M7" i="14"/>
  <c r="M8" i="14"/>
  <c r="M9" i="14"/>
  <c r="M10" i="14"/>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6" i="14"/>
  <c r="M57" i="14"/>
  <c r="M58" i="14"/>
  <c r="M59" i="14"/>
  <c r="M60" i="14"/>
  <c r="M61" i="14"/>
  <c r="M62" i="14"/>
  <c r="M63" i="14"/>
  <c r="M64" i="14"/>
  <c r="M65" i="14"/>
  <c r="M66" i="14"/>
  <c r="M67" i="14"/>
  <c r="M68" i="14"/>
  <c r="M69" i="14"/>
  <c r="M70" i="14"/>
  <c r="M71" i="14"/>
  <c r="M72" i="14"/>
  <c r="M73" i="14"/>
  <c r="M74" i="14"/>
  <c r="M75" i="14"/>
  <c r="M76" i="14"/>
  <c r="M77" i="14"/>
  <c r="M78" i="14"/>
  <c r="M79" i="14"/>
  <c r="M80" i="14"/>
  <c r="M81" i="14"/>
  <c r="M82" i="14"/>
  <c r="M83" i="14"/>
  <c r="M84" i="14"/>
  <c r="M85" i="14"/>
  <c r="M86" i="14"/>
  <c r="M87" i="14"/>
  <c r="M88" i="14"/>
  <c r="M89" i="14"/>
  <c r="M90" i="14"/>
  <c r="M91" i="14"/>
  <c r="M92" i="14"/>
  <c r="M93" i="14"/>
  <c r="M94" i="14"/>
  <c r="M95" i="14"/>
  <c r="M96" i="14"/>
  <c r="M97" i="14"/>
  <c r="M98" i="14"/>
  <c r="M99" i="14"/>
  <c r="M100" i="14"/>
  <c r="M101" i="14"/>
  <c r="M102" i="14"/>
  <c r="M103" i="14"/>
  <c r="M104" i="14"/>
  <c r="M105" i="14"/>
  <c r="M106" i="14"/>
  <c r="M107" i="14"/>
  <c r="M108" i="14"/>
  <c r="M109" i="14"/>
  <c r="M110" i="14"/>
  <c r="M111" i="14"/>
  <c r="M112" i="14"/>
  <c r="M113" i="14"/>
  <c r="M114" i="14"/>
  <c r="M115" i="14"/>
  <c r="M116" i="14"/>
  <c r="M117" i="14"/>
  <c r="M118" i="14"/>
  <c r="M119" i="14"/>
  <c r="M120" i="14"/>
  <c r="M121" i="14"/>
  <c r="M122" i="14"/>
  <c r="M123" i="14"/>
  <c r="M124" i="14"/>
  <c r="M125" i="14"/>
  <c r="M126" i="14"/>
  <c r="M127" i="14"/>
  <c r="M128" i="14"/>
  <c r="M129" i="14"/>
  <c r="M130" i="14"/>
  <c r="M131" i="14"/>
  <c r="M132" i="14"/>
  <c r="M133" i="14"/>
  <c r="M134" i="14"/>
  <c r="M135" i="14"/>
  <c r="M136" i="14"/>
  <c r="M137" i="14"/>
  <c r="M138" i="14"/>
  <c r="M139" i="14"/>
  <c r="M140" i="14"/>
  <c r="M141" i="14"/>
  <c r="M142" i="14"/>
  <c r="M143" i="14"/>
  <c r="M144" i="14"/>
  <c r="M145" i="14"/>
  <c r="M146" i="14"/>
  <c r="M147" i="14"/>
  <c r="M148" i="14"/>
  <c r="M149" i="14"/>
  <c r="M150" i="14"/>
  <c r="M151" i="14"/>
  <c r="M152" i="14"/>
  <c r="M153" i="14"/>
  <c r="M154" i="14"/>
  <c r="M155" i="14"/>
  <c r="M156" i="14"/>
  <c r="M157" i="14"/>
  <c r="M158" i="14"/>
  <c r="M159" i="14"/>
  <c r="M160" i="14"/>
  <c r="M161" i="14"/>
  <c r="M162" i="14"/>
  <c r="M163" i="14"/>
  <c r="M164" i="14"/>
  <c r="M165" i="14"/>
  <c r="M166" i="14"/>
  <c r="M167" i="14"/>
  <c r="M168" i="14"/>
  <c r="M169" i="14"/>
  <c r="M170" i="14"/>
  <c r="M171" i="14"/>
  <c r="M172" i="14"/>
  <c r="M173" i="14"/>
  <c r="M174" i="14"/>
  <c r="M175" i="14"/>
  <c r="M176" i="14"/>
  <c r="M177" i="14"/>
  <c r="M178" i="14"/>
  <c r="M179" i="14"/>
  <c r="M180" i="14"/>
  <c r="M181" i="14"/>
  <c r="M182" i="14"/>
  <c r="M183" i="14"/>
  <c r="M184" i="14"/>
  <c r="M185" i="14"/>
  <c r="M186" i="14"/>
  <c r="M187" i="14"/>
  <c r="M188" i="14"/>
  <c r="M189" i="14"/>
  <c r="M190" i="14"/>
  <c r="M191" i="14"/>
  <c r="M192" i="14"/>
  <c r="M193" i="14"/>
  <c r="M194" i="14"/>
  <c r="M195" i="14"/>
  <c r="M196" i="14"/>
  <c r="M197" i="14"/>
  <c r="M198" i="14"/>
  <c r="M199" i="14"/>
  <c r="M200" i="14"/>
  <c r="M201" i="14"/>
  <c r="M202" i="14"/>
  <c r="M203" i="14"/>
  <c r="M204" i="14"/>
  <c r="M205" i="14"/>
  <c r="M206" i="14"/>
  <c r="M207" i="14"/>
  <c r="M208" i="14"/>
  <c r="M209" i="14"/>
  <c r="M210" i="14"/>
  <c r="M211" i="14"/>
  <c r="M212" i="14"/>
  <c r="M213" i="14"/>
  <c r="M214" i="14"/>
  <c r="M215" i="14"/>
  <c r="M216" i="14"/>
  <c r="M217" i="14"/>
  <c r="M218" i="14"/>
  <c r="M219" i="14"/>
  <c r="M220" i="14"/>
  <c r="M221" i="14"/>
  <c r="M222" i="14"/>
  <c r="M223" i="14"/>
  <c r="M224" i="14"/>
  <c r="M225" i="14"/>
  <c r="M226" i="14"/>
  <c r="M227" i="14"/>
  <c r="M228" i="14"/>
  <c r="M229" i="14"/>
  <c r="M230" i="14"/>
  <c r="M231" i="14"/>
  <c r="M232" i="14"/>
  <c r="M233" i="14"/>
  <c r="M234" i="14"/>
  <c r="M235" i="14"/>
  <c r="M236" i="14"/>
  <c r="M237" i="14"/>
  <c r="M238" i="14"/>
  <c r="M239" i="14"/>
  <c r="M240" i="14"/>
  <c r="M241" i="14"/>
  <c r="M242" i="14"/>
  <c r="M243" i="14"/>
  <c r="M244" i="14"/>
  <c r="M245" i="14"/>
  <c r="M246" i="14"/>
  <c r="M247" i="14"/>
  <c r="M248" i="14"/>
  <c r="M249" i="14"/>
  <c r="M250" i="14"/>
  <c r="M251" i="14"/>
  <c r="M252" i="14"/>
  <c r="M253" i="14"/>
  <c r="M254" i="14"/>
  <c r="M255" i="14"/>
  <c r="M256" i="14"/>
  <c r="M257" i="14"/>
  <c r="M258" i="14"/>
  <c r="M259" i="14"/>
  <c r="M260" i="14"/>
  <c r="M261" i="14"/>
  <c r="M262" i="14"/>
  <c r="M263" i="14"/>
  <c r="M264" i="14"/>
  <c r="M265" i="14"/>
  <c r="M266" i="14"/>
  <c r="M267" i="14"/>
  <c r="M268" i="14"/>
  <c r="M269" i="14"/>
  <c r="M270" i="14"/>
  <c r="M271" i="14"/>
  <c r="M272" i="14"/>
  <c r="M273" i="14"/>
  <c r="M274" i="14"/>
  <c r="M275" i="14"/>
  <c r="M276" i="14"/>
  <c r="M277" i="14"/>
  <c r="M278" i="14"/>
  <c r="M279" i="14"/>
  <c r="M280" i="14"/>
  <c r="M281" i="14"/>
  <c r="M282" i="14"/>
  <c r="M283" i="14"/>
  <c r="M284" i="14"/>
  <c r="M285" i="14"/>
  <c r="M286" i="14"/>
  <c r="M287" i="14"/>
  <c r="M288" i="14"/>
  <c r="M289" i="14"/>
  <c r="M290" i="14"/>
  <c r="M291" i="14"/>
  <c r="M292" i="14"/>
  <c r="M293" i="14"/>
  <c r="M294" i="14"/>
  <c r="M295" i="14"/>
  <c r="M296" i="14"/>
  <c r="M297" i="14"/>
  <c r="M298" i="14"/>
  <c r="M299" i="14"/>
  <c r="M300" i="14"/>
  <c r="M301" i="14"/>
  <c r="M302" i="14"/>
  <c r="M303" i="14"/>
  <c r="M304" i="14"/>
  <c r="M305" i="14"/>
  <c r="M306" i="14"/>
  <c r="M307" i="14"/>
  <c r="M308" i="14"/>
  <c r="M309" i="14"/>
  <c r="M310" i="14"/>
  <c r="M311" i="14"/>
  <c r="M312" i="14"/>
  <c r="M313" i="14"/>
  <c r="M314" i="14"/>
  <c r="M315" i="14"/>
  <c r="M316" i="14"/>
  <c r="M317" i="14"/>
  <c r="M318" i="14"/>
  <c r="M319" i="14"/>
  <c r="M320" i="14"/>
  <c r="M321" i="14"/>
  <c r="M322" i="14"/>
  <c r="M323" i="14"/>
  <c r="M324" i="14"/>
  <c r="M325" i="14"/>
  <c r="M326" i="14"/>
  <c r="M327" i="14"/>
  <c r="M328" i="14"/>
  <c r="M329" i="14"/>
  <c r="M330" i="14"/>
  <c r="M331" i="14"/>
  <c r="M332" i="14"/>
  <c r="M333" i="14"/>
  <c r="M334" i="14"/>
  <c r="M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52" i="14"/>
  <c r="N253" i="14"/>
  <c r="N254" i="14"/>
  <c r="N255" i="14"/>
  <c r="N256" i="14"/>
  <c r="N257" i="14"/>
  <c r="N258" i="14"/>
  <c r="N259" i="14"/>
  <c r="N260" i="14"/>
  <c r="N261" i="14"/>
  <c r="N262" i="14"/>
  <c r="N263" i="14"/>
  <c r="N264" i="14"/>
  <c r="N265" i="14"/>
  <c r="N266" i="14"/>
  <c r="N267" i="14"/>
  <c r="N268" i="14"/>
  <c r="N269" i="14"/>
  <c r="N270" i="14"/>
  <c r="N271" i="14"/>
  <c r="N272" i="14"/>
  <c r="N273" i="14"/>
  <c r="N274" i="14"/>
  <c r="N275" i="14"/>
  <c r="N276" i="14"/>
  <c r="N277" i="14"/>
  <c r="N278" i="14"/>
  <c r="N279" i="14"/>
  <c r="N280" i="14"/>
  <c r="N281" i="14"/>
  <c r="N282" i="14"/>
  <c r="N283" i="14"/>
  <c r="N284" i="14"/>
  <c r="N285" i="14"/>
  <c r="N286" i="14"/>
  <c r="N287" i="14"/>
  <c r="N288" i="14"/>
  <c r="N289" i="14"/>
  <c r="N290" i="14"/>
  <c r="N291" i="14"/>
  <c r="N292" i="14"/>
  <c r="N293" i="14"/>
  <c r="N294" i="14"/>
  <c r="N295" i="14"/>
  <c r="N296" i="14"/>
  <c r="N297" i="14"/>
  <c r="N298" i="14"/>
  <c r="N299" i="14"/>
  <c r="N300" i="14"/>
  <c r="N301" i="14"/>
  <c r="N302" i="14"/>
  <c r="N303" i="14"/>
  <c r="N304" i="14"/>
  <c r="N305" i="14"/>
  <c r="N306" i="14"/>
  <c r="N307" i="14"/>
  <c r="N308" i="14"/>
  <c r="N309" i="14"/>
  <c r="N310" i="14"/>
  <c r="N311" i="14"/>
  <c r="N312" i="14"/>
  <c r="N313" i="14"/>
  <c r="N314" i="14"/>
  <c r="N315" i="14"/>
  <c r="N316" i="14"/>
  <c r="N317" i="14"/>
  <c r="N318" i="14"/>
  <c r="N319" i="14"/>
  <c r="N320" i="14"/>
  <c r="N321" i="14"/>
  <c r="N322" i="14"/>
  <c r="N323" i="14"/>
  <c r="N324" i="14"/>
  <c r="N325" i="14"/>
  <c r="N326" i="14"/>
  <c r="N327" i="14"/>
  <c r="N328" i="14"/>
  <c r="N329" i="14"/>
  <c r="N330" i="14"/>
  <c r="N331" i="14"/>
  <c r="N332" i="14"/>
  <c r="N333" i="14"/>
  <c r="N334" i="14"/>
  <c r="N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4" i="14"/>
  <c r="H28" i="11"/>
  <c r="H27" i="11"/>
  <c r="H26" i="11"/>
  <c r="H25" i="11"/>
  <c r="H24" i="11"/>
  <c r="H23" i="11"/>
  <c r="H22" i="11"/>
  <c r="H21" i="11"/>
  <c r="H20" i="11"/>
  <c r="H19" i="11"/>
  <c r="H18" i="11"/>
  <c r="H17" i="11"/>
  <c r="H16" i="11"/>
  <c r="H15" i="11"/>
  <c r="H14" i="11"/>
  <c r="H13" i="11"/>
  <c r="H12" i="11"/>
  <c r="H11" i="11"/>
  <c r="H10" i="11"/>
  <c r="H9" i="11"/>
  <c r="H8" i="11"/>
  <c r="H7" i="11"/>
  <c r="H6" i="11"/>
  <c r="H5" i="11"/>
  <c r="H4" i="11"/>
  <c r="L4" i="11"/>
  <c r="K4" i="11"/>
  <c r="J4" i="11"/>
  <c r="H32" i="11" l="1"/>
  <c r="H31" i="11"/>
  <c r="H30" i="11"/>
  <c r="U8" i="13"/>
  <c r="P4" i="17"/>
  <c r="O4" i="17"/>
  <c r="P5" i="17"/>
  <c r="P3" i="17"/>
  <c r="Q4"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9F9BD0-69F8-4932-A87C-B6AE4C05A2CE}" name="Connection" type="104" refreshedVersion="0" background="1">
    <extLst>
      <ext xmlns:x15="http://schemas.microsoft.com/office/spreadsheetml/2010/11/main" uri="{DE250136-89BD-433C-8126-D09CA5730AF9}">
        <x15:connection id="Table"/>
      </ext>
    </extLst>
  </connection>
  <connection id="2" xr16:uid="{6DEE2F7B-689B-46C2-9A11-ED6615023E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6009BDD-C3E9-490E-A9F4-C5D852F3D6AF}" name="WorksheetConnection_Part1_4!$A$3:$H$475" type="102" refreshedVersion="6" minRefreshableVersion="5">
    <extLst>
      <ext xmlns:x15="http://schemas.microsoft.com/office/spreadsheetml/2010/11/main" uri="{DE250136-89BD-433C-8126-D09CA5730AF9}">
        <x15:connection id="Range 1" autoDelete="1">
          <x15:rangePr sourceName="_xlcn.WorksheetConnection_Part1_4A3H4751"/>
        </x15:connection>
      </ext>
    </extLst>
  </connection>
  <connection id="4" xr16:uid="{EE72109D-5BC3-4DDF-8257-9ADBDF394D7B}" name="WorksheetConnection_Part1_4!$A$4:$H$25" type="102" refreshedVersion="6" minRefreshableVersion="5">
    <extLst>
      <ext xmlns:x15="http://schemas.microsoft.com/office/spreadsheetml/2010/11/main" uri="{DE250136-89BD-433C-8126-D09CA5730AF9}">
        <x15:connection id="Range" autoDelete="1">
          <x15:rangePr sourceName="_xlcn.WorksheetConnection_Part1_4A4H251"/>
        </x15:connection>
      </ext>
    </extLst>
  </connection>
  <connection id="5" xr16:uid="{5C4A69DE-1052-4A3E-AC96-7B7E12E61C5B}" name="WorksheetConnection_Part1_7!$A$3:$G$55" type="102" refreshedVersion="6" minRefreshableVersion="5">
    <extLst>
      <ext xmlns:x15="http://schemas.microsoft.com/office/spreadsheetml/2010/11/main" uri="{DE250136-89BD-433C-8126-D09CA5730AF9}">
        <x15:connection id="Range 2" autoDelete="1">
          <x15:rangePr sourceName="_xlcn.WorksheetConnection_Part1_7A3G551"/>
        </x15:connection>
      </ext>
    </extLst>
  </connection>
</connections>
</file>

<file path=xl/sharedStrings.xml><?xml version="1.0" encoding="utf-8"?>
<sst xmlns="http://schemas.openxmlformats.org/spreadsheetml/2006/main" count="6024" uniqueCount="412">
  <si>
    <t>Facebook Survey</t>
  </si>
  <si>
    <t>Student</t>
  </si>
  <si>
    <t>Gender</t>
  </si>
  <si>
    <t>Hours online/week</t>
  </si>
  <si>
    <t>Friends</t>
  </si>
  <si>
    <t>female</t>
  </si>
  <si>
    <t>male</t>
  </si>
  <si>
    <t>Store and Regional Sales Database</t>
  </si>
  <si>
    <t>ID</t>
  </si>
  <si>
    <t>Store No.</t>
  </si>
  <si>
    <t>Sales Region</t>
  </si>
  <si>
    <t>Item No.</t>
  </si>
  <si>
    <t>Item Description</t>
  </si>
  <si>
    <t>Unit Price</t>
  </si>
  <si>
    <t>Units Sold</t>
  </si>
  <si>
    <t>Week Ending</t>
  </si>
  <si>
    <t>South</t>
  </si>
  <si>
    <t>24" Monitor</t>
  </si>
  <si>
    <t>October</t>
  </si>
  <si>
    <t>November</t>
  </si>
  <si>
    <t>December</t>
  </si>
  <si>
    <t>Wireless Keyboard</t>
  </si>
  <si>
    <t>PC Mouse</t>
  </si>
  <si>
    <t>Laptop</t>
  </si>
  <si>
    <t>North</t>
  </si>
  <si>
    <t>East</t>
  </si>
  <si>
    <t>Sales Data</t>
  </si>
  <si>
    <t>Customer</t>
  </si>
  <si>
    <t xml:space="preserve"> Percent Gross Profit</t>
  </si>
  <si>
    <t>Gross Sales</t>
  </si>
  <si>
    <t>Gross Profit</t>
  </si>
  <si>
    <t>Industry Code</t>
  </si>
  <si>
    <t>Competitive Rating*</t>
  </si>
  <si>
    <t>Bin</t>
  </si>
  <si>
    <t>Frequency</t>
  </si>
  <si>
    <t>More</t>
  </si>
  <si>
    <t>Gross Sales bin</t>
  </si>
  <si>
    <t>Gross Profit bin</t>
  </si>
  <si>
    <t>*Rates the amount of competition for sales of the products sold to these customers: 1 = very little competition to 5 = very competitive</t>
  </si>
  <si>
    <t>Sales Transactions: July 14</t>
  </si>
  <si>
    <t>Cust ID</t>
  </si>
  <si>
    <t>Region</t>
  </si>
  <si>
    <t xml:space="preserve">Payment </t>
  </si>
  <si>
    <t>Transaction Code</t>
  </si>
  <si>
    <t>Source</t>
  </si>
  <si>
    <t>Amount</t>
  </si>
  <si>
    <t>Product</t>
  </si>
  <si>
    <t>Time Of Day</t>
  </si>
  <si>
    <t>Row Labels</t>
  </si>
  <si>
    <t>Count of Transaction Code</t>
  </si>
  <si>
    <t>Paypal</t>
  </si>
  <si>
    <t>Web</t>
  </si>
  <si>
    <t>DVD</t>
  </si>
  <si>
    <t>Book</t>
  </si>
  <si>
    <t>West</t>
  </si>
  <si>
    <t>Credit</t>
  </si>
  <si>
    <t>Sum of Amount</t>
  </si>
  <si>
    <t>Email</t>
  </si>
  <si>
    <t>Grand Total</t>
  </si>
  <si>
    <t>Location:</t>
  </si>
  <si>
    <t>Measures of location describe the central tendency of the data. Examples are mean, median, mode and midrange. Mean describes the average value on the whole data. Median describes the middle value when the data are arranged from least to greatest. Mode is the observation that occurs most frequently. Midrange is the average of the greatest and least value in the data set.</t>
  </si>
  <si>
    <t>Dispersion:</t>
  </si>
  <si>
    <t>Measures of dispersion describes the level of variability and how spread out the data is. Examples are range, interquartile range, variance, and standard deviation. Range will find the difference between the maximum value and the minimum value. The interquartile range (also known as midspread) is the difference between the first and the third quartiles. Variance is the average of the squared deviations from the mean. Standard deviation is the squared root of the variance.</t>
  </si>
  <si>
    <t>Shape:</t>
  </si>
  <si>
    <t>Measures of shape describes the lack of symmetry of the data. Examples are skewness and kurtosis. Skewness is a measure of asymmetry and will find whether the data is spread evenly around a centre or distributed more towards the right or left. Kurtosis describes the peak, whether it is flat, high, low, or narrow.</t>
  </si>
  <si>
    <t>Association:</t>
  </si>
  <si>
    <t>Measures of association is used to determine the relationship between two data sets to see if they are related. Examples are covariance and correlation. Covariance is a measure of the linear association between two variables and will tell whether the variables will vary together or not. Correlation is a measure of the linear relationship between two variables and will tell whether a change of one variable will affect the other variable.</t>
  </si>
  <si>
    <t>Weddings</t>
  </si>
  <si>
    <t>Couple's Income</t>
  </si>
  <si>
    <t xml:space="preserve">Bride's age </t>
  </si>
  <si>
    <t>Payor</t>
  </si>
  <si>
    <t>Wedding cost</t>
  </si>
  <si>
    <t>Attendance</t>
  </si>
  <si>
    <t>Value Rating</t>
  </si>
  <si>
    <t>Cost / attendance</t>
  </si>
  <si>
    <t>Average Cost</t>
  </si>
  <si>
    <t>Standard deviation Cost</t>
  </si>
  <si>
    <t>Median Cost</t>
  </si>
  <si>
    <t>Bride's Parents</t>
  </si>
  <si>
    <t>Bride &amp; Groom</t>
  </si>
  <si>
    <t>Cost to expect:</t>
  </si>
  <si>
    <t>Due to the large variations in number of guests, the average/median cost may not be an accurate indicator for the price of a wedding. A better indicator may be the average/median cost per guest, which suggests the price per guest somewhere around $130.</t>
  </si>
  <si>
    <t>Groom's Parents</t>
  </si>
  <si>
    <t>AVG:</t>
  </si>
  <si>
    <t>StdDev:</t>
  </si>
  <si>
    <t>Median:</t>
  </si>
  <si>
    <t>Cell Phone Survey</t>
  </si>
  <si>
    <t>Carrier</t>
  </si>
  <si>
    <t>Type</t>
  </si>
  <si>
    <t>Usage</t>
  </si>
  <si>
    <t>Signal strength</t>
  </si>
  <si>
    <t>Value for the Dollar</t>
  </si>
  <si>
    <t>Customer Service</t>
  </si>
  <si>
    <t>Average of Signal strength</t>
  </si>
  <si>
    <t>Conclusions:</t>
  </si>
  <si>
    <t>M</t>
  </si>
  <si>
    <t>AT&amp;T</t>
  </si>
  <si>
    <t>Smart</t>
  </si>
  <si>
    <t>High</t>
  </si>
  <si>
    <t>Sprint generally has the best value for the dollar, at least for average and very high use cases. For high use cases AT&amp;T has best value, while for low use cases Other or T-mobile has best value.</t>
  </si>
  <si>
    <t>Other</t>
  </si>
  <si>
    <t>Average</t>
  </si>
  <si>
    <t>Sprint</t>
  </si>
  <si>
    <t>Very high</t>
  </si>
  <si>
    <t>T-mobile</t>
  </si>
  <si>
    <t>Verizon</t>
  </si>
  <si>
    <t>F</t>
  </si>
  <si>
    <t>Average of Value for the Dollar</t>
  </si>
  <si>
    <t>Low</t>
  </si>
  <si>
    <t>Camera</t>
  </si>
  <si>
    <t>Varp of Customer Service</t>
  </si>
  <si>
    <t>Basic</t>
  </si>
  <si>
    <t>Credit Risk Data</t>
  </si>
  <si>
    <t>Loan Purpose</t>
  </si>
  <si>
    <t xml:space="preserve">Checking </t>
  </si>
  <si>
    <t>Savings</t>
  </si>
  <si>
    <t>Months Customer</t>
  </si>
  <si>
    <t>Months Employed</t>
  </si>
  <si>
    <t>Age</t>
  </si>
  <si>
    <t>Marital Status</t>
  </si>
  <si>
    <t>Housing</t>
  </si>
  <si>
    <t>Years</t>
  </si>
  <si>
    <t>Job</t>
  </si>
  <si>
    <t>Credit Risk</t>
  </si>
  <si>
    <t>Checkings+Savings</t>
  </si>
  <si>
    <t>Checking+Savings</t>
  </si>
  <si>
    <t>Small Appliance</t>
  </si>
  <si>
    <t>Single</t>
  </si>
  <si>
    <t>Own</t>
  </si>
  <si>
    <t>Unskilled</t>
  </si>
  <si>
    <t>Furniture</t>
  </si>
  <si>
    <t>Divorced</t>
  </si>
  <si>
    <t>Skilled</t>
  </si>
  <si>
    <t>New Car</t>
  </si>
  <si>
    <t>Management</t>
  </si>
  <si>
    <t>Education</t>
  </si>
  <si>
    <t>Rent</t>
  </si>
  <si>
    <t>Married</t>
  </si>
  <si>
    <t>Business</t>
  </si>
  <si>
    <t>Interpretation:</t>
  </si>
  <si>
    <t>We see that age and months employed has a positive correlation, meaning that older people have likely been employed longer. We see that age and checkings+savings has a low negative correlation, meaning older people has less combined checking+savings. The same applies for month customer and checking+savings.</t>
  </si>
  <si>
    <t>Used Car</t>
  </si>
  <si>
    <t>Repairs</t>
  </si>
  <si>
    <t>Unemployed</t>
  </si>
  <si>
    <t>Retraining</t>
  </si>
  <si>
    <t>Large Appliance</t>
  </si>
  <si>
    <t>Delta Airline Flight Statistics, Atlanta Hartsfield International (ATL) December 24, 2009</t>
  </si>
  <si>
    <t>Flight Number</t>
  </si>
  <si>
    <t xml:space="preserve">Origin Airport </t>
  </si>
  <si>
    <t xml:space="preserve">Scheduled Arrival Time             </t>
  </si>
  <si>
    <t xml:space="preserve">Actual Arrival Time             </t>
  </si>
  <si>
    <t>Time Difference (Minutes)</t>
  </si>
  <si>
    <t>Taxi-in Time (Minutes)</t>
  </si>
  <si>
    <t>Standard deviation</t>
  </si>
  <si>
    <t>z-score scheduled</t>
  </si>
  <si>
    <t>z-score Actual</t>
  </si>
  <si>
    <t>z-score difference</t>
  </si>
  <si>
    <t>z-score taxi-in time</t>
  </si>
  <si>
    <t>IAH</t>
  </si>
  <si>
    <t>Scheduled:</t>
  </si>
  <si>
    <t>Green values are a negative outlier, meaning time saved. Red values are a positive outlier, meaning time lost.</t>
  </si>
  <si>
    <t>LAX</t>
  </si>
  <si>
    <t>Actual:</t>
  </si>
  <si>
    <t>MSY</t>
  </si>
  <si>
    <t>Difference:</t>
  </si>
  <si>
    <t>LAS</t>
  </si>
  <si>
    <t>Taxi-in Time:</t>
  </si>
  <si>
    <t>MCO</t>
  </si>
  <si>
    <t>JFK</t>
  </si>
  <si>
    <t>DFW</t>
  </si>
  <si>
    <t>SFO</t>
  </si>
  <si>
    <t>MIA</t>
  </si>
  <si>
    <t>DTW</t>
  </si>
  <si>
    <t>SLC</t>
  </si>
  <si>
    <t>EWR</t>
  </si>
  <si>
    <t>LGA</t>
  </si>
  <si>
    <t>IAD</t>
  </si>
  <si>
    <t>RDU</t>
  </si>
  <si>
    <t>MSP</t>
  </si>
  <si>
    <t>CLT</t>
  </si>
  <si>
    <t>SJU</t>
  </si>
  <si>
    <t>STX</t>
  </si>
  <si>
    <t>ROC</t>
  </si>
  <si>
    <t>CHS</t>
  </si>
  <si>
    <t>SNA</t>
  </si>
  <si>
    <t>STT</t>
  </si>
  <si>
    <t>ORD</t>
  </si>
  <si>
    <t>CVG</t>
  </si>
  <si>
    <t>PHL</t>
  </si>
  <si>
    <t>ABQ</t>
  </si>
  <si>
    <t>SAT</t>
  </si>
  <si>
    <t>PNS</t>
  </si>
  <si>
    <t>PHX</t>
  </si>
  <si>
    <t>CMH</t>
  </si>
  <si>
    <t>SAN</t>
  </si>
  <si>
    <t>JAX</t>
  </si>
  <si>
    <t>SEA</t>
  </si>
  <si>
    <t>TPA</t>
  </si>
  <si>
    <t>BDL</t>
  </si>
  <si>
    <t>EYW</t>
  </si>
  <si>
    <t>RSW</t>
  </si>
  <si>
    <t>PBI</t>
  </si>
  <si>
    <t>BUF</t>
  </si>
  <si>
    <t>SRQ</t>
  </si>
  <si>
    <t>BNA</t>
  </si>
  <si>
    <t>PIT</t>
  </si>
  <si>
    <t>MCI</t>
  </si>
  <si>
    <t>STL</t>
  </si>
  <si>
    <t>TUS</t>
  </si>
  <si>
    <t>FLL</t>
  </si>
  <si>
    <t>MEM</t>
  </si>
  <si>
    <t>AUS</t>
  </si>
  <si>
    <t>JAC</t>
  </si>
  <si>
    <t>PDX</t>
  </si>
  <si>
    <t>SAV</t>
  </si>
  <si>
    <t>BHM</t>
  </si>
  <si>
    <t>IND</t>
  </si>
  <si>
    <t>MDW</t>
  </si>
  <si>
    <t>EGE</t>
  </si>
  <si>
    <t>MOB</t>
  </si>
  <si>
    <t>ORF</t>
  </si>
  <si>
    <t>SMF</t>
  </si>
  <si>
    <t>MKE</t>
  </si>
  <si>
    <t>SJC</t>
  </si>
  <si>
    <t>ONT</t>
  </si>
  <si>
    <t>RIC</t>
  </si>
  <si>
    <t>DAY</t>
  </si>
  <si>
    <t>HDN</t>
  </si>
  <si>
    <t>BOS</t>
  </si>
  <si>
    <t>BWI</t>
  </si>
  <si>
    <t>DEN</t>
  </si>
  <si>
    <t>DCA</t>
  </si>
  <si>
    <t>DAB</t>
  </si>
  <si>
    <t>COS</t>
  </si>
  <si>
    <t>ELP</t>
  </si>
  <si>
    <t xml:space="preserve"> </t>
  </si>
  <si>
    <t>Customer Support Survey Data</t>
  </si>
  <si>
    <t>Ql</t>
  </si>
  <si>
    <t>Q2</t>
  </si>
  <si>
    <t>Q3</t>
  </si>
  <si>
    <t xml:space="preserve">Q4 </t>
  </si>
  <si>
    <t>Q5</t>
  </si>
  <si>
    <t>Q6</t>
  </si>
  <si>
    <t>Overall</t>
  </si>
  <si>
    <t>Service Index</t>
  </si>
  <si>
    <t>Engineer Index</t>
  </si>
  <si>
    <t>Resolution Time (Days)</t>
  </si>
  <si>
    <t>Response Time (min)</t>
  </si>
  <si>
    <t>a)</t>
  </si>
  <si>
    <t>#</t>
  </si>
  <si>
    <t>x</t>
  </si>
  <si>
    <t>y</t>
  </si>
  <si>
    <t>Euclidean distance:</t>
  </si>
  <si>
    <t>b)</t>
  </si>
  <si>
    <t>z</t>
  </si>
  <si>
    <t>w</t>
  </si>
  <si>
    <t>c)</t>
  </si>
  <si>
    <t>d)</t>
  </si>
  <si>
    <t>The data sets in c) are most similar.</t>
  </si>
  <si>
    <t>Pharmaceuticals</t>
  </si>
  <si>
    <t>Z-Score</t>
  </si>
  <si>
    <t>Euclidean distance</t>
  </si>
  <si>
    <t>ABT</t>
  </si>
  <si>
    <t>CHTT</t>
  </si>
  <si>
    <t>MRX</t>
  </si>
  <si>
    <t>Symbol</t>
  </si>
  <si>
    <t>Market_Cap</t>
  </si>
  <si>
    <t>PE_Ratio</t>
  </si>
  <si>
    <t>ROE</t>
  </si>
  <si>
    <t>ROA</t>
  </si>
  <si>
    <t>Net_Profit_Margin</t>
  </si>
  <si>
    <t>AGN</t>
  </si>
  <si>
    <t>AHM</t>
  </si>
  <si>
    <t>AZN</t>
  </si>
  <si>
    <t>AVE</t>
  </si>
  <si>
    <t>BAY</t>
  </si>
  <si>
    <t>BMY</t>
  </si>
  <si>
    <t>ELN</t>
  </si>
  <si>
    <t>LLY</t>
  </si>
  <si>
    <t>GSK</t>
  </si>
  <si>
    <t>IVX</t>
  </si>
  <si>
    <t>JNJ</t>
  </si>
  <si>
    <t>MRK</t>
  </si>
  <si>
    <t>NVS</t>
  </si>
  <si>
    <t>PFE</t>
  </si>
  <si>
    <t>PHA</t>
  </si>
  <si>
    <t>SGP</t>
  </si>
  <si>
    <t>WPI</t>
  </si>
  <si>
    <t>WYE</t>
  </si>
  <si>
    <t>Average:</t>
  </si>
  <si>
    <t>Std deviation:</t>
  </si>
  <si>
    <t>School</t>
  </si>
  <si>
    <t>Median SAT</t>
  </si>
  <si>
    <t>Acceptance Rate</t>
  </si>
  <si>
    <t>Expenditures/Student</t>
  </si>
  <si>
    <t>Top 10% HS</t>
  </si>
  <si>
    <t>Graduation %</t>
  </si>
  <si>
    <t>Amherst</t>
  </si>
  <si>
    <t>Lib Arts</t>
  </si>
  <si>
    <t>Barnard</t>
  </si>
  <si>
    <t>Bates</t>
  </si>
  <si>
    <t>Berkeley</t>
  </si>
  <si>
    <t>University</t>
  </si>
  <si>
    <t>Bowdoin</t>
  </si>
  <si>
    <t>Brown</t>
  </si>
  <si>
    <t>Bryn Mawr</t>
  </si>
  <si>
    <t>Cal Tech</t>
  </si>
  <si>
    <t>Carleton</t>
  </si>
  <si>
    <t>Carnegie Mellon</t>
  </si>
  <si>
    <t>Claremont McKenna</t>
  </si>
  <si>
    <t>Colby</t>
  </si>
  <si>
    <t>Colgate</t>
  </si>
  <si>
    <t>Columbia</t>
  </si>
  <si>
    <t>Cornell</t>
  </si>
  <si>
    <t>Davisdson</t>
  </si>
  <si>
    <t>Duke</t>
  </si>
  <si>
    <t>Georgetown</t>
  </si>
  <si>
    <t>Grinnell</t>
  </si>
  <si>
    <t>Hamilton</t>
  </si>
  <si>
    <t>Harvard</t>
  </si>
  <si>
    <t>Haverford</t>
  </si>
  <si>
    <t>Johns Hopkins</t>
  </si>
  <si>
    <t>Middlebury</t>
  </si>
  <si>
    <t>MIT</t>
  </si>
  <si>
    <t>Mount Holyoke</t>
  </si>
  <si>
    <t>Northwestern</t>
  </si>
  <si>
    <t>Oberlin</t>
  </si>
  <si>
    <t>Occidental</t>
  </si>
  <si>
    <t>Pomona</t>
  </si>
  <si>
    <t>Princeton</t>
  </si>
  <si>
    <t>Rice</t>
  </si>
  <si>
    <t>Smith</t>
  </si>
  <si>
    <t>Stanford</t>
  </si>
  <si>
    <t>Swarthnore</t>
  </si>
  <si>
    <t>U Michigan</t>
  </si>
  <si>
    <t>U of Chicago</t>
  </si>
  <si>
    <t>U of Rochester</t>
  </si>
  <si>
    <t>U Pennsylvania</t>
  </si>
  <si>
    <t>U Va</t>
  </si>
  <si>
    <t>UCLA</t>
  </si>
  <si>
    <t>UNC</t>
  </si>
  <si>
    <t>Vassar</t>
  </si>
  <si>
    <t>Washington U (MO)</t>
  </si>
  <si>
    <t>Washinton and Lee</t>
  </si>
  <si>
    <t>Wellesley</t>
  </si>
  <si>
    <t>Wesleyan (CT)</t>
  </si>
  <si>
    <t>Williams</t>
  </si>
  <si>
    <t>Yale</t>
  </si>
  <si>
    <t>b) Coding categorical data into numerical data means we must assign numerical values to the columns where there are none, e.g. the Type column to the left (Lib Arts = 0, University = 1).</t>
  </si>
  <si>
    <t>Approve</t>
  </si>
  <si>
    <t>Y</t>
  </si>
  <si>
    <t>Reject</t>
  </si>
  <si>
    <t>N</t>
  </si>
  <si>
    <t>Decision</t>
  </si>
  <si>
    <t>Revolving Utilization</t>
  </si>
  <si>
    <t>Revolving Balance</t>
  </si>
  <si>
    <t>Years of Credit History</t>
  </si>
  <si>
    <t>Credit Score</t>
  </si>
  <si>
    <t>Homeowner</t>
  </si>
  <si>
    <t>Credit Approval Decisions</t>
  </si>
  <si>
    <t>Avg</t>
  </si>
  <si>
    <t>Std.s</t>
  </si>
  <si>
    <t>Med</t>
  </si>
  <si>
    <t>True Positive Rate:</t>
  </si>
  <si>
    <t>True Negative Rate:</t>
  </si>
  <si>
    <t>Accuracy:</t>
  </si>
  <si>
    <t>It is useful to know these numbers because: 1. They give an indication of how confident one should be of the models output. 2. They can be used to compare to other models to find the best fit.</t>
  </si>
  <si>
    <t>750 GB</t>
  </si>
  <si>
    <t>500 GB</t>
  </si>
  <si>
    <t>320 GB</t>
  </si>
  <si>
    <t>8 GB</t>
  </si>
  <si>
    <t>4 GB</t>
  </si>
  <si>
    <t xml:space="preserve">2 GB </t>
  </si>
  <si>
    <t>Hard Drive</t>
  </si>
  <si>
    <t>Memory</t>
  </si>
  <si>
    <t>Screen Size</t>
  </si>
  <si>
    <t>Processor</t>
  </si>
  <si>
    <t>PC Purchase Data</t>
  </si>
  <si>
    <t>As we can see from the average survey results, there is little variation in customer satisfaction between the different question topics. This can be seen from the similar average values, as well as the moderate standard deviations of all questions. There is slightly higher customer satisfaction on service than on the engineering side, with also a higher variation in satisfaction on the engineering.</t>
  </si>
  <si>
    <t>When it comes to resolution time, the spread is much higher. While we can see from the median that the majority of requests are resolved within a few hours, the average and especially the standard deviation was much higher. This is the result of some very big outlier values of around a month or more.</t>
  </si>
  <si>
    <t>The response time also has a more even spread, as can be seen from the fact that the average and the median are around the same value.</t>
  </si>
  <si>
    <t>We can observe that there usually is a correlation between satisfaction with the customer service and the engineering; presumably if the customer had a good overall experience they will be satisfied and rate both well.</t>
  </si>
  <si>
    <t>a) The teqhnique used could be the K-means clustering algorithm, which is a form of unsupervised learning. At first we would choose the number of clusers (k), in this case 4. Then we would generate k (4) points with random values for each variable (median SAT, acceptance rate etc.). Then every data point would be assigned to the cluster point to which it has the lowest euclidian distance. Then we would calculate the center of each of the 4 clusters, and re-assign every data point to the nearest cluster. Then repeat the last two steps until the clusters have stabilized.</t>
  </si>
  <si>
    <t>mean</t>
  </si>
  <si>
    <t>std.s</t>
  </si>
  <si>
    <t>a) For this task we would use classification which is a supervised learning model. One algorithm we could use is KNN (K Nearest Neighbour), where we look at the euclidean distance between the points we want to predict and the ones we already know. We could test various values of k to see which gives the best results. K = 3 would mean we look at the 3 nearest neighbours and classify based on their decisions. We would need to normalize the values and change homeowner from categorical to numerical. See next sheet for KNN where K=3.</t>
  </si>
  <si>
    <t>Decision (Prediction)</t>
  </si>
  <si>
    <t>Normalized</t>
  </si>
  <si>
    <t>Mean:</t>
  </si>
  <si>
    <t>St.dev:</t>
  </si>
  <si>
    <t>Distance 1</t>
  </si>
  <si>
    <t>Distance 2</t>
  </si>
  <si>
    <t>Distance 3</t>
  </si>
  <si>
    <t>Distance 4</t>
  </si>
  <si>
    <t>Distance 5</t>
  </si>
  <si>
    <t>Distance 6</t>
  </si>
  <si>
    <t>b) If we know which items are often purchased together, we can e.g. adjust pricing or product placement for these items.</t>
  </si>
  <si>
    <t>a) The technique used here would be association rule mining, or co-occurence grouping. The most commonly used algorithm here is the Apriori algorithm, which is considered unsupervised learning. First we would genereate all the frequent itemsets. This is done by first looking at all transactions, generating one-item sets with a minimum number of occurences from the all the transactions, then generation two-item sets and so on. The second step is generating assosication rules from the item sets, which is done by iterating over all the frequent item sets and calculating the confidence of all possible rules. Output all rules with a confidence over a given value.</t>
  </si>
  <si>
    <t>10 inch</t>
  </si>
  <si>
    <t>12 inch</t>
  </si>
  <si>
    <t>15 inch</t>
  </si>
  <si>
    <t>Core i3</t>
  </si>
  <si>
    <t>Core i5</t>
  </si>
  <si>
    <t>Core i7</t>
  </si>
  <si>
    <t>c) Normalizing means we map all values to the same interval, so no column values dominate the others. Two common methods are: 1. max-min normalization where the values are mapped between 0 and 1 (0 minimum, 1 maximum) 2. z-score normalization where the z-score is the normalized value.</t>
  </si>
  <si>
    <t>b) In this example we see that supervised learning uses historical data (the decision column in the table) to train and then predict based on this history. In the clustering example there is no training data but rather an attempt to extrapolate meaning from the data.</t>
  </si>
  <si>
    <t>c) Support is the percentage of orders containing all items in the row. Confidence is the support divided by the orders containing only the RHS. Lift is the confidence divided by the number of orders containing the LHS divided by total number of orders. The higher the lift, the stronger the association rule. This tells us that the first rule is the strongest, but they are all useful as they have lift greater than 1.</t>
  </si>
  <si>
    <t>Torbjørn Bakke</t>
  </si>
  <si>
    <t>Torbjørn Øverås</t>
  </si>
  <si>
    <t>BigData Exercise 2</t>
  </si>
  <si>
    <t>Collaborators</t>
  </si>
  <si>
    <t>Jens Mjønes Loe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</si>
</sst>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Red]\(&quot;$&quot;#,##0\)"/>
    <numFmt numFmtId="165" formatCode="&quot;$&quot;#,##0.00_);[Red]\(&quot;$&quot;#,##0.00\)"/>
    <numFmt numFmtId="166" formatCode="dd\-mmm\-yy"/>
    <numFmt numFmtId="167" formatCode="&quot;$&quot;#,##0.00;\(&quot;$&quot;#,##0.00\)"/>
    <numFmt numFmtId="168" formatCode="0.0%"/>
    <numFmt numFmtId="169" formatCode="&quot;$&quot;#,##0.00"/>
    <numFmt numFmtId="170" formatCode="&quot;$&quot;#,##0"/>
    <numFmt numFmtId="171" formatCode="0.000"/>
    <numFmt numFmtId="172" formatCode="0.0000"/>
    <numFmt numFmtId="173" formatCode="#,###,##0"/>
    <numFmt numFmtId="174" formatCode="[$-409]h:mm\ AM/PM;@"/>
    <numFmt numFmtId="175" formatCode="0.0"/>
    <numFmt numFmtId="176" formatCode="_(&quot;$&quot;* #,##0.00_);_(&quot;$&quot;* \(#,##0.00\);_(&quot;$&quot;* &quot;-&quot;??_);_(@_)"/>
    <numFmt numFmtId="177" formatCode="_(&quot;$&quot;* #,##0_);_(&quot;$&quot;* \(#,##0\);_(&quot;$&quot;* &quot;-&quot;??_);_(@_)"/>
    <numFmt numFmtId="183" formatCode="0.00000000"/>
    <numFmt numFmtId="189" formatCode="_-[$$-409]* #,##0_ ;_-[$$-409]* \-#,##0\ ;_-[$$-409]* &quot;-&quot;??_ ;_-@_ "/>
  </numFmts>
  <fonts count="31">
    <font>
      <sz val="11"/>
      <color theme="1"/>
      <name val="Calibri"/>
      <family val="2"/>
      <scheme val="minor"/>
    </font>
    <font>
      <b/>
      <sz val="11"/>
      <color theme="1"/>
      <name val="Calibri"/>
      <family val="2"/>
      <scheme val="minor"/>
    </font>
    <font>
      <sz val="10"/>
      <name val="Arial"/>
    </font>
    <font>
      <b/>
      <sz val="10"/>
      <name val="Arial"/>
      <family val="2"/>
    </font>
    <font>
      <sz val="10"/>
      <color theme="1"/>
      <name val="Arial"/>
      <family val="2"/>
    </font>
    <font>
      <sz val="10"/>
      <color indexed="8"/>
      <name val="Arial"/>
      <family val="2"/>
    </font>
    <font>
      <b/>
      <sz val="10"/>
      <color indexed="8"/>
      <name val="Arial"/>
      <family val="2"/>
    </font>
    <font>
      <b/>
      <sz val="10"/>
      <color theme="1"/>
      <name val="Arial"/>
      <family val="2"/>
    </font>
    <font>
      <sz val="10"/>
      <name val="Arial"/>
      <family val="2"/>
    </font>
    <font>
      <i/>
      <sz val="11"/>
      <color theme="1"/>
      <name val="Calibri"/>
      <family val="2"/>
      <scheme val="minor"/>
    </font>
    <font>
      <sz val="12"/>
      <color theme="1"/>
      <name val="Calibri"/>
      <family val="2"/>
      <charset val="128"/>
      <scheme val="minor"/>
    </font>
    <font>
      <sz val="10"/>
      <name val="Helv"/>
    </font>
    <font>
      <sz val="11"/>
      <color rgb="FFFF0000"/>
      <name val="Calibri"/>
      <family val="2"/>
      <scheme val="minor"/>
    </font>
    <font>
      <sz val="11"/>
      <color rgb="FF000000"/>
      <name val="Calibri"/>
      <family val="2"/>
    </font>
    <font>
      <b/>
      <sz val="11"/>
      <color rgb="FF000000"/>
      <name val="Calibri"/>
      <family val="2"/>
    </font>
    <font>
      <sz val="11"/>
      <color theme="9"/>
      <name val="Calibri"/>
      <family val="2"/>
      <scheme val="minor"/>
    </font>
    <font>
      <sz val="11"/>
      <color theme="8"/>
      <name val="Calibri"/>
      <family val="2"/>
      <scheme val="minor"/>
    </font>
    <font>
      <sz val="11"/>
      <color rgb="FF7030A0"/>
      <name val="Calibri"/>
      <family val="2"/>
      <scheme val="minor"/>
    </font>
    <font>
      <sz val="13"/>
      <color rgb="FF2F5496"/>
      <name val="Calibri Light"/>
      <family val="2"/>
      <charset val="1"/>
    </font>
    <font>
      <sz val="11"/>
      <color theme="1"/>
      <name val="Calibri"/>
      <family val="2"/>
      <charset val="1"/>
    </font>
    <font>
      <b/>
      <sz val="10"/>
      <color theme="1"/>
      <name val="Arial"/>
    </font>
    <font>
      <b/>
      <sz val="10"/>
      <name val="Arial"/>
    </font>
    <font>
      <sz val="11"/>
      <color rgb="FF000000"/>
      <name val="Calibri"/>
    </font>
    <font>
      <b/>
      <sz val="11"/>
      <color rgb="FF000000"/>
      <name val="Calibri"/>
    </font>
    <font>
      <sz val="11"/>
      <color theme="1"/>
      <name val="Calibri"/>
      <family val="2"/>
      <scheme val="minor"/>
    </font>
    <font>
      <sz val="10"/>
      <color theme="1"/>
      <name val="Calibri"/>
      <family val="2"/>
      <scheme val="minor"/>
    </font>
    <font>
      <sz val="10"/>
      <color theme="1"/>
      <name val="Arial"/>
    </font>
    <font>
      <b/>
      <sz val="10"/>
      <color rgb="FFFF0000"/>
      <name val="Arial"/>
      <family val="2"/>
    </font>
    <font>
      <b/>
      <sz val="10"/>
      <color rgb="FF00B050"/>
      <name val="Arial"/>
      <family val="2"/>
    </font>
    <font>
      <b/>
      <sz val="18"/>
      <color theme="1"/>
      <name val="Calibri"/>
      <family val="2"/>
      <scheme val="minor"/>
    </font>
    <font>
      <u/>
      <sz val="14"/>
      <color theme="1"/>
      <name val="Calibri"/>
      <family val="2"/>
      <scheme val="minor"/>
    </font>
  </fonts>
  <fills count="8">
    <fill>
      <patternFill patternType="none"/>
    </fill>
    <fill>
      <patternFill patternType="gray125"/>
    </fill>
    <fill>
      <patternFill patternType="solid">
        <fgColor rgb="FFBDD6EE"/>
        <bgColor rgb="FFBDD6EE"/>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0"/>
        <bgColor indexed="64"/>
      </patternFill>
    </fill>
  </fills>
  <borders count="30">
    <border>
      <left/>
      <right/>
      <top/>
      <bottom/>
      <diagonal/>
    </border>
    <border>
      <left/>
      <right/>
      <top/>
      <bottom style="double">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top/>
      <bottom style="medium">
        <color indexed="64"/>
      </bottom>
      <diagonal/>
    </border>
    <border>
      <left/>
      <right/>
      <top style="medium">
        <color indexed="64"/>
      </top>
      <bottom style="thin">
        <color indexed="64"/>
      </bottom>
      <diagonal/>
    </border>
    <border>
      <left/>
      <right/>
      <top style="thin">
        <color indexed="8"/>
      </top>
      <bottom/>
      <diagonal/>
    </border>
    <border>
      <left/>
      <right/>
      <top/>
      <bottom style="double">
        <color rgb="FF000000"/>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medium">
        <color indexed="64"/>
      </bottom>
      <diagonal/>
    </border>
    <border>
      <left/>
      <right/>
      <top/>
      <bottom style="medium">
        <color rgb="FF000000"/>
      </bottom>
      <diagonal/>
    </border>
    <border>
      <left/>
      <right style="thin">
        <color rgb="FF000000"/>
      </right>
      <top/>
      <bottom style="thin">
        <color indexed="64"/>
      </bottom>
      <diagonal/>
    </border>
    <border>
      <left/>
      <right style="thin">
        <color rgb="FF000000"/>
      </right>
      <top/>
      <bottom/>
      <diagonal/>
    </border>
    <border>
      <left/>
      <right style="thin">
        <color rgb="FF000000"/>
      </right>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auto="1"/>
      </bottom>
      <diagonal/>
    </border>
    <border>
      <left/>
      <right/>
      <top style="thin">
        <color indexed="64"/>
      </top>
      <bottom style="double">
        <color auto="1"/>
      </bottom>
      <diagonal/>
    </border>
    <border>
      <left/>
      <right style="thin">
        <color indexed="64"/>
      </right>
      <top style="thin">
        <color indexed="64"/>
      </top>
      <bottom style="double">
        <color auto="1"/>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11">
    <xf numFmtId="0" fontId="0" fillId="0" borderId="0"/>
    <xf numFmtId="0" fontId="2" fillId="0" borderId="0"/>
    <xf numFmtId="0" fontId="5" fillId="0" borderId="0"/>
    <xf numFmtId="9" fontId="8" fillId="0" borderId="0" applyFont="0" applyFill="0" applyBorder="0" applyAlignment="0" applyProtection="0"/>
    <xf numFmtId="0" fontId="8" fillId="0" borderId="0"/>
    <xf numFmtId="0" fontId="10" fillId="0" borderId="0"/>
    <xf numFmtId="0" fontId="8" fillId="0" borderId="0" applyNumberFormat="0" applyFont="0" applyFill="0" applyBorder="0" applyAlignment="0" applyProtection="0"/>
    <xf numFmtId="0" fontId="11" fillId="0" borderId="0"/>
    <xf numFmtId="0" fontId="13" fillId="0" borderId="0"/>
    <xf numFmtId="176" fontId="24" fillId="0" borderId="0" applyFont="0" applyFill="0" applyBorder="0" applyAlignment="0" applyProtection="0"/>
    <xf numFmtId="9" fontId="24" fillId="0" borderId="0" applyFont="0" applyFill="0" applyBorder="0" applyAlignment="0" applyProtection="0"/>
  </cellStyleXfs>
  <cellXfs count="243">
    <xf numFmtId="0" fontId="0" fillId="0" borderId="0" xfId="0"/>
    <xf numFmtId="0" fontId="2" fillId="0" borderId="0" xfId="1"/>
    <xf numFmtId="0" fontId="3" fillId="0" borderId="0" xfId="1" applyFont="1"/>
    <xf numFmtId="0" fontId="2" fillId="0" borderId="0" xfId="1" applyAlignment="1">
      <alignment horizontal="center"/>
    </xf>
    <xf numFmtId="0" fontId="3" fillId="0" borderId="1" xfId="1" applyFont="1" applyBorder="1"/>
    <xf numFmtId="166" fontId="5" fillId="0" borderId="2" xfId="2" applyNumberFormat="1" applyFont="1" applyFill="1" applyBorder="1" applyAlignment="1">
      <alignment horizontal="right" wrapText="1"/>
    </xf>
    <xf numFmtId="167" fontId="5" fillId="0" borderId="2" xfId="2" applyNumberFormat="1" applyFont="1" applyFill="1" applyBorder="1" applyAlignment="1">
      <alignment horizontal="right" wrapText="1"/>
    </xf>
    <xf numFmtId="0" fontId="5" fillId="0" borderId="2" xfId="2" applyFont="1" applyFill="1" applyBorder="1" applyAlignment="1">
      <alignment wrapText="1"/>
    </xf>
    <xf numFmtId="0" fontId="5" fillId="0" borderId="3" xfId="2" applyFont="1" applyFill="1" applyBorder="1" applyAlignment="1">
      <alignment wrapText="1"/>
    </xf>
    <xf numFmtId="167" fontId="5" fillId="0" borderId="3" xfId="2" applyNumberFormat="1" applyFont="1" applyFill="1" applyBorder="1" applyAlignment="1">
      <alignment horizontal="right" wrapText="1"/>
    </xf>
    <xf numFmtId="166" fontId="5" fillId="0" borderId="3" xfId="2" applyNumberFormat="1" applyFont="1" applyFill="1" applyBorder="1" applyAlignment="1">
      <alignment horizontal="right" wrapText="1"/>
    </xf>
    <xf numFmtId="0" fontId="0" fillId="0" borderId="0" xfId="0"/>
    <xf numFmtId="0" fontId="5" fillId="0" borderId="2" xfId="2" applyFont="1" applyFill="1" applyBorder="1" applyAlignment="1">
      <alignment horizontal="right" wrapText="1"/>
    </xf>
    <xf numFmtId="0" fontId="5" fillId="0" borderId="3" xfId="2" applyFont="1" applyFill="1" applyBorder="1" applyAlignment="1">
      <alignment horizontal="right" wrapText="1"/>
    </xf>
    <xf numFmtId="0" fontId="6" fillId="0" borderId="1" xfId="2" applyFont="1" applyFill="1" applyBorder="1" applyAlignment="1">
      <alignment horizontal="center"/>
    </xf>
    <xf numFmtId="0" fontId="0" fillId="0" borderId="0" xfId="0" applyAlignment="1">
      <alignment horizontal="left"/>
    </xf>
    <xf numFmtId="0" fontId="8" fillId="0" borderId="0" xfId="4" applyAlignment="1">
      <alignment horizontal="center"/>
    </xf>
    <xf numFmtId="0" fontId="3" fillId="0" borderId="0" xfId="4" applyFont="1" applyAlignment="1">
      <alignment horizontal="center"/>
    </xf>
    <xf numFmtId="165" fontId="8" fillId="0" borderId="0" xfId="4" applyNumberFormat="1" applyAlignment="1">
      <alignment horizontal="center"/>
    </xf>
    <xf numFmtId="0" fontId="3" fillId="0" borderId="1" xfId="4" applyFont="1" applyBorder="1" applyAlignment="1"/>
    <xf numFmtId="0" fontId="8" fillId="0" borderId="0" xfId="4" applyAlignment="1">
      <alignment horizontal="right"/>
    </xf>
    <xf numFmtId="0" fontId="0" fillId="0" borderId="0" xfId="0" applyAlignment="1">
      <alignment horizontal="right"/>
    </xf>
    <xf numFmtId="0" fontId="3" fillId="0" borderId="1" xfId="4" applyFont="1" applyBorder="1" applyAlignment="1">
      <alignment horizontal="right"/>
    </xf>
    <xf numFmtId="168" fontId="8" fillId="0" borderId="0" xfId="3" applyNumberFormat="1" applyFont="1" applyAlignment="1">
      <alignment horizontal="right"/>
    </xf>
    <xf numFmtId="0" fontId="0" fillId="0" borderId="0" xfId="0" applyAlignment="1">
      <alignment horizontal="center"/>
    </xf>
    <xf numFmtId="0" fontId="3" fillId="0" borderId="1" xfId="4" applyFont="1" applyBorder="1" applyAlignment="1">
      <alignment horizontal="center"/>
    </xf>
    <xf numFmtId="0" fontId="0" fillId="0" borderId="0" xfId="0" applyFill="1" applyBorder="1" applyAlignment="1"/>
    <xf numFmtId="0" fontId="0" fillId="0" borderId="4" xfId="0" applyFill="1" applyBorder="1" applyAlignment="1"/>
    <xf numFmtId="0" fontId="9" fillId="0" borderId="5" xfId="0" applyFont="1" applyFill="1" applyBorder="1" applyAlignment="1">
      <alignment horizontal="center"/>
    </xf>
    <xf numFmtId="0" fontId="0" fillId="0" borderId="0" xfId="0" applyNumberFormat="1"/>
    <xf numFmtId="0" fontId="0" fillId="0" borderId="0" xfId="0" applyNumberFormat="1" applyFill="1" applyBorder="1" applyAlignment="1"/>
    <xf numFmtId="0" fontId="1" fillId="0" borderId="0" xfId="0" applyFont="1"/>
    <xf numFmtId="0" fontId="8" fillId="0" borderId="0" xfId="4"/>
    <xf numFmtId="165" fontId="8" fillId="0" borderId="0" xfId="4" applyNumberFormat="1"/>
    <xf numFmtId="20" fontId="8" fillId="0" borderId="0" xfId="4" applyNumberFormat="1"/>
    <xf numFmtId="164" fontId="8" fillId="0" borderId="0" xfId="4" applyNumberFormat="1"/>
    <xf numFmtId="0" fontId="3" fillId="0" borderId="0" xfId="4" applyFont="1"/>
    <xf numFmtId="0" fontId="8" fillId="0" borderId="0" xfId="4" applyAlignment="1">
      <alignment horizontal="left"/>
    </xf>
    <xf numFmtId="0" fontId="3" fillId="0" borderId="1" xfId="4" applyFont="1" applyBorder="1"/>
    <xf numFmtId="0" fontId="3" fillId="0" borderId="1" xfId="4" applyFont="1" applyBorder="1" applyAlignment="1">
      <alignment horizontal="left"/>
    </xf>
    <xf numFmtId="20" fontId="3" fillId="0" borderId="1" xfId="4" applyNumberFormat="1" applyFont="1" applyBorder="1"/>
    <xf numFmtId="0" fontId="0" fillId="0" borderId="0" xfId="0" pivotButton="1"/>
    <xf numFmtId="0" fontId="0" fillId="0" borderId="0" xfId="0" applyAlignment="1">
      <alignment horizontal="left" indent="1"/>
    </xf>
    <xf numFmtId="0" fontId="10" fillId="0" borderId="0" xfId="5"/>
    <xf numFmtId="0" fontId="4" fillId="0" borderId="0" xfId="5" applyFont="1" applyFill="1" applyAlignment="1">
      <alignment horizontal="left" wrapText="1"/>
    </xf>
    <xf numFmtId="169" fontId="4" fillId="0" borderId="0" xfId="5" applyNumberFormat="1" applyFont="1" applyFill="1" applyAlignment="1">
      <alignment horizontal="left" wrapText="1"/>
    </xf>
    <xf numFmtId="169" fontId="4" fillId="0" borderId="0" xfId="5" applyNumberFormat="1" applyFont="1" applyFill="1" applyAlignment="1">
      <alignment horizontal="left"/>
    </xf>
    <xf numFmtId="0" fontId="4" fillId="0" borderId="0" xfId="5" applyFont="1" applyFill="1" applyAlignment="1">
      <alignment horizontal="left"/>
    </xf>
    <xf numFmtId="0" fontId="7" fillId="0" borderId="0" xfId="5" applyFont="1" applyFill="1" applyAlignment="1">
      <alignment horizontal="left" wrapText="1"/>
    </xf>
    <xf numFmtId="169" fontId="7" fillId="0" borderId="0" xfId="5" applyNumberFormat="1" applyFont="1" applyFill="1" applyAlignment="1">
      <alignment horizontal="left" wrapText="1"/>
    </xf>
    <xf numFmtId="0" fontId="7" fillId="0" borderId="0" xfId="5" applyFont="1" applyAlignment="1">
      <alignment horizontal="left"/>
    </xf>
    <xf numFmtId="170" fontId="4" fillId="0" borderId="0" xfId="5" applyNumberFormat="1" applyFont="1" applyFill="1" applyAlignment="1">
      <alignment horizontal="left" wrapText="1"/>
    </xf>
    <xf numFmtId="169" fontId="0" fillId="0" borderId="0" xfId="0" applyNumberFormat="1"/>
    <xf numFmtId="0" fontId="1" fillId="0" borderId="0" xfId="0" applyFont="1" applyAlignment="1">
      <alignment horizontal="right"/>
    </xf>
    <xf numFmtId="169" fontId="0" fillId="0" borderId="0" xfId="0" applyNumberFormat="1" applyAlignment="1">
      <alignment horizontal="left"/>
    </xf>
    <xf numFmtId="0" fontId="1" fillId="0" borderId="0" xfId="0" applyFont="1" applyAlignment="1">
      <alignment horizontal="center"/>
    </xf>
    <xf numFmtId="169" fontId="1" fillId="0" borderId="0" xfId="0" applyNumberFormat="1" applyFont="1" applyAlignment="1">
      <alignment horizontal="right"/>
    </xf>
    <xf numFmtId="169" fontId="0" fillId="0" borderId="0" xfId="0" applyNumberFormat="1" applyAlignment="1">
      <alignment horizontal="right"/>
    </xf>
    <xf numFmtId="169" fontId="0" fillId="0" borderId="0" xfId="0" applyNumberFormat="1" applyAlignment="1">
      <alignment horizontal="center"/>
    </xf>
    <xf numFmtId="169" fontId="10" fillId="0" borderId="0" xfId="5" applyNumberFormat="1"/>
    <xf numFmtId="0" fontId="0" fillId="0" borderId="0" xfId="0"/>
    <xf numFmtId="0" fontId="4" fillId="0" borderId="0" xfId="0" applyFont="1"/>
    <xf numFmtId="0" fontId="7" fillId="0" borderId="0" xfId="0" applyFont="1"/>
    <xf numFmtId="0" fontId="7" fillId="0" borderId="1" xfId="0" applyFont="1" applyBorder="1"/>
    <xf numFmtId="2" fontId="0" fillId="0" borderId="0" xfId="0" applyNumberFormat="1"/>
    <xf numFmtId="171" fontId="0" fillId="0" borderId="0" xfId="0" applyNumberFormat="1"/>
    <xf numFmtId="0" fontId="2" fillId="0" borderId="0" xfId="1"/>
    <xf numFmtId="0" fontId="5" fillId="0" borderId="0" xfId="1" applyFont="1" applyAlignment="1">
      <alignment vertical="center"/>
    </xf>
    <xf numFmtId="170" fontId="2" fillId="0" borderId="0" xfId="1" applyNumberFormat="1" applyAlignment="1">
      <alignment horizontal="right"/>
    </xf>
    <xf numFmtId="0" fontId="5" fillId="0" borderId="0" xfId="1" applyFont="1" applyAlignment="1">
      <alignment horizontal="right" vertical="center"/>
    </xf>
    <xf numFmtId="0" fontId="3" fillId="0" borderId="0" xfId="1" applyFont="1" applyAlignment="1">
      <alignment horizontal="right"/>
    </xf>
    <xf numFmtId="0" fontId="6" fillId="0" borderId="1" xfId="1" applyFont="1" applyBorder="1" applyAlignment="1">
      <alignment horizontal="right" vertical="center"/>
    </xf>
    <xf numFmtId="0" fontId="6" fillId="0" borderId="1" xfId="1" applyFont="1" applyBorder="1" applyAlignment="1">
      <alignment horizontal="left" vertical="center"/>
    </xf>
    <xf numFmtId="172" fontId="0" fillId="0" borderId="0" xfId="0" applyNumberFormat="1"/>
    <xf numFmtId="172" fontId="0" fillId="0" borderId="0" xfId="0" applyNumberFormat="1" applyAlignment="1">
      <alignment horizontal="left"/>
    </xf>
    <xf numFmtId="172" fontId="9" fillId="0" borderId="5" xfId="0" applyNumberFormat="1" applyFont="1" applyFill="1" applyBorder="1" applyAlignment="1">
      <alignment horizontal="left"/>
    </xf>
    <xf numFmtId="172" fontId="0" fillId="0" borderId="0" xfId="0" applyNumberFormat="1" applyFill="1" applyBorder="1" applyAlignment="1">
      <alignment horizontal="left"/>
    </xf>
    <xf numFmtId="172" fontId="0" fillId="0" borderId="4" xfId="0" applyNumberFormat="1" applyFill="1" applyBorder="1" applyAlignment="1">
      <alignment horizontal="left"/>
    </xf>
    <xf numFmtId="0" fontId="8" fillId="0" borderId="6" xfId="6" applyNumberFormat="1" applyFont="1" applyFill="1" applyBorder="1" applyAlignment="1"/>
    <xf numFmtId="173" fontId="8" fillId="0" borderId="0" xfId="6" applyNumberFormat="1" applyFont="1" applyFill="1" applyBorder="1" applyAlignment="1">
      <alignment horizontal="center"/>
    </xf>
    <xf numFmtId="0" fontId="8" fillId="0" borderId="0" xfId="6" applyNumberFormat="1" applyFont="1" applyFill="1" applyBorder="1" applyAlignment="1">
      <alignment horizontal="center"/>
    </xf>
    <xf numFmtId="0" fontId="3" fillId="0" borderId="1" xfId="6" applyNumberFormat="1" applyFont="1" applyFill="1" applyBorder="1" applyAlignment="1">
      <alignment horizontal="center"/>
    </xf>
    <xf numFmtId="0" fontId="3" fillId="0" borderId="1" xfId="6" applyNumberFormat="1" applyFont="1" applyFill="1" applyBorder="1" applyAlignment="1">
      <alignment horizontal="left"/>
    </xf>
    <xf numFmtId="0" fontId="3" fillId="0" borderId="1" xfId="6" applyNumberFormat="1" applyFont="1" applyFill="1" applyBorder="1" applyAlignment="1">
      <alignment horizontal="left" wrapText="1"/>
    </xf>
    <xf numFmtId="0" fontId="3" fillId="0" borderId="1" xfId="6" applyNumberFormat="1" applyFont="1" applyFill="1" applyBorder="1" applyAlignment="1">
      <alignment horizontal="center" wrapText="1"/>
    </xf>
    <xf numFmtId="174" fontId="3" fillId="0" borderId="1" xfId="6" applyNumberFormat="1" applyFont="1" applyFill="1" applyBorder="1" applyAlignment="1">
      <alignment horizontal="left" wrapText="1"/>
    </xf>
    <xf numFmtId="174" fontId="8" fillId="0" borderId="0" xfId="6" applyNumberFormat="1" applyFont="1" applyFill="1" applyBorder="1" applyAlignment="1">
      <alignment horizontal="center"/>
    </xf>
    <xf numFmtId="174" fontId="8" fillId="0" borderId="6" xfId="6" applyNumberFormat="1" applyFont="1" applyFill="1" applyBorder="1" applyAlignment="1"/>
    <xf numFmtId="174" fontId="0" fillId="0" borderId="0" xfId="0" applyNumberFormat="1"/>
    <xf numFmtId="174" fontId="0" fillId="0" borderId="0" xfId="0" applyNumberFormat="1" applyAlignment="1">
      <alignment horizontal="center"/>
    </xf>
    <xf numFmtId="174" fontId="1" fillId="0" borderId="0" xfId="0" applyNumberFormat="1" applyFont="1" applyAlignment="1">
      <alignment horizontal="center"/>
    </xf>
    <xf numFmtId="171" fontId="0" fillId="0" borderId="0" xfId="0" applyNumberFormat="1" applyAlignment="1">
      <alignment horizontal="center"/>
    </xf>
    <xf numFmtId="171" fontId="1" fillId="0" borderId="0" xfId="0" applyNumberFormat="1" applyFont="1" applyAlignment="1">
      <alignment horizontal="center"/>
    </xf>
    <xf numFmtId="172" fontId="0" fillId="0" borderId="0" xfId="0" applyNumberFormat="1" applyAlignment="1">
      <alignment horizontal="center"/>
    </xf>
    <xf numFmtId="0" fontId="11" fillId="0" borderId="0" xfId="7"/>
    <xf numFmtId="172" fontId="0" fillId="0" borderId="0" xfId="0" applyNumberFormat="1" applyAlignment="1">
      <alignment horizontal="right"/>
    </xf>
    <xf numFmtId="0" fontId="1" fillId="0" borderId="0" xfId="0" applyFont="1" applyAlignment="1">
      <alignment horizontal="left"/>
    </xf>
    <xf numFmtId="0" fontId="14" fillId="0" borderId="0" xfId="8" applyFont="1"/>
    <xf numFmtId="0" fontId="13" fillId="0" borderId="0" xfId="8"/>
    <xf numFmtId="0" fontId="13" fillId="0" borderId="0" xfId="8" applyAlignment="1">
      <alignment horizontal="center"/>
    </xf>
    <xf numFmtId="0" fontId="14" fillId="2" borderId="0" xfId="8" applyFont="1" applyFill="1"/>
    <xf numFmtId="0" fontId="14" fillId="2" borderId="0" xfId="8" applyFont="1" applyFill="1" applyAlignment="1">
      <alignment horizontal="center"/>
    </xf>
    <xf numFmtId="0" fontId="14" fillId="0" borderId="0" xfId="8" applyFont="1" applyAlignment="1">
      <alignment horizontal="right"/>
    </xf>
    <xf numFmtId="172" fontId="15" fillId="0" borderId="0" xfId="0" applyNumberFormat="1" applyFont="1"/>
    <xf numFmtId="172" fontId="16" fillId="0" borderId="0" xfId="0" applyNumberFormat="1" applyFont="1"/>
    <xf numFmtId="172" fontId="17" fillId="0" borderId="0" xfId="0" applyNumberFormat="1" applyFont="1"/>
    <xf numFmtId="0" fontId="13" fillId="2" borderId="0" xfId="8" applyFill="1"/>
    <xf numFmtId="0" fontId="13" fillId="2" borderId="0" xfId="8" applyFill="1" applyAlignment="1">
      <alignment horizontal="center"/>
    </xf>
    <xf numFmtId="2" fontId="13" fillId="2" borderId="0" xfId="8" applyNumberFormat="1" applyFill="1"/>
    <xf numFmtId="2" fontId="13" fillId="2" borderId="0" xfId="8" applyNumberFormat="1" applyFill="1" applyAlignment="1">
      <alignment horizontal="center"/>
    </xf>
    <xf numFmtId="172" fontId="12" fillId="0" borderId="0" xfId="0" applyNumberFormat="1" applyFont="1"/>
    <xf numFmtId="2" fontId="13" fillId="0" borderId="0" xfId="8" applyNumberFormat="1"/>
    <xf numFmtId="2" fontId="13" fillId="0" borderId="0" xfId="8" applyNumberFormat="1" applyAlignment="1">
      <alignment horizontal="center"/>
    </xf>
    <xf numFmtId="0" fontId="18" fillId="0" borderId="0" xfId="0" applyFont="1"/>
    <xf numFmtId="0" fontId="19" fillId="0" borderId="0" xfId="0" applyFont="1" applyAlignment="1">
      <alignment wrapText="1"/>
    </xf>
    <xf numFmtId="0" fontId="19" fillId="0" borderId="0" xfId="0" applyFont="1" applyAlignment="1">
      <alignment horizontal="left" vertical="center" wrapText="1"/>
    </xf>
    <xf numFmtId="0" fontId="0" fillId="0" borderId="0" xfId="0" applyAlignment="1">
      <alignment wrapText="1"/>
    </xf>
    <xf numFmtId="1" fontId="0" fillId="0" borderId="0" xfId="0" applyNumberFormat="1" applyFill="1" applyBorder="1" applyAlignment="1"/>
    <xf numFmtId="170" fontId="0" fillId="0" borderId="0" xfId="0" applyNumberFormat="1"/>
    <xf numFmtId="0" fontId="20" fillId="0" borderId="7" xfId="0" applyFont="1" applyBorder="1" applyAlignment="1">
      <alignment horizontal="right" vertical="center"/>
    </xf>
    <xf numFmtId="172" fontId="9" fillId="0" borderId="8" xfId="0" applyNumberFormat="1" applyFont="1" applyFill="1" applyBorder="1" applyAlignment="1">
      <alignment horizontal="center"/>
    </xf>
    <xf numFmtId="172" fontId="0" fillId="0" borderId="9" xfId="0" applyNumberFormat="1" applyFill="1" applyBorder="1" applyAlignment="1"/>
    <xf numFmtId="172" fontId="0" fillId="0" borderId="10" xfId="0" applyNumberFormat="1" applyFill="1" applyBorder="1" applyAlignment="1"/>
    <xf numFmtId="0" fontId="0" fillId="0" borderId="11" xfId="0" applyBorder="1"/>
    <xf numFmtId="172" fontId="9" fillId="0" borderId="12" xfId="0" applyNumberFormat="1" applyFont="1" applyFill="1" applyBorder="1" applyAlignment="1">
      <alignment horizontal="left"/>
    </xf>
    <xf numFmtId="0" fontId="0" fillId="0" borderId="13" xfId="0" applyBorder="1"/>
    <xf numFmtId="172" fontId="0" fillId="0" borderId="14" xfId="0" applyNumberFormat="1" applyBorder="1"/>
    <xf numFmtId="172" fontId="1" fillId="0" borderId="0" xfId="0" applyNumberFormat="1" applyFont="1"/>
    <xf numFmtId="172" fontId="0" fillId="0" borderId="15" xfId="0" applyNumberFormat="1" applyBorder="1"/>
    <xf numFmtId="2" fontId="0" fillId="0" borderId="0" xfId="0" applyNumberFormat="1" applyAlignment="1">
      <alignment horizontal="center"/>
    </xf>
    <xf numFmtId="172" fontId="1" fillId="0" borderId="0" xfId="0" applyNumberFormat="1" applyFont="1" applyAlignment="1">
      <alignment horizontal="center" wrapText="1"/>
    </xf>
    <xf numFmtId="0" fontId="22" fillId="0" borderId="0" xfId="0" applyFont="1"/>
    <xf numFmtId="0" fontId="23" fillId="0" borderId="0" xfId="8" applyFont="1" applyAlignment="1">
      <alignment horizontal="right"/>
    </xf>
    <xf numFmtId="0" fontId="22" fillId="0" borderId="0" xfId="8" applyFont="1"/>
    <xf numFmtId="0" fontId="4" fillId="0" borderId="0" xfId="0" applyFont="1" applyAlignment="1">
      <alignment horizontal="center"/>
    </xf>
    <xf numFmtId="0" fontId="25" fillId="0" borderId="0" xfId="0" applyFont="1" applyAlignment="1">
      <alignment horizontal="center"/>
    </xf>
    <xf numFmtId="9" fontId="4" fillId="0" borderId="0" xfId="0" applyNumberFormat="1" applyFont="1" applyAlignment="1">
      <alignment horizontal="center"/>
    </xf>
    <xf numFmtId="177" fontId="4" fillId="0" borderId="0" xfId="9" applyNumberFormat="1" applyFont="1" applyAlignment="1">
      <alignment horizontal="center"/>
    </xf>
    <xf numFmtId="0" fontId="3" fillId="0" borderId="0" xfId="0" applyFont="1" applyAlignment="1">
      <alignment horizontal="center"/>
    </xf>
    <xf numFmtId="9" fontId="3" fillId="0" borderId="0" xfId="0" applyNumberFormat="1" applyFont="1" applyAlignment="1">
      <alignment horizontal="center"/>
    </xf>
    <xf numFmtId="3" fontId="3" fillId="0" borderId="0" xfId="0" applyNumberFormat="1" applyFont="1" applyAlignment="1">
      <alignment horizontal="center"/>
    </xf>
    <xf numFmtId="0" fontId="7" fillId="0" borderId="0" xfId="0" applyFont="1" applyAlignment="1">
      <alignment horizontal="left"/>
    </xf>
    <xf numFmtId="169" fontId="4" fillId="0" borderId="0" xfId="9" applyNumberFormat="1" applyFont="1" applyAlignment="1">
      <alignment horizontal="center"/>
    </xf>
    <xf numFmtId="164" fontId="4" fillId="0" borderId="0" xfId="0" applyNumberFormat="1" applyFont="1" applyAlignment="1">
      <alignment horizontal="center"/>
    </xf>
    <xf numFmtId="0" fontId="3" fillId="0" borderId="17" xfId="7" applyNumberFormat="1" applyFont="1" applyBorder="1" applyAlignment="1">
      <alignment horizontal="left"/>
    </xf>
    <xf numFmtId="0" fontId="3" fillId="0" borderId="18" xfId="7" applyNumberFormat="1" applyFont="1" applyBorder="1" applyAlignment="1">
      <alignment horizontal="left"/>
    </xf>
    <xf numFmtId="0" fontId="3" fillId="0" borderId="18" xfId="7" applyNumberFormat="1" applyFont="1" applyBorder="1" applyAlignment="1">
      <alignment horizontal="right"/>
    </xf>
    <xf numFmtId="0" fontId="3" fillId="0" borderId="19" xfId="7" applyNumberFormat="1" applyFont="1" applyBorder="1" applyAlignment="1">
      <alignment horizontal="left"/>
    </xf>
    <xf numFmtId="0" fontId="0" fillId="0" borderId="23" xfId="0" applyBorder="1"/>
    <xf numFmtId="0" fontId="0" fillId="0" borderId="16" xfId="0" applyBorder="1"/>
    <xf numFmtId="0" fontId="0" fillId="0" borderId="0" xfId="0" applyFont="1"/>
    <xf numFmtId="0" fontId="7" fillId="0" borderId="0" xfId="0" applyFont="1" applyAlignment="1">
      <alignment horizontal="center"/>
    </xf>
    <xf numFmtId="0" fontId="0" fillId="0" borderId="0" xfId="0" applyAlignment="1">
      <alignment horizontal="left" vertical="top" wrapText="1"/>
    </xf>
    <xf numFmtId="172" fontId="0" fillId="0" borderId="0" xfId="0" applyNumberFormat="1" applyAlignment="1">
      <alignment horizontal="left" vertical="top" wrapText="1"/>
    </xf>
    <xf numFmtId="0" fontId="21" fillId="0" borderId="0" xfId="6" applyFont="1" applyAlignment="1"/>
    <xf numFmtId="0" fontId="1" fillId="0" borderId="0" xfId="0" applyFont="1" applyAlignment="1">
      <alignment horizontal="left" vertical="top" wrapText="1"/>
    </xf>
    <xf numFmtId="0" fontId="14" fillId="0" borderId="0" xfId="8" applyFont="1" applyAlignment="1">
      <alignment horizontal="left"/>
    </xf>
    <xf numFmtId="0" fontId="0" fillId="0" borderId="0" xfId="0" applyFont="1" applyFill="1" applyBorder="1" applyAlignment="1">
      <alignment horizontal="left" vertical="top" wrapText="1"/>
    </xf>
    <xf numFmtId="0" fontId="0" fillId="0" borderId="0" xfId="0" applyFont="1" applyAlignment="1">
      <alignment horizontal="left" vertical="top" wrapText="1"/>
    </xf>
    <xf numFmtId="0" fontId="26" fillId="0" borderId="0" xfId="0" applyFont="1"/>
    <xf numFmtId="0" fontId="3" fillId="0" borderId="23" xfId="7" applyNumberFormat="1" applyFont="1" applyBorder="1" applyAlignment="1">
      <alignment horizontal="left"/>
    </xf>
    <xf numFmtId="0" fontId="3" fillId="0" borderId="24" xfId="7" applyNumberFormat="1" applyFont="1" applyBorder="1" applyAlignment="1">
      <alignment horizontal="left"/>
    </xf>
    <xf numFmtId="0" fontId="8" fillId="0" borderId="23" xfId="7" applyNumberFormat="1" applyFont="1" applyBorder="1" applyAlignment="1">
      <alignment horizontal="center"/>
    </xf>
    <xf numFmtId="0" fontId="8" fillId="0" borderId="24" xfId="7" applyNumberFormat="1" applyFont="1" applyBorder="1" applyAlignment="1">
      <alignment horizontal="center"/>
    </xf>
    <xf numFmtId="0" fontId="8" fillId="0" borderId="25" xfId="7" applyNumberFormat="1" applyFont="1" applyBorder="1" applyAlignment="1">
      <alignment horizontal="center"/>
    </xf>
    <xf numFmtId="2" fontId="8" fillId="0" borderId="0" xfId="7" applyNumberFormat="1" applyFont="1" applyBorder="1" applyAlignment="1">
      <alignment horizontal="center"/>
    </xf>
    <xf numFmtId="0" fontId="8" fillId="0" borderId="20" xfId="7" applyNumberFormat="1" applyFont="1" applyBorder="1" applyAlignment="1">
      <alignment horizontal="center"/>
    </xf>
    <xf numFmtId="0" fontId="8" fillId="0" borderId="15" xfId="7" applyNumberFormat="1" applyFont="1" applyBorder="1" applyAlignment="1">
      <alignment horizontal="center"/>
    </xf>
    <xf numFmtId="0" fontId="8" fillId="0" borderId="0" xfId="7" applyNumberFormat="1" applyFont="1" applyBorder="1" applyAlignment="1">
      <alignment horizontal="center"/>
    </xf>
    <xf numFmtId="2" fontId="8" fillId="0" borderId="20" xfId="7" applyNumberFormat="1" applyFont="1" applyBorder="1" applyAlignment="1">
      <alignment horizontal="center"/>
    </xf>
    <xf numFmtId="1" fontId="8" fillId="0" borderId="15" xfId="7" applyNumberFormat="1" applyFont="1" applyBorder="1" applyAlignment="1">
      <alignment horizontal="center"/>
    </xf>
    <xf numFmtId="0" fontId="8" fillId="0" borderId="29" xfId="7" applyNumberFormat="1" applyFont="1" applyBorder="1" applyAlignment="1">
      <alignment horizontal="center"/>
    </xf>
    <xf numFmtId="0" fontId="8" fillId="0" borderId="22" xfId="7" applyNumberFormat="1" applyFont="1" applyBorder="1" applyAlignment="1">
      <alignment horizontal="center"/>
    </xf>
    <xf numFmtId="2" fontId="0" fillId="0" borderId="23" xfId="0" applyNumberFormat="1" applyBorder="1" applyAlignment="1">
      <alignment horizontal="center"/>
    </xf>
    <xf numFmtId="2" fontId="0" fillId="0" borderId="24" xfId="0" applyNumberFormat="1" applyBorder="1" applyAlignment="1">
      <alignment horizontal="center"/>
    </xf>
    <xf numFmtId="2" fontId="0" fillId="0" borderId="25" xfId="0" applyNumberFormat="1" applyBorder="1" applyAlignment="1">
      <alignment horizontal="center"/>
    </xf>
    <xf numFmtId="175" fontId="0" fillId="0" borderId="25" xfId="0" applyNumberFormat="1" applyBorder="1" applyAlignment="1">
      <alignment horizontal="center"/>
    </xf>
    <xf numFmtId="171" fontId="0" fillId="0" borderId="26" xfId="0" applyNumberFormat="1" applyBorder="1" applyAlignment="1">
      <alignment horizontal="center"/>
    </xf>
    <xf numFmtId="171" fontId="0" fillId="0" borderId="27" xfId="0" applyNumberFormat="1" applyBorder="1" applyAlignment="1">
      <alignment horizontal="center"/>
    </xf>
    <xf numFmtId="2" fontId="0" fillId="0" borderId="27" xfId="0" applyNumberFormat="1" applyBorder="1" applyAlignment="1">
      <alignment horizontal="center"/>
    </xf>
    <xf numFmtId="171" fontId="0" fillId="0" borderId="28" xfId="0" applyNumberFormat="1" applyBorder="1" applyAlignment="1">
      <alignment horizontal="center"/>
    </xf>
    <xf numFmtId="175" fontId="0" fillId="0" borderId="27" xfId="0" applyNumberFormat="1" applyBorder="1" applyAlignment="1">
      <alignment horizontal="center"/>
    </xf>
    <xf numFmtId="175" fontId="0" fillId="0" borderId="28" xfId="0" applyNumberFormat="1"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2" fontId="0" fillId="0" borderId="21" xfId="0" applyNumberFormat="1" applyBorder="1" applyAlignment="1">
      <alignment horizontal="center"/>
    </xf>
    <xf numFmtId="0" fontId="3" fillId="0" borderId="0" xfId="7" applyFont="1" applyAlignment="1">
      <alignment horizontal="left"/>
    </xf>
    <xf numFmtId="0" fontId="21" fillId="0" borderId="0" xfId="0" applyFont="1" applyAlignment="1">
      <alignment horizontal="center"/>
    </xf>
    <xf numFmtId="3" fontId="21" fillId="0" borderId="0" xfId="0" applyNumberFormat="1" applyFont="1" applyAlignment="1">
      <alignment horizontal="center"/>
    </xf>
    <xf numFmtId="9" fontId="21" fillId="0" borderId="0" xfId="0" applyNumberFormat="1" applyFont="1" applyAlignment="1">
      <alignment horizontal="center"/>
    </xf>
    <xf numFmtId="0" fontId="7" fillId="0" borderId="0" xfId="0" applyFont="1" applyBorder="1"/>
    <xf numFmtId="0" fontId="4" fillId="0" borderId="0" xfId="0" applyFont="1" applyAlignment="1">
      <alignment horizontal="right" vertical="center"/>
    </xf>
    <xf numFmtId="9" fontId="4" fillId="0" borderId="0" xfId="10" applyFont="1" applyAlignment="1">
      <alignment horizontal="right" vertical="center"/>
    </xf>
    <xf numFmtId="0" fontId="26" fillId="0" borderId="0" xfId="0" applyFont="1" applyAlignment="1">
      <alignment horizontal="right" vertical="center"/>
    </xf>
    <xf numFmtId="183" fontId="0" fillId="0" borderId="0" xfId="0" applyNumberFormat="1"/>
    <xf numFmtId="175" fontId="0" fillId="0" borderId="0" xfId="0" applyNumberFormat="1"/>
    <xf numFmtId="1" fontId="0" fillId="0" borderId="0" xfId="0" applyNumberFormat="1"/>
    <xf numFmtId="2" fontId="4" fillId="0" borderId="0" xfId="0" applyNumberFormat="1" applyFont="1" applyAlignment="1">
      <alignment horizontal="center" vertical="center"/>
    </xf>
    <xf numFmtId="0" fontId="27" fillId="0" borderId="0" xfId="0" applyFont="1" applyAlignment="1">
      <alignment horizontal="center"/>
    </xf>
    <xf numFmtId="0" fontId="28" fillId="0" borderId="0" xfId="0" applyFont="1" applyAlignment="1">
      <alignment horizontal="center"/>
    </xf>
    <xf numFmtId="172" fontId="4" fillId="0" borderId="0" xfId="0" applyNumberFormat="1" applyFont="1" applyAlignment="1">
      <alignment horizontal="center"/>
    </xf>
    <xf numFmtId="172" fontId="26" fillId="0" borderId="0" xfId="0" applyNumberFormat="1" applyFont="1" applyAlignment="1">
      <alignment horizontal="center"/>
    </xf>
    <xf numFmtId="171" fontId="4" fillId="0" borderId="0" xfId="0" applyNumberFormat="1" applyFont="1" applyAlignment="1">
      <alignment horizontal="center"/>
    </xf>
    <xf numFmtId="175" fontId="4" fillId="0" borderId="0" xfId="0" applyNumberFormat="1" applyFont="1" applyAlignment="1">
      <alignment horizontal="center"/>
    </xf>
    <xf numFmtId="1" fontId="0" fillId="0" borderId="0" xfId="0" applyNumberFormat="1" applyAlignment="1">
      <alignment horizontal="center"/>
    </xf>
    <xf numFmtId="177" fontId="4" fillId="0" borderId="0" xfId="0" applyNumberFormat="1" applyFont="1" applyAlignment="1">
      <alignment horizontal="right" vertical="center"/>
    </xf>
    <xf numFmtId="189" fontId="0" fillId="0" borderId="0" xfId="0" applyNumberFormat="1"/>
    <xf numFmtId="0" fontId="7" fillId="6" borderId="23" xfId="0" applyFont="1" applyFill="1" applyBorder="1"/>
    <xf numFmtId="0" fontId="7" fillId="6" borderId="24" xfId="0" applyFont="1" applyFill="1" applyBorder="1"/>
    <xf numFmtId="0" fontId="7" fillId="6" borderId="25" xfId="0" applyFont="1" applyFill="1" applyBorder="1"/>
    <xf numFmtId="0" fontId="7" fillId="5" borderId="23" xfId="0" applyFont="1" applyFill="1" applyBorder="1"/>
    <xf numFmtId="0" fontId="7" fillId="5" borderId="24" xfId="0" applyFont="1" applyFill="1" applyBorder="1"/>
    <xf numFmtId="0" fontId="7" fillId="5" borderId="25" xfId="0" applyFont="1" applyFill="1" applyBorder="1"/>
    <xf numFmtId="0" fontId="7" fillId="4" borderId="23" xfId="0" applyFont="1" applyFill="1" applyBorder="1"/>
    <xf numFmtId="0" fontId="7" fillId="4" borderId="24" xfId="0" applyFont="1" applyFill="1" applyBorder="1"/>
    <xf numFmtId="0" fontId="7" fillId="4" borderId="25" xfId="0" applyFont="1" applyFill="1" applyBorder="1"/>
    <xf numFmtId="0" fontId="7" fillId="3" borderId="23" xfId="0" applyFont="1" applyFill="1" applyBorder="1"/>
    <xf numFmtId="0" fontId="7" fillId="3" borderId="24" xfId="0" applyFont="1" applyFill="1" applyBorder="1"/>
    <xf numFmtId="0" fontId="7" fillId="3" borderId="25" xfId="0" applyFont="1" applyFill="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4" fillId="7" borderId="0" xfId="0" applyFont="1" applyFill="1" applyAlignment="1">
      <alignment horizontal="left" vertical="top" wrapText="1"/>
    </xf>
    <xf numFmtId="0" fontId="26" fillId="0" borderId="0" xfId="0" applyFont="1" applyAlignment="1">
      <alignment horizontal="left" vertical="top" wrapText="1"/>
    </xf>
    <xf numFmtId="0" fontId="4" fillId="0" borderId="0" xfId="0" applyFont="1" applyAlignment="1">
      <alignment horizontal="left" vertical="top" wrapText="1"/>
    </xf>
    <xf numFmtId="0" fontId="4" fillId="6" borderId="26" xfId="0" applyFont="1" applyFill="1" applyBorder="1" applyAlignment="1">
      <alignment horizontal="center"/>
    </xf>
    <xf numFmtId="0" fontId="4" fillId="6" borderId="27" xfId="0" applyFont="1" applyFill="1" applyBorder="1" applyAlignment="1">
      <alignment horizontal="center"/>
    </xf>
    <xf numFmtId="0" fontId="4" fillId="6" borderId="28" xfId="0" applyFont="1" applyFill="1" applyBorder="1" applyAlignment="1">
      <alignment horizontal="center"/>
    </xf>
    <xf numFmtId="0" fontId="4" fillId="5" borderId="26" xfId="0" applyFont="1" applyFill="1" applyBorder="1" applyAlignment="1">
      <alignment horizontal="center"/>
    </xf>
    <xf numFmtId="0" fontId="4" fillId="5" borderId="27" xfId="0" applyFont="1" applyFill="1" applyBorder="1" applyAlignment="1">
      <alignment horizontal="center"/>
    </xf>
    <xf numFmtId="0" fontId="4" fillId="5" borderId="28" xfId="0" applyFont="1" applyFill="1" applyBorder="1" applyAlignment="1">
      <alignment horizontal="center"/>
    </xf>
    <xf numFmtId="0" fontId="4" fillId="4" borderId="26" xfId="0"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0" fontId="4" fillId="3" borderId="26" xfId="0" applyFont="1" applyFill="1" applyBorder="1" applyAlignment="1">
      <alignment horizontal="center"/>
    </xf>
    <xf numFmtId="0" fontId="4" fillId="3" borderId="27" xfId="0" applyFont="1" applyFill="1" applyBorder="1" applyAlignment="1">
      <alignment horizontal="center"/>
    </xf>
    <xf numFmtId="0" fontId="4" fillId="3" borderId="28" xfId="0" applyFont="1" applyFill="1" applyBorder="1" applyAlignment="1">
      <alignment horizontal="center"/>
    </xf>
    <xf numFmtId="0" fontId="7" fillId="0" borderId="0" xfId="0" applyFont="1" applyAlignment="1"/>
    <xf numFmtId="0" fontId="0" fillId="0" borderId="0" xfId="0" applyFont="1" applyAlignment="1">
      <alignment horizontal="right"/>
    </xf>
    <xf numFmtId="0" fontId="29" fillId="0" borderId="0" xfId="0" applyFont="1" applyAlignment="1"/>
    <xf numFmtId="0" fontId="0" fillId="0" borderId="0" xfId="0" applyAlignment="1">
      <alignment horizontal="left"/>
    </xf>
    <xf numFmtId="0" fontId="30" fillId="0" borderId="0" xfId="0" applyFont="1" applyAlignment="1">
      <alignment horizontal="left"/>
    </xf>
  </cellXfs>
  <cellStyles count="11">
    <cellStyle name="Currency 2" xfId="9" xr:uid="{86EDE053-4F8A-4C26-A5E0-653CDEC104FC}"/>
    <cellStyle name="Normal" xfId="0" builtinId="0"/>
    <cellStyle name="Normal 2" xfId="1" xr:uid="{963033B7-5453-469F-8545-DB7FB16761CC}"/>
    <cellStyle name="Normal 2 2" xfId="8" xr:uid="{F16B6E74-00BE-4A3F-A7AA-33C9F82E2F98}"/>
    <cellStyle name="Normal 3" xfId="4" xr:uid="{EA3E3536-0571-455F-9154-CE3D24A2E308}"/>
    <cellStyle name="Normal 4" xfId="5" xr:uid="{33A7A963-76EB-490E-AF8F-AD057DC15C23}"/>
    <cellStyle name="Normal 5" xfId="6" xr:uid="{E350FE13-9C8A-47E8-9881-81833DCCB4D5}"/>
    <cellStyle name="Normal 6" xfId="7" xr:uid="{06BE88EC-9BD8-4F46-A5C9-CAEF8DDBD016}"/>
    <cellStyle name="Normal_Sheet1" xfId="2" xr:uid="{01BA9458-D225-46FE-B6C2-6E00B5AB0A84}"/>
    <cellStyle name="Percent" xfId="10" builtinId="5"/>
    <cellStyle name="Percent 2" xfId="3" xr:uid="{693CCA50-5C97-492C-88CD-533E697D7748}"/>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'1'!$D$3</c:f>
              <c:strCache>
                <c:ptCount val="1"/>
                <c:pt idx="0">
                  <c:v>Friends</c:v>
                </c:pt>
              </c:strCache>
            </c:strRef>
          </c:tx>
          <c:spPr>
            <a:ln w="19050" cap="rnd">
              <a:noFill/>
              <a:round/>
            </a:ln>
            <a:effectLst/>
          </c:spPr>
          <c:marker>
            <c:symbol val="circle"/>
            <c:size val="5"/>
            <c:spPr>
              <a:solidFill>
                <a:schemeClr val="accent1"/>
              </a:solidFill>
              <a:ln w="9525">
                <a:solidFill>
                  <a:schemeClr val="accent1"/>
                </a:solidFill>
              </a:ln>
              <a:effectLst/>
            </c:spPr>
          </c:marker>
          <c:xVal>
            <c:numRef>
              <c:f>'1'!$C$4:$C$36</c:f>
              <c:numCache>
                <c:formatCode>General</c:formatCode>
                <c:ptCount val="33"/>
                <c:pt idx="0">
                  <c:v>4</c:v>
                </c:pt>
                <c:pt idx="1">
                  <c:v>10</c:v>
                </c:pt>
                <c:pt idx="2">
                  <c:v>7</c:v>
                </c:pt>
                <c:pt idx="3">
                  <c:v>15</c:v>
                </c:pt>
                <c:pt idx="4">
                  <c:v>9</c:v>
                </c:pt>
                <c:pt idx="5">
                  <c:v>5</c:v>
                </c:pt>
                <c:pt idx="6">
                  <c:v>7</c:v>
                </c:pt>
                <c:pt idx="7">
                  <c:v>5</c:v>
                </c:pt>
                <c:pt idx="8">
                  <c:v>12</c:v>
                </c:pt>
                <c:pt idx="9">
                  <c:v>2</c:v>
                </c:pt>
                <c:pt idx="10">
                  <c:v>6</c:v>
                </c:pt>
                <c:pt idx="11">
                  <c:v>2</c:v>
                </c:pt>
                <c:pt idx="12">
                  <c:v>3</c:v>
                </c:pt>
                <c:pt idx="13">
                  <c:v>6</c:v>
                </c:pt>
                <c:pt idx="14">
                  <c:v>6</c:v>
                </c:pt>
                <c:pt idx="15">
                  <c:v>4</c:v>
                </c:pt>
                <c:pt idx="16">
                  <c:v>8</c:v>
                </c:pt>
                <c:pt idx="17">
                  <c:v>10</c:v>
                </c:pt>
                <c:pt idx="18">
                  <c:v>4</c:v>
                </c:pt>
                <c:pt idx="19">
                  <c:v>4</c:v>
                </c:pt>
                <c:pt idx="20">
                  <c:v>6</c:v>
                </c:pt>
                <c:pt idx="21">
                  <c:v>4</c:v>
                </c:pt>
                <c:pt idx="22">
                  <c:v>5</c:v>
                </c:pt>
                <c:pt idx="23">
                  <c:v>9</c:v>
                </c:pt>
                <c:pt idx="24">
                  <c:v>12</c:v>
                </c:pt>
                <c:pt idx="25">
                  <c:v>8</c:v>
                </c:pt>
                <c:pt idx="26">
                  <c:v>2</c:v>
                </c:pt>
                <c:pt idx="27">
                  <c:v>7</c:v>
                </c:pt>
                <c:pt idx="28">
                  <c:v>6</c:v>
                </c:pt>
                <c:pt idx="29">
                  <c:v>4</c:v>
                </c:pt>
                <c:pt idx="30">
                  <c:v>2</c:v>
                </c:pt>
                <c:pt idx="31">
                  <c:v>5</c:v>
                </c:pt>
                <c:pt idx="32">
                  <c:v>7</c:v>
                </c:pt>
              </c:numCache>
            </c:numRef>
          </c:xVal>
          <c:yVal>
            <c:numRef>
              <c:f>'1'!$D$4:$D$36</c:f>
              <c:numCache>
                <c:formatCode>General</c:formatCode>
                <c:ptCount val="33"/>
                <c:pt idx="0">
                  <c:v>150</c:v>
                </c:pt>
                <c:pt idx="1">
                  <c:v>400</c:v>
                </c:pt>
                <c:pt idx="2">
                  <c:v>120</c:v>
                </c:pt>
                <c:pt idx="3">
                  <c:v>500</c:v>
                </c:pt>
                <c:pt idx="4">
                  <c:v>260</c:v>
                </c:pt>
                <c:pt idx="5">
                  <c:v>70</c:v>
                </c:pt>
                <c:pt idx="6">
                  <c:v>90</c:v>
                </c:pt>
                <c:pt idx="7">
                  <c:v>250</c:v>
                </c:pt>
                <c:pt idx="8">
                  <c:v>110</c:v>
                </c:pt>
                <c:pt idx="9">
                  <c:v>30</c:v>
                </c:pt>
                <c:pt idx="10">
                  <c:v>80</c:v>
                </c:pt>
                <c:pt idx="11">
                  <c:v>30</c:v>
                </c:pt>
                <c:pt idx="12">
                  <c:v>200</c:v>
                </c:pt>
                <c:pt idx="13">
                  <c:v>240</c:v>
                </c:pt>
                <c:pt idx="14">
                  <c:v>150</c:v>
                </c:pt>
                <c:pt idx="15">
                  <c:v>90</c:v>
                </c:pt>
                <c:pt idx="16">
                  <c:v>340</c:v>
                </c:pt>
                <c:pt idx="17">
                  <c:v>450</c:v>
                </c:pt>
                <c:pt idx="18">
                  <c:v>50</c:v>
                </c:pt>
                <c:pt idx="19">
                  <c:v>120</c:v>
                </c:pt>
                <c:pt idx="20">
                  <c:v>180</c:v>
                </c:pt>
                <c:pt idx="21">
                  <c:v>280</c:v>
                </c:pt>
                <c:pt idx="22">
                  <c:v>60</c:v>
                </c:pt>
                <c:pt idx="23">
                  <c:v>100</c:v>
                </c:pt>
                <c:pt idx="24">
                  <c:v>380</c:v>
                </c:pt>
                <c:pt idx="25">
                  <c:v>430</c:v>
                </c:pt>
                <c:pt idx="26">
                  <c:v>80</c:v>
                </c:pt>
                <c:pt idx="27">
                  <c:v>170</c:v>
                </c:pt>
                <c:pt idx="28">
                  <c:v>90</c:v>
                </c:pt>
                <c:pt idx="29">
                  <c:v>50</c:v>
                </c:pt>
                <c:pt idx="30">
                  <c:v>50</c:v>
                </c:pt>
                <c:pt idx="31">
                  <c:v>70</c:v>
                </c:pt>
                <c:pt idx="32">
                  <c:v>170</c:v>
                </c:pt>
              </c:numCache>
            </c:numRef>
          </c:yVal>
          <c:smooth val="0"/>
          <c:extLst>
            <c:ext xmlns:c16="http://schemas.microsoft.com/office/drawing/2014/chart" uri="{C3380CC4-5D6E-409C-BE32-E72D297353CC}">
              <c16:uniqueId val="{00000000-35D5-40D3-ACE6-0C21FE58AE00}"/>
            </c:ext>
          </c:extLst>
        </c:ser>
        <c:dLbls>
          <c:showLegendKey val="0"/>
          <c:showVal val="0"/>
          <c:showCatName val="0"/>
          <c:showSerName val="0"/>
          <c:showPercent val="0"/>
          <c:showBubbleSize val="0"/>
        </c:dLbls>
        <c:axId val="2043427568"/>
        <c:axId val="2043431312"/>
      </c:scatterChart>
      <c:valAx>
        <c:axId val="20434275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Friends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431312"/>
        <c:crosses val="autoZero"/>
        <c:crossBetween val="midCat"/>
      </c:valAx>
      <c:valAx>
        <c:axId val="2043431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Hours online/week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4275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'3'!$J$32:$J$40</c:f>
              <c:strCache>
                <c:ptCount val="9"/>
                <c:pt idx="0">
                  <c:v>1000</c:v>
                </c:pt>
                <c:pt idx="1">
                  <c:v>2000</c:v>
                </c:pt>
                <c:pt idx="2">
                  <c:v>5000</c:v>
                </c:pt>
                <c:pt idx="3">
                  <c:v>10000</c:v>
                </c:pt>
                <c:pt idx="4">
                  <c:v>15000</c:v>
                </c:pt>
                <c:pt idx="5">
                  <c:v>25000</c:v>
                </c:pt>
                <c:pt idx="6">
                  <c:v>50000</c:v>
                </c:pt>
                <c:pt idx="7">
                  <c:v>100000</c:v>
                </c:pt>
                <c:pt idx="8">
                  <c:v>More</c:v>
                </c:pt>
              </c:strCache>
            </c:strRef>
          </c:cat>
          <c:val>
            <c:numRef>
              <c:f>'3'!$K$32:$K$40</c:f>
              <c:numCache>
                <c:formatCode>General</c:formatCode>
                <c:ptCount val="9"/>
                <c:pt idx="0">
                  <c:v>8</c:v>
                </c:pt>
                <c:pt idx="1">
                  <c:v>5</c:v>
                </c:pt>
                <c:pt idx="2">
                  <c:v>13</c:v>
                </c:pt>
                <c:pt idx="3">
                  <c:v>6</c:v>
                </c:pt>
                <c:pt idx="4">
                  <c:v>3</c:v>
                </c:pt>
                <c:pt idx="5">
                  <c:v>4</c:v>
                </c:pt>
                <c:pt idx="6">
                  <c:v>11</c:v>
                </c:pt>
                <c:pt idx="7">
                  <c:v>6</c:v>
                </c:pt>
                <c:pt idx="8">
                  <c:v>4</c:v>
                </c:pt>
              </c:numCache>
            </c:numRef>
          </c:val>
          <c:extLst>
            <c:ext xmlns:c16="http://schemas.microsoft.com/office/drawing/2014/chart" uri="{C3380CC4-5D6E-409C-BE32-E72D297353CC}">
              <c16:uniqueId val="{00000001-E05D-4701-A9F9-5FF345802FCC}"/>
            </c:ext>
          </c:extLst>
        </c:ser>
        <c:dLbls>
          <c:showLegendKey val="0"/>
          <c:showVal val="0"/>
          <c:showCatName val="0"/>
          <c:showSerName val="0"/>
          <c:showPercent val="0"/>
          <c:showBubbleSize val="0"/>
        </c:dLbls>
        <c:gapWidth val="150"/>
        <c:axId val="933698400"/>
        <c:axId val="933701728"/>
      </c:barChart>
      <c:catAx>
        <c:axId val="933698400"/>
        <c:scaling>
          <c:orientation val="minMax"/>
        </c:scaling>
        <c:delete val="0"/>
        <c:axPos val="b"/>
        <c:title>
          <c:tx>
            <c:rich>
              <a:bodyPr/>
              <a:lstStyle/>
              <a:p>
                <a:pPr>
                  <a:defRPr/>
                </a:pPr>
                <a:r>
                  <a:rPr lang="en-GB"/>
                  <a:t>Gross Sales bin</a:t>
                </a:r>
              </a:p>
            </c:rich>
          </c:tx>
          <c:overlay val="0"/>
        </c:title>
        <c:numFmt formatCode="General" sourceLinked="1"/>
        <c:majorTickMark val="out"/>
        <c:minorTickMark val="none"/>
        <c:tickLblPos val="nextTo"/>
        <c:crossAx val="933701728"/>
        <c:crosses val="autoZero"/>
        <c:auto val="1"/>
        <c:lblAlgn val="ctr"/>
        <c:lblOffset val="100"/>
        <c:noMultiLvlLbl val="0"/>
      </c:catAx>
      <c:valAx>
        <c:axId val="933701728"/>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3369840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'3'!$J$43:$J$51</c:f>
              <c:strCache>
                <c:ptCount val="9"/>
                <c:pt idx="0">
                  <c:v>100</c:v>
                </c:pt>
                <c:pt idx="1">
                  <c:v>500</c:v>
                </c:pt>
                <c:pt idx="2">
                  <c:v>1000</c:v>
                </c:pt>
                <c:pt idx="3">
                  <c:v>2000</c:v>
                </c:pt>
                <c:pt idx="4">
                  <c:v>4000</c:v>
                </c:pt>
                <c:pt idx="5">
                  <c:v>8000</c:v>
                </c:pt>
                <c:pt idx="6">
                  <c:v>16000</c:v>
                </c:pt>
                <c:pt idx="7">
                  <c:v>20000</c:v>
                </c:pt>
                <c:pt idx="8">
                  <c:v>More</c:v>
                </c:pt>
              </c:strCache>
            </c:strRef>
          </c:cat>
          <c:val>
            <c:numRef>
              <c:f>'3'!$K$43:$K$51</c:f>
              <c:numCache>
                <c:formatCode>General</c:formatCode>
                <c:ptCount val="9"/>
                <c:pt idx="0">
                  <c:v>6</c:v>
                </c:pt>
                <c:pt idx="1">
                  <c:v>12</c:v>
                </c:pt>
                <c:pt idx="2">
                  <c:v>8</c:v>
                </c:pt>
                <c:pt idx="3">
                  <c:v>6</c:v>
                </c:pt>
                <c:pt idx="4">
                  <c:v>8</c:v>
                </c:pt>
                <c:pt idx="5">
                  <c:v>10</c:v>
                </c:pt>
                <c:pt idx="6">
                  <c:v>7</c:v>
                </c:pt>
                <c:pt idx="7">
                  <c:v>1</c:v>
                </c:pt>
                <c:pt idx="8">
                  <c:v>2</c:v>
                </c:pt>
              </c:numCache>
            </c:numRef>
          </c:val>
          <c:extLst>
            <c:ext xmlns:c16="http://schemas.microsoft.com/office/drawing/2014/chart" uri="{C3380CC4-5D6E-409C-BE32-E72D297353CC}">
              <c16:uniqueId val="{00000001-B538-4C46-A4C3-0E21DB4A561B}"/>
            </c:ext>
          </c:extLst>
        </c:ser>
        <c:dLbls>
          <c:showLegendKey val="0"/>
          <c:showVal val="0"/>
          <c:showCatName val="0"/>
          <c:showSerName val="0"/>
          <c:showPercent val="0"/>
          <c:showBubbleSize val="0"/>
        </c:dLbls>
        <c:gapWidth val="150"/>
        <c:axId val="933682592"/>
        <c:axId val="933695488"/>
      </c:barChart>
      <c:catAx>
        <c:axId val="933682592"/>
        <c:scaling>
          <c:orientation val="minMax"/>
        </c:scaling>
        <c:delete val="0"/>
        <c:axPos val="b"/>
        <c:title>
          <c:tx>
            <c:rich>
              <a:bodyPr/>
              <a:lstStyle/>
              <a:p>
                <a:pPr>
                  <a:defRPr/>
                </a:pPr>
                <a:r>
                  <a:rPr lang="en-GB"/>
                  <a:t>Gross Profit bin</a:t>
                </a:r>
              </a:p>
            </c:rich>
          </c:tx>
          <c:overlay val="0"/>
        </c:title>
        <c:numFmt formatCode="General" sourceLinked="1"/>
        <c:majorTickMark val="out"/>
        <c:minorTickMark val="none"/>
        <c:tickLblPos val="nextTo"/>
        <c:crossAx val="933695488"/>
        <c:crosses val="autoZero"/>
        <c:auto val="1"/>
        <c:lblAlgn val="ctr"/>
        <c:lblOffset val="100"/>
        <c:noMultiLvlLbl val="0"/>
      </c:catAx>
      <c:valAx>
        <c:axId val="933695488"/>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336825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'3'!$H$5:$H$12</c:f>
              <c:strCache>
                <c:ptCount val="8"/>
                <c:pt idx="0">
                  <c:v>170</c:v>
                </c:pt>
                <c:pt idx="1">
                  <c:v>25732</c:v>
                </c:pt>
                <c:pt idx="2">
                  <c:v>51293</c:v>
                </c:pt>
                <c:pt idx="3">
                  <c:v>76855</c:v>
                </c:pt>
                <c:pt idx="4">
                  <c:v>102416</c:v>
                </c:pt>
                <c:pt idx="5">
                  <c:v>127978</c:v>
                </c:pt>
                <c:pt idx="6">
                  <c:v>153539</c:v>
                </c:pt>
                <c:pt idx="7">
                  <c:v>More</c:v>
                </c:pt>
              </c:strCache>
            </c:strRef>
          </c:cat>
          <c:val>
            <c:numRef>
              <c:f>'3'!$I$5:$I$12</c:f>
              <c:numCache>
                <c:formatCode>General</c:formatCode>
                <c:ptCount val="8"/>
                <c:pt idx="0">
                  <c:v>1</c:v>
                </c:pt>
                <c:pt idx="1">
                  <c:v>38</c:v>
                </c:pt>
                <c:pt idx="2">
                  <c:v>11</c:v>
                </c:pt>
                <c:pt idx="3">
                  <c:v>4</c:v>
                </c:pt>
                <c:pt idx="4">
                  <c:v>2</c:v>
                </c:pt>
                <c:pt idx="5">
                  <c:v>3</c:v>
                </c:pt>
                <c:pt idx="6">
                  <c:v>0</c:v>
                </c:pt>
                <c:pt idx="7">
                  <c:v>1</c:v>
                </c:pt>
              </c:numCache>
            </c:numRef>
          </c:val>
          <c:extLst>
            <c:ext xmlns:c16="http://schemas.microsoft.com/office/drawing/2014/chart" uri="{C3380CC4-5D6E-409C-BE32-E72D297353CC}">
              <c16:uniqueId val="{00000001-EBD0-4AFB-A2DA-BBF5B5539123}"/>
            </c:ext>
          </c:extLst>
        </c:ser>
        <c:dLbls>
          <c:showLegendKey val="0"/>
          <c:showVal val="0"/>
          <c:showCatName val="0"/>
          <c:showSerName val="0"/>
          <c:showPercent val="0"/>
          <c:showBubbleSize val="0"/>
        </c:dLbls>
        <c:gapWidth val="150"/>
        <c:axId val="933709632"/>
        <c:axId val="933718784"/>
      </c:barChart>
      <c:catAx>
        <c:axId val="93370963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933718784"/>
        <c:crosses val="autoZero"/>
        <c:auto val="1"/>
        <c:lblAlgn val="ctr"/>
        <c:lblOffset val="100"/>
        <c:noMultiLvlLbl val="0"/>
      </c:catAx>
      <c:valAx>
        <c:axId val="93371878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337096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'3'!$H$18:$H$25</c:f>
              <c:strCache>
                <c:ptCount val="8"/>
                <c:pt idx="0">
                  <c:v>41</c:v>
                </c:pt>
                <c:pt idx="1">
                  <c:v>3660</c:v>
                </c:pt>
                <c:pt idx="2">
                  <c:v>7280</c:v>
                </c:pt>
                <c:pt idx="3">
                  <c:v>10900</c:v>
                </c:pt>
                <c:pt idx="4">
                  <c:v>14520</c:v>
                </c:pt>
                <c:pt idx="5">
                  <c:v>18140</c:v>
                </c:pt>
                <c:pt idx="6">
                  <c:v>21760</c:v>
                </c:pt>
                <c:pt idx="7">
                  <c:v>More</c:v>
                </c:pt>
              </c:strCache>
            </c:strRef>
          </c:cat>
          <c:val>
            <c:numRef>
              <c:f>'3'!$I$18:$I$25</c:f>
              <c:numCache>
                <c:formatCode>General</c:formatCode>
                <c:ptCount val="8"/>
                <c:pt idx="0">
                  <c:v>1</c:v>
                </c:pt>
                <c:pt idx="1">
                  <c:v>39</c:v>
                </c:pt>
                <c:pt idx="2">
                  <c:v>8</c:v>
                </c:pt>
                <c:pt idx="3">
                  <c:v>3</c:v>
                </c:pt>
                <c:pt idx="4">
                  <c:v>5</c:v>
                </c:pt>
                <c:pt idx="5">
                  <c:v>2</c:v>
                </c:pt>
                <c:pt idx="6">
                  <c:v>0</c:v>
                </c:pt>
                <c:pt idx="7">
                  <c:v>2</c:v>
                </c:pt>
              </c:numCache>
            </c:numRef>
          </c:val>
          <c:extLst>
            <c:ext xmlns:c16="http://schemas.microsoft.com/office/drawing/2014/chart" uri="{C3380CC4-5D6E-409C-BE32-E72D297353CC}">
              <c16:uniqueId val="{00000001-1550-479B-BCCD-0638973FAAE6}"/>
            </c:ext>
          </c:extLst>
        </c:ser>
        <c:dLbls>
          <c:showLegendKey val="0"/>
          <c:showVal val="0"/>
          <c:showCatName val="0"/>
          <c:showSerName val="0"/>
          <c:showPercent val="0"/>
          <c:showBubbleSize val="0"/>
        </c:dLbls>
        <c:gapWidth val="150"/>
        <c:axId val="933705056"/>
        <c:axId val="933705472"/>
      </c:barChart>
      <c:catAx>
        <c:axId val="93370505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933705472"/>
        <c:crosses val="autoZero"/>
        <c:auto val="1"/>
        <c:lblAlgn val="ctr"/>
        <c:lblOffset val="100"/>
        <c:noMultiLvlLbl val="0"/>
      </c:catAx>
      <c:valAx>
        <c:axId val="93370547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337050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[Exercise2.xlsx]4!PivotTable11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'4'!$K$3</c:f>
              <c:strCache>
                <c:ptCount val="1"/>
                <c:pt idx="0">
                  <c:v>Total</c:v>
                </c:pt>
              </c:strCache>
            </c:strRef>
          </c:tx>
          <c:spPr>
            <a:solidFill>
              <a:schemeClr val="accent1"/>
            </a:solidFill>
            <a:ln>
              <a:noFill/>
            </a:ln>
            <a:effectLst/>
          </c:spPr>
          <c:invertIfNegative val="0"/>
          <c:cat>
            <c:multiLvlStrRef>
              <c:f>'4'!$J$4:$J$14</c:f>
              <c:multiLvlStrCache>
                <c:ptCount val="8"/>
                <c:lvl>
                  <c:pt idx="0">
                    <c:v>East</c:v>
                  </c:pt>
                  <c:pt idx="1">
                    <c:v>North</c:v>
                  </c:pt>
                  <c:pt idx="2">
                    <c:v>South</c:v>
                  </c:pt>
                  <c:pt idx="3">
                    <c:v>West</c:v>
                  </c:pt>
                  <c:pt idx="4">
                    <c:v>East</c:v>
                  </c:pt>
                  <c:pt idx="5">
                    <c:v>North</c:v>
                  </c:pt>
                  <c:pt idx="6">
                    <c:v>South</c:v>
                  </c:pt>
                  <c:pt idx="7">
                    <c:v>West</c:v>
                  </c:pt>
                </c:lvl>
                <c:lvl>
                  <c:pt idx="0">
                    <c:v>Book</c:v>
                  </c:pt>
                  <c:pt idx="4">
                    <c:v>DVD</c:v>
                  </c:pt>
                </c:lvl>
              </c:multiLvlStrCache>
            </c:multiLvlStrRef>
          </c:cat>
          <c:val>
            <c:numRef>
              <c:f>'4'!$K$4:$K$14</c:f>
              <c:numCache>
                <c:formatCode>General</c:formatCode>
                <c:ptCount val="8"/>
                <c:pt idx="0">
                  <c:v>56</c:v>
                </c:pt>
                <c:pt idx="1">
                  <c:v>43</c:v>
                </c:pt>
                <c:pt idx="2">
                  <c:v>62</c:v>
                </c:pt>
                <c:pt idx="3">
                  <c:v>100</c:v>
                </c:pt>
                <c:pt idx="4">
                  <c:v>42</c:v>
                </c:pt>
                <c:pt idx="5">
                  <c:v>42</c:v>
                </c:pt>
                <c:pt idx="6">
                  <c:v>37</c:v>
                </c:pt>
                <c:pt idx="7">
                  <c:v>90</c:v>
                </c:pt>
              </c:numCache>
            </c:numRef>
          </c:val>
          <c:extLst>
            <c:ext xmlns:c16="http://schemas.microsoft.com/office/drawing/2014/chart" uri="{C3380CC4-5D6E-409C-BE32-E72D297353CC}">
              <c16:uniqueId val="{00000000-3D26-41A4-A8C6-8AC2AA76E436}"/>
            </c:ext>
          </c:extLst>
        </c:ser>
        <c:dLbls>
          <c:showLegendKey val="0"/>
          <c:showVal val="0"/>
          <c:showCatName val="0"/>
          <c:showSerName val="0"/>
          <c:showPercent val="0"/>
          <c:showBubbleSize val="0"/>
        </c:dLbls>
        <c:gapWidth val="219"/>
        <c:overlap val="-27"/>
        <c:axId val="280139424"/>
        <c:axId val="280151488"/>
      </c:barChart>
      <c:catAx>
        <c:axId val="2801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51488"/>
        <c:crosses val="autoZero"/>
        <c:auto val="1"/>
        <c:lblAlgn val="ctr"/>
        <c:lblOffset val="100"/>
        <c:noMultiLvlLbl val="0"/>
      </c:catAx>
      <c:valAx>
        <c:axId val="2801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[Exercise2.xlsx]4!PivotTable14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'4'!$K$17</c:f>
              <c:strCache>
                <c:ptCount val="1"/>
                <c:pt idx="0">
                  <c:v>Total</c:v>
                </c:pt>
              </c:strCache>
            </c:strRef>
          </c:tx>
          <c:spPr>
            <a:solidFill>
              <a:schemeClr val="accent1"/>
            </a:solidFill>
            <a:ln>
              <a:noFill/>
            </a:ln>
            <a:effectLst/>
          </c:spPr>
          <c:invertIfNegative val="0"/>
          <c:cat>
            <c:strRef>
              <c:f>'4'!$J$18:$J$22</c:f>
              <c:strCache>
                <c:ptCount val="4"/>
                <c:pt idx="0">
                  <c:v>East</c:v>
                </c:pt>
                <c:pt idx="1">
                  <c:v>North</c:v>
                </c:pt>
                <c:pt idx="2">
                  <c:v>South</c:v>
                </c:pt>
                <c:pt idx="3">
                  <c:v>West</c:v>
                </c:pt>
              </c:strCache>
            </c:strRef>
          </c:cat>
          <c:val>
            <c:numRef>
              <c:f>'4'!$K$18:$K$22</c:f>
              <c:numCache>
                <c:formatCode>General</c:formatCode>
                <c:ptCount val="4"/>
                <c:pt idx="0">
                  <c:v>4170.4399999999996</c:v>
                </c:pt>
                <c:pt idx="1">
                  <c:v>2849.24</c:v>
                </c:pt>
                <c:pt idx="2">
                  <c:v>4422.1099999999997</c:v>
                </c:pt>
                <c:pt idx="3">
                  <c:v>7412.63</c:v>
                </c:pt>
              </c:numCache>
            </c:numRef>
          </c:val>
          <c:extLst>
            <c:ext xmlns:c16="http://schemas.microsoft.com/office/drawing/2014/chart" uri="{C3380CC4-5D6E-409C-BE32-E72D297353CC}">
              <c16:uniqueId val="{00000000-2B51-4207-BB91-82E9267AEF71}"/>
            </c:ext>
          </c:extLst>
        </c:ser>
        <c:dLbls>
          <c:showLegendKey val="0"/>
          <c:showVal val="0"/>
          <c:showCatName val="0"/>
          <c:showSerName val="0"/>
          <c:showPercent val="0"/>
          <c:showBubbleSize val="0"/>
        </c:dLbls>
        <c:gapWidth val="219"/>
        <c:overlap val="-27"/>
        <c:axId val="280130272"/>
        <c:axId val="280132352"/>
      </c:barChart>
      <c:catAx>
        <c:axId val="28013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2352"/>
        <c:crosses val="autoZero"/>
        <c:auto val="1"/>
        <c:lblAlgn val="ctr"/>
        <c:lblOffset val="100"/>
        <c:noMultiLvlLbl val="0"/>
      </c:catAx>
      <c:valAx>
        <c:axId val="28013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[Exercise2.xlsx]4!PivotTable15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'4'!$K$25</c:f>
              <c:strCache>
                <c:ptCount val="1"/>
                <c:pt idx="0">
                  <c:v>Total</c:v>
                </c:pt>
              </c:strCache>
            </c:strRef>
          </c:tx>
          <c:spPr>
            <a:solidFill>
              <a:schemeClr val="accent1"/>
            </a:solidFill>
            <a:ln>
              <a:noFill/>
            </a:ln>
            <a:effectLst/>
          </c:spPr>
          <c:invertIfNegative val="0"/>
          <c:cat>
            <c:multiLvlStrRef>
              <c:f>'4'!$J$26:$J$38</c:f>
              <c:multiLvlStrCache>
                <c:ptCount val="8"/>
                <c:lvl>
                  <c:pt idx="0">
                    <c:v>Book</c:v>
                  </c:pt>
                  <c:pt idx="1">
                    <c:v>DVD</c:v>
                  </c:pt>
                  <c:pt idx="2">
                    <c:v>Book</c:v>
                  </c:pt>
                  <c:pt idx="3">
                    <c:v>DVD</c:v>
                  </c:pt>
                  <c:pt idx="4">
                    <c:v>Book</c:v>
                  </c:pt>
                  <c:pt idx="5">
                    <c:v>DVD</c:v>
                  </c:pt>
                  <c:pt idx="6">
                    <c:v>Book</c:v>
                  </c:pt>
                  <c:pt idx="7">
                    <c:v>DVD</c:v>
                  </c:pt>
                </c:lvl>
                <c:lvl>
                  <c:pt idx="0">
                    <c:v>East</c:v>
                  </c:pt>
                  <c:pt idx="2">
                    <c:v>North</c:v>
                  </c:pt>
                  <c:pt idx="4">
                    <c:v>South</c:v>
                  </c:pt>
                  <c:pt idx="6">
                    <c:v>West</c:v>
                  </c:pt>
                </c:lvl>
              </c:multiLvlStrCache>
            </c:multiLvlStrRef>
          </c:cat>
          <c:val>
            <c:numRef>
              <c:f>'4'!$K$26:$K$38</c:f>
              <c:numCache>
                <c:formatCode>General</c:formatCode>
                <c:ptCount val="8"/>
                <c:pt idx="0">
                  <c:v>3364.34</c:v>
                </c:pt>
                <c:pt idx="1">
                  <c:v>806.1</c:v>
                </c:pt>
                <c:pt idx="2">
                  <c:v>2009.27</c:v>
                </c:pt>
                <c:pt idx="3">
                  <c:v>839.97</c:v>
                </c:pt>
                <c:pt idx="4">
                  <c:v>3683.26</c:v>
                </c:pt>
                <c:pt idx="5">
                  <c:v>738.85</c:v>
                </c:pt>
                <c:pt idx="6">
                  <c:v>5615.4</c:v>
                </c:pt>
                <c:pt idx="7">
                  <c:v>1797.23</c:v>
                </c:pt>
              </c:numCache>
            </c:numRef>
          </c:val>
          <c:extLst>
            <c:ext xmlns:c16="http://schemas.microsoft.com/office/drawing/2014/chart" uri="{C3380CC4-5D6E-409C-BE32-E72D297353CC}">
              <c16:uniqueId val="{00000000-BE12-4887-8F8F-A9317402480D}"/>
            </c:ext>
          </c:extLst>
        </c:ser>
        <c:dLbls>
          <c:showLegendKey val="0"/>
          <c:showVal val="0"/>
          <c:showCatName val="0"/>
          <c:showSerName val="0"/>
          <c:showPercent val="0"/>
          <c:showBubbleSize val="0"/>
        </c:dLbls>
        <c:gapWidth val="219"/>
        <c:overlap val="-27"/>
        <c:axId val="280121120"/>
        <c:axId val="280114464"/>
      </c:barChart>
      <c:catAx>
        <c:axId val="2801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14464"/>
        <c:crosses val="autoZero"/>
        <c:auto val="1"/>
        <c:lblAlgn val="ctr"/>
        <c:lblOffset val="100"/>
        <c:noMultiLvlLbl val="0"/>
      </c:catAx>
      <c:valAx>
        <c:axId val="28011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Survey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solidFill>
                <a:srgbClr val="FFFFFF"/>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'10'!$B$3:$H$3</c:f>
              <c:strCache>
                <c:ptCount val="7"/>
                <c:pt idx="0">
                  <c:v>Ql</c:v>
                </c:pt>
                <c:pt idx="1">
                  <c:v>Q2</c:v>
                </c:pt>
                <c:pt idx="2">
                  <c:v>Q3</c:v>
                </c:pt>
                <c:pt idx="3">
                  <c:v>Q4 </c:v>
                </c:pt>
                <c:pt idx="4">
                  <c:v>Q5</c:v>
                </c:pt>
                <c:pt idx="5">
                  <c:v>Q6</c:v>
                </c:pt>
                <c:pt idx="6">
                  <c:v>Overall</c:v>
                </c:pt>
              </c:strCache>
            </c:strRef>
          </c:cat>
          <c:val>
            <c:numRef>
              <c:f>'10'!$B$48:$H$48</c:f>
              <c:numCache>
                <c:formatCode>0.00</c:formatCode>
                <c:ptCount val="7"/>
                <c:pt idx="0">
                  <c:v>2.9772727272727271</c:v>
                </c:pt>
                <c:pt idx="1">
                  <c:v>3</c:v>
                </c:pt>
                <c:pt idx="2">
                  <c:v>3.25</c:v>
                </c:pt>
                <c:pt idx="3">
                  <c:v>3</c:v>
                </c:pt>
                <c:pt idx="4">
                  <c:v>3.0681818181818183</c:v>
                </c:pt>
                <c:pt idx="5">
                  <c:v>2.9772727272727271</c:v>
                </c:pt>
                <c:pt idx="6">
                  <c:v>2.9318181818181817</c:v>
                </c:pt>
              </c:numCache>
            </c:numRef>
          </c:val>
          <c:extLst>
            <c:ext xmlns:c16="http://schemas.microsoft.com/office/drawing/2014/chart" uri="{C3380CC4-5D6E-409C-BE32-E72D297353CC}">
              <c16:uniqueId val="{00000001-D865-4C74-A83F-10BA4FC2AAB9}"/>
            </c:ext>
          </c:extLst>
        </c:ser>
        <c:dLbls>
          <c:showLegendKey val="0"/>
          <c:showVal val="0"/>
          <c:showCatName val="0"/>
          <c:showSerName val="0"/>
          <c:showPercent val="0"/>
          <c:showBubbleSize val="0"/>
        </c:dLbls>
        <c:gapWidth val="30"/>
        <c:overlap val="-27"/>
        <c:axId val="4065623"/>
        <c:axId val="1522744279"/>
      </c:barChart>
      <c:catAx>
        <c:axId val="4065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22744279"/>
        <c:crosses val="autoZero"/>
        <c:auto val="1"/>
        <c:lblAlgn val="ctr"/>
        <c:lblOffset val="100"/>
        <c:noMultiLvlLbl val="0"/>
      </c:catAx>
      <c:valAx>
        <c:axId val="1522744279"/>
        <c:scaling>
          <c:orientation val="minMax"/>
          <c:max val="3.8"/>
          <c:min val="2.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65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3175</xdr:rowOff>
    </xdr:from>
    <xdr:to>
      <xdr:col>15</xdr:col>
      <xdr:colOff>12700</xdr:colOff>
      <xdr:row>19</xdr:row>
      <xdr:rowOff>165100</xdr:rowOff>
    </xdr:to>
    <xdr:graphicFrame macro="">
      <xdr:nvGraphicFramePr>
        <xdr:cNvPr id="2" name="Chart 1">
          <a:extLst>
            <a:ext uri="{FF2B5EF4-FFF2-40B4-BE49-F238E27FC236}">
              <a16:creationId xmlns:a16="http://schemas.microsoft.com/office/drawing/2014/main" id="{12F397B6-E973-4109-94AB-46F71C74B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247650</xdr:colOff>
      <xdr:row>30</xdr:row>
      <xdr:rowOff>25400</xdr:rowOff>
    </xdr:from>
    <xdr:to>
      <xdr:col>17</xdr:col>
      <xdr:colOff>485775</xdr:colOff>
      <xdr:row>40</xdr:row>
      <xdr:rowOff>47625</xdr:rowOff>
    </xdr:to>
    <xdr:graphicFrame macro="">
      <xdr:nvGraphicFramePr>
        <xdr:cNvPr id="9" name="Chart 8">
          <a:extLst>
            <a:ext uri="{FF2B5EF4-FFF2-40B4-BE49-F238E27FC236}">
              <a16:creationId xmlns:a16="http://schemas.microsoft.com/office/drawing/2014/main" id="{1441B2C3-6164-499D-B75C-DDF8F546F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41</xdr:row>
      <xdr:rowOff>98425</xdr:rowOff>
    </xdr:from>
    <xdr:to>
      <xdr:col>17</xdr:col>
      <xdr:colOff>514350</xdr:colOff>
      <xdr:row>53</xdr:row>
      <xdr:rowOff>107950</xdr:rowOff>
    </xdr:to>
    <xdr:graphicFrame macro="">
      <xdr:nvGraphicFramePr>
        <xdr:cNvPr id="12" name="Chart 11">
          <a:extLst>
            <a:ext uri="{FF2B5EF4-FFF2-40B4-BE49-F238E27FC236}">
              <a16:creationId xmlns:a16="http://schemas.microsoft.com/office/drawing/2014/main" id="{46DDBF7E-7080-42C6-B165-44AD6712D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285751</xdr:colOff>
      <xdr:row>2</xdr:row>
      <xdr:rowOff>31750</xdr:rowOff>
    </xdr:from>
    <xdr:to>
      <xdr:col>16</xdr:col>
      <xdr:colOff>76201</xdr:colOff>
      <xdr:row>14</xdr:row>
      <xdr:rowOff>69850</xdr:rowOff>
    </xdr:to>
    <xdr:graphicFrame macro="">
      <xdr:nvGraphicFramePr>
        <xdr:cNvPr id="13" name="Chart 12">
          <a:extLst>
            <a:ext uri="{FF2B5EF4-FFF2-40B4-BE49-F238E27FC236}">
              <a16:creationId xmlns:a16="http://schemas.microsoft.com/office/drawing/2014/main" id="{62A6310C-F78B-4FDB-BBD7-20F34E556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301626</xdr:colOff>
      <xdr:row>15</xdr:row>
      <xdr:rowOff>111125</xdr:rowOff>
    </xdr:from>
    <xdr:to>
      <xdr:col>16</xdr:col>
      <xdr:colOff>104776</xdr:colOff>
      <xdr:row>28</xdr:row>
      <xdr:rowOff>130175</xdr:rowOff>
    </xdr:to>
    <xdr:graphicFrame macro="">
      <xdr:nvGraphicFramePr>
        <xdr:cNvPr id="14" name="Chart 13">
          <a:extLst>
            <a:ext uri="{FF2B5EF4-FFF2-40B4-BE49-F238E27FC236}">
              <a16:creationId xmlns:a16="http://schemas.microsoft.com/office/drawing/2014/main" id="{DEFA32E8-8EBF-4D84-A2C0-165418EDA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412751</xdr:colOff>
      <xdr:row>0</xdr:row>
      <xdr:rowOff>50801</xdr:rowOff>
    </xdr:from>
    <xdr:to>
      <xdr:col>16</xdr:col>
      <xdr:colOff>0</xdr:colOff>
      <xdr:row>13</xdr:row>
      <xdr:rowOff>171451</xdr:rowOff>
    </xdr:to>
    <xdr:graphicFrame macro="">
      <xdr:nvGraphicFramePr>
        <xdr:cNvPr id="2" name="Chart 1">
          <a:extLst>
            <a:ext uri="{FF2B5EF4-FFF2-40B4-BE49-F238E27FC236}">
              <a16:creationId xmlns:a16="http://schemas.microsoft.com/office/drawing/2014/main" id="{FD99D0CF-7AB5-407C-9699-D76975FF4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400050</xdr:colOff>
      <xdr:row>16</xdr:row>
      <xdr:rowOff>31750</xdr:rowOff>
    </xdr:from>
    <xdr:to>
      <xdr:col>15</xdr:col>
      <xdr:colOff>990600</xdr:colOff>
      <xdr:row>31</xdr:row>
      <xdr:rowOff>12700</xdr:rowOff>
    </xdr:to>
    <xdr:graphicFrame macro="">
      <xdr:nvGraphicFramePr>
        <xdr:cNvPr id="3" name="Chart 2">
          <a:extLst>
            <a:ext uri="{FF2B5EF4-FFF2-40B4-BE49-F238E27FC236}">
              <a16:creationId xmlns:a16="http://schemas.microsoft.com/office/drawing/2014/main" id="{CDD3FB54-6C92-422C-854E-D0057145A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168275</xdr:colOff>
      <xdr:row>39</xdr:row>
      <xdr:rowOff>79375</xdr:rowOff>
    </xdr:from>
    <xdr:to>
      <xdr:col>12</xdr:col>
      <xdr:colOff>371475</xdr:colOff>
      <xdr:row>54</xdr:row>
      <xdr:rowOff>60325</xdr:rowOff>
    </xdr:to>
    <xdr:graphicFrame macro="">
      <xdr:nvGraphicFramePr>
        <xdr:cNvPr id="4" name="Chart 3">
          <a:extLst>
            <a:ext uri="{FF2B5EF4-FFF2-40B4-BE49-F238E27FC236}">
              <a16:creationId xmlns:a16="http://schemas.microsoft.com/office/drawing/2014/main" id="{BA985AE9-72B9-4963-A685-A30DD6E87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52</xdr:row>
      <xdr:rowOff>28575</xdr:rowOff>
    </xdr:from>
    <xdr:to>
      <xdr:col>7</xdr:col>
      <xdr:colOff>323850</xdr:colOff>
      <xdr:row>64</xdr:row>
      <xdr:rowOff>161925</xdr:rowOff>
    </xdr:to>
    <xdr:graphicFrame macro="">
      <xdr:nvGraphicFramePr>
        <xdr:cNvPr id="68" name="Chart 5">
          <a:extLst>
            <a:ext uri="{FF2B5EF4-FFF2-40B4-BE49-F238E27FC236}">
              <a16:creationId xmlns:a16="http://schemas.microsoft.com/office/drawing/2014/main" id="{189A2E72-F511-490C-A22D-1C236ABE8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nurag/Desktop/h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 val="Chart1"/>
      <sheetName val="Sheet1"/>
      <sheetName val="ACF_Output1"/>
      <sheetName val="PACF_Output1"/>
    </sheetNames>
    <sheetDataSet>
      <sheetData sheetId="0"/>
      <sheetData sheetId="1" refreshError="1"/>
      <sheetData sheetId="2"/>
      <sheetData sheetId="3"/>
      <sheetData sheetId="4"/>
    </sheetDataSet>
  </externalBook>
</externalLink>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haStyle" refreshedDate="44458.407087731481" backgroundQuery="1" createdVersion="6" refreshedVersion="6" minRefreshableVersion="3" recordCount="0" supportSubquery="1" supportAdvancedDrill="1" xr:uid="{270ACB94-02B2-4B4C-A350-6CF4B1BF5594}">
  <cacheSource type="external" connectionId="2"/>
  <cacheFields count="3">
    <cacheField name="[Range 2].[Gender].[Gender]" caption="Gender" numFmtId="0" hierarchy="18" level="1">
      <sharedItems count="2">
        <s v="F"/>
        <s v="M"/>
      </sharedItems>
    </cacheField>
    <cacheField name="[Range 2].[Carrier].[Carrier]" caption="Carrier" numFmtId="0" hierarchy="19" level="1">
      <sharedItems count="5">
        <s v="AT&amp;T"/>
        <s v="Other"/>
        <s v="Sprint"/>
        <s v="T-mobile"/>
        <s v="Verizon"/>
      </sharedItems>
    </cacheField>
    <cacheField name="[Measures].[Varp of Customer Service]" caption="Varp of Customer Service" numFmtId="0" hierarchy="44" level="32767"/>
  </cacheFields>
  <cacheHierarchies count="45">
    <cacheHierarchy uniqueName="[Range].[10001]" caption="10001" attribute="1" defaultMemberUniqueName="[Range].[10001].[All]" allUniqueName="[Range].[10001].[All]" dimensionUniqueName="[Range]" displayFolder="" count="0" memberValueDatatype="20" unbalanced="0"/>
    <cacheHierarchy uniqueName="[Range].[East]" caption="East" attribute="1" defaultMemberUniqueName="[Range].[East].[All]" allUniqueName="[Range].[East].[All]" dimensionUniqueName="[Range]" displayFolder="" count="0" memberValueDatatype="130" unbalanced="0"/>
    <cacheHierarchy uniqueName="[Range].[Paypal]" caption="Paypal" attribute="1" defaultMemberUniqueName="[Range].[Paypal].[All]" allUniqueName="[Range].[Paypal].[All]" dimensionUniqueName="[Range]" displayFolder="" count="0" memberValueDatatype="130" unbalanced="0"/>
    <cacheHierarchy uniqueName="[Range].[93816545]" caption="93816545" attribute="1" defaultMemberUniqueName="[Range].[93816545].[All]" allUniqueName="[Range].[93816545].[All]" dimensionUniqueName="[Range]" displayFolder="" count="0" memberValueDatatype="20" unbalanced="0"/>
    <cacheHierarchy uniqueName="[Range].[Web]" caption="Web" attribute="1" defaultMemberUniqueName="[Range].[Web].[All]" allUniqueName="[Range].[Web].[All]" dimensionUniqueName="[Range]" displayFolder="" count="0" memberValueDatatype="130" unbalanced="0"/>
    <cacheHierarchy uniqueName="[Range].[$20.19]" caption="$20.19" attribute="1" defaultMemberUniqueName="[Range].[$20.19].[All]" allUniqueName="[Range].[$20.19].[All]" dimensionUniqueName="[Range]" displayFolder="" count="0" memberValueDatatype="5" unbalanced="0"/>
    <cacheHierarchy uniqueName="[Range].[DVD]" caption="DVD" attribute="1" defaultMemberUniqueName="[Range].[DVD].[All]" allUniqueName="[Range].[DVD].[All]" dimensionUniqueName="[Range]" displayFolder="" count="0" memberValueDatatype="130" unbalanced="0"/>
    <cacheHierarchy uniqueName="[Range].[22:19]" caption="22:19" attribute="1" time="1" defaultMemberUniqueName="[Range].[22:19].[All]" allUniqueName="[Range].[22:19].[All]" dimensionUniqueName="[Range]" displayFolder="" count="0" memberValueDatatype="7" unbalanced="0"/>
    <cacheHierarchy uniqueName="[Range].[22:19 (Hour)]" caption="22:19 (Hour)" attribute="1" defaultMemberUniqueName="[Range].[22:19 (Hour)].[All]" allUniqueName="[Range].[22:19 (Hour)].[All]" dimensionUniqueName="[Range]" displayFolder="" count="0" memberValueDatatype="130" unbalanced="0"/>
    <cacheHierarchy uniqueName="[Range].[22:19 (Minute)]" caption="22:19 (Minute)" attribute="1" defaultMemberUniqueName="[Range].[22:19 (Minute)].[All]" allUniqueName="[Range].[22:19 (Minute)].[All]" dimensionUniqueName="[Range]" displayFolder="" count="0" memberValueDatatype="130" unbalanced="0"/>
    <cacheHierarchy uniqueName="[Range 1].[Cust ID]" caption="Cust ID" attribute="1" defaultMemberUniqueName="[Range 1].[Cust ID].[All]" allUniqueName="[Range 1].[Cust ID].[All]" dimensionUniqueName="[Range 1]" displayFolder="" count="0" memberValueDatatype="20" unbalanced="0"/>
    <cacheHierarchy uniqueName="[Range 1].[Region]" caption="Region" attribute="1" defaultMemberUniqueName="[Range 1].[Region].[All]" allUniqueName="[Range 1].[Region].[All]" dimensionUniqueName="[Range 1]" displayFolder="" count="0" memberValueDatatype="130" unbalanced="0"/>
    <cacheHierarchy uniqueName="[Range 1].[Payment]" caption="Payment" attribute="1" defaultMemberUniqueName="[Range 1].[Payment].[All]" allUniqueName="[Range 1].[Payment].[All]" dimensionUniqueName="[Range 1]" displayFolder="" count="0" memberValueDatatype="130" unbalanced="0"/>
    <cacheHierarchy uniqueName="[Range 1].[Transaction Code]" caption="Transaction Code" attribute="1" defaultMemberUniqueName="[Range 1].[Transaction Code].[All]" allUniqueName="[Range 1].[Transaction Code].[All]" dimensionUniqueName="[Range 1]" displayFolder="" count="0" memberValueDatatype="20" unbalanced="0"/>
    <cacheHierarchy uniqueName="[Range 1].[Source]" caption="Source" attribute="1" defaultMemberUniqueName="[Range 1].[Source].[All]" allUniqueName="[Range 1].[Source].[All]" dimensionUniqueName="[Range 1]" displayFolder="" count="0" memberValueDatatype="130" unbalanced="0"/>
    <cacheHierarchy uniqueName="[Range 1].[Amount]" caption="Amount" attribute="1" defaultMemberUniqueName="[Range 1].[Amount].[All]" allUniqueName="[Range 1].[Amount].[All]" dimensionUniqueName="[Range 1]" displayFolder="" count="0" memberValueDatatype="5" unbalanced="0"/>
    <cacheHierarchy uniqueName="[Range 1].[Product]" caption="Product" attribute="1" defaultMemberUniqueName="[Range 1].[Product].[All]" allUniqueName="[Range 1].[Product].[All]" dimensionUniqueName="[Range 1]" displayFolder="" count="0" memberValueDatatype="130" unbalanced="0"/>
    <cacheHierarchy uniqueName="[Range 1].[Time Of Day]" caption="Time Of Day" attribute="1" time="1" defaultMemberUniqueName="[Range 1].[Time Of Day].[All]" allUniqueName="[Range 1].[Time Of Day].[All]" dimensionUniqueName="[Range 1]" displayFolder="" count="0" memberValueDatatype="7" unbalanced="0"/>
    <cacheHierarchy uniqueName="[Range 2].[Gender]" caption="Gender" attribute="1" defaultMemberUniqueName="[Range 2].[Gender].[All]" allUniqueName="[Range 2].[Gender].[All]" dimensionUniqueName="[Range 2]" displayFolder="" count="2" memberValueDatatype="130" unbalanced="0">
      <fieldsUsage count="2">
        <fieldUsage x="-1"/>
        <fieldUsage x="0"/>
      </fieldsUsage>
    </cacheHierarchy>
    <cacheHierarchy uniqueName="[Range 2].[Carrier]" caption="Carrier" attribute="1" defaultMemberUniqueName="[Range 2].[Carrier].[All]" allUniqueName="[Range 2].[Carrier].[All]" dimensionUniqueName="[Range 2]" displayFolder="" count="2" memberValueDatatype="130" unbalanced="0">
      <fieldsUsage count="2">
        <fieldUsage x="-1"/>
        <fieldUsage x="1"/>
      </fieldsUsage>
    </cacheHierarchy>
    <cacheHierarchy uniqueName="[Range 2].[Type]" caption="Type" attribute="1" defaultMemberUniqueName="[Range 2].[Type].[All]" allUniqueName="[Range 2].[Type].[All]" dimensionUniqueName="[Range 2]" displayFolder="" count="0" memberValueDatatype="130" unbalanced="0"/>
    <cacheHierarchy uniqueName="[Range 2].[Usage]" caption="Usage" attribute="1" defaultMemberUniqueName="[Range 2].[Usage].[All]" allUniqueName="[Range 2].[Usage].[All]" dimensionUniqueName="[Range 2]" displayFolder="" count="0" memberValueDatatype="130" unbalanced="0"/>
    <cacheHierarchy uniqueName="[Range 2].[Signal strength]" caption="Signal strength" attribute="1" defaultMemberUniqueName="[Range 2].[Signal strength].[All]" allUniqueName="[Range 2].[Signal strength].[All]" dimensionUniqueName="[Range 2]" displayFolder="" count="0" memberValueDatatype="20" unbalanced="0"/>
    <cacheHierarchy uniqueName="[Range 2].[Value for the Dollar]" caption="Value for the Dollar" attribute="1" defaultMemberUniqueName="[Range 2].[Value for the Dollar].[All]" allUniqueName="[Range 2].[Value for the Dollar].[All]" dimensionUniqueName="[Range 2]" displayFolder="" count="0" memberValueDatatype="20" unbalanced="0"/>
    <cacheHierarchy uniqueName="[Range 2].[Customer Service]" caption="Customer Service" attribute="1" defaultMemberUniqueName="[Range 2].[Customer Service].[All]" allUniqueName="[Range 2].[Customer Service].[All]" dimensionUniqueName="[Range 2]" displayFolder="" count="0" memberValueDatatype="20" unbalanced="0"/>
    <cacheHierarchy uniqueName="[Table].[Column]" caption="Column" attribute="1" defaultMemberUniqueName="[Table].[Column].[All]" allUniqueName="[Table].[Column].[All]" dimensionUniqueName="[Table]" displayFolder="" count="0" memberValueDatatype="130" unbalanced="0"/>
    <cacheHierarchy uniqueName="[Table].[Column 1]" caption="Column 1" attribute="1" defaultMemberUniqueName="[Table].[Column 1].[All]" allUniqueName="[Table].[Column 1].[All]" dimensionUniqueName="[Table]" displayFolder="" count="0" memberValueDatatype="130" unbalanced="0"/>
    <cacheHierarchy uniqueName="[Measures].[__XL_Count Table]" caption="__XL_Count Table" measure="1" displayFolder="" measureGroup="Table"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20.19]" caption="Sum of $20.19" measure="1" displayFolder="" measureGroup="Range" count="0" hidden="1">
      <extLst>
        <ext xmlns:x15="http://schemas.microsoft.com/office/spreadsheetml/2010/11/main" uri="{B97F6D7D-B522-45F9-BDA1-12C45D357490}">
          <x15:cacheHierarchy aggregatedColumn="5"/>
        </ext>
      </extLst>
    </cacheHierarchy>
    <cacheHierarchy uniqueName="[Measures].[Sum of 10001]" caption="Sum of 10001" measure="1" displayFolder="" measureGroup="Range" count="0" hidden="1">
      <extLst>
        <ext xmlns:x15="http://schemas.microsoft.com/office/spreadsheetml/2010/11/main" uri="{B97F6D7D-B522-45F9-BDA1-12C45D357490}">
          <x15:cacheHierarchy aggregatedColumn="0"/>
        </ext>
      </extLst>
    </cacheHierarchy>
    <cacheHierarchy uniqueName="[Measures].[Sum of Transaction Code]" caption="Sum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93816545]" caption="Sum of 93816545" measure="1" displayFolder="" measureGroup="Range" count="0" hidden="1">
      <extLst>
        <ext xmlns:x15="http://schemas.microsoft.com/office/spreadsheetml/2010/11/main" uri="{B97F6D7D-B522-45F9-BDA1-12C45D357490}">
          <x15:cacheHierarchy aggregatedColumn="3"/>
        </ext>
      </extLst>
    </cacheHierarchy>
    <cacheHierarchy uniqueName="[Measures].[Sum of Cust ID]" caption="Sum of Cust ID" measure="1" displayFolder="" measureGroup="Range 1" count="0" hidden="1">
      <extLst>
        <ext xmlns:x15="http://schemas.microsoft.com/office/spreadsheetml/2010/11/main" uri="{B97F6D7D-B522-45F9-BDA1-12C45D357490}">
          <x15:cacheHierarchy aggregatedColumn="10"/>
        </ext>
      </extLst>
    </cacheHierarchy>
    <cacheHierarchy uniqueName="[Measures].[Count of Source]" caption="Count of Source" measure="1" displayFolder="" measureGroup="Range 1" count="0" hidden="1">
      <extLst>
        <ext xmlns:x15="http://schemas.microsoft.com/office/spreadsheetml/2010/11/main" uri="{B97F6D7D-B522-45F9-BDA1-12C45D357490}">
          <x15:cacheHierarchy aggregatedColumn="14"/>
        </ext>
      </extLst>
    </cacheHierarchy>
    <cacheHierarchy uniqueName="[Measures].[Count of Transaction Code]" caption="Count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Amount]" caption="Sum of Amount" measure="1" displayFolder="" measureGroup="Range 1" count="0" hidden="1">
      <extLst>
        <ext xmlns:x15="http://schemas.microsoft.com/office/spreadsheetml/2010/11/main" uri="{B97F6D7D-B522-45F9-BDA1-12C45D357490}">
          <x15:cacheHierarchy aggregatedColumn="15"/>
        </ext>
      </extLst>
    </cacheHierarchy>
    <cacheHierarchy uniqueName="[Measures].[Sum of Value for the Dollar]" caption="Sum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Average of Value for the Dollar]" caption="Average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Sum of Customer Service]" caption="Sum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 of Customer Service]" caption="Var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p of Customer Service]" caption="Varp of Customer Service" measure="1" displayFolder="" measureGroup="Range 2" count="0" oneField="1" hidden="1">
      <fieldsUsage count="1">
        <fieldUsage x="2"/>
      </fieldsUsage>
      <extLst>
        <ext xmlns:x15="http://schemas.microsoft.com/office/spreadsheetml/2010/11/main" uri="{B97F6D7D-B522-45F9-BDA1-12C45D357490}">
          <x15:cacheHierarchy aggregatedColumn="24"/>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 uniqueName="[Table]" caption="Table"/>
  </dimensions>
  <measureGroups count="4">
    <measureGroup name="Range" caption="Range"/>
    <measureGroup name="Range 1" caption="Range 1"/>
    <measureGroup name="Range 2" caption="Range 2"/>
    <measureGroup name="Table" caption="Tabl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haStyle" refreshedDate="44458.407089120374" backgroundQuery="1" createdVersion="6" refreshedVersion="6" minRefreshableVersion="3" recordCount="0" supportSubquery="1" supportAdvancedDrill="1" xr:uid="{B1FB7580-BD28-4F20-B301-875C7EA8628E}">
  <cacheSource type="external" connectionId="2"/>
  <cacheFields count="3">
    <cacheField name="[Range 2].[Carrier].[Carrier]" caption="Carrier" numFmtId="0" hierarchy="19" level="1">
      <sharedItems count="5">
        <s v="AT&amp;T"/>
        <s v="Other"/>
        <s v="Sprint"/>
        <s v="T-mobile"/>
        <s v="Verizon"/>
      </sharedItems>
    </cacheField>
    <cacheField name="[Range 2].[Usage].[Usage]" caption="Usage" numFmtId="0" hierarchy="21" level="1">
      <sharedItems count="4">
        <s v="Average"/>
        <s v="High"/>
        <s v="Low"/>
        <s v="Very high"/>
      </sharedItems>
    </cacheField>
    <cacheField name="[Measures].[Average of Value for the Dollar]" caption="Average of Value for the Dollar" numFmtId="0" hierarchy="41" level="32767"/>
  </cacheFields>
  <cacheHierarchies count="45">
    <cacheHierarchy uniqueName="[Range].[10001]" caption="10001" attribute="1" defaultMemberUniqueName="[Range].[10001].[All]" allUniqueName="[Range].[10001].[All]" dimensionUniqueName="[Range]" displayFolder="" count="0" memberValueDatatype="20" unbalanced="0"/>
    <cacheHierarchy uniqueName="[Range].[East]" caption="East" attribute="1" defaultMemberUniqueName="[Range].[East].[All]" allUniqueName="[Range].[East].[All]" dimensionUniqueName="[Range]" displayFolder="" count="0" memberValueDatatype="130" unbalanced="0"/>
    <cacheHierarchy uniqueName="[Range].[Paypal]" caption="Paypal" attribute="1" defaultMemberUniqueName="[Range].[Paypal].[All]" allUniqueName="[Range].[Paypal].[All]" dimensionUniqueName="[Range]" displayFolder="" count="0" memberValueDatatype="130" unbalanced="0"/>
    <cacheHierarchy uniqueName="[Range].[93816545]" caption="93816545" attribute="1" defaultMemberUniqueName="[Range].[93816545].[All]" allUniqueName="[Range].[93816545].[All]" dimensionUniqueName="[Range]" displayFolder="" count="0" memberValueDatatype="20" unbalanced="0"/>
    <cacheHierarchy uniqueName="[Range].[Web]" caption="Web" attribute="1" defaultMemberUniqueName="[Range].[Web].[All]" allUniqueName="[Range].[Web].[All]" dimensionUniqueName="[Range]" displayFolder="" count="0" memberValueDatatype="130" unbalanced="0"/>
    <cacheHierarchy uniqueName="[Range].[$20.19]" caption="$20.19" attribute="1" defaultMemberUniqueName="[Range].[$20.19].[All]" allUniqueName="[Range].[$20.19].[All]" dimensionUniqueName="[Range]" displayFolder="" count="0" memberValueDatatype="5" unbalanced="0"/>
    <cacheHierarchy uniqueName="[Range].[DVD]" caption="DVD" attribute="1" defaultMemberUniqueName="[Range].[DVD].[All]" allUniqueName="[Range].[DVD].[All]" dimensionUniqueName="[Range]" displayFolder="" count="0" memberValueDatatype="130" unbalanced="0"/>
    <cacheHierarchy uniqueName="[Range].[22:19]" caption="22:19" attribute="1" time="1" defaultMemberUniqueName="[Range].[22:19].[All]" allUniqueName="[Range].[22:19].[All]" dimensionUniqueName="[Range]" displayFolder="" count="0" memberValueDatatype="7" unbalanced="0"/>
    <cacheHierarchy uniqueName="[Range].[22:19 (Hour)]" caption="22:19 (Hour)" attribute="1" defaultMemberUniqueName="[Range].[22:19 (Hour)].[All]" allUniqueName="[Range].[22:19 (Hour)].[All]" dimensionUniqueName="[Range]" displayFolder="" count="0" memberValueDatatype="130" unbalanced="0"/>
    <cacheHierarchy uniqueName="[Range].[22:19 (Minute)]" caption="22:19 (Minute)" attribute="1" defaultMemberUniqueName="[Range].[22:19 (Minute)].[All]" allUniqueName="[Range].[22:19 (Minute)].[All]" dimensionUniqueName="[Range]" displayFolder="" count="0" memberValueDatatype="130" unbalanced="0"/>
    <cacheHierarchy uniqueName="[Range 1].[Cust ID]" caption="Cust ID" attribute="1" defaultMemberUniqueName="[Range 1].[Cust ID].[All]" allUniqueName="[Range 1].[Cust ID].[All]" dimensionUniqueName="[Range 1]" displayFolder="" count="0" memberValueDatatype="20" unbalanced="0"/>
    <cacheHierarchy uniqueName="[Range 1].[Region]" caption="Region" attribute="1" defaultMemberUniqueName="[Range 1].[Region].[All]" allUniqueName="[Range 1].[Region].[All]" dimensionUniqueName="[Range 1]" displayFolder="" count="0" memberValueDatatype="130" unbalanced="0"/>
    <cacheHierarchy uniqueName="[Range 1].[Payment]" caption="Payment" attribute="1" defaultMemberUniqueName="[Range 1].[Payment].[All]" allUniqueName="[Range 1].[Payment].[All]" dimensionUniqueName="[Range 1]" displayFolder="" count="0" memberValueDatatype="130" unbalanced="0"/>
    <cacheHierarchy uniqueName="[Range 1].[Transaction Code]" caption="Transaction Code" attribute="1" defaultMemberUniqueName="[Range 1].[Transaction Code].[All]" allUniqueName="[Range 1].[Transaction Code].[All]" dimensionUniqueName="[Range 1]" displayFolder="" count="0" memberValueDatatype="20" unbalanced="0"/>
    <cacheHierarchy uniqueName="[Range 1].[Source]" caption="Source" attribute="1" defaultMemberUniqueName="[Range 1].[Source].[All]" allUniqueName="[Range 1].[Source].[All]" dimensionUniqueName="[Range 1]" displayFolder="" count="0" memberValueDatatype="130" unbalanced="0"/>
    <cacheHierarchy uniqueName="[Range 1].[Amount]" caption="Amount" attribute="1" defaultMemberUniqueName="[Range 1].[Amount].[All]" allUniqueName="[Range 1].[Amount].[All]" dimensionUniqueName="[Range 1]" displayFolder="" count="0" memberValueDatatype="5" unbalanced="0"/>
    <cacheHierarchy uniqueName="[Range 1].[Product]" caption="Product" attribute="1" defaultMemberUniqueName="[Range 1].[Product].[All]" allUniqueName="[Range 1].[Product].[All]" dimensionUniqueName="[Range 1]" displayFolder="" count="0" memberValueDatatype="130" unbalanced="0"/>
    <cacheHierarchy uniqueName="[Range 1].[Time Of Day]" caption="Time Of Day" attribute="1" time="1" defaultMemberUniqueName="[Range 1].[Time Of Day].[All]" allUniqueName="[Range 1].[Time Of Day].[All]" dimensionUniqueName="[Range 1]" displayFolder="" count="0" memberValueDatatype="7" unbalanced="0"/>
    <cacheHierarchy uniqueName="[Range 2].[Gender]" caption="Gender" attribute="1" defaultMemberUniqueName="[Range 2].[Gender].[All]" allUniqueName="[Range 2].[Gender].[All]" dimensionUniqueName="[Range 2]" displayFolder="" count="0" memberValueDatatype="130" unbalanced="0"/>
    <cacheHierarchy uniqueName="[Range 2].[Carrier]" caption="Carrier" attribute="1" defaultMemberUniqueName="[Range 2].[Carrier].[All]" allUniqueName="[Range 2].[Carrier].[All]" dimensionUniqueName="[Range 2]" displayFolder="" count="2" memberValueDatatype="130" unbalanced="0">
      <fieldsUsage count="2">
        <fieldUsage x="-1"/>
        <fieldUsage x="0"/>
      </fieldsUsage>
    </cacheHierarchy>
    <cacheHierarchy uniqueName="[Range 2].[Type]" caption="Type" attribute="1" defaultMemberUniqueName="[Range 2].[Type].[All]" allUniqueName="[Range 2].[Type].[All]" dimensionUniqueName="[Range 2]" displayFolder="" count="0" memberValueDatatype="130" unbalanced="0"/>
    <cacheHierarchy uniqueName="[Range 2].[Usage]" caption="Usage" attribute="1" defaultMemberUniqueName="[Range 2].[Usage].[All]" allUniqueName="[Range 2].[Usage].[All]" dimensionUniqueName="[Range 2]" displayFolder="" count="2" memberValueDatatype="130" unbalanced="0">
      <fieldsUsage count="2">
        <fieldUsage x="-1"/>
        <fieldUsage x="1"/>
      </fieldsUsage>
    </cacheHierarchy>
    <cacheHierarchy uniqueName="[Range 2].[Signal strength]" caption="Signal strength" attribute="1" defaultMemberUniqueName="[Range 2].[Signal strength].[All]" allUniqueName="[Range 2].[Signal strength].[All]" dimensionUniqueName="[Range 2]" displayFolder="" count="0" memberValueDatatype="20" unbalanced="0"/>
    <cacheHierarchy uniqueName="[Range 2].[Value for the Dollar]" caption="Value for the Dollar" attribute="1" defaultMemberUniqueName="[Range 2].[Value for the Dollar].[All]" allUniqueName="[Range 2].[Value for the Dollar].[All]" dimensionUniqueName="[Range 2]" displayFolder="" count="0" memberValueDatatype="20" unbalanced="0"/>
    <cacheHierarchy uniqueName="[Range 2].[Customer Service]" caption="Customer Service" attribute="1" defaultMemberUniqueName="[Range 2].[Customer Service].[All]" allUniqueName="[Range 2].[Customer Service].[All]" dimensionUniqueName="[Range 2]" displayFolder="" count="0" memberValueDatatype="20" unbalanced="0"/>
    <cacheHierarchy uniqueName="[Table].[Column]" caption="Column" attribute="1" defaultMemberUniqueName="[Table].[Column].[All]" allUniqueName="[Table].[Column].[All]" dimensionUniqueName="[Table]" displayFolder="" count="0" memberValueDatatype="130" unbalanced="0"/>
    <cacheHierarchy uniqueName="[Table].[Column 1]" caption="Column 1" attribute="1" defaultMemberUniqueName="[Table].[Column 1].[All]" allUniqueName="[Table].[Column 1].[All]" dimensionUniqueName="[Table]" displayFolder="" count="0" memberValueDatatype="130" unbalanced="0"/>
    <cacheHierarchy uniqueName="[Measures].[__XL_Count Table]" caption="__XL_Count Table" measure="1" displayFolder="" measureGroup="Table"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20.19]" caption="Sum of $20.19" measure="1" displayFolder="" measureGroup="Range" count="0" hidden="1">
      <extLst>
        <ext xmlns:x15="http://schemas.microsoft.com/office/spreadsheetml/2010/11/main" uri="{B97F6D7D-B522-45F9-BDA1-12C45D357490}">
          <x15:cacheHierarchy aggregatedColumn="5"/>
        </ext>
      </extLst>
    </cacheHierarchy>
    <cacheHierarchy uniqueName="[Measures].[Sum of 10001]" caption="Sum of 10001" measure="1" displayFolder="" measureGroup="Range" count="0" hidden="1">
      <extLst>
        <ext xmlns:x15="http://schemas.microsoft.com/office/spreadsheetml/2010/11/main" uri="{B97F6D7D-B522-45F9-BDA1-12C45D357490}">
          <x15:cacheHierarchy aggregatedColumn="0"/>
        </ext>
      </extLst>
    </cacheHierarchy>
    <cacheHierarchy uniqueName="[Measures].[Sum of Transaction Code]" caption="Sum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93816545]" caption="Sum of 93816545" measure="1" displayFolder="" measureGroup="Range" count="0" hidden="1">
      <extLst>
        <ext xmlns:x15="http://schemas.microsoft.com/office/spreadsheetml/2010/11/main" uri="{B97F6D7D-B522-45F9-BDA1-12C45D357490}">
          <x15:cacheHierarchy aggregatedColumn="3"/>
        </ext>
      </extLst>
    </cacheHierarchy>
    <cacheHierarchy uniqueName="[Measures].[Sum of Cust ID]" caption="Sum of Cust ID" measure="1" displayFolder="" measureGroup="Range 1" count="0" hidden="1">
      <extLst>
        <ext xmlns:x15="http://schemas.microsoft.com/office/spreadsheetml/2010/11/main" uri="{B97F6D7D-B522-45F9-BDA1-12C45D357490}">
          <x15:cacheHierarchy aggregatedColumn="10"/>
        </ext>
      </extLst>
    </cacheHierarchy>
    <cacheHierarchy uniqueName="[Measures].[Count of Source]" caption="Count of Source" measure="1" displayFolder="" measureGroup="Range 1" count="0" hidden="1">
      <extLst>
        <ext xmlns:x15="http://schemas.microsoft.com/office/spreadsheetml/2010/11/main" uri="{B97F6D7D-B522-45F9-BDA1-12C45D357490}">
          <x15:cacheHierarchy aggregatedColumn="14"/>
        </ext>
      </extLst>
    </cacheHierarchy>
    <cacheHierarchy uniqueName="[Measures].[Count of Transaction Code]" caption="Count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Amount]" caption="Sum of Amount" measure="1" displayFolder="" measureGroup="Range 1" count="0" hidden="1">
      <extLst>
        <ext xmlns:x15="http://schemas.microsoft.com/office/spreadsheetml/2010/11/main" uri="{B97F6D7D-B522-45F9-BDA1-12C45D357490}">
          <x15:cacheHierarchy aggregatedColumn="15"/>
        </ext>
      </extLst>
    </cacheHierarchy>
    <cacheHierarchy uniqueName="[Measures].[Sum of Value for the Dollar]" caption="Sum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Average of Value for the Dollar]" caption="Average of Value for the Dollar" measure="1" displayFolder="" measureGroup="Range 2"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Customer Service]" caption="Sum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 of Customer Service]" caption="Var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p of Customer Service]" caption="Varp of Customer Service" measure="1" displayFolder="" measureGroup="Range 2" count="0" hidden="1">
      <extLst>
        <ext xmlns:x15="http://schemas.microsoft.com/office/spreadsheetml/2010/11/main" uri="{B97F6D7D-B522-45F9-BDA1-12C45D357490}">
          <x15:cacheHierarchy aggregatedColumn="24"/>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 uniqueName="[Table]" caption="Table"/>
  </dimensions>
  <measureGroups count="4">
    <measureGroup name="Range" caption="Range"/>
    <measureGroup name="Range 1" caption="Range 1"/>
    <measureGroup name="Range 2" caption="Range 2"/>
    <measureGroup name="Table" caption="Tabl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haStyle" refreshedDate="44458.407096296294" backgroundQuery="1" createdVersion="6" refreshedVersion="6" minRefreshableVersion="3" recordCount="0" supportSubquery="1" supportAdvancedDrill="1" xr:uid="{6650F6AD-C485-4BDB-91E3-65AB66B3CE59}">
  <cacheSource type="external" connectionId="2"/>
  <cacheFields count="2">
    <cacheField name="[Range 1].[Region].[Region]" caption="Region" numFmtId="0" hierarchy="11" level="1">
      <sharedItems count="4">
        <s v="East"/>
        <s v="North"/>
        <s v="South"/>
        <s v="West"/>
      </sharedItems>
    </cacheField>
    <cacheField name="[Measures].[Sum of Amount]" caption="Sum of Amount" numFmtId="0" hierarchy="39" level="32767"/>
  </cacheFields>
  <cacheHierarchies count="45">
    <cacheHierarchy uniqueName="[Range].[10001]" caption="10001" attribute="1" defaultMemberUniqueName="[Range].[10001].[All]" allUniqueName="[Range].[10001].[All]" dimensionUniqueName="[Range]" displayFolder="" count="0" memberValueDatatype="20" unbalanced="0"/>
    <cacheHierarchy uniqueName="[Range].[East]" caption="East" attribute="1" defaultMemberUniqueName="[Range].[East].[All]" allUniqueName="[Range].[East].[All]" dimensionUniqueName="[Range]" displayFolder="" count="0" memberValueDatatype="130" unbalanced="0"/>
    <cacheHierarchy uniqueName="[Range].[Paypal]" caption="Paypal" attribute="1" defaultMemberUniqueName="[Range].[Paypal].[All]" allUniqueName="[Range].[Paypal].[All]" dimensionUniqueName="[Range]" displayFolder="" count="0" memberValueDatatype="130" unbalanced="0"/>
    <cacheHierarchy uniqueName="[Range].[93816545]" caption="93816545" attribute="1" defaultMemberUniqueName="[Range].[93816545].[All]" allUniqueName="[Range].[93816545].[All]" dimensionUniqueName="[Range]" displayFolder="" count="0" memberValueDatatype="20" unbalanced="0"/>
    <cacheHierarchy uniqueName="[Range].[Web]" caption="Web" attribute="1" defaultMemberUniqueName="[Range].[Web].[All]" allUniqueName="[Range].[Web].[All]" dimensionUniqueName="[Range]" displayFolder="" count="0" memberValueDatatype="130" unbalanced="0"/>
    <cacheHierarchy uniqueName="[Range].[$20.19]" caption="$20.19" attribute="1" defaultMemberUniqueName="[Range].[$20.19].[All]" allUniqueName="[Range].[$20.19].[All]" dimensionUniqueName="[Range]" displayFolder="" count="0" memberValueDatatype="5" unbalanced="0"/>
    <cacheHierarchy uniqueName="[Range].[DVD]" caption="DVD" attribute="1" defaultMemberUniqueName="[Range].[DVD].[All]" allUniqueName="[Range].[DVD].[All]" dimensionUniqueName="[Range]" displayFolder="" count="0" memberValueDatatype="130" unbalanced="0"/>
    <cacheHierarchy uniqueName="[Range].[22:19]" caption="22:19" attribute="1" time="1" defaultMemberUniqueName="[Range].[22:19].[All]" allUniqueName="[Range].[22:19].[All]" dimensionUniqueName="[Range]" displayFolder="" count="0" memberValueDatatype="7" unbalanced="0"/>
    <cacheHierarchy uniqueName="[Range].[22:19 (Hour)]" caption="22:19 (Hour)" attribute="1" defaultMemberUniqueName="[Range].[22:19 (Hour)].[All]" allUniqueName="[Range].[22:19 (Hour)].[All]" dimensionUniqueName="[Range]" displayFolder="" count="0" memberValueDatatype="130" unbalanced="0"/>
    <cacheHierarchy uniqueName="[Range].[22:19 (Minute)]" caption="22:19 (Minute)" attribute="1" defaultMemberUniqueName="[Range].[22:19 (Minute)].[All]" allUniqueName="[Range].[22:19 (Minute)].[All]" dimensionUniqueName="[Range]" displayFolder="" count="0" memberValueDatatype="130" unbalanced="0"/>
    <cacheHierarchy uniqueName="[Range 1].[Cust ID]" caption="Cust ID" attribute="1" defaultMemberUniqueName="[Range 1].[Cust ID].[All]" allUniqueName="[Range 1].[Cust ID].[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0"/>
      </fieldsUsage>
    </cacheHierarchy>
    <cacheHierarchy uniqueName="[Range 1].[Payment]" caption="Payment" attribute="1" defaultMemberUniqueName="[Range 1].[Payment].[All]" allUniqueName="[Range 1].[Payment].[All]" dimensionUniqueName="[Range 1]" displayFolder="" count="0" memberValueDatatype="130" unbalanced="0"/>
    <cacheHierarchy uniqueName="[Range 1].[Transaction Code]" caption="Transaction Code" attribute="1" defaultMemberUniqueName="[Range 1].[Transaction Code].[All]" allUniqueName="[Range 1].[Transaction Code].[All]" dimensionUniqueName="[Range 1]" displayFolder="" count="0" memberValueDatatype="20" unbalanced="0"/>
    <cacheHierarchy uniqueName="[Range 1].[Source]" caption="Source" attribute="1" defaultMemberUniqueName="[Range 1].[Source].[All]" allUniqueName="[Range 1].[Source].[All]" dimensionUniqueName="[Range 1]" displayFolder="" count="0" memberValueDatatype="130" unbalanced="0"/>
    <cacheHierarchy uniqueName="[Range 1].[Amount]" caption="Amount" attribute="1" defaultMemberUniqueName="[Range 1].[Amount].[All]" allUniqueName="[Range 1].[Amount].[All]" dimensionUniqueName="[Range 1]" displayFolder="" count="0" memberValueDatatype="5" unbalanced="0"/>
    <cacheHierarchy uniqueName="[Range 1].[Product]" caption="Product" attribute="1" defaultMemberUniqueName="[Range 1].[Product].[All]" allUniqueName="[Range 1].[Product].[All]" dimensionUniqueName="[Range 1]" displayFolder="" count="0" memberValueDatatype="130" unbalanced="0"/>
    <cacheHierarchy uniqueName="[Range 1].[Time Of Day]" caption="Time Of Day" attribute="1" time="1" defaultMemberUniqueName="[Range 1].[Time Of Day].[All]" allUniqueName="[Range 1].[Time Of Day].[All]" dimensionUniqueName="[Range 1]" displayFolder="" count="0" memberValueDatatype="7" unbalanced="0"/>
    <cacheHierarchy uniqueName="[Range 2].[Gender]" caption="Gender" attribute="1" defaultMemberUniqueName="[Range 2].[Gender].[All]" allUniqueName="[Range 2].[Gender].[All]" dimensionUniqueName="[Range 2]" displayFolder="" count="0" memberValueDatatype="130" unbalanced="0"/>
    <cacheHierarchy uniqueName="[Range 2].[Carrier]" caption="Carrier" attribute="1" defaultMemberUniqueName="[Range 2].[Carrier].[All]" allUniqueName="[Range 2].[Carrier].[All]" dimensionUniqueName="[Range 2]" displayFolder="" count="0" memberValueDatatype="130" unbalanced="0"/>
    <cacheHierarchy uniqueName="[Range 2].[Type]" caption="Type" attribute="1" defaultMemberUniqueName="[Range 2].[Type].[All]" allUniqueName="[Range 2].[Type].[All]" dimensionUniqueName="[Range 2]" displayFolder="" count="0" memberValueDatatype="130" unbalanced="0"/>
    <cacheHierarchy uniqueName="[Range 2].[Usage]" caption="Usage" attribute="1" defaultMemberUniqueName="[Range 2].[Usage].[All]" allUniqueName="[Range 2].[Usage].[All]" dimensionUniqueName="[Range 2]" displayFolder="" count="0" memberValueDatatype="130" unbalanced="0"/>
    <cacheHierarchy uniqueName="[Range 2].[Signal strength]" caption="Signal strength" attribute="1" defaultMemberUniqueName="[Range 2].[Signal strength].[All]" allUniqueName="[Range 2].[Signal strength].[All]" dimensionUniqueName="[Range 2]" displayFolder="" count="0" memberValueDatatype="20" unbalanced="0"/>
    <cacheHierarchy uniqueName="[Range 2].[Value for the Dollar]" caption="Value for the Dollar" attribute="1" defaultMemberUniqueName="[Range 2].[Value for the Dollar].[All]" allUniqueName="[Range 2].[Value for the Dollar].[All]" dimensionUniqueName="[Range 2]" displayFolder="" count="0" memberValueDatatype="20" unbalanced="0"/>
    <cacheHierarchy uniqueName="[Range 2].[Customer Service]" caption="Customer Service" attribute="1" defaultMemberUniqueName="[Range 2].[Customer Service].[All]" allUniqueName="[Range 2].[Customer Service].[All]" dimensionUniqueName="[Range 2]" displayFolder="" count="0" memberValueDatatype="20" unbalanced="0"/>
    <cacheHierarchy uniqueName="[Table].[Column]" caption="Column" attribute="1" defaultMemberUniqueName="[Table].[Column].[All]" allUniqueName="[Table].[Column].[All]" dimensionUniqueName="[Table]" displayFolder="" count="0" memberValueDatatype="130" unbalanced="0"/>
    <cacheHierarchy uniqueName="[Table].[Column 1]" caption="Column 1" attribute="1" defaultMemberUniqueName="[Table].[Column 1].[All]" allUniqueName="[Table].[Column 1].[All]" dimensionUniqueName="[Table]" displayFolder="" count="0" memberValueDatatype="130" unbalanced="0"/>
    <cacheHierarchy uniqueName="[Measures].[__XL_Count Table]" caption="__XL_Count Table" measure="1" displayFolder="" measureGroup="Table"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20.19]" caption="Sum of $20.19" measure="1" displayFolder="" measureGroup="Range" count="0" hidden="1">
      <extLst>
        <ext xmlns:x15="http://schemas.microsoft.com/office/spreadsheetml/2010/11/main" uri="{B97F6D7D-B522-45F9-BDA1-12C45D357490}">
          <x15:cacheHierarchy aggregatedColumn="5"/>
        </ext>
      </extLst>
    </cacheHierarchy>
    <cacheHierarchy uniqueName="[Measures].[Sum of 10001]" caption="Sum of 10001" measure="1" displayFolder="" measureGroup="Range" count="0" hidden="1">
      <extLst>
        <ext xmlns:x15="http://schemas.microsoft.com/office/spreadsheetml/2010/11/main" uri="{B97F6D7D-B522-45F9-BDA1-12C45D357490}">
          <x15:cacheHierarchy aggregatedColumn="0"/>
        </ext>
      </extLst>
    </cacheHierarchy>
    <cacheHierarchy uniqueName="[Measures].[Sum of Transaction Code]" caption="Sum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93816545]" caption="Sum of 93816545" measure="1" displayFolder="" measureGroup="Range" count="0" hidden="1">
      <extLst>
        <ext xmlns:x15="http://schemas.microsoft.com/office/spreadsheetml/2010/11/main" uri="{B97F6D7D-B522-45F9-BDA1-12C45D357490}">
          <x15:cacheHierarchy aggregatedColumn="3"/>
        </ext>
      </extLst>
    </cacheHierarchy>
    <cacheHierarchy uniqueName="[Measures].[Sum of Cust ID]" caption="Sum of Cust ID" measure="1" displayFolder="" measureGroup="Range 1" count="0" hidden="1">
      <extLst>
        <ext xmlns:x15="http://schemas.microsoft.com/office/spreadsheetml/2010/11/main" uri="{B97F6D7D-B522-45F9-BDA1-12C45D357490}">
          <x15:cacheHierarchy aggregatedColumn="10"/>
        </ext>
      </extLst>
    </cacheHierarchy>
    <cacheHierarchy uniqueName="[Measures].[Count of Source]" caption="Count of Source" measure="1" displayFolder="" measureGroup="Range 1" count="0" hidden="1">
      <extLst>
        <ext xmlns:x15="http://schemas.microsoft.com/office/spreadsheetml/2010/11/main" uri="{B97F6D7D-B522-45F9-BDA1-12C45D357490}">
          <x15:cacheHierarchy aggregatedColumn="14"/>
        </ext>
      </extLst>
    </cacheHierarchy>
    <cacheHierarchy uniqueName="[Measures].[Count of Transaction Code]" caption="Count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Amount]" caption="Sum of Amount" measure="1" displayFolder="" measureGroup="Range 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Value for the Dollar]" caption="Sum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Average of Value for the Dollar]" caption="Average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Sum of Customer Service]" caption="Sum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 of Customer Service]" caption="Var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p of Customer Service]" caption="Varp of Customer Service" measure="1" displayFolder="" measureGroup="Range 2" count="0" hidden="1">
      <extLst>
        <ext xmlns:x15="http://schemas.microsoft.com/office/spreadsheetml/2010/11/main" uri="{B97F6D7D-B522-45F9-BDA1-12C45D357490}">
          <x15:cacheHierarchy aggregatedColumn="24"/>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 uniqueName="[Table]" caption="Table"/>
  </dimensions>
  <measureGroups count="4">
    <measureGroup name="Range" caption="Range"/>
    <measureGroup name="Range 1" caption="Range 1"/>
    <measureGroup name="Range 2" caption="Range 2"/>
    <measureGroup name="Table" caption="Tabl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haStyle" refreshedDate="44458.40709803241" backgroundQuery="1" createdVersion="6" refreshedVersion="6" minRefreshableVersion="3" recordCount="0" supportSubquery="1" supportAdvancedDrill="1" xr:uid="{29E51B02-3FD9-4690-90FA-15E5D35616F2}">
  <cacheSource type="external" connectionId="2"/>
  <cacheFields count="3">
    <cacheField name="[Range 1].[Region].[Region]" caption="Region" numFmtId="0" hierarchy="11" level="1">
      <sharedItems count="4">
        <s v="East"/>
        <s v="North"/>
        <s v="South"/>
        <s v="West"/>
      </sharedItems>
    </cacheField>
    <cacheField name="[Range 1].[Product].[Product]" caption="Product" numFmtId="0" hierarchy="16" level="1">
      <sharedItems count="2">
        <s v="Book"/>
        <s v="DVD"/>
      </sharedItems>
    </cacheField>
    <cacheField name="[Measures].[Sum of Amount]" caption="Sum of Amount" numFmtId="0" hierarchy="39" level="32767"/>
  </cacheFields>
  <cacheHierarchies count="45">
    <cacheHierarchy uniqueName="[Range].[10001]" caption="10001" attribute="1" defaultMemberUniqueName="[Range].[10001].[All]" allUniqueName="[Range].[10001].[All]" dimensionUniqueName="[Range]" displayFolder="" count="0" memberValueDatatype="20" unbalanced="0"/>
    <cacheHierarchy uniqueName="[Range].[East]" caption="East" attribute="1" defaultMemberUniqueName="[Range].[East].[All]" allUniqueName="[Range].[East].[All]" dimensionUniqueName="[Range]" displayFolder="" count="0" memberValueDatatype="130" unbalanced="0"/>
    <cacheHierarchy uniqueName="[Range].[Paypal]" caption="Paypal" attribute="1" defaultMemberUniqueName="[Range].[Paypal].[All]" allUniqueName="[Range].[Paypal].[All]" dimensionUniqueName="[Range]" displayFolder="" count="0" memberValueDatatype="130" unbalanced="0"/>
    <cacheHierarchy uniqueName="[Range].[93816545]" caption="93816545" attribute="1" defaultMemberUniqueName="[Range].[93816545].[All]" allUniqueName="[Range].[93816545].[All]" dimensionUniqueName="[Range]" displayFolder="" count="0" memberValueDatatype="20" unbalanced="0"/>
    <cacheHierarchy uniqueName="[Range].[Web]" caption="Web" attribute="1" defaultMemberUniqueName="[Range].[Web].[All]" allUniqueName="[Range].[Web].[All]" dimensionUniqueName="[Range]" displayFolder="" count="0" memberValueDatatype="130" unbalanced="0"/>
    <cacheHierarchy uniqueName="[Range].[$20.19]" caption="$20.19" attribute="1" defaultMemberUniqueName="[Range].[$20.19].[All]" allUniqueName="[Range].[$20.19].[All]" dimensionUniqueName="[Range]" displayFolder="" count="0" memberValueDatatype="5" unbalanced="0"/>
    <cacheHierarchy uniqueName="[Range].[DVD]" caption="DVD" attribute="1" defaultMemberUniqueName="[Range].[DVD].[All]" allUniqueName="[Range].[DVD].[All]" dimensionUniqueName="[Range]" displayFolder="" count="0" memberValueDatatype="130" unbalanced="0"/>
    <cacheHierarchy uniqueName="[Range].[22:19]" caption="22:19" attribute="1" time="1" defaultMemberUniqueName="[Range].[22:19].[All]" allUniqueName="[Range].[22:19].[All]" dimensionUniqueName="[Range]" displayFolder="" count="0" memberValueDatatype="7" unbalanced="0"/>
    <cacheHierarchy uniqueName="[Range].[22:19 (Hour)]" caption="22:19 (Hour)" attribute="1" defaultMemberUniqueName="[Range].[22:19 (Hour)].[All]" allUniqueName="[Range].[22:19 (Hour)].[All]" dimensionUniqueName="[Range]" displayFolder="" count="0" memberValueDatatype="130" unbalanced="0"/>
    <cacheHierarchy uniqueName="[Range].[22:19 (Minute)]" caption="22:19 (Minute)" attribute="1" defaultMemberUniqueName="[Range].[22:19 (Minute)].[All]" allUniqueName="[Range].[22:19 (Minute)].[All]" dimensionUniqueName="[Range]" displayFolder="" count="0" memberValueDatatype="130" unbalanced="0"/>
    <cacheHierarchy uniqueName="[Range 1].[Cust ID]" caption="Cust ID" attribute="1" defaultMemberUniqueName="[Range 1].[Cust ID].[All]" allUniqueName="[Range 1].[Cust ID].[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0"/>
      </fieldsUsage>
    </cacheHierarchy>
    <cacheHierarchy uniqueName="[Range 1].[Payment]" caption="Payment" attribute="1" defaultMemberUniqueName="[Range 1].[Payment].[All]" allUniqueName="[Range 1].[Payment].[All]" dimensionUniqueName="[Range 1]" displayFolder="" count="0" memberValueDatatype="130" unbalanced="0"/>
    <cacheHierarchy uniqueName="[Range 1].[Transaction Code]" caption="Transaction Code" attribute="1" defaultMemberUniqueName="[Range 1].[Transaction Code].[All]" allUniqueName="[Range 1].[Transaction Code].[All]" dimensionUniqueName="[Range 1]" displayFolder="" count="0" memberValueDatatype="20" unbalanced="0"/>
    <cacheHierarchy uniqueName="[Range 1].[Source]" caption="Source" attribute="1" defaultMemberUniqueName="[Range 1].[Source].[All]" allUniqueName="[Range 1].[Source].[All]" dimensionUniqueName="[Range 1]" displayFolder="" count="0" memberValueDatatype="130" unbalanced="0"/>
    <cacheHierarchy uniqueName="[Range 1].[Amount]" caption="Amount" attribute="1" defaultMemberUniqueName="[Range 1].[Amount].[All]" allUniqueName="[Range 1].[Amount].[All]" dimensionUniqueName="[Range 1]" displayFolder="" count="0" memberValueDatatype="5" unbalanced="0"/>
    <cacheHierarchy uniqueName="[Range 1].[Product]" caption="Product" attribute="1" defaultMemberUniqueName="[Range 1].[Product].[All]" allUniqueName="[Range 1].[Product].[All]" dimensionUniqueName="[Range 1]" displayFolder="" count="2" memberValueDatatype="130" unbalanced="0">
      <fieldsUsage count="2">
        <fieldUsage x="-1"/>
        <fieldUsage x="1"/>
      </fieldsUsage>
    </cacheHierarchy>
    <cacheHierarchy uniqueName="[Range 1].[Time Of Day]" caption="Time Of Day" attribute="1" time="1" defaultMemberUniqueName="[Range 1].[Time Of Day].[All]" allUniqueName="[Range 1].[Time Of Day].[All]" dimensionUniqueName="[Range 1]" displayFolder="" count="0" memberValueDatatype="7" unbalanced="0"/>
    <cacheHierarchy uniqueName="[Range 2].[Gender]" caption="Gender" attribute="1" defaultMemberUniqueName="[Range 2].[Gender].[All]" allUniqueName="[Range 2].[Gender].[All]" dimensionUniqueName="[Range 2]" displayFolder="" count="0" memberValueDatatype="130" unbalanced="0"/>
    <cacheHierarchy uniqueName="[Range 2].[Carrier]" caption="Carrier" attribute="1" defaultMemberUniqueName="[Range 2].[Carrier].[All]" allUniqueName="[Range 2].[Carrier].[All]" dimensionUniqueName="[Range 2]" displayFolder="" count="0" memberValueDatatype="130" unbalanced="0"/>
    <cacheHierarchy uniqueName="[Range 2].[Type]" caption="Type" attribute="1" defaultMemberUniqueName="[Range 2].[Type].[All]" allUniqueName="[Range 2].[Type].[All]" dimensionUniqueName="[Range 2]" displayFolder="" count="0" memberValueDatatype="130" unbalanced="0"/>
    <cacheHierarchy uniqueName="[Range 2].[Usage]" caption="Usage" attribute="1" defaultMemberUniqueName="[Range 2].[Usage].[All]" allUniqueName="[Range 2].[Usage].[All]" dimensionUniqueName="[Range 2]" displayFolder="" count="0" memberValueDatatype="130" unbalanced="0"/>
    <cacheHierarchy uniqueName="[Range 2].[Signal strength]" caption="Signal strength" attribute="1" defaultMemberUniqueName="[Range 2].[Signal strength].[All]" allUniqueName="[Range 2].[Signal strength].[All]" dimensionUniqueName="[Range 2]" displayFolder="" count="0" memberValueDatatype="20" unbalanced="0"/>
    <cacheHierarchy uniqueName="[Range 2].[Value for the Dollar]" caption="Value for the Dollar" attribute="1" defaultMemberUniqueName="[Range 2].[Value for the Dollar].[All]" allUniqueName="[Range 2].[Value for the Dollar].[All]" dimensionUniqueName="[Range 2]" displayFolder="" count="0" memberValueDatatype="20" unbalanced="0"/>
    <cacheHierarchy uniqueName="[Range 2].[Customer Service]" caption="Customer Service" attribute="1" defaultMemberUniqueName="[Range 2].[Customer Service].[All]" allUniqueName="[Range 2].[Customer Service].[All]" dimensionUniqueName="[Range 2]" displayFolder="" count="0" memberValueDatatype="20" unbalanced="0"/>
    <cacheHierarchy uniqueName="[Table].[Column]" caption="Column" attribute="1" defaultMemberUniqueName="[Table].[Column].[All]" allUniqueName="[Table].[Column].[All]" dimensionUniqueName="[Table]" displayFolder="" count="0" memberValueDatatype="130" unbalanced="0"/>
    <cacheHierarchy uniqueName="[Table].[Column 1]" caption="Column 1" attribute="1" defaultMemberUniqueName="[Table].[Column 1].[All]" allUniqueName="[Table].[Column 1].[All]" dimensionUniqueName="[Table]" displayFolder="" count="0" memberValueDatatype="130" unbalanced="0"/>
    <cacheHierarchy uniqueName="[Measures].[__XL_Count Table]" caption="__XL_Count Table" measure="1" displayFolder="" measureGroup="Table"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20.19]" caption="Sum of $20.19" measure="1" displayFolder="" measureGroup="Range" count="0" hidden="1">
      <extLst>
        <ext xmlns:x15="http://schemas.microsoft.com/office/spreadsheetml/2010/11/main" uri="{B97F6D7D-B522-45F9-BDA1-12C45D357490}">
          <x15:cacheHierarchy aggregatedColumn="5"/>
        </ext>
      </extLst>
    </cacheHierarchy>
    <cacheHierarchy uniqueName="[Measures].[Sum of 10001]" caption="Sum of 10001" measure="1" displayFolder="" measureGroup="Range" count="0" hidden="1">
      <extLst>
        <ext xmlns:x15="http://schemas.microsoft.com/office/spreadsheetml/2010/11/main" uri="{B97F6D7D-B522-45F9-BDA1-12C45D357490}">
          <x15:cacheHierarchy aggregatedColumn="0"/>
        </ext>
      </extLst>
    </cacheHierarchy>
    <cacheHierarchy uniqueName="[Measures].[Sum of Transaction Code]" caption="Sum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93816545]" caption="Sum of 93816545" measure="1" displayFolder="" measureGroup="Range" count="0" hidden="1">
      <extLst>
        <ext xmlns:x15="http://schemas.microsoft.com/office/spreadsheetml/2010/11/main" uri="{B97F6D7D-B522-45F9-BDA1-12C45D357490}">
          <x15:cacheHierarchy aggregatedColumn="3"/>
        </ext>
      </extLst>
    </cacheHierarchy>
    <cacheHierarchy uniqueName="[Measures].[Sum of Cust ID]" caption="Sum of Cust ID" measure="1" displayFolder="" measureGroup="Range 1" count="0" hidden="1">
      <extLst>
        <ext xmlns:x15="http://schemas.microsoft.com/office/spreadsheetml/2010/11/main" uri="{B97F6D7D-B522-45F9-BDA1-12C45D357490}">
          <x15:cacheHierarchy aggregatedColumn="10"/>
        </ext>
      </extLst>
    </cacheHierarchy>
    <cacheHierarchy uniqueName="[Measures].[Count of Source]" caption="Count of Source" measure="1" displayFolder="" measureGroup="Range 1" count="0" hidden="1">
      <extLst>
        <ext xmlns:x15="http://schemas.microsoft.com/office/spreadsheetml/2010/11/main" uri="{B97F6D7D-B522-45F9-BDA1-12C45D357490}">
          <x15:cacheHierarchy aggregatedColumn="14"/>
        </ext>
      </extLst>
    </cacheHierarchy>
    <cacheHierarchy uniqueName="[Measures].[Count of Transaction Code]" caption="Count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Amount]" caption="Sum of Amount" measure="1" displayFolder="" measureGroup="Range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Value for the Dollar]" caption="Sum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Average of Value for the Dollar]" caption="Average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Sum of Customer Service]" caption="Sum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 of Customer Service]" caption="Var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p of Customer Service]" caption="Varp of Customer Service" measure="1" displayFolder="" measureGroup="Range 2" count="0" hidden="1">
      <extLst>
        <ext xmlns:x15="http://schemas.microsoft.com/office/spreadsheetml/2010/11/main" uri="{B97F6D7D-B522-45F9-BDA1-12C45D357490}">
          <x15:cacheHierarchy aggregatedColumn="24"/>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 uniqueName="[Table]" caption="Table"/>
  </dimensions>
  <measureGroups count="4">
    <measureGroup name="Range" caption="Range"/>
    <measureGroup name="Range 1" caption="Range 1"/>
    <measureGroup name="Range 2" caption="Range 2"/>
    <measureGroup name="Table" caption="Tabl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haStyle" refreshedDate="44458.407099305557" createdVersion="6" refreshedVersion="6" minRefreshableVersion="3" recordCount="52" xr:uid="{831F026B-CF4B-4A42-8FCA-30D583F823BE}">
  <cacheSource type="worksheet">
    <worksheetSource ref="A3:G55" sheet="7"/>
  </cacheSource>
  <cacheFields count="7">
    <cacheField name="Gender" numFmtId="0">
      <sharedItems/>
    </cacheField>
    <cacheField name="Carrier" numFmtId="0">
      <sharedItems count="5">
        <s v="AT&amp;T"/>
        <s v="Other"/>
        <s v="Sprint"/>
        <s v="Verizon"/>
        <s v="T-mobile"/>
      </sharedItems>
    </cacheField>
    <cacheField name="Type" numFmtId="0">
      <sharedItems/>
    </cacheField>
    <cacheField name="Usage" numFmtId="0">
      <sharedItems/>
    </cacheField>
    <cacheField name="Signal strength" numFmtId="0">
      <sharedItems containsSemiMixedTypes="0" containsString="0" containsNumber="1" containsInteger="1" minValue="1" maxValue="5"/>
    </cacheField>
    <cacheField name="Value for the Dollar" numFmtId="0">
      <sharedItems containsSemiMixedTypes="0" containsString="0" containsNumber="1" containsInteger="1" minValue="1" maxValue="5"/>
    </cacheField>
    <cacheField name="Customer Servic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haStyle" refreshedDate="44458.407099768519" createdVersion="6" refreshedVersion="6" minRefreshableVersion="3" recordCount="472" xr:uid="{D011A5B9-92AD-4B03-A5AF-DDBA9EEA129E}">
  <cacheSource type="worksheet">
    <worksheetSource ref="A3:H475" sheet="4"/>
  </cacheSource>
  <cacheFields count="8">
    <cacheField name="Cust ID" numFmtId="0">
      <sharedItems containsSemiMixedTypes="0" containsString="0" containsNumber="1" containsInteger="1" minValue="10001" maxValue="10472"/>
    </cacheField>
    <cacheField name="Region" numFmtId="0">
      <sharedItems count="4">
        <s v="East"/>
        <s v="West"/>
        <s v="North"/>
        <s v="South"/>
      </sharedItems>
    </cacheField>
    <cacheField name="Payment " numFmtId="0">
      <sharedItems/>
    </cacheField>
    <cacheField name="Transaction Code" numFmtId="0">
      <sharedItems containsSemiMixedTypes="0" containsString="0" containsNumber="1" containsInteger="1" minValue="10325805" maxValue="99830378"/>
    </cacheField>
    <cacheField name="Source" numFmtId="0">
      <sharedItems/>
    </cacheField>
    <cacheField name="Amount" numFmtId="0">
      <sharedItems containsSemiMixedTypes="0" containsString="0" containsNumber="1" minValue="15.08" maxValue="247.14"/>
    </cacheField>
    <cacheField name="Product" numFmtId="0">
      <sharedItems count="2">
        <s v="DVD"/>
        <s v="Book"/>
      </sharedItems>
    </cacheField>
    <cacheField name="Time Of Day" numFmtId="20">
      <sharedItems containsSemiMixedTypes="0" containsNonDate="0" containsDate="1" containsString="0" minDate="1899-12-30T00:00:00" maxDate="1899-12-30T22:55: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463.483045949077" backgroundQuery="1" createdVersion="6" refreshedVersion="7" minRefreshableVersion="3" recordCount="0" supportSubquery="1" supportAdvancedDrill="1" xr:uid="{5C75953A-B318-4E28-972B-F49A93DD3E4E}">
  <cacheSource type="external" connectionId="2"/>
  <cacheFields count="4">
    <cacheField name="[Range 1].[Region].[Region]" caption="Region" numFmtId="0" hierarchy="11" level="1">
      <sharedItems count="4">
        <s v="East"/>
        <s v="North"/>
        <s v="South"/>
        <s v="West"/>
      </sharedItems>
    </cacheField>
    <cacheField name="[Range 1].[Product].[Product]" caption="Product" numFmtId="0" hierarchy="16" level="1">
      <sharedItems count="2">
        <s v="Book"/>
        <s v="DVD"/>
      </sharedItems>
    </cacheField>
    <cacheField name="[Measures].[Sum of Amount]" caption="Sum of Amount" numFmtId="0" hierarchy="39" level="32767"/>
    <cacheField name="[Measures].[Count of Transaction Code]" caption="Count of Transaction Code" numFmtId="0" hierarchy="38" level="32767"/>
  </cacheFields>
  <cacheHierarchies count="45">
    <cacheHierarchy uniqueName="[Range].[10001]" caption="10001" attribute="1" defaultMemberUniqueName="[Range].[10001].[All]" allUniqueName="[Range].[10001].[All]" dimensionUniqueName="[Range]" displayFolder="" count="0" memberValueDatatype="20" unbalanced="0"/>
    <cacheHierarchy uniqueName="[Range].[East]" caption="East" attribute="1" defaultMemberUniqueName="[Range].[East].[All]" allUniqueName="[Range].[East].[All]" dimensionUniqueName="[Range]" displayFolder="" count="0" memberValueDatatype="130" unbalanced="0"/>
    <cacheHierarchy uniqueName="[Range].[Paypal]" caption="Paypal" attribute="1" defaultMemberUniqueName="[Range].[Paypal].[All]" allUniqueName="[Range].[Paypal].[All]" dimensionUniqueName="[Range]" displayFolder="" count="0" memberValueDatatype="130" unbalanced="0"/>
    <cacheHierarchy uniqueName="[Range].[93816545]" caption="93816545" attribute="1" defaultMemberUniqueName="[Range].[93816545].[All]" allUniqueName="[Range].[93816545].[All]" dimensionUniqueName="[Range]" displayFolder="" count="0" memberValueDatatype="20" unbalanced="0"/>
    <cacheHierarchy uniqueName="[Range].[Web]" caption="Web" attribute="1" defaultMemberUniqueName="[Range].[Web].[All]" allUniqueName="[Range].[Web].[All]" dimensionUniqueName="[Range]" displayFolder="" count="0" memberValueDatatype="130" unbalanced="0"/>
    <cacheHierarchy uniqueName="[Range].[$20.19]" caption="$20.19" attribute="1" defaultMemberUniqueName="[Range].[$20.19].[All]" allUniqueName="[Range].[$20.19].[All]" dimensionUniqueName="[Range]" displayFolder="" count="0" memberValueDatatype="5" unbalanced="0"/>
    <cacheHierarchy uniqueName="[Range].[DVD]" caption="DVD" attribute="1" defaultMemberUniqueName="[Range].[DVD].[All]" allUniqueName="[Range].[DVD].[All]" dimensionUniqueName="[Range]" displayFolder="" count="0" memberValueDatatype="130" unbalanced="0"/>
    <cacheHierarchy uniqueName="[Range].[22:19]" caption="22:19" attribute="1" time="1" defaultMemberUniqueName="[Range].[22:19].[All]" allUniqueName="[Range].[22:19].[All]" dimensionUniqueName="[Range]" displayFolder="" count="0" memberValueDatatype="7" unbalanced="0"/>
    <cacheHierarchy uniqueName="[Range].[22:19 (Hour)]" caption="22:19 (Hour)" attribute="1" defaultMemberUniqueName="[Range].[22:19 (Hour)].[All]" allUniqueName="[Range].[22:19 (Hour)].[All]" dimensionUniqueName="[Range]" displayFolder="" count="0" memberValueDatatype="130" unbalanced="0"/>
    <cacheHierarchy uniqueName="[Range].[22:19 (Minute)]" caption="22:19 (Minute)" attribute="1" defaultMemberUniqueName="[Range].[22:19 (Minute)].[All]" allUniqueName="[Range].[22:19 (Minute)].[All]" dimensionUniqueName="[Range]" displayFolder="" count="0" memberValueDatatype="130" unbalanced="0"/>
    <cacheHierarchy uniqueName="[Range 1].[Cust ID]" caption="Cust ID" attribute="1" defaultMemberUniqueName="[Range 1].[Cust ID].[All]" allUniqueName="[Range 1].[Cust ID].[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0"/>
      </fieldsUsage>
    </cacheHierarchy>
    <cacheHierarchy uniqueName="[Range 1].[Payment]" caption="Payment" attribute="1" defaultMemberUniqueName="[Range 1].[Payment].[All]" allUniqueName="[Range 1].[Payment].[All]" dimensionUniqueName="[Range 1]" displayFolder="" count="0" memberValueDatatype="130" unbalanced="0"/>
    <cacheHierarchy uniqueName="[Range 1].[Transaction Code]" caption="Transaction Code" attribute="1" defaultMemberUniqueName="[Range 1].[Transaction Code].[All]" allUniqueName="[Range 1].[Transaction Code].[All]" dimensionUniqueName="[Range 1]" displayFolder="" count="0" memberValueDatatype="20" unbalanced="0"/>
    <cacheHierarchy uniqueName="[Range 1].[Source]" caption="Source" attribute="1" defaultMemberUniqueName="[Range 1].[Source].[All]" allUniqueName="[Range 1].[Source].[All]" dimensionUniqueName="[Range 1]" displayFolder="" count="0" memberValueDatatype="130" unbalanced="0"/>
    <cacheHierarchy uniqueName="[Range 1].[Amount]" caption="Amount" attribute="1" defaultMemberUniqueName="[Range 1].[Amount].[All]" allUniqueName="[Range 1].[Amount].[All]" dimensionUniqueName="[Range 1]" displayFolder="" count="0" memberValueDatatype="5" unbalanced="0"/>
    <cacheHierarchy uniqueName="[Range 1].[Product]" caption="Product" attribute="1" defaultMemberUniqueName="[Range 1].[Product].[All]" allUniqueName="[Range 1].[Product].[All]" dimensionUniqueName="[Range 1]" displayFolder="" count="2" memberValueDatatype="130" unbalanced="0">
      <fieldsUsage count="2">
        <fieldUsage x="-1"/>
        <fieldUsage x="1"/>
      </fieldsUsage>
    </cacheHierarchy>
    <cacheHierarchy uniqueName="[Range 1].[Time Of Day]" caption="Time Of Day" attribute="1" time="1" defaultMemberUniqueName="[Range 1].[Time Of Day].[All]" allUniqueName="[Range 1].[Time Of Day].[All]" dimensionUniqueName="[Range 1]" displayFolder="" count="0" memberValueDatatype="7" unbalanced="0"/>
    <cacheHierarchy uniqueName="[Range 2].[Gender]" caption="Gender" attribute="1" defaultMemberUniqueName="[Range 2].[Gender].[All]" allUniqueName="[Range 2].[Gender].[All]" dimensionUniqueName="[Range 2]" displayFolder="" count="0" memberValueDatatype="130" unbalanced="0"/>
    <cacheHierarchy uniqueName="[Range 2].[Carrier]" caption="Carrier" attribute="1" defaultMemberUniqueName="[Range 2].[Carrier].[All]" allUniqueName="[Range 2].[Carrier].[All]" dimensionUniqueName="[Range 2]" displayFolder="" count="0" memberValueDatatype="130" unbalanced="0"/>
    <cacheHierarchy uniqueName="[Range 2].[Type]" caption="Type" attribute="1" defaultMemberUniqueName="[Range 2].[Type].[All]" allUniqueName="[Range 2].[Type].[All]" dimensionUniqueName="[Range 2]" displayFolder="" count="0" memberValueDatatype="130" unbalanced="0"/>
    <cacheHierarchy uniqueName="[Range 2].[Usage]" caption="Usage" attribute="1" defaultMemberUniqueName="[Range 2].[Usage].[All]" allUniqueName="[Range 2].[Usage].[All]" dimensionUniqueName="[Range 2]" displayFolder="" count="0" memberValueDatatype="130" unbalanced="0"/>
    <cacheHierarchy uniqueName="[Range 2].[Signal strength]" caption="Signal strength" attribute="1" defaultMemberUniqueName="[Range 2].[Signal strength].[All]" allUniqueName="[Range 2].[Signal strength].[All]" dimensionUniqueName="[Range 2]" displayFolder="" count="0" memberValueDatatype="20" unbalanced="0"/>
    <cacheHierarchy uniqueName="[Range 2].[Value for the Dollar]" caption="Value for the Dollar" attribute="1" defaultMemberUniqueName="[Range 2].[Value for the Dollar].[All]" allUniqueName="[Range 2].[Value for the Dollar].[All]" dimensionUniqueName="[Range 2]" displayFolder="" count="0" memberValueDatatype="20" unbalanced="0"/>
    <cacheHierarchy uniqueName="[Range 2].[Customer Service]" caption="Customer Service" attribute="1" defaultMemberUniqueName="[Range 2].[Customer Service].[All]" allUniqueName="[Range 2].[Customer Service].[All]" dimensionUniqueName="[Range 2]" displayFolder="" count="0" memberValueDatatype="20" unbalanced="0"/>
    <cacheHierarchy uniqueName="[Table].[Column]" caption="Column" attribute="1" defaultMemberUniqueName="[Table].[Column].[All]" allUniqueName="[Table].[Column].[All]" dimensionUniqueName="[Table]" displayFolder="" count="0" memberValueDatatype="130" unbalanced="0"/>
    <cacheHierarchy uniqueName="[Table].[Column 1]" caption="Column 1" attribute="1" defaultMemberUniqueName="[Table].[Column 1].[All]" allUniqueName="[Table].[Column 1].[All]" dimensionUniqueName="[Table]" displayFolder="" count="0" memberValueDatatype="130" unbalanced="0"/>
    <cacheHierarchy uniqueName="[Measures].[__XL_Count Table]" caption="__XL_Count Table" measure="1" displayFolder="" measureGroup="Table"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20.19]" caption="Sum of $20.19" measure="1" displayFolder="" measureGroup="Range" count="0" hidden="1">
      <extLst>
        <ext xmlns:x15="http://schemas.microsoft.com/office/spreadsheetml/2010/11/main" uri="{B97F6D7D-B522-45F9-BDA1-12C45D357490}">
          <x15:cacheHierarchy aggregatedColumn="5"/>
        </ext>
      </extLst>
    </cacheHierarchy>
    <cacheHierarchy uniqueName="[Measures].[Sum of 10001]" caption="Sum of 10001" measure="1" displayFolder="" measureGroup="Range" count="0" hidden="1">
      <extLst>
        <ext xmlns:x15="http://schemas.microsoft.com/office/spreadsheetml/2010/11/main" uri="{B97F6D7D-B522-45F9-BDA1-12C45D357490}">
          <x15:cacheHierarchy aggregatedColumn="0"/>
        </ext>
      </extLst>
    </cacheHierarchy>
    <cacheHierarchy uniqueName="[Measures].[Sum of Transaction Code]" caption="Sum of Transaction Code" measure="1" displayFolder="" measureGroup="Range 1" count="0" hidden="1">
      <extLst>
        <ext xmlns:x15="http://schemas.microsoft.com/office/spreadsheetml/2010/11/main" uri="{B97F6D7D-B522-45F9-BDA1-12C45D357490}">
          <x15:cacheHierarchy aggregatedColumn="13"/>
        </ext>
      </extLst>
    </cacheHierarchy>
    <cacheHierarchy uniqueName="[Measures].[Sum of 93816545]" caption="Sum of 93816545" measure="1" displayFolder="" measureGroup="Range" count="0" hidden="1">
      <extLst>
        <ext xmlns:x15="http://schemas.microsoft.com/office/spreadsheetml/2010/11/main" uri="{B97F6D7D-B522-45F9-BDA1-12C45D357490}">
          <x15:cacheHierarchy aggregatedColumn="3"/>
        </ext>
      </extLst>
    </cacheHierarchy>
    <cacheHierarchy uniqueName="[Measures].[Sum of Cust ID]" caption="Sum of Cust ID" measure="1" displayFolder="" measureGroup="Range 1" count="0" hidden="1">
      <extLst>
        <ext xmlns:x15="http://schemas.microsoft.com/office/spreadsheetml/2010/11/main" uri="{B97F6D7D-B522-45F9-BDA1-12C45D357490}">
          <x15:cacheHierarchy aggregatedColumn="10"/>
        </ext>
      </extLst>
    </cacheHierarchy>
    <cacheHierarchy uniqueName="[Measures].[Count of Source]" caption="Count of Source" measure="1" displayFolder="" measureGroup="Range 1" count="0" hidden="1">
      <extLst>
        <ext xmlns:x15="http://schemas.microsoft.com/office/spreadsheetml/2010/11/main" uri="{B97F6D7D-B522-45F9-BDA1-12C45D357490}">
          <x15:cacheHierarchy aggregatedColumn="14"/>
        </ext>
      </extLst>
    </cacheHierarchy>
    <cacheHierarchy uniqueName="[Measures].[Count of Transaction Code]" caption="Count of Transaction Code" measure="1" displayFolder="" measureGroup="Range 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Amount]" caption="Sum of Amount" measure="1" displayFolder="" measureGroup="Range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Value for the Dollar]" caption="Sum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Average of Value for the Dollar]" caption="Average of Value for the Dollar" measure="1" displayFolder="" measureGroup="Range 2" count="0" hidden="1">
      <extLst>
        <ext xmlns:x15="http://schemas.microsoft.com/office/spreadsheetml/2010/11/main" uri="{B97F6D7D-B522-45F9-BDA1-12C45D357490}">
          <x15:cacheHierarchy aggregatedColumn="23"/>
        </ext>
      </extLst>
    </cacheHierarchy>
    <cacheHierarchy uniqueName="[Measures].[Sum of Customer Service]" caption="Sum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 of Customer Service]" caption="Var of Customer Service" measure="1" displayFolder="" measureGroup="Range 2" count="0" hidden="1">
      <extLst>
        <ext xmlns:x15="http://schemas.microsoft.com/office/spreadsheetml/2010/11/main" uri="{B97F6D7D-B522-45F9-BDA1-12C45D357490}">
          <x15:cacheHierarchy aggregatedColumn="24"/>
        </ext>
      </extLst>
    </cacheHierarchy>
    <cacheHierarchy uniqueName="[Measures].[Varp of Customer Service]" caption="Varp of Customer Service" measure="1" displayFolder="" measureGroup="Range 2" count="0" hidden="1">
      <extLst>
        <ext xmlns:x15="http://schemas.microsoft.com/office/spreadsheetml/2010/11/main" uri="{B97F6D7D-B522-45F9-BDA1-12C45D357490}">
          <x15:cacheHierarchy aggregatedColumn="24"/>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 uniqueName="[Table]" caption="Table"/>
  </dimensions>
  <measureGroups count="4">
    <measureGroup name="Range" caption="Range"/>
    <measureGroup name="Range 1" caption="Range 1"/>
    <measureGroup name="Range 2" caption="Range 2"/>
    <measureGroup name="Table" caption="Tabl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M"/>
    <x v="0"/>
    <s v="Smart"/>
    <s v="High"/>
    <n v="5"/>
    <n v="4"/>
    <n v="4"/>
  </r>
  <r>
    <s v="M"/>
    <x v="0"/>
    <s v="Smart"/>
    <s v="High"/>
    <n v="5"/>
    <n v="4"/>
    <n v="2"/>
  </r>
  <r>
    <s v="M"/>
    <x v="0"/>
    <s v="Smart"/>
    <s v="Average"/>
    <n v="4"/>
    <n v="4"/>
    <n v="4"/>
  </r>
  <r>
    <s v="M"/>
    <x v="0"/>
    <s v="Smart"/>
    <s v="Very high"/>
    <n v="2"/>
    <n v="3"/>
    <n v="3"/>
  </r>
  <r>
    <s v="M"/>
    <x v="0"/>
    <s v="Smart"/>
    <s v="Very high"/>
    <n v="5"/>
    <n v="5"/>
    <n v="2"/>
  </r>
  <r>
    <s v="M"/>
    <x v="0"/>
    <s v="Smart"/>
    <s v="Very high"/>
    <n v="4"/>
    <n v="3"/>
    <n v="5"/>
  </r>
  <r>
    <s v="M"/>
    <x v="0"/>
    <s v="Smart"/>
    <s v="Very high"/>
    <n v="3"/>
    <n v="4"/>
    <n v="4"/>
  </r>
  <r>
    <s v="F"/>
    <x v="0"/>
    <s v="Smart"/>
    <s v="Very high"/>
    <n v="3"/>
    <n v="2"/>
    <n v="3"/>
  </r>
  <r>
    <s v="F"/>
    <x v="0"/>
    <s v="Smart"/>
    <s v="Very high"/>
    <n v="4"/>
    <n v="3"/>
    <n v="4"/>
  </r>
  <r>
    <s v="M"/>
    <x v="0"/>
    <s v="Smart"/>
    <s v="Very high"/>
    <n v="3"/>
    <n v="3"/>
    <n v="1"/>
  </r>
  <r>
    <s v="M"/>
    <x v="1"/>
    <s v="Smart"/>
    <s v="Average"/>
    <n v="1"/>
    <n v="2"/>
    <n v="4"/>
  </r>
  <r>
    <s v="M"/>
    <x v="2"/>
    <s v="Smart"/>
    <s v="Very high"/>
    <n v="3"/>
    <n v="5"/>
    <n v="4"/>
  </r>
  <r>
    <s v="M"/>
    <x v="2"/>
    <s v="Smart"/>
    <s v="Very high"/>
    <n v="3"/>
    <n v="5"/>
    <n v="3"/>
  </r>
  <r>
    <s v="F"/>
    <x v="2"/>
    <s v="Smart"/>
    <s v="Average"/>
    <n v="2"/>
    <n v="5"/>
    <n v="4"/>
  </r>
  <r>
    <s v="F"/>
    <x v="2"/>
    <s v="Smart"/>
    <s v="Average"/>
    <n v="3"/>
    <n v="5"/>
    <n v="4"/>
  </r>
  <r>
    <s v="M"/>
    <x v="3"/>
    <s v="Smart"/>
    <s v="Average"/>
    <n v="4"/>
    <n v="3"/>
    <n v="3"/>
  </r>
  <r>
    <s v="F"/>
    <x v="3"/>
    <s v="Smart"/>
    <s v="Very high"/>
    <n v="4"/>
    <n v="3"/>
    <n v="2"/>
  </r>
  <r>
    <s v="M"/>
    <x v="3"/>
    <s v="Smart"/>
    <s v="Very high"/>
    <n v="5"/>
    <n v="5"/>
    <n v="5"/>
  </r>
  <r>
    <s v="F"/>
    <x v="3"/>
    <s v="Smart"/>
    <s v="Average"/>
    <n v="3"/>
    <n v="3"/>
    <n v="3"/>
  </r>
  <r>
    <s v="M"/>
    <x v="3"/>
    <s v="Smart"/>
    <s v="Very high"/>
    <n v="4"/>
    <n v="4"/>
    <n v="2"/>
  </r>
  <r>
    <s v="F"/>
    <x v="3"/>
    <s v="Smart"/>
    <s v="Very high"/>
    <n v="4"/>
    <n v="5"/>
    <n v="3"/>
  </r>
  <r>
    <s v="M"/>
    <x v="0"/>
    <s v="Camera"/>
    <s v="Average"/>
    <n v="5"/>
    <n v="4"/>
    <n v="5"/>
  </r>
  <r>
    <s v="M"/>
    <x v="0"/>
    <s v="Camera"/>
    <s v="Very high"/>
    <n v="2"/>
    <n v="1"/>
    <n v="3"/>
  </r>
  <r>
    <s v="M"/>
    <x v="0"/>
    <s v="Camera"/>
    <s v="Average"/>
    <n v="2"/>
    <n v="4"/>
    <n v="3"/>
  </r>
  <r>
    <s v="F"/>
    <x v="0"/>
    <s v="Camera"/>
    <s v="Very high"/>
    <n v="3"/>
    <n v="3"/>
    <n v="3"/>
  </r>
  <r>
    <s v="M"/>
    <x v="0"/>
    <s v="Camera"/>
    <s v="Average"/>
    <n v="5"/>
    <n v="5"/>
    <n v="3"/>
  </r>
  <r>
    <s v="F"/>
    <x v="0"/>
    <s v="Camera"/>
    <s v="Average"/>
    <n v="4"/>
    <n v="3"/>
    <n v="3"/>
  </r>
  <r>
    <s v="M"/>
    <x v="0"/>
    <s v="Camera"/>
    <s v="Average"/>
    <n v="4"/>
    <n v="2"/>
    <n v="4"/>
  </r>
  <r>
    <s v="F"/>
    <x v="0"/>
    <s v="Camera"/>
    <s v="Very high"/>
    <n v="2"/>
    <n v="4"/>
    <n v="1"/>
  </r>
  <r>
    <s v="F"/>
    <x v="0"/>
    <s v="Camera"/>
    <s v="Average"/>
    <n v="2"/>
    <n v="4"/>
    <n v="3"/>
  </r>
  <r>
    <s v="M"/>
    <x v="0"/>
    <s v="Camera"/>
    <s v="Average"/>
    <n v="3"/>
    <n v="3"/>
    <n v="4"/>
  </r>
  <r>
    <s v="F"/>
    <x v="0"/>
    <s v="Camera"/>
    <s v="Very high"/>
    <n v="3"/>
    <n v="2"/>
    <n v="3"/>
  </r>
  <r>
    <s v="M"/>
    <x v="0"/>
    <s v="Camera"/>
    <s v="Very high"/>
    <n v="4"/>
    <n v="3"/>
    <n v="3"/>
  </r>
  <r>
    <s v="F"/>
    <x v="0"/>
    <s v="Camera"/>
    <s v="Low"/>
    <n v="4"/>
    <n v="2"/>
    <n v="3"/>
  </r>
  <r>
    <s v="M"/>
    <x v="1"/>
    <s v="Camera"/>
    <s v="Average"/>
    <n v="3"/>
    <n v="3"/>
    <n v="3"/>
  </r>
  <r>
    <s v="F"/>
    <x v="1"/>
    <s v="Camera"/>
    <s v="Average"/>
    <n v="2"/>
    <n v="3"/>
    <n v="3"/>
  </r>
  <r>
    <s v="M"/>
    <x v="1"/>
    <s v="Camera"/>
    <s v="Average"/>
    <n v="4"/>
    <n v="3"/>
    <n v="4"/>
  </r>
  <r>
    <s v="M"/>
    <x v="2"/>
    <s v="Camera"/>
    <s v="Average"/>
    <n v="3"/>
    <n v="4"/>
    <n v="4"/>
  </r>
  <r>
    <s v="F"/>
    <x v="3"/>
    <s v="Camera"/>
    <s v="Very high"/>
    <n v="3"/>
    <n v="4"/>
    <n v="3"/>
  </r>
  <r>
    <s v="F"/>
    <x v="3"/>
    <s v="Camera"/>
    <s v="Very high"/>
    <n v="4"/>
    <n v="3"/>
    <n v="1"/>
  </r>
  <r>
    <s v="M"/>
    <x v="0"/>
    <s v="Basic"/>
    <s v="Average"/>
    <n v="3"/>
    <n v="3"/>
    <n v="3"/>
  </r>
  <r>
    <s v="M"/>
    <x v="0"/>
    <s v="Basic"/>
    <s v="Average"/>
    <n v="3"/>
    <n v="3"/>
    <n v="2"/>
  </r>
  <r>
    <s v="M"/>
    <x v="0"/>
    <s v="Basic"/>
    <s v="Low"/>
    <n v="3"/>
    <n v="3"/>
    <n v="3"/>
  </r>
  <r>
    <s v="M"/>
    <x v="1"/>
    <s v="Basic"/>
    <s v="Average"/>
    <n v="3"/>
    <n v="3"/>
    <n v="5"/>
  </r>
  <r>
    <s v="M"/>
    <x v="1"/>
    <s v="Basic"/>
    <s v="Very high"/>
    <n v="4"/>
    <n v="3"/>
    <n v="3"/>
  </r>
  <r>
    <s v="M"/>
    <x v="1"/>
    <s v="Basic"/>
    <s v="Very high"/>
    <n v="1"/>
    <n v="3"/>
    <n v="4"/>
  </r>
  <r>
    <s v="M"/>
    <x v="1"/>
    <s v="Basic"/>
    <s v="Low"/>
    <n v="4"/>
    <n v="4"/>
    <n v="2"/>
  </r>
  <r>
    <s v="F"/>
    <x v="1"/>
    <s v="Basic"/>
    <s v="Average"/>
    <n v="2"/>
    <n v="3"/>
    <n v="3"/>
  </r>
  <r>
    <s v="F"/>
    <x v="4"/>
    <s v="Basic"/>
    <s v="Low"/>
    <n v="3"/>
    <n v="4"/>
    <n v="4"/>
  </r>
  <r>
    <s v="M"/>
    <x v="4"/>
    <s v="Basic"/>
    <s v="Average"/>
    <n v="3"/>
    <n v="4"/>
    <n v="3"/>
  </r>
  <r>
    <s v="M"/>
    <x v="3"/>
    <s v="Basic"/>
    <s v="Low"/>
    <n v="3"/>
    <n v="3"/>
    <n v="4"/>
  </r>
  <r>
    <s v="M"/>
    <x v="3"/>
    <s v="Basic"/>
    <s v="Average"/>
    <n v="4"/>
    <n v="2"/>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
  <r>
    <n v="10001"/>
    <x v="0"/>
    <s v="Paypal"/>
    <n v="93816545"/>
    <s v="Web"/>
    <n v="20.190000000000001"/>
    <x v="0"/>
    <d v="1899-12-30T22:19:00"/>
  </r>
  <r>
    <n v="10002"/>
    <x v="1"/>
    <s v="Credit"/>
    <n v="74083490"/>
    <s v="Web"/>
    <n v="17.850000000000001"/>
    <x v="0"/>
    <d v="1899-12-30T13:27:00"/>
  </r>
  <r>
    <n v="10003"/>
    <x v="2"/>
    <s v="Credit"/>
    <n v="64942368"/>
    <s v="Web"/>
    <n v="23.98"/>
    <x v="0"/>
    <d v="1899-12-30T14:27:00"/>
  </r>
  <r>
    <n v="10004"/>
    <x v="1"/>
    <s v="Paypal"/>
    <n v="70560957"/>
    <s v="Email"/>
    <n v="23.51"/>
    <x v="1"/>
    <d v="1899-12-30T15:38:00"/>
  </r>
  <r>
    <n v="10005"/>
    <x v="3"/>
    <s v="Credit"/>
    <n v="35208817"/>
    <s v="Web"/>
    <n v="15.33"/>
    <x v="1"/>
    <d v="1899-12-30T15:21:00"/>
  </r>
  <r>
    <n v="10006"/>
    <x v="1"/>
    <s v="Paypal"/>
    <n v="20978903"/>
    <s v="Email"/>
    <n v="17.3"/>
    <x v="0"/>
    <d v="1899-12-30T13:11:00"/>
  </r>
  <r>
    <n v="10007"/>
    <x v="0"/>
    <s v="Credit"/>
    <n v="80103311"/>
    <s v="Web"/>
    <n v="177.72"/>
    <x v="1"/>
    <d v="1899-12-30T21:59:00"/>
  </r>
  <r>
    <n v="10008"/>
    <x v="1"/>
    <s v="Credit"/>
    <n v="14132683"/>
    <s v="Web"/>
    <n v="21.76"/>
    <x v="1"/>
    <d v="1899-12-30T04:04:00"/>
  </r>
  <r>
    <n v="10009"/>
    <x v="1"/>
    <s v="Paypal"/>
    <n v="40128225"/>
    <s v="Web"/>
    <n v="15.92"/>
    <x v="0"/>
    <d v="1899-12-30T19:35:00"/>
  </r>
  <r>
    <n v="10010"/>
    <x v="3"/>
    <s v="Paypal"/>
    <n v="49073721"/>
    <s v="Web"/>
    <n v="23.39"/>
    <x v="0"/>
    <d v="1899-12-30T13:26:00"/>
  </r>
  <r>
    <n v="10011"/>
    <x v="3"/>
    <s v="Paypal"/>
    <n v="57398827"/>
    <s v="Email"/>
    <n v="24.45"/>
    <x v="1"/>
    <d v="1899-12-30T14:17:00"/>
  </r>
  <r>
    <n v="10012"/>
    <x v="0"/>
    <s v="Credit"/>
    <n v="34400661"/>
    <s v="Web"/>
    <n v="20.39"/>
    <x v="1"/>
    <d v="1899-12-30T01:01:00"/>
  </r>
  <r>
    <n v="10013"/>
    <x v="2"/>
    <s v="Paypal"/>
    <n v="54242587"/>
    <s v="Web"/>
    <n v="19.54"/>
    <x v="0"/>
    <d v="1899-12-30T10:04:00"/>
  </r>
  <r>
    <n v="10014"/>
    <x v="0"/>
    <s v="Credit"/>
    <n v="62597750"/>
    <s v="Web"/>
    <n v="151.66999999999999"/>
    <x v="1"/>
    <d v="1899-12-30T09:09:00"/>
  </r>
  <r>
    <n v="10015"/>
    <x v="1"/>
    <s v="Credit"/>
    <n v="51555882"/>
    <s v="Web"/>
    <n v="21.01"/>
    <x v="0"/>
    <d v="1899-12-30T05:05:00"/>
  </r>
  <r>
    <n v="10016"/>
    <x v="1"/>
    <s v="Paypal"/>
    <n v="54332964"/>
    <s v="Web"/>
    <n v="22.91"/>
    <x v="0"/>
    <d v="1899-12-30T20:29:00"/>
  </r>
  <r>
    <n v="10017"/>
    <x v="1"/>
    <s v="Credit"/>
    <n v="26623353"/>
    <s v="Email"/>
    <n v="19.510000000000002"/>
    <x v="1"/>
    <d v="1899-12-30T15:03:00"/>
  </r>
  <r>
    <n v="10018"/>
    <x v="1"/>
    <s v="Paypal"/>
    <n v="78594431"/>
    <s v="Web"/>
    <n v="20.16"/>
    <x v="1"/>
    <d v="1899-12-30T18:54:00"/>
  </r>
  <r>
    <n v="10019"/>
    <x v="1"/>
    <s v="Credit"/>
    <n v="89385348"/>
    <s v="Web"/>
    <n v="17.53"/>
    <x v="0"/>
    <d v="1899-12-30T20:00:00"/>
  </r>
  <r>
    <n v="10020"/>
    <x v="1"/>
    <s v="Credit"/>
    <n v="69868417"/>
    <s v="Web"/>
    <n v="17.739999999999998"/>
    <x v="0"/>
    <d v="1899-12-30T12:37:00"/>
  </r>
  <r>
    <n v="10021"/>
    <x v="2"/>
    <s v="Paypal"/>
    <n v="59660276"/>
    <s v="Email"/>
    <n v="17.16"/>
    <x v="1"/>
    <d v="1899-12-30T05:05:00"/>
  </r>
  <r>
    <n v="10022"/>
    <x v="1"/>
    <s v="Credit"/>
    <n v="25456590"/>
    <s v="Web"/>
    <n v="205.58"/>
    <x v="1"/>
    <d v="1899-12-30T20:42:00"/>
  </r>
  <r>
    <n v="10023"/>
    <x v="3"/>
    <s v="Credit"/>
    <n v="93283893"/>
    <s v="Email"/>
    <n v="18.12"/>
    <x v="1"/>
    <d v="1899-12-30T10:12:00"/>
  </r>
  <r>
    <n v="10024"/>
    <x v="1"/>
    <s v="Credit"/>
    <n v="45991123"/>
    <s v="Web"/>
    <n v="20.04"/>
    <x v="0"/>
    <d v="1899-12-30T16:27:00"/>
  </r>
  <r>
    <n v="10025"/>
    <x v="1"/>
    <s v="Paypal"/>
    <n v="79121745"/>
    <s v="Email"/>
    <n v="23.21"/>
    <x v="0"/>
    <d v="1899-12-30T20:22:00"/>
  </r>
  <r>
    <n v="10026"/>
    <x v="1"/>
    <s v="Credit"/>
    <n v="80685117"/>
    <s v="Email"/>
    <n v="22.79"/>
    <x v="0"/>
    <d v="1899-12-30T19:58:00"/>
  </r>
  <r>
    <n v="10027"/>
    <x v="1"/>
    <s v="Credit"/>
    <n v="56686474"/>
    <s v="Web"/>
    <n v="16.91"/>
    <x v="0"/>
    <d v="1899-12-30T19:44:00"/>
  </r>
  <r>
    <n v="10028"/>
    <x v="3"/>
    <s v="Credit"/>
    <n v="25270813"/>
    <s v="Web"/>
    <n v="20.22"/>
    <x v="1"/>
    <d v="1899-12-30T19:28:00"/>
  </r>
  <r>
    <n v="10029"/>
    <x v="0"/>
    <s v="Paypal"/>
    <n v="59736137"/>
    <s v="Web"/>
    <n v="18.36"/>
    <x v="0"/>
    <d v="1899-12-30T15:48:00"/>
  </r>
  <r>
    <n v="10030"/>
    <x v="1"/>
    <s v="Paypal"/>
    <n v="79615191"/>
    <s v="Email"/>
    <n v="206.8"/>
    <x v="1"/>
    <d v="1899-12-30T18:14:00"/>
  </r>
  <r>
    <n v="10031"/>
    <x v="2"/>
    <s v="Paypal"/>
    <n v="55365094"/>
    <s v="Email"/>
    <n v="17.95"/>
    <x v="0"/>
    <d v="1899-12-30T15:15:00"/>
  </r>
  <r>
    <n v="10032"/>
    <x v="0"/>
    <s v="Credit"/>
    <n v="79118930"/>
    <s v="Web"/>
    <n v="18.29"/>
    <x v="1"/>
    <d v="1899-12-30T12:59:00"/>
  </r>
  <r>
    <n v="10033"/>
    <x v="3"/>
    <s v="Paypal"/>
    <n v="84470584"/>
    <s v="Web"/>
    <n v="18.55"/>
    <x v="1"/>
    <d v="1899-12-30T17:38:00"/>
  </r>
  <r>
    <n v="10034"/>
    <x v="1"/>
    <s v="Credit"/>
    <n v="71097636"/>
    <s v="Web"/>
    <n v="18.82"/>
    <x v="1"/>
    <d v="1899-12-30T02:02:00"/>
  </r>
  <r>
    <n v="10035"/>
    <x v="1"/>
    <s v="Credit"/>
    <n v="73290219"/>
    <s v="Web"/>
    <n v="16.350000000000001"/>
    <x v="1"/>
    <d v="1899-12-30T14:05:00"/>
  </r>
  <r>
    <n v="10036"/>
    <x v="0"/>
    <s v="Credit"/>
    <n v="92093991"/>
    <s v="Web"/>
    <n v="16.3"/>
    <x v="0"/>
    <d v="1899-12-30T04:04:00"/>
  </r>
  <r>
    <n v="10037"/>
    <x v="3"/>
    <s v="Paypal"/>
    <n v="11165609"/>
    <s v="Web"/>
    <n v="217"/>
    <x v="1"/>
    <d v="1899-12-30T00:00:00"/>
  </r>
  <r>
    <n v="10038"/>
    <x v="0"/>
    <s v="Credit"/>
    <n v="79944825"/>
    <s v="Web"/>
    <n v="16.149999999999999"/>
    <x v="0"/>
    <d v="1899-12-30T10:28:00"/>
  </r>
  <r>
    <n v="10039"/>
    <x v="2"/>
    <s v="Credit"/>
    <n v="59537977"/>
    <s v="Web"/>
    <n v="18.78"/>
    <x v="0"/>
    <d v="1899-12-30T05:05:00"/>
  </r>
  <r>
    <n v="10040"/>
    <x v="3"/>
    <s v="Credit"/>
    <n v="37870882"/>
    <s v="Web"/>
    <n v="150.99"/>
    <x v="1"/>
    <d v="1899-12-30T07:07:00"/>
  </r>
  <r>
    <n v="10041"/>
    <x v="1"/>
    <s v="Credit"/>
    <n v="59747081"/>
    <s v="Web"/>
    <n v="21.39"/>
    <x v="0"/>
    <d v="1899-12-30T19:20:00"/>
  </r>
  <r>
    <n v="10042"/>
    <x v="1"/>
    <s v="Credit"/>
    <n v="33511221"/>
    <s v="Web"/>
    <n v="16.600000000000001"/>
    <x v="0"/>
    <d v="1899-12-30T16:23:00"/>
  </r>
  <r>
    <n v="10043"/>
    <x v="3"/>
    <s v="Paypal"/>
    <n v="69676186"/>
    <s v="Web"/>
    <n v="23.81"/>
    <x v="1"/>
    <d v="1899-12-30T07:07:00"/>
  </r>
  <r>
    <n v="10044"/>
    <x v="3"/>
    <s v="Credit"/>
    <n v="72150231"/>
    <s v="Web"/>
    <n v="15.87"/>
    <x v="1"/>
    <d v="1899-12-30T13:46:00"/>
  </r>
  <r>
    <n v="10045"/>
    <x v="1"/>
    <s v="Credit"/>
    <n v="64874923"/>
    <s v="Web"/>
    <n v="20.82"/>
    <x v="0"/>
    <d v="1899-12-30T09:09:00"/>
  </r>
  <r>
    <n v="10046"/>
    <x v="3"/>
    <s v="Credit"/>
    <n v="79755506"/>
    <s v="Web"/>
    <n v="21.15"/>
    <x v="1"/>
    <d v="1899-12-30T06:06:00"/>
  </r>
  <r>
    <n v="10047"/>
    <x v="3"/>
    <s v="Paypal"/>
    <n v="43322747"/>
    <s v="Web"/>
    <n v="19.66"/>
    <x v="0"/>
    <d v="1899-12-30T18:50:00"/>
  </r>
  <r>
    <n v="10048"/>
    <x v="1"/>
    <s v="Paypal"/>
    <n v="57979095"/>
    <s v="Email"/>
    <n v="21.02"/>
    <x v="0"/>
    <d v="1899-12-30T03:03:00"/>
  </r>
  <r>
    <n v="10049"/>
    <x v="1"/>
    <s v="Credit"/>
    <n v="96485037"/>
    <s v="Web"/>
    <n v="23.13"/>
    <x v="0"/>
    <d v="1899-12-30T06:06:00"/>
  </r>
  <r>
    <n v="10050"/>
    <x v="1"/>
    <s v="Paypal"/>
    <n v="85636284"/>
    <s v="Web"/>
    <n v="15.17"/>
    <x v="0"/>
    <d v="1899-12-30T18:53:00"/>
  </r>
  <r>
    <n v="10051"/>
    <x v="0"/>
    <s v="Paypal"/>
    <n v="42519148"/>
    <s v="Web"/>
    <n v="209.51"/>
    <x v="1"/>
    <d v="1899-12-30T09:09:00"/>
  </r>
  <r>
    <n v="10052"/>
    <x v="1"/>
    <s v="Credit"/>
    <n v="59845178"/>
    <s v="Web"/>
    <n v="16.03"/>
    <x v="1"/>
    <d v="1899-12-30T17:28:00"/>
  </r>
  <r>
    <n v="10053"/>
    <x v="2"/>
    <s v="Credit"/>
    <n v="47961093"/>
    <s v="Email"/>
    <n v="16.170000000000002"/>
    <x v="0"/>
    <d v="1899-12-30T13:18:00"/>
  </r>
  <r>
    <n v="10054"/>
    <x v="0"/>
    <s v="Credit"/>
    <n v="32857450"/>
    <s v="Web"/>
    <n v="18.37"/>
    <x v="0"/>
    <d v="1899-12-30T08:08:00"/>
  </r>
  <r>
    <n v="10055"/>
    <x v="0"/>
    <s v="Credit"/>
    <n v="23437096"/>
    <s v="Web"/>
    <n v="15.96"/>
    <x v="1"/>
    <d v="1899-12-30T08:08:00"/>
  </r>
  <r>
    <n v="10056"/>
    <x v="2"/>
    <s v="Paypal"/>
    <n v="23846199"/>
    <s v="Web"/>
    <n v="19.29"/>
    <x v="1"/>
    <d v="1899-12-30T00:00:00"/>
  </r>
  <r>
    <n v="10057"/>
    <x v="1"/>
    <s v="Paypal"/>
    <n v="15630914"/>
    <s v="Email"/>
    <n v="16.489999999999998"/>
    <x v="0"/>
    <d v="1899-12-30T19:59:00"/>
  </r>
  <r>
    <n v="10058"/>
    <x v="0"/>
    <s v="Paypal"/>
    <n v="64471213"/>
    <s v="Web"/>
    <n v="18.12"/>
    <x v="1"/>
    <d v="1899-12-30T17:35:00"/>
  </r>
  <r>
    <n v="10059"/>
    <x v="0"/>
    <s v="Credit"/>
    <n v="70288635"/>
    <s v="Web"/>
    <n v="18.22"/>
    <x v="0"/>
    <d v="1899-12-30T15:52:00"/>
  </r>
  <r>
    <n v="10060"/>
    <x v="0"/>
    <s v="Credit"/>
    <n v="46067931"/>
    <s v="Web"/>
    <n v="18.32"/>
    <x v="1"/>
    <d v="1899-12-30T10:15:00"/>
  </r>
  <r>
    <n v="10061"/>
    <x v="1"/>
    <s v="Credit"/>
    <n v="73400603"/>
    <s v="Web"/>
    <n v="23.77"/>
    <x v="0"/>
    <d v="1899-12-30T19:53:00"/>
  </r>
  <r>
    <n v="10062"/>
    <x v="0"/>
    <s v="Paypal"/>
    <n v="31794035"/>
    <s v="Web"/>
    <n v="24.35"/>
    <x v="1"/>
    <d v="1899-12-30T15:16:00"/>
  </r>
  <r>
    <n v="10063"/>
    <x v="3"/>
    <s v="Credit"/>
    <n v="72954240"/>
    <s v="Email"/>
    <n v="20.13"/>
    <x v="0"/>
    <d v="1899-12-30T13:55:00"/>
  </r>
  <r>
    <n v="10064"/>
    <x v="2"/>
    <s v="Credit"/>
    <n v="12364851"/>
    <s v="Email"/>
    <n v="20.77"/>
    <x v="0"/>
    <d v="1899-12-30T13:34:00"/>
  </r>
  <r>
    <n v="10065"/>
    <x v="2"/>
    <s v="Credit"/>
    <n v="19974213"/>
    <s v="Email"/>
    <n v="16.98"/>
    <x v="0"/>
    <d v="1899-12-30T19:21:00"/>
  </r>
  <r>
    <n v="10066"/>
    <x v="0"/>
    <s v="Credit"/>
    <n v="68753569"/>
    <s v="Email"/>
    <n v="19.399999999999999"/>
    <x v="1"/>
    <d v="1899-12-30T15:02:00"/>
  </r>
  <r>
    <n v="10067"/>
    <x v="0"/>
    <s v="Paypal"/>
    <n v="77232784"/>
    <s v="Email"/>
    <n v="23.49"/>
    <x v="1"/>
    <d v="1899-12-30T04:04:00"/>
  </r>
  <r>
    <n v="10068"/>
    <x v="3"/>
    <s v="Credit"/>
    <n v="94731015"/>
    <s v="Web"/>
    <n v="15.58"/>
    <x v="1"/>
    <d v="1899-12-30T11:39:00"/>
  </r>
  <r>
    <n v="10069"/>
    <x v="3"/>
    <s v="Credit"/>
    <n v="49007475"/>
    <s v="Web"/>
    <n v="21.94"/>
    <x v="0"/>
    <d v="1899-12-30T20:19:00"/>
  </r>
  <r>
    <n v="10070"/>
    <x v="3"/>
    <s v="Credit"/>
    <n v="71384600"/>
    <s v="Email"/>
    <n v="229.73"/>
    <x v="1"/>
    <d v="1899-12-30T01:01:00"/>
  </r>
  <r>
    <n v="10071"/>
    <x v="1"/>
    <s v="Credit"/>
    <n v="15282110"/>
    <s v="Web"/>
    <n v="16.059999999999999"/>
    <x v="1"/>
    <d v="1899-12-30T10:31:00"/>
  </r>
  <r>
    <n v="10072"/>
    <x v="3"/>
    <s v="Credit"/>
    <n v="87012305"/>
    <s v="Web"/>
    <n v="22.21"/>
    <x v="0"/>
    <d v="1899-12-30T10:01:00"/>
  </r>
  <r>
    <n v="10073"/>
    <x v="1"/>
    <s v="Credit"/>
    <n v="27742544"/>
    <s v="Email"/>
    <n v="21.58"/>
    <x v="0"/>
    <d v="1899-12-30T00:00:00"/>
  </r>
  <r>
    <n v="10074"/>
    <x v="2"/>
    <s v="Paypal"/>
    <n v="97981670"/>
    <s v="Email"/>
    <n v="16.09"/>
    <x v="1"/>
    <d v="1899-12-30T03:03:00"/>
  </r>
  <r>
    <n v="10075"/>
    <x v="0"/>
    <s v="Credit"/>
    <n v="83670405"/>
    <s v="Email"/>
    <n v="16.100000000000001"/>
    <x v="0"/>
    <d v="1899-12-30T10:13:00"/>
  </r>
  <r>
    <n v="10076"/>
    <x v="0"/>
    <s v="Credit"/>
    <n v="99063530"/>
    <s v="Web"/>
    <n v="15.95"/>
    <x v="0"/>
    <d v="1899-12-30T00:00:00"/>
  </r>
  <r>
    <n v="10077"/>
    <x v="3"/>
    <s v="Credit"/>
    <n v="25978103"/>
    <s v="Email"/>
    <n v="17.77"/>
    <x v="1"/>
    <d v="1899-12-30T01:01:00"/>
  </r>
  <r>
    <n v="10078"/>
    <x v="2"/>
    <s v="Credit"/>
    <n v="81824666"/>
    <s v="Web"/>
    <n v="19.3"/>
    <x v="0"/>
    <d v="1899-12-30T11:24:00"/>
  </r>
  <r>
    <n v="10079"/>
    <x v="1"/>
    <s v="Paypal"/>
    <n v="86833489"/>
    <s v="Web"/>
    <n v="21.75"/>
    <x v="1"/>
    <d v="1899-12-30T10:23:00"/>
  </r>
  <r>
    <n v="10080"/>
    <x v="1"/>
    <s v="Paypal"/>
    <n v="73512800"/>
    <s v="Web"/>
    <n v="20.51"/>
    <x v="1"/>
    <d v="1899-12-30T11:29:00"/>
  </r>
  <r>
    <n v="10081"/>
    <x v="2"/>
    <s v="Credit"/>
    <n v="11673210"/>
    <s v="Web"/>
    <n v="16.14"/>
    <x v="0"/>
    <d v="1899-12-30T04:04:00"/>
  </r>
  <r>
    <n v="10082"/>
    <x v="1"/>
    <s v="Paypal"/>
    <n v="76787805"/>
    <s v="Email"/>
    <n v="157.76"/>
    <x v="1"/>
    <d v="1899-12-30T19:02:00"/>
  </r>
  <r>
    <n v="10083"/>
    <x v="3"/>
    <s v="Credit"/>
    <n v="34610946"/>
    <s v="Web"/>
    <n v="21.55"/>
    <x v="1"/>
    <d v="1899-12-30T09:09:00"/>
  </r>
  <r>
    <n v="10084"/>
    <x v="2"/>
    <s v="Paypal"/>
    <n v="69586073"/>
    <s v="Web"/>
    <n v="21.85"/>
    <x v="0"/>
    <d v="1899-12-30T12:24:00"/>
  </r>
  <r>
    <n v="10085"/>
    <x v="0"/>
    <s v="Credit"/>
    <n v="87017416"/>
    <s v="Web"/>
    <n v="21.7"/>
    <x v="0"/>
    <d v="1899-12-30T13:33:00"/>
  </r>
  <r>
    <n v="10086"/>
    <x v="0"/>
    <s v="Paypal"/>
    <n v="37371293"/>
    <s v="Web"/>
    <n v="20.309999999999999"/>
    <x v="1"/>
    <d v="1899-12-30T19:26:00"/>
  </r>
  <r>
    <n v="10087"/>
    <x v="0"/>
    <s v="Credit"/>
    <n v="27497600"/>
    <s v="Email"/>
    <n v="23.62"/>
    <x v="1"/>
    <d v="1899-12-30T22:20:00"/>
  </r>
  <r>
    <n v="10088"/>
    <x v="0"/>
    <s v="Credit"/>
    <n v="29510284"/>
    <s v="Web"/>
    <n v="216.37"/>
    <x v="1"/>
    <d v="1899-12-30T10:20:00"/>
  </r>
  <r>
    <n v="10089"/>
    <x v="2"/>
    <s v="Paypal"/>
    <n v="40878208"/>
    <s v="Web"/>
    <n v="21.99"/>
    <x v="0"/>
    <d v="1899-12-30T03:03:00"/>
  </r>
  <r>
    <n v="10090"/>
    <x v="1"/>
    <s v="Credit"/>
    <n v="83375454"/>
    <s v="Email"/>
    <n v="18.2"/>
    <x v="0"/>
    <d v="1899-12-30T05:05:00"/>
  </r>
  <r>
    <n v="10091"/>
    <x v="0"/>
    <s v="Credit"/>
    <n v="61236522"/>
    <s v="Email"/>
    <n v="17.309999999999999"/>
    <x v="1"/>
    <d v="1899-12-30T00:00:00"/>
  </r>
  <r>
    <n v="10092"/>
    <x v="1"/>
    <s v="Credit"/>
    <n v="68788857"/>
    <s v="Web"/>
    <n v="23.94"/>
    <x v="1"/>
    <d v="1899-12-30T16:08:00"/>
  </r>
  <r>
    <n v="10093"/>
    <x v="1"/>
    <s v="Paypal"/>
    <n v="58309878"/>
    <s v="Email"/>
    <n v="174.25"/>
    <x v="1"/>
    <d v="1899-12-30T18:31:00"/>
  </r>
  <r>
    <n v="10094"/>
    <x v="1"/>
    <s v="Paypal"/>
    <n v="84324439"/>
    <s v="Web"/>
    <n v="20.260000000000002"/>
    <x v="0"/>
    <d v="1899-12-30T04:04:00"/>
  </r>
  <r>
    <n v="10095"/>
    <x v="2"/>
    <s v="Credit"/>
    <n v="90647889"/>
    <s v="Web"/>
    <n v="18.73"/>
    <x v="0"/>
    <d v="1899-12-30T00:00:00"/>
  </r>
  <r>
    <n v="10096"/>
    <x v="2"/>
    <s v="Paypal"/>
    <n v="31225474"/>
    <s v="Web"/>
    <n v="22.88"/>
    <x v="1"/>
    <d v="1899-12-30T13:09:00"/>
  </r>
  <r>
    <n v="10097"/>
    <x v="1"/>
    <s v="Paypal"/>
    <n v="79286039"/>
    <s v="Web"/>
    <n v="19.149999999999999"/>
    <x v="0"/>
    <d v="1899-12-30T14:44:00"/>
  </r>
  <r>
    <n v="10098"/>
    <x v="3"/>
    <s v="Credit"/>
    <n v="69628094"/>
    <s v="Email"/>
    <n v="15.33"/>
    <x v="1"/>
    <d v="1899-12-30T01:01:00"/>
  </r>
  <r>
    <n v="10099"/>
    <x v="1"/>
    <s v="Paypal"/>
    <n v="19891764"/>
    <s v="Web"/>
    <n v="20.82"/>
    <x v="0"/>
    <d v="1899-12-30T18:01:00"/>
  </r>
  <r>
    <n v="10100"/>
    <x v="1"/>
    <s v="Credit"/>
    <n v="21992857"/>
    <s v="Web"/>
    <n v="20.61"/>
    <x v="0"/>
    <d v="1899-12-30T18:29:00"/>
  </r>
  <r>
    <n v="10101"/>
    <x v="0"/>
    <s v="Credit"/>
    <n v="40572972"/>
    <s v="Web"/>
    <n v="16.43"/>
    <x v="0"/>
    <d v="1899-12-30T11:23:00"/>
  </r>
  <r>
    <n v="10102"/>
    <x v="1"/>
    <s v="Credit"/>
    <n v="80218197"/>
    <s v="Web"/>
    <n v="21.1"/>
    <x v="0"/>
    <d v="1899-12-30T02:02:00"/>
  </r>
  <r>
    <n v="10103"/>
    <x v="2"/>
    <s v="Paypal"/>
    <n v="72072353"/>
    <s v="Email"/>
    <n v="21.64"/>
    <x v="1"/>
    <d v="1899-12-30T22:40:00"/>
  </r>
  <r>
    <n v="10104"/>
    <x v="1"/>
    <s v="Paypal"/>
    <n v="44250706"/>
    <s v="Email"/>
    <n v="18.059999999999999"/>
    <x v="1"/>
    <d v="1899-12-30T16:00:00"/>
  </r>
  <r>
    <n v="10105"/>
    <x v="0"/>
    <s v="Credit"/>
    <n v="31062653"/>
    <s v="Web"/>
    <n v="19.350000000000001"/>
    <x v="1"/>
    <d v="1899-12-30T10:06:00"/>
  </r>
  <r>
    <n v="10106"/>
    <x v="2"/>
    <s v="Credit"/>
    <n v="84047393"/>
    <s v="Web"/>
    <n v="23.7"/>
    <x v="0"/>
    <d v="1899-12-30T19:02:00"/>
  </r>
  <r>
    <n v="10107"/>
    <x v="2"/>
    <s v="Credit"/>
    <n v="59891368"/>
    <s v="Web"/>
    <n v="18.93"/>
    <x v="1"/>
    <d v="1899-12-30T09:09:00"/>
  </r>
  <r>
    <n v="10108"/>
    <x v="2"/>
    <s v="Credit"/>
    <n v="47234209"/>
    <s v="Email"/>
    <n v="16.829999999999998"/>
    <x v="1"/>
    <d v="1899-12-30T16:20:00"/>
  </r>
  <r>
    <n v="10109"/>
    <x v="1"/>
    <s v="Credit"/>
    <n v="47893510"/>
    <s v="Web"/>
    <n v="22.19"/>
    <x v="1"/>
    <d v="1899-12-30T18:52:00"/>
  </r>
  <r>
    <n v="10110"/>
    <x v="1"/>
    <s v="Credit"/>
    <n v="23513829"/>
    <s v="Web"/>
    <n v="23.9"/>
    <x v="1"/>
    <d v="1899-12-30T19:40:00"/>
  </r>
  <r>
    <n v="10111"/>
    <x v="0"/>
    <s v="Credit"/>
    <n v="20993720"/>
    <s v="Web"/>
    <n v="17.47"/>
    <x v="0"/>
    <d v="1899-12-30T10:53:00"/>
  </r>
  <r>
    <n v="10112"/>
    <x v="1"/>
    <s v="Credit"/>
    <n v="58724265"/>
    <s v="Email"/>
    <n v="209.37"/>
    <x v="1"/>
    <d v="1899-12-30T20:11:00"/>
  </r>
  <r>
    <n v="10113"/>
    <x v="2"/>
    <s v="Credit"/>
    <n v="47687764"/>
    <s v="Web"/>
    <n v="18"/>
    <x v="0"/>
    <d v="1899-12-30T08:08:00"/>
  </r>
  <r>
    <n v="10114"/>
    <x v="0"/>
    <s v="Credit"/>
    <n v="53008101"/>
    <s v="Web"/>
    <n v="22.83"/>
    <x v="1"/>
    <d v="1899-12-30T10:17:00"/>
  </r>
  <r>
    <n v="10115"/>
    <x v="0"/>
    <s v="Credit"/>
    <n v="68494188"/>
    <s v="Email"/>
    <n v="20.309999999999999"/>
    <x v="0"/>
    <d v="1899-12-30T14:34:00"/>
  </r>
  <r>
    <n v="10116"/>
    <x v="3"/>
    <s v="Paypal"/>
    <n v="40357817"/>
    <s v="Web"/>
    <n v="22.06"/>
    <x v="0"/>
    <d v="1899-12-30T11:07:00"/>
  </r>
  <r>
    <n v="10117"/>
    <x v="2"/>
    <s v="Paypal"/>
    <n v="91328383"/>
    <s v="Web"/>
    <n v="15.22"/>
    <x v="1"/>
    <d v="1899-12-30T10:39:00"/>
  </r>
  <r>
    <n v="10118"/>
    <x v="3"/>
    <s v="Paypal"/>
    <n v="51497241"/>
    <s v="Web"/>
    <n v="20.6"/>
    <x v="0"/>
    <d v="1899-12-30T20:46:00"/>
  </r>
  <r>
    <n v="10119"/>
    <x v="0"/>
    <s v="Credit"/>
    <n v="42829269"/>
    <s v="Web"/>
    <n v="18.25"/>
    <x v="0"/>
    <d v="1899-12-30T20:42:00"/>
  </r>
  <r>
    <n v="10120"/>
    <x v="0"/>
    <s v="Credit"/>
    <n v="56174714"/>
    <s v="Web"/>
    <n v="174.18"/>
    <x v="1"/>
    <d v="1899-12-30T12:42:00"/>
  </r>
  <r>
    <n v="10121"/>
    <x v="2"/>
    <s v="Credit"/>
    <n v="17210514"/>
    <s v="Email"/>
    <n v="19.579999999999998"/>
    <x v="0"/>
    <d v="1899-12-30T22:31:00"/>
  </r>
  <r>
    <n v="10122"/>
    <x v="1"/>
    <s v="Paypal"/>
    <n v="40504819"/>
    <s v="Web"/>
    <n v="17.91"/>
    <x v="1"/>
    <d v="1899-12-30T19:14:00"/>
  </r>
  <r>
    <n v="10123"/>
    <x v="1"/>
    <s v="Credit"/>
    <n v="58186991"/>
    <s v="Web"/>
    <n v="22.9"/>
    <x v="1"/>
    <d v="1899-12-30T12:16:00"/>
  </r>
  <r>
    <n v="10124"/>
    <x v="2"/>
    <s v="Paypal"/>
    <n v="46376047"/>
    <s v="Web"/>
    <n v="22.26"/>
    <x v="1"/>
    <d v="1899-12-30T17:50:00"/>
  </r>
  <r>
    <n v="10125"/>
    <x v="3"/>
    <s v="Credit"/>
    <n v="95760408"/>
    <s v="Web"/>
    <n v="19.04"/>
    <x v="1"/>
    <d v="1899-12-30T15:23:00"/>
  </r>
  <r>
    <n v="10126"/>
    <x v="0"/>
    <s v="Credit"/>
    <n v="73024614"/>
    <s v="Web"/>
    <n v="17.420000000000002"/>
    <x v="0"/>
    <d v="1899-12-30T05:05:00"/>
  </r>
  <r>
    <n v="10127"/>
    <x v="1"/>
    <s v="Paypal"/>
    <n v="63167563"/>
    <s v="Web"/>
    <n v="18.54"/>
    <x v="1"/>
    <d v="1899-12-30T19:30:00"/>
  </r>
  <r>
    <n v="10128"/>
    <x v="2"/>
    <s v="Credit"/>
    <n v="83800724"/>
    <s v="Web"/>
    <n v="19.739999999999998"/>
    <x v="0"/>
    <d v="1899-12-30T12:49:00"/>
  </r>
  <r>
    <n v="10129"/>
    <x v="1"/>
    <s v="Credit"/>
    <n v="11739665"/>
    <s v="Web"/>
    <n v="22.03"/>
    <x v="0"/>
    <d v="1899-12-30T14:49:00"/>
  </r>
  <r>
    <n v="10130"/>
    <x v="1"/>
    <s v="Paypal"/>
    <n v="74393415"/>
    <s v="Web"/>
    <n v="236.49"/>
    <x v="1"/>
    <d v="1899-12-30T16:24:00"/>
  </r>
  <r>
    <n v="10131"/>
    <x v="3"/>
    <s v="Paypal"/>
    <n v="30372359"/>
    <s v="Email"/>
    <n v="19.3"/>
    <x v="0"/>
    <d v="1899-12-30T17:00:00"/>
  </r>
  <r>
    <n v="10132"/>
    <x v="0"/>
    <s v="Credit"/>
    <n v="47768495"/>
    <s v="Email"/>
    <n v="23.73"/>
    <x v="0"/>
    <d v="1899-12-30T16:57:00"/>
  </r>
  <r>
    <n v="10133"/>
    <x v="1"/>
    <s v="Paypal"/>
    <n v="74154714"/>
    <s v="Web"/>
    <n v="19.96"/>
    <x v="1"/>
    <d v="1899-12-30T16:50:00"/>
  </r>
  <r>
    <n v="10134"/>
    <x v="0"/>
    <s v="Credit"/>
    <n v="33525138"/>
    <s v="Web"/>
    <n v="20.75"/>
    <x v="0"/>
    <d v="1899-12-30T15:02:00"/>
  </r>
  <r>
    <n v="10135"/>
    <x v="3"/>
    <s v="Paypal"/>
    <n v="84542864"/>
    <s v="Web"/>
    <n v="22.37"/>
    <x v="0"/>
    <d v="1899-12-30T08:08:00"/>
  </r>
  <r>
    <n v="10136"/>
    <x v="1"/>
    <s v="Credit"/>
    <n v="24537107"/>
    <s v="Email"/>
    <n v="24.03"/>
    <x v="0"/>
    <d v="1899-12-30T11:14:00"/>
  </r>
  <r>
    <n v="10137"/>
    <x v="1"/>
    <s v="Credit"/>
    <n v="74241899"/>
    <s v="Web"/>
    <n v="24.59"/>
    <x v="0"/>
    <d v="1899-12-30T04:04:00"/>
  </r>
  <r>
    <n v="10138"/>
    <x v="1"/>
    <s v="Paypal"/>
    <n v="33200655"/>
    <s v="Email"/>
    <n v="155.91"/>
    <x v="1"/>
    <d v="1899-12-30T18:38:00"/>
  </r>
  <r>
    <n v="10139"/>
    <x v="0"/>
    <s v="Credit"/>
    <n v="89349547"/>
    <s v="Email"/>
    <n v="16.43"/>
    <x v="1"/>
    <d v="1899-12-30T09:09:00"/>
  </r>
  <r>
    <n v="10140"/>
    <x v="3"/>
    <s v="Paypal"/>
    <n v="83528887"/>
    <s v="Web"/>
    <n v="15.71"/>
    <x v="1"/>
    <d v="1899-12-30T16:44:00"/>
  </r>
  <r>
    <n v="10141"/>
    <x v="1"/>
    <s v="Paypal"/>
    <n v="21113649"/>
    <s v="Web"/>
    <n v="15.19"/>
    <x v="1"/>
    <d v="1899-12-30T16:22:00"/>
  </r>
  <r>
    <n v="10142"/>
    <x v="1"/>
    <s v="Paypal"/>
    <n v="35126822"/>
    <s v="Web"/>
    <n v="21.35"/>
    <x v="0"/>
    <d v="1899-12-30T17:54:00"/>
  </r>
  <r>
    <n v="10143"/>
    <x v="1"/>
    <s v="Credit"/>
    <n v="98692914"/>
    <s v="Web"/>
    <n v="19.47"/>
    <x v="0"/>
    <d v="1899-12-30T18:17:00"/>
  </r>
  <r>
    <n v="10144"/>
    <x v="1"/>
    <s v="Credit"/>
    <n v="96105789"/>
    <s v="Web"/>
    <n v="21.49"/>
    <x v="0"/>
    <d v="1899-12-30T09:09:00"/>
  </r>
  <r>
    <n v="10145"/>
    <x v="0"/>
    <s v="Paypal"/>
    <n v="72991138"/>
    <s v="Web"/>
    <n v="22.2"/>
    <x v="0"/>
    <d v="1899-12-30T12:29:00"/>
  </r>
  <r>
    <n v="10146"/>
    <x v="0"/>
    <s v="Paypal"/>
    <n v="77775458"/>
    <s v="Web"/>
    <n v="21.15"/>
    <x v="0"/>
    <d v="1899-12-30T07:07:00"/>
  </r>
  <r>
    <n v="10147"/>
    <x v="0"/>
    <s v="Credit"/>
    <n v="71420485"/>
    <s v="Web"/>
    <n v="15.16"/>
    <x v="0"/>
    <d v="1899-12-30T11:19:00"/>
  </r>
  <r>
    <n v="10148"/>
    <x v="0"/>
    <s v="Credit"/>
    <n v="55498553"/>
    <s v="Email"/>
    <n v="15.71"/>
    <x v="1"/>
    <d v="1899-12-30T09:09:00"/>
  </r>
  <r>
    <n v="10149"/>
    <x v="1"/>
    <s v="Paypal"/>
    <n v="93904863"/>
    <s v="Web"/>
    <n v="24.65"/>
    <x v="1"/>
    <d v="1899-12-30T20:41:00"/>
  </r>
  <r>
    <n v="10150"/>
    <x v="1"/>
    <s v="Paypal"/>
    <n v="37998977"/>
    <s v="Email"/>
    <n v="24.88"/>
    <x v="1"/>
    <d v="1899-12-30T15:23:00"/>
  </r>
  <r>
    <n v="10151"/>
    <x v="0"/>
    <s v="Paypal"/>
    <n v="24697741"/>
    <s v="Email"/>
    <n v="17.489999999999998"/>
    <x v="1"/>
    <d v="1899-12-30T21:46:00"/>
  </r>
  <r>
    <n v="10152"/>
    <x v="1"/>
    <s v="Credit"/>
    <n v="77906388"/>
    <s v="Web"/>
    <n v="19.71"/>
    <x v="0"/>
    <d v="1899-12-30T07:07:00"/>
  </r>
  <r>
    <n v="10153"/>
    <x v="3"/>
    <s v="Credit"/>
    <n v="79915334"/>
    <s v="Web"/>
    <n v="17.329999999999998"/>
    <x v="1"/>
    <d v="1899-12-30T02:02:00"/>
  </r>
  <r>
    <n v="10154"/>
    <x v="1"/>
    <s v="Credit"/>
    <n v="50624253"/>
    <s v="Web"/>
    <n v="15.56"/>
    <x v="0"/>
    <d v="1899-12-30T21:07:00"/>
  </r>
  <r>
    <n v="10155"/>
    <x v="0"/>
    <s v="Credit"/>
    <n v="32851119"/>
    <s v="Web"/>
    <n v="18.940000000000001"/>
    <x v="0"/>
    <d v="1899-12-30T20:00:00"/>
  </r>
  <r>
    <n v="10156"/>
    <x v="2"/>
    <s v="Credit"/>
    <n v="79812666"/>
    <s v="Web"/>
    <n v="22.86"/>
    <x v="1"/>
    <d v="1899-12-30T16:02:00"/>
  </r>
  <r>
    <n v="10157"/>
    <x v="3"/>
    <s v="Paypal"/>
    <n v="45319579"/>
    <s v="Web"/>
    <n v="15.18"/>
    <x v="1"/>
    <d v="1899-12-30T06:06:00"/>
  </r>
  <r>
    <n v="10158"/>
    <x v="3"/>
    <s v="Credit"/>
    <n v="44466808"/>
    <s v="Web"/>
    <n v="22.46"/>
    <x v="1"/>
    <d v="1899-12-30T17:44:00"/>
  </r>
  <r>
    <n v="10159"/>
    <x v="1"/>
    <s v="Credit"/>
    <n v="26950438"/>
    <s v="Email"/>
    <n v="21.39"/>
    <x v="1"/>
    <d v="1899-12-30T17:17:00"/>
  </r>
  <r>
    <n v="10160"/>
    <x v="3"/>
    <s v="Credit"/>
    <n v="66610830"/>
    <s v="Email"/>
    <n v="22.17"/>
    <x v="0"/>
    <d v="1899-12-30T10:23:00"/>
  </r>
  <r>
    <n v="10161"/>
    <x v="2"/>
    <s v="Paypal"/>
    <n v="45496161"/>
    <s v="Web"/>
    <n v="234.63"/>
    <x v="1"/>
    <d v="1899-12-30T09:09:00"/>
  </r>
  <r>
    <n v="10162"/>
    <x v="2"/>
    <s v="Paypal"/>
    <n v="57085887"/>
    <s v="Web"/>
    <n v="24.97"/>
    <x v="1"/>
    <d v="1899-12-30T22:11:00"/>
  </r>
  <r>
    <n v="10163"/>
    <x v="1"/>
    <s v="Credit"/>
    <n v="86987062"/>
    <s v="Web"/>
    <n v="15.72"/>
    <x v="1"/>
    <d v="1899-12-30T10:53:00"/>
  </r>
  <r>
    <n v="10164"/>
    <x v="0"/>
    <s v="Credit"/>
    <n v="75029194"/>
    <s v="Web"/>
    <n v="24.35"/>
    <x v="1"/>
    <d v="1899-12-30T08:08:00"/>
  </r>
  <r>
    <n v="10165"/>
    <x v="1"/>
    <s v="Paypal"/>
    <n v="16712886"/>
    <s v="Email"/>
    <n v="16.09"/>
    <x v="1"/>
    <d v="1899-12-30T08:08:00"/>
  </r>
  <r>
    <n v="10166"/>
    <x v="1"/>
    <s v="Credit"/>
    <n v="39307303"/>
    <s v="Web"/>
    <n v="23.51"/>
    <x v="1"/>
    <d v="1899-12-30T16:18:00"/>
  </r>
  <r>
    <n v="10167"/>
    <x v="2"/>
    <s v="Paypal"/>
    <n v="41334963"/>
    <s v="Web"/>
    <n v="22.59"/>
    <x v="1"/>
    <d v="1899-12-30T16:51:00"/>
  </r>
  <r>
    <n v="10168"/>
    <x v="0"/>
    <s v="Credit"/>
    <n v="58630343"/>
    <s v="Web"/>
    <n v="15.59"/>
    <x v="0"/>
    <d v="1899-12-30T09:09:00"/>
  </r>
  <r>
    <n v="10169"/>
    <x v="1"/>
    <s v="Credit"/>
    <n v="87184105"/>
    <s v="Web"/>
    <n v="190.81"/>
    <x v="1"/>
    <d v="1899-12-30T21:57:00"/>
  </r>
  <r>
    <n v="10170"/>
    <x v="1"/>
    <s v="Paypal"/>
    <n v="35358631"/>
    <s v="Web"/>
    <n v="21.12"/>
    <x v="1"/>
    <d v="1899-12-30T16:40:00"/>
  </r>
  <r>
    <n v="10171"/>
    <x v="2"/>
    <s v="Credit"/>
    <n v="55749730"/>
    <s v="Web"/>
    <n v="24.6"/>
    <x v="0"/>
    <d v="1899-12-30T20:38:00"/>
  </r>
  <r>
    <n v="10172"/>
    <x v="2"/>
    <s v="Paypal"/>
    <n v="62374456"/>
    <s v="Web"/>
    <n v="21.22"/>
    <x v="0"/>
    <d v="1899-12-30T12:20:00"/>
  </r>
  <r>
    <n v="10173"/>
    <x v="1"/>
    <s v="Credit"/>
    <n v="84556568"/>
    <s v="Web"/>
    <n v="21.78"/>
    <x v="0"/>
    <d v="1899-12-30T07:07:00"/>
  </r>
  <r>
    <n v="10174"/>
    <x v="1"/>
    <s v="Credit"/>
    <n v="57605353"/>
    <s v="Web"/>
    <n v="16.54"/>
    <x v="0"/>
    <d v="1899-12-30T17:52:00"/>
  </r>
  <r>
    <n v="10175"/>
    <x v="0"/>
    <s v="Credit"/>
    <n v="45033697"/>
    <s v="Email"/>
    <n v="177.32"/>
    <x v="1"/>
    <d v="1899-12-30T15:52:00"/>
  </r>
  <r>
    <n v="10176"/>
    <x v="3"/>
    <s v="Credit"/>
    <n v="33917941"/>
    <s v="Web"/>
    <n v="21.5"/>
    <x v="1"/>
    <d v="1899-12-30T10:53:00"/>
  </r>
  <r>
    <n v="10177"/>
    <x v="1"/>
    <s v="Paypal"/>
    <n v="39654675"/>
    <s v="Web"/>
    <n v="24.65"/>
    <x v="0"/>
    <d v="1899-12-30T20:45:00"/>
  </r>
  <r>
    <n v="10178"/>
    <x v="2"/>
    <s v="Paypal"/>
    <n v="47532285"/>
    <s v="Web"/>
    <n v="19.43"/>
    <x v="0"/>
    <d v="1899-12-30T09:09:00"/>
  </r>
  <r>
    <n v="10179"/>
    <x v="1"/>
    <s v="Credit"/>
    <n v="85998809"/>
    <s v="Web"/>
    <n v="21.12"/>
    <x v="0"/>
    <d v="1899-12-30T20:13:00"/>
  </r>
  <r>
    <n v="10180"/>
    <x v="1"/>
    <s v="Credit"/>
    <n v="34960635"/>
    <s v="Web"/>
    <n v="18.100000000000001"/>
    <x v="0"/>
    <d v="1899-12-30T20:32:00"/>
  </r>
  <r>
    <n v="10181"/>
    <x v="0"/>
    <s v="Credit"/>
    <n v="85117076"/>
    <s v="Email"/>
    <n v="24.4"/>
    <x v="1"/>
    <d v="1899-12-30T13:25:00"/>
  </r>
  <r>
    <n v="10182"/>
    <x v="3"/>
    <s v="Credit"/>
    <n v="67865323"/>
    <s v="Web"/>
    <n v="19.37"/>
    <x v="1"/>
    <d v="1899-12-30T21:48:00"/>
  </r>
  <r>
    <n v="10183"/>
    <x v="1"/>
    <s v="Credit"/>
    <n v="55061563"/>
    <s v="Email"/>
    <n v="19.170000000000002"/>
    <x v="0"/>
    <d v="1899-12-30T00:00:00"/>
  </r>
  <r>
    <n v="10184"/>
    <x v="3"/>
    <s v="Credit"/>
    <n v="58022125"/>
    <s v="Email"/>
    <n v="241.77"/>
    <x v="1"/>
    <d v="1899-12-30T09:09:00"/>
  </r>
  <r>
    <n v="10185"/>
    <x v="1"/>
    <s v="Paypal"/>
    <n v="25679000"/>
    <s v="Web"/>
    <n v="19.649999999999999"/>
    <x v="1"/>
    <d v="1899-12-30T20:46:00"/>
  </r>
  <r>
    <n v="10186"/>
    <x v="1"/>
    <s v="Paypal"/>
    <n v="35078468"/>
    <s v="Web"/>
    <n v="19.88"/>
    <x v="1"/>
    <d v="1899-12-30T08:08:00"/>
  </r>
  <r>
    <n v="10187"/>
    <x v="1"/>
    <s v="Paypal"/>
    <n v="75772325"/>
    <s v="Web"/>
    <n v="15.18"/>
    <x v="0"/>
    <d v="1899-12-30T12:30:00"/>
  </r>
  <r>
    <n v="10188"/>
    <x v="1"/>
    <s v="Paypal"/>
    <n v="25433486"/>
    <s v="Web"/>
    <n v="15.08"/>
    <x v="1"/>
    <d v="1899-12-30T12:15:00"/>
  </r>
  <r>
    <n v="10189"/>
    <x v="2"/>
    <s v="Paypal"/>
    <n v="65056232"/>
    <s v="Web"/>
    <n v="23.74"/>
    <x v="1"/>
    <d v="1899-12-30T05:05:00"/>
  </r>
  <r>
    <n v="10190"/>
    <x v="2"/>
    <s v="Credit"/>
    <n v="96077043"/>
    <s v="Web"/>
    <n v="19.440000000000001"/>
    <x v="1"/>
    <d v="1899-12-30T09:09:00"/>
  </r>
  <r>
    <n v="10191"/>
    <x v="3"/>
    <s v="Credit"/>
    <n v="68380003"/>
    <s v="Web"/>
    <n v="17.7"/>
    <x v="0"/>
    <d v="1899-12-30T02:02:00"/>
  </r>
  <r>
    <n v="10192"/>
    <x v="1"/>
    <s v="Credit"/>
    <n v="92733708"/>
    <s v="Web"/>
    <n v="16.989999999999998"/>
    <x v="0"/>
    <d v="1899-12-30T17:34:00"/>
  </r>
  <r>
    <n v="10193"/>
    <x v="0"/>
    <s v="Paypal"/>
    <n v="17547620"/>
    <s v="Email"/>
    <n v="16.13"/>
    <x v="1"/>
    <d v="1899-12-30T13:37:00"/>
  </r>
  <r>
    <n v="10194"/>
    <x v="1"/>
    <s v="Paypal"/>
    <n v="95291830"/>
    <s v="Web"/>
    <n v="24.8"/>
    <x v="0"/>
    <d v="1899-12-30T20:28:00"/>
  </r>
  <r>
    <n v="10195"/>
    <x v="1"/>
    <s v="Paypal"/>
    <n v="49471722"/>
    <s v="Web"/>
    <n v="17.52"/>
    <x v="1"/>
    <d v="1899-12-30T20:35:00"/>
  </r>
  <r>
    <n v="10196"/>
    <x v="2"/>
    <s v="Paypal"/>
    <n v="70336893"/>
    <s v="Web"/>
    <n v="23.63"/>
    <x v="1"/>
    <d v="1899-12-30T19:47:00"/>
  </r>
  <r>
    <n v="10197"/>
    <x v="1"/>
    <s v="Credit"/>
    <n v="44142213"/>
    <s v="Web"/>
    <n v="23.03"/>
    <x v="0"/>
    <d v="1899-12-30T11:27:00"/>
  </r>
  <r>
    <n v="10198"/>
    <x v="1"/>
    <s v="Paypal"/>
    <n v="69832322"/>
    <s v="Web"/>
    <n v="21.03"/>
    <x v="0"/>
    <d v="1899-12-30T19:18:00"/>
  </r>
  <r>
    <n v="10199"/>
    <x v="3"/>
    <s v="Credit"/>
    <n v="54284580"/>
    <s v="Web"/>
    <n v="21.88"/>
    <x v="1"/>
    <d v="1899-12-30T03:03:00"/>
  </r>
  <r>
    <n v="10200"/>
    <x v="3"/>
    <s v="Credit"/>
    <n v="69967343"/>
    <s v="Email"/>
    <n v="24.86"/>
    <x v="1"/>
    <d v="1899-12-30T17:27:00"/>
  </r>
  <r>
    <n v="10201"/>
    <x v="2"/>
    <s v="Credit"/>
    <n v="70932816"/>
    <s v="Email"/>
    <n v="21.43"/>
    <x v="0"/>
    <d v="1899-12-30T07:07:00"/>
  </r>
  <r>
    <n v="10202"/>
    <x v="3"/>
    <s v="Paypal"/>
    <n v="74082072"/>
    <s v="Web"/>
    <n v="16.32"/>
    <x v="0"/>
    <d v="1899-12-30T15:09:00"/>
  </r>
  <r>
    <n v="10203"/>
    <x v="0"/>
    <s v="Credit"/>
    <n v="92299116"/>
    <s v="Web"/>
    <n v="17.2"/>
    <x v="0"/>
    <d v="1899-12-30T00:00:00"/>
  </r>
  <r>
    <n v="10204"/>
    <x v="2"/>
    <s v="Paypal"/>
    <n v="33160396"/>
    <s v="Web"/>
    <n v="17.87"/>
    <x v="0"/>
    <d v="1899-12-30T07:07:00"/>
  </r>
  <r>
    <n v="10205"/>
    <x v="3"/>
    <s v="Credit"/>
    <n v="22141389"/>
    <s v="Web"/>
    <n v="17.27"/>
    <x v="0"/>
    <d v="1899-12-30T07:07:00"/>
  </r>
  <r>
    <n v="10206"/>
    <x v="3"/>
    <s v="Credit"/>
    <n v="43297905"/>
    <s v="Web"/>
    <n v="19.760000000000002"/>
    <x v="1"/>
    <d v="1899-12-30T21:13:00"/>
  </r>
  <r>
    <n v="10207"/>
    <x v="0"/>
    <s v="Paypal"/>
    <n v="72307242"/>
    <s v="Web"/>
    <n v="17.100000000000001"/>
    <x v="1"/>
    <d v="1899-12-30T06:06:00"/>
  </r>
  <r>
    <n v="10208"/>
    <x v="1"/>
    <s v="Credit"/>
    <n v="66131853"/>
    <s v="Email"/>
    <n v="15.66"/>
    <x v="1"/>
    <d v="1899-12-30T11:18:00"/>
  </r>
  <r>
    <n v="10209"/>
    <x v="1"/>
    <s v="Credit"/>
    <n v="71755916"/>
    <s v="Web"/>
    <n v="22.37"/>
    <x v="1"/>
    <d v="1899-12-30T16:21:00"/>
  </r>
  <r>
    <n v="10210"/>
    <x v="0"/>
    <s v="Credit"/>
    <n v="55102089"/>
    <s v="Web"/>
    <n v="15.81"/>
    <x v="0"/>
    <d v="1899-12-30T12:26:00"/>
  </r>
  <r>
    <n v="10211"/>
    <x v="3"/>
    <s v="Credit"/>
    <n v="25266837"/>
    <s v="Web"/>
    <n v="18.75"/>
    <x v="0"/>
    <d v="1899-12-30T02:02:00"/>
  </r>
  <r>
    <n v="10212"/>
    <x v="1"/>
    <s v="Credit"/>
    <n v="17246696"/>
    <s v="Email"/>
    <n v="192.41"/>
    <x v="1"/>
    <d v="1899-12-30T20:23:00"/>
  </r>
  <r>
    <n v="10213"/>
    <x v="3"/>
    <s v="Credit"/>
    <n v="55149876"/>
    <s v="Email"/>
    <n v="242.52"/>
    <x v="1"/>
    <d v="1899-12-30T09:09:00"/>
  </r>
  <r>
    <n v="10214"/>
    <x v="2"/>
    <s v="Credit"/>
    <n v="66024609"/>
    <s v="Web"/>
    <n v="20.399999999999999"/>
    <x v="1"/>
    <d v="1899-12-30T00:00:00"/>
  </r>
  <r>
    <n v="10215"/>
    <x v="0"/>
    <s v="Credit"/>
    <n v="74962881"/>
    <s v="Web"/>
    <n v="24.71"/>
    <x v="0"/>
    <d v="1899-12-30T12:45:00"/>
  </r>
  <r>
    <n v="10216"/>
    <x v="0"/>
    <s v="Credit"/>
    <n v="66903731"/>
    <s v="Web"/>
    <n v="21.49"/>
    <x v="0"/>
    <d v="1899-12-30T08:08:00"/>
  </r>
  <r>
    <n v="10217"/>
    <x v="1"/>
    <s v="Paypal"/>
    <n v="71026884"/>
    <s v="Web"/>
    <n v="22.26"/>
    <x v="0"/>
    <d v="1899-12-30T05:05:00"/>
  </r>
  <r>
    <n v="10218"/>
    <x v="1"/>
    <s v="Credit"/>
    <n v="86140667"/>
    <s v="Web"/>
    <n v="22.39"/>
    <x v="1"/>
    <d v="1899-12-30T16:16:00"/>
  </r>
  <r>
    <n v="10219"/>
    <x v="0"/>
    <s v="Credit"/>
    <n v="97905965"/>
    <s v="Email"/>
    <n v="21.01"/>
    <x v="1"/>
    <d v="1899-12-30T08:08:00"/>
  </r>
  <r>
    <n v="10220"/>
    <x v="1"/>
    <s v="Credit"/>
    <n v="40197352"/>
    <s v="Web"/>
    <n v="226.15"/>
    <x v="1"/>
    <d v="1899-12-30T16:41:00"/>
  </r>
  <r>
    <n v="10221"/>
    <x v="1"/>
    <s v="Paypal"/>
    <n v="43741856"/>
    <s v="Web"/>
    <n v="20.67"/>
    <x v="1"/>
    <d v="1899-12-30T19:27:00"/>
  </r>
  <r>
    <n v="10222"/>
    <x v="1"/>
    <s v="Credit"/>
    <n v="78186031"/>
    <s v="Web"/>
    <n v="21.72"/>
    <x v="0"/>
    <d v="1899-12-30T20:04:00"/>
  </r>
  <r>
    <n v="10223"/>
    <x v="0"/>
    <s v="Credit"/>
    <n v="58045939"/>
    <s v="Email"/>
    <n v="16.34"/>
    <x v="1"/>
    <d v="1899-12-30T17:53:00"/>
  </r>
  <r>
    <n v="10224"/>
    <x v="1"/>
    <s v="Credit"/>
    <n v="16151482"/>
    <s v="Web"/>
    <n v="19.190000000000001"/>
    <x v="1"/>
    <d v="1899-12-30T19:08:00"/>
  </r>
  <r>
    <n v="10225"/>
    <x v="1"/>
    <s v="Credit"/>
    <n v="16578164"/>
    <s v="Email"/>
    <n v="19.21"/>
    <x v="0"/>
    <d v="1899-12-30T02:02:00"/>
  </r>
  <r>
    <n v="10226"/>
    <x v="1"/>
    <s v="Credit"/>
    <n v="96323938"/>
    <s v="Web"/>
    <n v="16.059999999999999"/>
    <x v="1"/>
    <d v="1899-12-30T17:30:00"/>
  </r>
  <r>
    <n v="10227"/>
    <x v="3"/>
    <s v="Paypal"/>
    <n v="77228031"/>
    <s v="Web"/>
    <n v="20.87"/>
    <x v="0"/>
    <d v="1899-12-30T13:41:00"/>
  </r>
  <r>
    <n v="10228"/>
    <x v="1"/>
    <s v="Credit"/>
    <n v="10779898"/>
    <s v="Web"/>
    <n v="15.33"/>
    <x v="0"/>
    <d v="1899-12-30T05:05:00"/>
  </r>
  <r>
    <n v="10229"/>
    <x v="1"/>
    <s v="Credit"/>
    <n v="85174502"/>
    <s v="Web"/>
    <n v="23.58"/>
    <x v="0"/>
    <d v="1899-12-30T02:02:00"/>
  </r>
  <r>
    <n v="10230"/>
    <x v="2"/>
    <s v="Credit"/>
    <n v="73359370"/>
    <s v="Email"/>
    <n v="15.34"/>
    <x v="1"/>
    <d v="1899-12-30T10:08:00"/>
  </r>
  <r>
    <n v="10231"/>
    <x v="2"/>
    <s v="Paypal"/>
    <n v="10400774"/>
    <s v="Web"/>
    <n v="216.2"/>
    <x v="1"/>
    <d v="1899-12-30T10:33:00"/>
  </r>
  <r>
    <n v="10232"/>
    <x v="0"/>
    <s v="Credit"/>
    <n v="69035250"/>
    <s v="Email"/>
    <n v="21.85"/>
    <x v="0"/>
    <d v="1899-12-30T14:28:00"/>
  </r>
  <r>
    <n v="10233"/>
    <x v="1"/>
    <s v="Credit"/>
    <n v="45792515"/>
    <s v="Web"/>
    <n v="23.59"/>
    <x v="1"/>
    <d v="1899-12-30T03:03:00"/>
  </r>
  <r>
    <n v="10234"/>
    <x v="2"/>
    <s v="Paypal"/>
    <n v="28433265"/>
    <s v="Web"/>
    <n v="20.440000000000001"/>
    <x v="1"/>
    <d v="1899-12-30T11:52:00"/>
  </r>
  <r>
    <n v="10235"/>
    <x v="0"/>
    <s v="Credit"/>
    <n v="55311936"/>
    <s v="Web"/>
    <n v="22.05"/>
    <x v="0"/>
    <d v="1899-12-30T08:08:00"/>
  </r>
  <r>
    <n v="10236"/>
    <x v="1"/>
    <s v="Paypal"/>
    <n v="64115201"/>
    <s v="Email"/>
    <n v="20.420000000000002"/>
    <x v="1"/>
    <d v="1899-12-30T00:00:00"/>
  </r>
  <r>
    <n v="10237"/>
    <x v="1"/>
    <s v="Credit"/>
    <n v="66071683"/>
    <s v="Email"/>
    <n v="20.49"/>
    <x v="0"/>
    <d v="1899-12-30T20:10:00"/>
  </r>
  <r>
    <n v="10238"/>
    <x v="1"/>
    <s v="Credit"/>
    <n v="97687340"/>
    <s v="Web"/>
    <n v="161.46"/>
    <x v="1"/>
    <d v="1899-12-30T14:23:00"/>
  </r>
  <r>
    <n v="10239"/>
    <x v="3"/>
    <s v="Paypal"/>
    <n v="41078038"/>
    <s v="Web"/>
    <n v="19.690000000000001"/>
    <x v="0"/>
    <d v="1899-12-30T04:04:00"/>
  </r>
  <r>
    <n v="10240"/>
    <x v="3"/>
    <s v="Paypal"/>
    <n v="55142477"/>
    <s v="Web"/>
    <n v="24.16"/>
    <x v="1"/>
    <d v="1899-12-30T02:02:00"/>
  </r>
  <r>
    <n v="10241"/>
    <x v="0"/>
    <s v="Credit"/>
    <n v="41419462"/>
    <s v="Web"/>
    <n v="22.8"/>
    <x v="0"/>
    <d v="1899-12-30T10:59:00"/>
  </r>
  <r>
    <n v="10242"/>
    <x v="0"/>
    <s v="Paypal"/>
    <n v="39303323"/>
    <s v="Web"/>
    <n v="243.7"/>
    <x v="1"/>
    <d v="1899-12-30T20:26:00"/>
  </r>
  <r>
    <n v="10243"/>
    <x v="1"/>
    <s v="Paypal"/>
    <n v="95949085"/>
    <s v="Web"/>
    <n v="210.38"/>
    <x v="1"/>
    <d v="1899-12-30T12:19:00"/>
  </r>
  <r>
    <n v="10244"/>
    <x v="1"/>
    <s v="Paypal"/>
    <n v="28911817"/>
    <s v="Email"/>
    <n v="161.5"/>
    <x v="1"/>
    <d v="1899-12-30T16:15:00"/>
  </r>
  <r>
    <n v="10245"/>
    <x v="3"/>
    <s v="Credit"/>
    <n v="36561487"/>
    <s v="Email"/>
    <n v="21.92"/>
    <x v="0"/>
    <d v="1899-12-30T06:06:00"/>
  </r>
  <r>
    <n v="10246"/>
    <x v="1"/>
    <s v="Credit"/>
    <n v="71502183"/>
    <s v="Web"/>
    <n v="23.75"/>
    <x v="0"/>
    <d v="1899-12-30T20:34:00"/>
  </r>
  <r>
    <n v="10247"/>
    <x v="1"/>
    <s v="Credit"/>
    <n v="54077093"/>
    <s v="Email"/>
    <n v="23.74"/>
    <x v="0"/>
    <d v="1899-12-30T03:03:00"/>
  </r>
  <r>
    <n v="10248"/>
    <x v="1"/>
    <s v="Paypal"/>
    <n v="92266350"/>
    <s v="Web"/>
    <n v="21.67"/>
    <x v="1"/>
    <d v="1899-12-30T12:41:00"/>
  </r>
  <r>
    <n v="10249"/>
    <x v="1"/>
    <s v="Paypal"/>
    <n v="60490288"/>
    <s v="Email"/>
    <n v="22.04"/>
    <x v="1"/>
    <d v="1899-12-30T03:03:00"/>
  </r>
  <r>
    <n v="10250"/>
    <x v="2"/>
    <s v="Paypal"/>
    <n v="72701137"/>
    <s v="Email"/>
    <n v="17.829999999999998"/>
    <x v="0"/>
    <d v="1899-12-30T12:55:00"/>
  </r>
  <r>
    <n v="10251"/>
    <x v="3"/>
    <s v="Paypal"/>
    <n v="32435141"/>
    <s v="Web"/>
    <n v="23.6"/>
    <x v="1"/>
    <d v="1899-12-30T02:02:00"/>
  </r>
  <r>
    <n v="10252"/>
    <x v="2"/>
    <s v="Credit"/>
    <n v="48330352"/>
    <s v="Web"/>
    <n v="19.899999999999999"/>
    <x v="1"/>
    <d v="1899-12-30T14:04:00"/>
  </r>
  <r>
    <n v="10253"/>
    <x v="0"/>
    <s v="Credit"/>
    <n v="17689891"/>
    <s v="Email"/>
    <n v="209.2"/>
    <x v="1"/>
    <d v="1899-12-30T17:19:00"/>
  </r>
  <r>
    <n v="10254"/>
    <x v="0"/>
    <s v="Credit"/>
    <n v="67182932"/>
    <s v="Email"/>
    <n v="24"/>
    <x v="1"/>
    <d v="1899-12-30T11:52:00"/>
  </r>
  <r>
    <n v="10255"/>
    <x v="1"/>
    <s v="Credit"/>
    <n v="97950489"/>
    <s v="Web"/>
    <n v="17.809999999999999"/>
    <x v="1"/>
    <d v="1899-12-30T12:36:00"/>
  </r>
  <r>
    <n v="10256"/>
    <x v="1"/>
    <s v="Paypal"/>
    <n v="50561229"/>
    <s v="Email"/>
    <n v="24.77"/>
    <x v="0"/>
    <d v="1899-12-30T00:00:00"/>
  </r>
  <r>
    <n v="10257"/>
    <x v="0"/>
    <s v="Credit"/>
    <n v="70759248"/>
    <s v="Web"/>
    <n v="21"/>
    <x v="0"/>
    <d v="1899-12-30T17:14:00"/>
  </r>
  <r>
    <n v="10258"/>
    <x v="2"/>
    <s v="Paypal"/>
    <n v="77616151"/>
    <s v="Web"/>
    <n v="191.43"/>
    <x v="1"/>
    <d v="1899-12-30T16:36:00"/>
  </r>
  <r>
    <n v="10259"/>
    <x v="3"/>
    <s v="Paypal"/>
    <n v="79551499"/>
    <s v="Web"/>
    <n v="24.52"/>
    <x v="0"/>
    <d v="1899-12-30T21:59:00"/>
  </r>
  <r>
    <n v="10260"/>
    <x v="0"/>
    <s v="Credit"/>
    <n v="90656731"/>
    <s v="Web"/>
    <n v="17.34"/>
    <x v="0"/>
    <d v="1899-12-30T08:08:00"/>
  </r>
  <r>
    <n v="10261"/>
    <x v="0"/>
    <s v="Paypal"/>
    <n v="33909737"/>
    <s v="Web"/>
    <n v="17.190000000000001"/>
    <x v="1"/>
    <d v="1899-12-30T03:03:00"/>
  </r>
  <r>
    <n v="10262"/>
    <x v="1"/>
    <s v="Credit"/>
    <n v="63841931"/>
    <s v="Web"/>
    <n v="22.55"/>
    <x v="1"/>
    <d v="1899-12-30T11:43:00"/>
  </r>
  <r>
    <n v="10263"/>
    <x v="3"/>
    <s v="Credit"/>
    <n v="30506370"/>
    <s v="Web"/>
    <n v="15.35"/>
    <x v="0"/>
    <d v="1899-12-30T10:15:00"/>
  </r>
  <r>
    <n v="10264"/>
    <x v="3"/>
    <s v="Credit"/>
    <n v="81572757"/>
    <s v="Web"/>
    <n v="23.2"/>
    <x v="1"/>
    <d v="1899-12-30T15:38:00"/>
  </r>
  <r>
    <n v="10265"/>
    <x v="1"/>
    <s v="Credit"/>
    <n v="70596149"/>
    <s v="Web"/>
    <n v="241.65"/>
    <x v="1"/>
    <d v="1899-12-30T20:39:00"/>
  </r>
  <r>
    <n v="10266"/>
    <x v="1"/>
    <s v="Paypal"/>
    <n v="95125046"/>
    <s v="Email"/>
    <n v="242.4"/>
    <x v="1"/>
    <d v="1899-12-30T17:19:00"/>
  </r>
  <r>
    <n v="10267"/>
    <x v="1"/>
    <s v="Paypal"/>
    <n v="10754185"/>
    <s v="Web"/>
    <n v="23.01"/>
    <x v="0"/>
    <d v="1899-12-30T17:44:00"/>
  </r>
  <r>
    <n v="10268"/>
    <x v="0"/>
    <s v="Credit"/>
    <n v="88506060"/>
    <s v="Email"/>
    <n v="17.22"/>
    <x v="0"/>
    <d v="1899-12-30T01:01:00"/>
  </r>
  <r>
    <n v="10269"/>
    <x v="2"/>
    <s v="Paypal"/>
    <n v="80319080"/>
    <s v="Web"/>
    <n v="15.96"/>
    <x v="0"/>
    <d v="1899-12-30T01:01:00"/>
  </r>
  <r>
    <n v="10270"/>
    <x v="0"/>
    <s v="Credit"/>
    <n v="27016365"/>
    <s v="Web"/>
    <n v="15.45"/>
    <x v="0"/>
    <d v="1899-12-30T09:09:00"/>
  </r>
  <r>
    <n v="10271"/>
    <x v="2"/>
    <s v="Credit"/>
    <n v="80034508"/>
    <s v="Email"/>
    <n v="17.41"/>
    <x v="0"/>
    <d v="1899-12-30T05:05:00"/>
  </r>
  <r>
    <n v="10272"/>
    <x v="0"/>
    <s v="Credit"/>
    <n v="76677689"/>
    <s v="Web"/>
    <n v="21.64"/>
    <x v="1"/>
    <d v="1899-12-30T10:39:00"/>
  </r>
  <r>
    <n v="10273"/>
    <x v="3"/>
    <s v="Credit"/>
    <n v="96855830"/>
    <s v="Web"/>
    <n v="157.86000000000001"/>
    <x v="1"/>
    <d v="1899-12-30T05:05:00"/>
  </r>
  <r>
    <n v="10274"/>
    <x v="1"/>
    <s v="Paypal"/>
    <n v="54775836"/>
    <s v="Web"/>
    <n v="18.170000000000002"/>
    <x v="0"/>
    <d v="1899-12-30T16:09:00"/>
  </r>
  <r>
    <n v="10275"/>
    <x v="1"/>
    <s v="Credit"/>
    <n v="18066842"/>
    <s v="Web"/>
    <n v="18.73"/>
    <x v="1"/>
    <d v="1899-12-30T20:18:00"/>
  </r>
  <r>
    <n v="10276"/>
    <x v="1"/>
    <s v="Paypal"/>
    <n v="28240563"/>
    <s v="Web"/>
    <n v="17.239999999999998"/>
    <x v="1"/>
    <d v="1899-12-30T20:47:00"/>
  </r>
  <r>
    <n v="10277"/>
    <x v="3"/>
    <s v="Credit"/>
    <n v="24796034"/>
    <s v="Web"/>
    <n v="23.91"/>
    <x v="0"/>
    <d v="1899-12-30T13:59:00"/>
  </r>
  <r>
    <n v="10278"/>
    <x v="3"/>
    <s v="Credit"/>
    <n v="60979466"/>
    <s v="Web"/>
    <n v="22.12"/>
    <x v="1"/>
    <d v="1899-12-30T17:31:00"/>
  </r>
  <r>
    <n v="10279"/>
    <x v="1"/>
    <s v="Credit"/>
    <n v="44558261"/>
    <s v="Web"/>
    <n v="15.25"/>
    <x v="0"/>
    <d v="1899-12-30T19:11:00"/>
  </r>
  <r>
    <n v="10280"/>
    <x v="3"/>
    <s v="Credit"/>
    <n v="49683597"/>
    <s v="Web"/>
    <n v="24.77"/>
    <x v="1"/>
    <d v="1899-12-30T00:00:00"/>
  </r>
  <r>
    <n v="10281"/>
    <x v="1"/>
    <s v="Paypal"/>
    <n v="70748780"/>
    <s v="Email"/>
    <n v="20.28"/>
    <x v="1"/>
    <d v="1899-12-30T06:06:00"/>
  </r>
  <r>
    <n v="10282"/>
    <x v="3"/>
    <s v="Paypal"/>
    <n v="80637514"/>
    <s v="Email"/>
    <n v="20.329999999999998"/>
    <x v="0"/>
    <d v="1899-12-30T08:08:00"/>
  </r>
  <r>
    <n v="10283"/>
    <x v="3"/>
    <s v="Credit"/>
    <n v="77963353"/>
    <s v="Web"/>
    <n v="16.899999999999999"/>
    <x v="1"/>
    <d v="1899-12-30T21:41:00"/>
  </r>
  <r>
    <n v="10284"/>
    <x v="3"/>
    <s v="Paypal"/>
    <n v="55003920"/>
    <s v="Web"/>
    <n v="16.47"/>
    <x v="1"/>
    <d v="1899-12-30T16:22:00"/>
  </r>
  <r>
    <n v="10285"/>
    <x v="1"/>
    <s v="Paypal"/>
    <n v="66231568"/>
    <s v="Web"/>
    <n v="21.18"/>
    <x v="1"/>
    <d v="1899-12-30T15:10:00"/>
  </r>
  <r>
    <n v="10286"/>
    <x v="1"/>
    <s v="Credit"/>
    <n v="49290839"/>
    <s v="Web"/>
    <n v="15.86"/>
    <x v="1"/>
    <d v="1899-12-30T18:00:00"/>
  </r>
  <r>
    <n v="10287"/>
    <x v="1"/>
    <s v="Credit"/>
    <n v="65745301"/>
    <s v="Web"/>
    <n v="24.42"/>
    <x v="1"/>
    <d v="1899-12-30T01:01:00"/>
  </r>
  <r>
    <n v="10288"/>
    <x v="3"/>
    <s v="Paypal"/>
    <n v="18744208"/>
    <s v="Web"/>
    <n v="222.38"/>
    <x v="1"/>
    <d v="1899-12-30T18:53:00"/>
  </r>
  <r>
    <n v="10289"/>
    <x v="3"/>
    <s v="Paypal"/>
    <n v="52683186"/>
    <s v="Web"/>
    <n v="188.85"/>
    <x v="1"/>
    <d v="1899-12-30T05:05:00"/>
  </r>
  <r>
    <n v="10290"/>
    <x v="0"/>
    <s v="Credit"/>
    <n v="87677897"/>
    <s v="Web"/>
    <n v="15.32"/>
    <x v="1"/>
    <d v="1899-12-30T09:09:00"/>
  </r>
  <r>
    <n v="10291"/>
    <x v="1"/>
    <s v="Credit"/>
    <n v="78943440"/>
    <s v="Email"/>
    <n v="24.71"/>
    <x v="1"/>
    <d v="1899-12-30T16:22:00"/>
  </r>
  <r>
    <n v="10292"/>
    <x v="0"/>
    <s v="Credit"/>
    <n v="92175770"/>
    <s v="Web"/>
    <n v="20.97"/>
    <x v="1"/>
    <d v="1899-12-30T11:17:00"/>
  </r>
  <r>
    <n v="10293"/>
    <x v="1"/>
    <s v="Credit"/>
    <n v="32571506"/>
    <s v="Email"/>
    <n v="21.92"/>
    <x v="0"/>
    <d v="1899-12-30T19:17:00"/>
  </r>
  <r>
    <n v="10294"/>
    <x v="1"/>
    <s v="Paypal"/>
    <n v="11427628"/>
    <s v="Web"/>
    <n v="15.4"/>
    <x v="1"/>
    <d v="1899-12-30T17:16:00"/>
  </r>
  <r>
    <n v="10295"/>
    <x v="0"/>
    <s v="Credit"/>
    <n v="92399789"/>
    <s v="Web"/>
    <n v="23.08"/>
    <x v="1"/>
    <d v="1899-12-30T07:07:00"/>
  </r>
  <r>
    <n v="10296"/>
    <x v="0"/>
    <s v="Paypal"/>
    <n v="63645553"/>
    <s v="Web"/>
    <n v="23.4"/>
    <x v="0"/>
    <d v="1899-12-30T01:01:00"/>
  </r>
  <r>
    <n v="10297"/>
    <x v="2"/>
    <s v="Credit"/>
    <n v="11175481"/>
    <s v="Web"/>
    <n v="22.65"/>
    <x v="1"/>
    <d v="1899-12-30T06:06:00"/>
  </r>
  <r>
    <n v="10298"/>
    <x v="0"/>
    <s v="Paypal"/>
    <n v="71269390"/>
    <s v="Email"/>
    <n v="24.61"/>
    <x v="1"/>
    <d v="1899-12-30T13:08:00"/>
  </r>
  <r>
    <n v="10299"/>
    <x v="0"/>
    <s v="Credit"/>
    <n v="97215985"/>
    <s v="Web"/>
    <n v="24.97"/>
    <x v="1"/>
    <d v="1899-12-30T16:53:00"/>
  </r>
  <r>
    <n v="10300"/>
    <x v="3"/>
    <s v="Credit"/>
    <n v="50531437"/>
    <s v="Web"/>
    <n v="18.57"/>
    <x v="1"/>
    <d v="1899-12-30T12:45:00"/>
  </r>
  <r>
    <n v="10301"/>
    <x v="1"/>
    <s v="Credit"/>
    <n v="94922677"/>
    <s v="Email"/>
    <n v="16.149999999999999"/>
    <x v="0"/>
    <d v="1899-12-30T03:03:00"/>
  </r>
  <r>
    <n v="10302"/>
    <x v="1"/>
    <s v="Paypal"/>
    <n v="17454394"/>
    <s v="Web"/>
    <n v="19.95"/>
    <x v="1"/>
    <d v="1899-12-30T19:35:00"/>
  </r>
  <r>
    <n v="10303"/>
    <x v="1"/>
    <s v="Paypal"/>
    <n v="84850536"/>
    <s v="Web"/>
    <n v="15.61"/>
    <x v="0"/>
    <d v="1899-12-30T22:02:00"/>
  </r>
  <r>
    <n v="10304"/>
    <x v="3"/>
    <s v="Credit"/>
    <n v="32164694"/>
    <s v="Email"/>
    <n v="19.13"/>
    <x v="1"/>
    <d v="1899-12-30T22:55:00"/>
  </r>
  <r>
    <n v="10305"/>
    <x v="1"/>
    <s v="Credit"/>
    <n v="88979280"/>
    <s v="Web"/>
    <n v="231.23"/>
    <x v="1"/>
    <d v="1899-12-30T00:00:00"/>
  </r>
  <r>
    <n v="10306"/>
    <x v="0"/>
    <s v="Credit"/>
    <n v="21059538"/>
    <s v="Email"/>
    <n v="244.75"/>
    <x v="1"/>
    <d v="1899-12-30T10:13:00"/>
  </r>
  <r>
    <n v="10307"/>
    <x v="3"/>
    <s v="Paypal"/>
    <n v="12677778"/>
    <s v="Web"/>
    <n v="21.36"/>
    <x v="0"/>
    <d v="1899-12-30T20:25:00"/>
  </r>
  <r>
    <n v="10308"/>
    <x v="1"/>
    <s v="Credit"/>
    <n v="77758706"/>
    <s v="Web"/>
    <n v="21.83"/>
    <x v="1"/>
    <d v="1899-12-30T01:01:00"/>
  </r>
  <r>
    <n v="10309"/>
    <x v="3"/>
    <s v="Credit"/>
    <n v="14512758"/>
    <s v="Email"/>
    <n v="21.58"/>
    <x v="0"/>
    <d v="1899-12-30T01:01:00"/>
  </r>
  <r>
    <n v="10310"/>
    <x v="2"/>
    <s v="Paypal"/>
    <n v="23076219"/>
    <s v="Email"/>
    <n v="17.510000000000002"/>
    <x v="1"/>
    <d v="1899-12-30T20:19:00"/>
  </r>
  <r>
    <n v="10311"/>
    <x v="3"/>
    <s v="Paypal"/>
    <n v="71350323"/>
    <s v="Web"/>
    <n v="23.29"/>
    <x v="0"/>
    <d v="1899-12-30T04:04:00"/>
  </r>
  <r>
    <n v="10312"/>
    <x v="1"/>
    <s v="Paypal"/>
    <n v="60395312"/>
    <s v="Web"/>
    <n v="18.350000000000001"/>
    <x v="1"/>
    <d v="1899-12-30T20:54:00"/>
  </r>
  <r>
    <n v="10313"/>
    <x v="1"/>
    <s v="Credit"/>
    <n v="38530736"/>
    <s v="Email"/>
    <n v="23.06"/>
    <x v="0"/>
    <d v="1899-12-30T11:48:00"/>
  </r>
  <r>
    <n v="10314"/>
    <x v="3"/>
    <s v="Credit"/>
    <n v="16039556"/>
    <s v="Web"/>
    <n v="19.809999999999999"/>
    <x v="0"/>
    <d v="1899-12-30T21:19:00"/>
  </r>
  <r>
    <n v="10315"/>
    <x v="0"/>
    <s v="Credit"/>
    <n v="93353650"/>
    <s v="Web"/>
    <n v="162.74"/>
    <x v="1"/>
    <d v="1899-12-30T09:09:00"/>
  </r>
  <r>
    <n v="10316"/>
    <x v="0"/>
    <s v="Credit"/>
    <n v="14150787"/>
    <s v="Web"/>
    <n v="16.86"/>
    <x v="0"/>
    <d v="1899-12-30T09:09:00"/>
  </r>
  <r>
    <n v="10317"/>
    <x v="3"/>
    <s v="Credit"/>
    <n v="97279689"/>
    <s v="Web"/>
    <n v="23.31"/>
    <x v="1"/>
    <d v="1899-12-30T16:23:00"/>
  </r>
  <r>
    <n v="10318"/>
    <x v="1"/>
    <s v="Credit"/>
    <n v="65882511"/>
    <s v="Email"/>
    <n v="22.92"/>
    <x v="1"/>
    <d v="1899-12-30T00:00:00"/>
  </r>
  <r>
    <n v="10319"/>
    <x v="1"/>
    <s v="Credit"/>
    <n v="88066592"/>
    <s v="Email"/>
    <n v="22.84"/>
    <x v="0"/>
    <d v="1899-12-30T17:37:00"/>
  </r>
  <r>
    <n v="10320"/>
    <x v="2"/>
    <s v="Credit"/>
    <n v="82643293"/>
    <s v="Web"/>
    <n v="16.97"/>
    <x v="0"/>
    <d v="1899-12-30T04:04:00"/>
  </r>
  <r>
    <n v="10321"/>
    <x v="3"/>
    <s v="Credit"/>
    <n v="97730191"/>
    <s v="Email"/>
    <n v="188.16"/>
    <x v="1"/>
    <d v="1899-12-30T19:21:00"/>
  </r>
  <r>
    <n v="10322"/>
    <x v="1"/>
    <s v="Credit"/>
    <n v="59686740"/>
    <s v="Web"/>
    <n v="22.57"/>
    <x v="0"/>
    <d v="1899-12-30T18:45:00"/>
  </r>
  <r>
    <n v="10323"/>
    <x v="2"/>
    <s v="Paypal"/>
    <n v="93594435"/>
    <s v="Web"/>
    <n v="24.71"/>
    <x v="0"/>
    <d v="1899-12-30T13:34:00"/>
  </r>
  <r>
    <n v="10324"/>
    <x v="3"/>
    <s v="Credit"/>
    <n v="82961120"/>
    <s v="Web"/>
    <n v="246.67"/>
    <x v="1"/>
    <d v="1899-12-30T16:47:00"/>
  </r>
  <r>
    <n v="10325"/>
    <x v="3"/>
    <s v="Credit"/>
    <n v="97623213"/>
    <s v="Web"/>
    <n v="20.97"/>
    <x v="1"/>
    <d v="1899-12-30T08:08:00"/>
  </r>
  <r>
    <n v="10326"/>
    <x v="0"/>
    <s v="Paypal"/>
    <n v="14765562"/>
    <s v="Email"/>
    <n v="19.829999999999998"/>
    <x v="1"/>
    <d v="1899-12-30T04:04:00"/>
  </r>
  <r>
    <n v="10327"/>
    <x v="1"/>
    <s v="Paypal"/>
    <n v="85470735"/>
    <s v="Email"/>
    <n v="19.09"/>
    <x v="1"/>
    <d v="1899-12-30T11:45:00"/>
  </r>
  <r>
    <n v="10328"/>
    <x v="3"/>
    <s v="Credit"/>
    <n v="55160635"/>
    <s v="Email"/>
    <n v="16.52"/>
    <x v="1"/>
    <d v="1899-12-30T06:06:00"/>
  </r>
  <r>
    <n v="10329"/>
    <x v="3"/>
    <s v="Credit"/>
    <n v="90852426"/>
    <s v="Email"/>
    <n v="22.31"/>
    <x v="1"/>
    <d v="1899-12-30T02:02:00"/>
  </r>
  <r>
    <n v="10330"/>
    <x v="2"/>
    <s v="Credit"/>
    <n v="15945216"/>
    <s v="Email"/>
    <n v="19.52"/>
    <x v="0"/>
    <d v="1899-12-30T00:00:00"/>
  </r>
  <r>
    <n v="10331"/>
    <x v="1"/>
    <s v="Credit"/>
    <n v="96688991"/>
    <s v="Web"/>
    <n v="24.79"/>
    <x v="0"/>
    <d v="1899-12-30T09:09:00"/>
  </r>
  <r>
    <n v="10332"/>
    <x v="1"/>
    <s v="Credit"/>
    <n v="31841597"/>
    <s v="Email"/>
    <n v="18.84"/>
    <x v="0"/>
    <d v="1899-12-30T22:04:00"/>
  </r>
  <r>
    <n v="10333"/>
    <x v="0"/>
    <s v="Credit"/>
    <n v="69450143"/>
    <s v="Web"/>
    <n v="24.58"/>
    <x v="0"/>
    <d v="1899-12-30T00:00:00"/>
  </r>
  <r>
    <n v="10334"/>
    <x v="2"/>
    <s v="Credit"/>
    <n v="43384272"/>
    <s v="Web"/>
    <n v="17.190000000000001"/>
    <x v="1"/>
    <d v="1899-12-30T12:19:00"/>
  </r>
  <r>
    <n v="10335"/>
    <x v="0"/>
    <s v="Paypal"/>
    <n v="65292790"/>
    <s v="Web"/>
    <n v="19.649999999999999"/>
    <x v="1"/>
    <d v="1899-12-30T06:06:00"/>
  </r>
  <r>
    <n v="10336"/>
    <x v="3"/>
    <s v="Credit"/>
    <n v="71336291"/>
    <s v="Web"/>
    <n v="17.350000000000001"/>
    <x v="1"/>
    <d v="1899-12-30T21:37:00"/>
  </r>
  <r>
    <n v="10337"/>
    <x v="1"/>
    <s v="Paypal"/>
    <n v="99300859"/>
    <s v="Web"/>
    <n v="22.92"/>
    <x v="0"/>
    <d v="1899-12-30T16:23:00"/>
  </r>
  <r>
    <n v="10338"/>
    <x v="2"/>
    <s v="Credit"/>
    <n v="81921349"/>
    <s v="Email"/>
    <n v="18.809999999999999"/>
    <x v="0"/>
    <d v="1899-12-30T07:07:00"/>
  </r>
  <r>
    <n v="10339"/>
    <x v="1"/>
    <s v="Paypal"/>
    <n v="40237279"/>
    <s v="Web"/>
    <n v="20.079999999999998"/>
    <x v="1"/>
    <d v="1899-12-30T03:03:00"/>
  </r>
  <r>
    <n v="10340"/>
    <x v="1"/>
    <s v="Credit"/>
    <n v="38167466"/>
    <s v="Email"/>
    <n v="24.54"/>
    <x v="1"/>
    <d v="1899-12-30T04:04:00"/>
  </r>
  <r>
    <n v="10341"/>
    <x v="1"/>
    <s v="Paypal"/>
    <n v="88466601"/>
    <s v="Web"/>
    <n v="24.81"/>
    <x v="1"/>
    <d v="1899-12-30T14:40:00"/>
  </r>
  <r>
    <n v="10342"/>
    <x v="1"/>
    <s v="Paypal"/>
    <n v="27965385"/>
    <s v="Email"/>
    <n v="15.94"/>
    <x v="0"/>
    <d v="1899-12-30T00:00:00"/>
  </r>
  <r>
    <n v="10343"/>
    <x v="2"/>
    <s v="Paypal"/>
    <n v="80215999"/>
    <s v="Web"/>
    <n v="18.29"/>
    <x v="0"/>
    <d v="1899-12-30T08:08:00"/>
  </r>
  <r>
    <n v="10344"/>
    <x v="0"/>
    <s v="Credit"/>
    <n v="12222505"/>
    <s v="Web"/>
    <n v="15.55"/>
    <x v="0"/>
    <d v="1899-12-30T06:06:00"/>
  </r>
  <r>
    <n v="10345"/>
    <x v="1"/>
    <s v="Paypal"/>
    <n v="64014515"/>
    <s v="Web"/>
    <n v="19.2"/>
    <x v="0"/>
    <d v="1899-12-30T20:52:00"/>
  </r>
  <r>
    <n v="10346"/>
    <x v="1"/>
    <s v="Credit"/>
    <n v="90818758"/>
    <s v="Email"/>
    <n v="17.34"/>
    <x v="0"/>
    <d v="1899-12-30T18:10:00"/>
  </r>
  <r>
    <n v="10347"/>
    <x v="0"/>
    <s v="Paypal"/>
    <n v="94873280"/>
    <s v="Email"/>
    <n v="22.51"/>
    <x v="0"/>
    <d v="1899-12-30T05:05:00"/>
  </r>
  <r>
    <n v="10348"/>
    <x v="3"/>
    <s v="Paypal"/>
    <n v="73200296"/>
    <s v="Email"/>
    <n v="23.45"/>
    <x v="0"/>
    <d v="1899-12-30T02:02:00"/>
  </r>
  <r>
    <n v="10349"/>
    <x v="0"/>
    <s v="Paypal"/>
    <n v="38960810"/>
    <s v="Web"/>
    <n v="16.149999999999999"/>
    <x v="0"/>
    <d v="1899-12-30T13:45:00"/>
  </r>
  <r>
    <n v="10350"/>
    <x v="1"/>
    <s v="Paypal"/>
    <n v="88326061"/>
    <s v="Web"/>
    <n v="17.68"/>
    <x v="1"/>
    <d v="1899-12-30T00:00:00"/>
  </r>
  <r>
    <n v="10351"/>
    <x v="2"/>
    <s v="Credit"/>
    <n v="41691635"/>
    <s v="Email"/>
    <n v="22.11"/>
    <x v="1"/>
    <d v="1899-12-30T11:28:00"/>
  </r>
  <r>
    <n v="10352"/>
    <x v="1"/>
    <s v="Credit"/>
    <n v="58121431"/>
    <s v="Web"/>
    <n v="18.41"/>
    <x v="0"/>
    <d v="1899-12-30T01:01:00"/>
  </r>
  <r>
    <n v="10353"/>
    <x v="1"/>
    <s v="Paypal"/>
    <n v="55259994"/>
    <s v="Web"/>
    <n v="17.079999999999998"/>
    <x v="0"/>
    <d v="1899-12-30T17:06:00"/>
  </r>
  <r>
    <n v="10354"/>
    <x v="3"/>
    <s v="Paypal"/>
    <n v="61072223"/>
    <s v="Web"/>
    <n v="15.77"/>
    <x v="0"/>
    <d v="1899-12-30T10:36:00"/>
  </r>
  <r>
    <n v="10355"/>
    <x v="0"/>
    <s v="Credit"/>
    <n v="17256670"/>
    <s v="Web"/>
    <n v="22.41"/>
    <x v="1"/>
    <d v="1899-12-30T07:07:00"/>
  </r>
  <r>
    <n v="10356"/>
    <x v="2"/>
    <s v="Paypal"/>
    <n v="98206099"/>
    <s v="Web"/>
    <n v="20.63"/>
    <x v="0"/>
    <d v="1899-12-30T03:03:00"/>
  </r>
  <r>
    <n v="10357"/>
    <x v="3"/>
    <s v="Credit"/>
    <n v="43063718"/>
    <s v="Email"/>
    <n v="18.14"/>
    <x v="1"/>
    <d v="1899-12-30T03:03:00"/>
  </r>
  <r>
    <n v="10358"/>
    <x v="2"/>
    <s v="Credit"/>
    <n v="67151337"/>
    <s v="Web"/>
    <n v="20.18"/>
    <x v="1"/>
    <d v="1899-12-30T11:13:00"/>
  </r>
  <r>
    <n v="10359"/>
    <x v="1"/>
    <s v="Credit"/>
    <n v="39969279"/>
    <s v="Email"/>
    <n v="177.3"/>
    <x v="1"/>
    <d v="1899-12-30T11:33:00"/>
  </r>
  <r>
    <n v="10360"/>
    <x v="3"/>
    <s v="Paypal"/>
    <n v="58790759"/>
    <s v="Web"/>
    <n v="15.71"/>
    <x v="0"/>
    <d v="1899-12-30T05:05:00"/>
  </r>
  <r>
    <n v="10361"/>
    <x v="2"/>
    <s v="Credit"/>
    <n v="45790914"/>
    <s v="Web"/>
    <n v="21.75"/>
    <x v="0"/>
    <d v="1899-12-30T17:22:00"/>
  </r>
  <r>
    <n v="10362"/>
    <x v="3"/>
    <s v="Credit"/>
    <n v="85351233"/>
    <s v="Email"/>
    <n v="18.25"/>
    <x v="1"/>
    <d v="1899-12-30T05:05:00"/>
  </r>
  <r>
    <n v="10363"/>
    <x v="3"/>
    <s v="Credit"/>
    <n v="40331224"/>
    <s v="Web"/>
    <n v="203.72"/>
    <x v="1"/>
    <d v="1899-12-30T14:29:00"/>
  </r>
  <r>
    <n v="10364"/>
    <x v="1"/>
    <s v="Paypal"/>
    <n v="13065288"/>
    <s v="Email"/>
    <n v="15.54"/>
    <x v="1"/>
    <d v="1899-12-30T19:36:00"/>
  </r>
  <r>
    <n v="10365"/>
    <x v="1"/>
    <s v="Credit"/>
    <n v="30370343"/>
    <s v="Web"/>
    <n v="17.5"/>
    <x v="0"/>
    <d v="1899-12-30T05:05:00"/>
  </r>
  <r>
    <n v="10366"/>
    <x v="0"/>
    <s v="Credit"/>
    <n v="38342520"/>
    <s v="Web"/>
    <n v="21.32"/>
    <x v="1"/>
    <d v="1899-12-30T02:02:00"/>
  </r>
  <r>
    <n v="10367"/>
    <x v="0"/>
    <s v="Paypal"/>
    <n v="37778643"/>
    <s v="Web"/>
    <n v="150.86000000000001"/>
    <x v="1"/>
    <d v="1899-12-30T13:17:00"/>
  </r>
  <r>
    <n v="10368"/>
    <x v="1"/>
    <s v="Paypal"/>
    <n v="21005551"/>
    <s v="Web"/>
    <n v="17.39"/>
    <x v="1"/>
    <d v="1899-12-30T04:04:00"/>
  </r>
  <r>
    <n v="10369"/>
    <x v="0"/>
    <s v="Credit"/>
    <n v="80160243"/>
    <s v="Web"/>
    <n v="23.87"/>
    <x v="0"/>
    <d v="1899-12-30T13:52:00"/>
  </r>
  <r>
    <n v="10370"/>
    <x v="2"/>
    <s v="Credit"/>
    <n v="70859272"/>
    <s v="Web"/>
    <n v="21.53"/>
    <x v="1"/>
    <d v="1899-12-30T16:04:00"/>
  </r>
  <r>
    <n v="10371"/>
    <x v="2"/>
    <s v="Credit"/>
    <n v="41514905"/>
    <s v="Web"/>
    <n v="19.64"/>
    <x v="0"/>
    <d v="1899-12-30T16:14:00"/>
  </r>
  <r>
    <n v="10372"/>
    <x v="1"/>
    <s v="Paypal"/>
    <n v="68986646"/>
    <s v="Web"/>
    <n v="18.27"/>
    <x v="1"/>
    <d v="1899-12-30T18:39:00"/>
  </r>
  <r>
    <n v="10373"/>
    <x v="1"/>
    <s v="Credit"/>
    <n v="51423763"/>
    <s v="Web"/>
    <n v="19.27"/>
    <x v="0"/>
    <d v="1899-12-30T06:06:00"/>
  </r>
  <r>
    <n v="10374"/>
    <x v="2"/>
    <s v="Credit"/>
    <n v="78615837"/>
    <s v="Web"/>
    <n v="20.16"/>
    <x v="1"/>
    <d v="1899-12-30T14:38:00"/>
  </r>
  <r>
    <n v="10375"/>
    <x v="1"/>
    <s v="Credit"/>
    <n v="95641106"/>
    <s v="Web"/>
    <n v="15.59"/>
    <x v="0"/>
    <d v="1899-12-30T04:04:00"/>
  </r>
  <r>
    <n v="10376"/>
    <x v="3"/>
    <s v="Paypal"/>
    <n v="40892422"/>
    <s v="Email"/>
    <n v="16.34"/>
    <x v="0"/>
    <d v="1899-12-30T12:35:00"/>
  </r>
  <r>
    <n v="10377"/>
    <x v="0"/>
    <s v="Credit"/>
    <n v="70431710"/>
    <s v="Web"/>
    <n v="199.18"/>
    <x v="1"/>
    <d v="1899-12-30T14:00:00"/>
  </r>
  <r>
    <n v="10378"/>
    <x v="3"/>
    <s v="Paypal"/>
    <n v="95673115"/>
    <s v="Web"/>
    <n v="19.989999999999998"/>
    <x v="1"/>
    <d v="1899-12-30T20:29:00"/>
  </r>
  <r>
    <n v="10379"/>
    <x v="2"/>
    <s v="Credit"/>
    <n v="72527223"/>
    <s v="Email"/>
    <n v="18.440000000000001"/>
    <x v="0"/>
    <d v="1899-12-30T18:38:00"/>
  </r>
  <r>
    <n v="10380"/>
    <x v="1"/>
    <s v="Credit"/>
    <n v="77577648"/>
    <s v="Web"/>
    <n v="23.75"/>
    <x v="1"/>
    <d v="1899-12-30T09:09:00"/>
  </r>
  <r>
    <n v="10381"/>
    <x v="1"/>
    <s v="Credit"/>
    <n v="26849225"/>
    <s v="Web"/>
    <n v="20.88"/>
    <x v="0"/>
    <d v="1899-12-30T00:00:00"/>
  </r>
  <r>
    <n v="10382"/>
    <x v="3"/>
    <s v="Credit"/>
    <n v="27508938"/>
    <s v="Web"/>
    <n v="197.43"/>
    <x v="1"/>
    <d v="1899-12-30T10:43:00"/>
  </r>
  <r>
    <n v="10383"/>
    <x v="1"/>
    <s v="Credit"/>
    <n v="43095105"/>
    <s v="Web"/>
    <n v="20.32"/>
    <x v="1"/>
    <d v="1899-12-30T18:33:00"/>
  </r>
  <r>
    <n v="10384"/>
    <x v="3"/>
    <s v="Credit"/>
    <n v="70978581"/>
    <s v="Web"/>
    <n v="16.82"/>
    <x v="0"/>
    <d v="1899-12-30T08:08:00"/>
  </r>
  <r>
    <n v="10385"/>
    <x v="1"/>
    <s v="Paypal"/>
    <n v="72898757"/>
    <s v="Web"/>
    <n v="20.16"/>
    <x v="1"/>
    <d v="1899-12-30T13:40:00"/>
  </r>
  <r>
    <n v="10386"/>
    <x v="1"/>
    <s v="Credit"/>
    <n v="56976893"/>
    <s v="Web"/>
    <n v="16.79"/>
    <x v="1"/>
    <d v="1899-12-30T21:27:00"/>
  </r>
  <r>
    <n v="10387"/>
    <x v="2"/>
    <s v="Credit"/>
    <n v="35119351"/>
    <s v="Email"/>
    <n v="22.53"/>
    <x v="1"/>
    <d v="1899-12-30T11:41:00"/>
  </r>
  <r>
    <n v="10388"/>
    <x v="3"/>
    <s v="Paypal"/>
    <n v="65437162"/>
    <s v="Email"/>
    <n v="21.68"/>
    <x v="1"/>
    <d v="1899-12-30T14:32:00"/>
  </r>
  <r>
    <n v="10389"/>
    <x v="2"/>
    <s v="Paypal"/>
    <n v="70003314"/>
    <s v="Email"/>
    <n v="23.54"/>
    <x v="1"/>
    <d v="1899-12-30T06:06:00"/>
  </r>
  <r>
    <n v="10390"/>
    <x v="0"/>
    <s v="Paypal"/>
    <n v="54664522"/>
    <s v="Web"/>
    <n v="17.670000000000002"/>
    <x v="0"/>
    <d v="1899-12-30T09:09:00"/>
  </r>
  <r>
    <n v="10391"/>
    <x v="1"/>
    <s v="Credit"/>
    <n v="10325805"/>
    <s v="Web"/>
    <n v="22.79"/>
    <x v="1"/>
    <d v="1899-12-30T00:00:00"/>
  </r>
  <r>
    <n v="10392"/>
    <x v="0"/>
    <s v="Paypal"/>
    <n v="28672617"/>
    <s v="Web"/>
    <n v="24.8"/>
    <x v="1"/>
    <d v="1899-12-30T18:09:00"/>
  </r>
  <r>
    <n v="10393"/>
    <x v="3"/>
    <s v="Paypal"/>
    <n v="21364705"/>
    <s v="Email"/>
    <n v="15.27"/>
    <x v="1"/>
    <d v="1899-12-30T08:08:00"/>
  </r>
  <r>
    <n v="10394"/>
    <x v="1"/>
    <s v="Credit"/>
    <n v="44719881"/>
    <s v="Email"/>
    <n v="18.739999999999998"/>
    <x v="1"/>
    <d v="1899-12-30T22:41:00"/>
  </r>
  <r>
    <n v="10395"/>
    <x v="1"/>
    <s v="Credit"/>
    <n v="42164058"/>
    <s v="Web"/>
    <n v="16.47"/>
    <x v="0"/>
    <d v="1899-12-30T20:26:00"/>
  </r>
  <r>
    <n v="10396"/>
    <x v="1"/>
    <s v="Paypal"/>
    <n v="68675115"/>
    <s v="Web"/>
    <n v="18.11"/>
    <x v="0"/>
    <d v="1899-12-30T00:00:00"/>
  </r>
  <r>
    <n v="10397"/>
    <x v="1"/>
    <s v="Paypal"/>
    <n v="48712948"/>
    <s v="Web"/>
    <n v="20.73"/>
    <x v="0"/>
    <d v="1899-12-30T17:46:00"/>
  </r>
  <r>
    <n v="10398"/>
    <x v="1"/>
    <s v="Credit"/>
    <n v="93152672"/>
    <s v="Web"/>
    <n v="21.64"/>
    <x v="0"/>
    <d v="1899-12-30T16:11:00"/>
  </r>
  <r>
    <n v="10399"/>
    <x v="0"/>
    <s v="Credit"/>
    <n v="12824694"/>
    <s v="Web"/>
    <n v="17.38"/>
    <x v="1"/>
    <d v="1899-12-30T16:14:00"/>
  </r>
  <r>
    <n v="10400"/>
    <x v="1"/>
    <s v="Credit"/>
    <n v="73484989"/>
    <s v="Web"/>
    <n v="17.7"/>
    <x v="0"/>
    <d v="1899-12-30T07:07:00"/>
  </r>
  <r>
    <n v="10401"/>
    <x v="1"/>
    <s v="Credit"/>
    <n v="79418802"/>
    <s v="Web"/>
    <n v="24.66"/>
    <x v="1"/>
    <d v="1899-12-30T17:07:00"/>
  </r>
  <r>
    <n v="10402"/>
    <x v="1"/>
    <s v="Credit"/>
    <n v="85598102"/>
    <s v="Web"/>
    <n v="24.24"/>
    <x v="0"/>
    <d v="1899-12-30T19:16:00"/>
  </r>
  <r>
    <n v="10403"/>
    <x v="3"/>
    <s v="Paypal"/>
    <n v="81254753"/>
    <s v="Email"/>
    <n v="19.79"/>
    <x v="1"/>
    <d v="1899-12-30T07:07:00"/>
  </r>
  <r>
    <n v="10404"/>
    <x v="2"/>
    <s v="Credit"/>
    <n v="97869460"/>
    <s v="Web"/>
    <n v="16.86"/>
    <x v="0"/>
    <d v="1899-12-30T08:08:00"/>
  </r>
  <r>
    <n v="10405"/>
    <x v="2"/>
    <s v="Credit"/>
    <n v="19446725"/>
    <s v="Web"/>
    <n v="19.97"/>
    <x v="0"/>
    <d v="1899-12-30T22:37:00"/>
  </r>
  <r>
    <n v="10406"/>
    <x v="0"/>
    <s v="Credit"/>
    <n v="12075708"/>
    <s v="Web"/>
    <n v="22.99"/>
    <x v="1"/>
    <d v="1899-12-30T09:09:00"/>
  </r>
  <r>
    <n v="10407"/>
    <x v="2"/>
    <s v="Credit"/>
    <n v="87645248"/>
    <s v="Web"/>
    <n v="153.83000000000001"/>
    <x v="1"/>
    <d v="1899-12-30T15:07:00"/>
  </r>
  <r>
    <n v="10408"/>
    <x v="3"/>
    <s v="Credit"/>
    <n v="88351358"/>
    <s v="Web"/>
    <n v="15.2"/>
    <x v="0"/>
    <d v="1899-12-30T15:03:00"/>
  </r>
  <r>
    <n v="10409"/>
    <x v="1"/>
    <s v="Credit"/>
    <n v="86741411"/>
    <s v="Web"/>
    <n v="16.010000000000002"/>
    <x v="0"/>
    <d v="1899-12-30T20:02:00"/>
  </r>
  <r>
    <n v="10410"/>
    <x v="1"/>
    <s v="Paypal"/>
    <n v="85689748"/>
    <s v="Web"/>
    <n v="18.88"/>
    <x v="0"/>
    <d v="1899-12-30T17:57:00"/>
  </r>
  <r>
    <n v="10411"/>
    <x v="3"/>
    <s v="Credit"/>
    <n v="39676844"/>
    <s v="Email"/>
    <n v="21.54"/>
    <x v="1"/>
    <d v="1899-12-30T19:37:00"/>
  </r>
  <r>
    <n v="10412"/>
    <x v="0"/>
    <s v="Credit"/>
    <n v="59845402"/>
    <s v="Web"/>
    <n v="24.11"/>
    <x v="1"/>
    <d v="1899-12-30T00:00:00"/>
  </r>
  <r>
    <n v="10413"/>
    <x v="2"/>
    <s v="Paypal"/>
    <n v="39267241"/>
    <s v="Web"/>
    <n v="21.43"/>
    <x v="1"/>
    <d v="1899-12-30T08:08:00"/>
  </r>
  <r>
    <n v="10414"/>
    <x v="2"/>
    <s v="Credit"/>
    <n v="82025542"/>
    <s v="Web"/>
    <n v="24.8"/>
    <x v="0"/>
    <d v="1899-12-30T00:00:00"/>
  </r>
  <r>
    <n v="10415"/>
    <x v="1"/>
    <s v="Credit"/>
    <n v="16559991"/>
    <s v="Web"/>
    <n v="19.760000000000002"/>
    <x v="0"/>
    <d v="1899-12-30T20:15:00"/>
  </r>
  <r>
    <n v="10416"/>
    <x v="2"/>
    <s v="Credit"/>
    <n v="80278554"/>
    <s v="Web"/>
    <n v="23.97"/>
    <x v="0"/>
    <d v="1899-12-30T18:39:00"/>
  </r>
  <r>
    <n v="10417"/>
    <x v="2"/>
    <s v="Credit"/>
    <n v="30257860"/>
    <s v="Web"/>
    <n v="19.96"/>
    <x v="0"/>
    <d v="1899-12-30T11:25:00"/>
  </r>
  <r>
    <n v="10418"/>
    <x v="1"/>
    <s v="Credit"/>
    <n v="46744434"/>
    <s v="Web"/>
    <n v="18.190000000000001"/>
    <x v="1"/>
    <d v="1899-12-30T01:01:00"/>
  </r>
  <r>
    <n v="10419"/>
    <x v="0"/>
    <s v="Credit"/>
    <n v="49155614"/>
    <s v="Web"/>
    <n v="17.28"/>
    <x v="0"/>
    <d v="1899-12-30T15:45:00"/>
  </r>
  <r>
    <n v="10420"/>
    <x v="1"/>
    <s v="Credit"/>
    <n v="53795790"/>
    <s v="Web"/>
    <n v="24.84"/>
    <x v="1"/>
    <d v="1899-12-30T08:08:00"/>
  </r>
  <r>
    <n v="10421"/>
    <x v="3"/>
    <s v="Paypal"/>
    <n v="75332091"/>
    <s v="Email"/>
    <n v="16.32"/>
    <x v="1"/>
    <d v="1899-12-30T13:50:00"/>
  </r>
  <r>
    <n v="10422"/>
    <x v="2"/>
    <s v="Credit"/>
    <n v="83194866"/>
    <s v="Web"/>
    <n v="23.47"/>
    <x v="1"/>
    <d v="1899-12-30T17:00:00"/>
  </r>
  <r>
    <n v="10423"/>
    <x v="1"/>
    <s v="Credit"/>
    <n v="33911548"/>
    <s v="Email"/>
    <n v="16.649999999999999"/>
    <x v="1"/>
    <d v="1899-12-30T19:19:00"/>
  </r>
  <r>
    <n v="10424"/>
    <x v="0"/>
    <s v="Paypal"/>
    <n v="20917768"/>
    <s v="Web"/>
    <n v="22.64"/>
    <x v="1"/>
    <d v="1899-12-30T11:53:00"/>
  </r>
  <r>
    <n v="10425"/>
    <x v="2"/>
    <s v="Credit"/>
    <n v="63888401"/>
    <s v="Web"/>
    <n v="16.66"/>
    <x v="1"/>
    <d v="1899-12-30T02:02:00"/>
  </r>
  <r>
    <n v="10426"/>
    <x v="2"/>
    <s v="Credit"/>
    <n v="99361092"/>
    <s v="Email"/>
    <n v="21.78"/>
    <x v="1"/>
    <d v="1899-12-30T14:10:00"/>
  </r>
  <r>
    <n v="10427"/>
    <x v="1"/>
    <s v="Paypal"/>
    <n v="39373058"/>
    <s v="Web"/>
    <n v="21.29"/>
    <x v="0"/>
    <d v="1899-12-30T14:14:00"/>
  </r>
  <r>
    <n v="10428"/>
    <x v="2"/>
    <s v="Paypal"/>
    <n v="91945826"/>
    <s v="Web"/>
    <n v="160.78"/>
    <x v="1"/>
    <d v="1899-12-30T14:47:00"/>
  </r>
  <r>
    <n v="10429"/>
    <x v="1"/>
    <s v="Credit"/>
    <n v="39442197"/>
    <s v="Web"/>
    <n v="21.1"/>
    <x v="1"/>
    <d v="1899-12-30T14:38:00"/>
  </r>
  <r>
    <n v="10430"/>
    <x v="0"/>
    <s v="Credit"/>
    <n v="96995760"/>
    <s v="Web"/>
    <n v="169.79"/>
    <x v="1"/>
    <d v="1899-12-30T20:13:00"/>
  </r>
  <r>
    <n v="10431"/>
    <x v="1"/>
    <s v="Paypal"/>
    <n v="99830378"/>
    <s v="Web"/>
    <n v="16.989999999999998"/>
    <x v="1"/>
    <d v="1899-12-30T03:03:00"/>
  </r>
  <r>
    <n v="10432"/>
    <x v="2"/>
    <s v="Credit"/>
    <n v="97898924"/>
    <s v="Email"/>
    <n v="23.64"/>
    <x v="0"/>
    <d v="1899-12-30T08:08:00"/>
  </r>
  <r>
    <n v="10433"/>
    <x v="2"/>
    <s v="Credit"/>
    <n v="48100304"/>
    <s v="Email"/>
    <n v="18.920000000000002"/>
    <x v="1"/>
    <d v="1899-12-30T13:23:00"/>
  </r>
  <r>
    <n v="10434"/>
    <x v="1"/>
    <s v="Paypal"/>
    <n v="61029935"/>
    <s v="Email"/>
    <n v="23.96"/>
    <x v="1"/>
    <d v="1899-12-30T07:07:00"/>
  </r>
  <r>
    <n v="10435"/>
    <x v="3"/>
    <s v="Paypal"/>
    <n v="74335115"/>
    <s v="Web"/>
    <n v="18.53"/>
    <x v="1"/>
    <d v="1899-12-30T21:20:00"/>
  </r>
  <r>
    <n v="10436"/>
    <x v="1"/>
    <s v="Credit"/>
    <n v="94386287"/>
    <s v="Web"/>
    <n v="24.44"/>
    <x v="0"/>
    <d v="1899-12-30T05:05:00"/>
  </r>
  <r>
    <n v="10437"/>
    <x v="3"/>
    <s v="Credit"/>
    <n v="94086275"/>
    <s v="Web"/>
    <n v="21.81"/>
    <x v="0"/>
    <d v="1899-12-30T05:05:00"/>
  </r>
  <r>
    <n v="10438"/>
    <x v="3"/>
    <s v="Paypal"/>
    <n v="59470574"/>
    <s v="Email"/>
    <n v="18.25"/>
    <x v="0"/>
    <d v="1899-12-30T15:54:00"/>
  </r>
  <r>
    <n v="10439"/>
    <x v="0"/>
    <s v="Credit"/>
    <n v="20030922"/>
    <s v="Web"/>
    <n v="17.420000000000002"/>
    <x v="1"/>
    <d v="1899-12-30T01:01:00"/>
  </r>
  <r>
    <n v="10440"/>
    <x v="3"/>
    <s v="Credit"/>
    <n v="45769254"/>
    <s v="Web"/>
    <n v="18.399999999999999"/>
    <x v="1"/>
    <d v="1899-12-30T10:25:00"/>
  </r>
  <r>
    <n v="10441"/>
    <x v="2"/>
    <s v="Paypal"/>
    <n v="94775848"/>
    <s v="Email"/>
    <n v="23.88"/>
    <x v="0"/>
    <d v="1899-12-30T03:03:00"/>
  </r>
  <r>
    <n v="10442"/>
    <x v="1"/>
    <s v="Credit"/>
    <n v="98078573"/>
    <s v="Web"/>
    <n v="17.760000000000002"/>
    <x v="1"/>
    <d v="1899-12-30T14:37:00"/>
  </r>
  <r>
    <n v="10443"/>
    <x v="3"/>
    <s v="Credit"/>
    <n v="48152632"/>
    <s v="Email"/>
    <n v="23.06"/>
    <x v="1"/>
    <d v="1899-12-30T11:57:00"/>
  </r>
  <r>
    <n v="10444"/>
    <x v="1"/>
    <s v="Paypal"/>
    <n v="44336631"/>
    <s v="Web"/>
    <n v="18.87"/>
    <x v="1"/>
    <d v="1899-12-30T16:33:00"/>
  </r>
  <r>
    <n v="10445"/>
    <x v="1"/>
    <s v="Credit"/>
    <n v="74850396"/>
    <s v="Web"/>
    <n v="17.87"/>
    <x v="0"/>
    <d v="1899-12-30T16:11:00"/>
  </r>
  <r>
    <n v="10446"/>
    <x v="0"/>
    <s v="Credit"/>
    <n v="85688947"/>
    <s v="Web"/>
    <n v="18.77"/>
    <x v="1"/>
    <d v="1899-12-30T15:09:00"/>
  </r>
  <r>
    <n v="10447"/>
    <x v="2"/>
    <s v="Credit"/>
    <n v="83549993"/>
    <s v="Web"/>
    <n v="18.600000000000001"/>
    <x v="0"/>
    <d v="1899-12-30T00:00:00"/>
  </r>
  <r>
    <n v="10448"/>
    <x v="2"/>
    <s v="Credit"/>
    <n v="62629771"/>
    <s v="Web"/>
    <n v="152.27000000000001"/>
    <x v="1"/>
    <d v="1899-12-30T06:06:00"/>
  </r>
  <r>
    <n v="10449"/>
    <x v="2"/>
    <s v="Credit"/>
    <n v="76032910"/>
    <s v="Web"/>
    <n v="20.83"/>
    <x v="1"/>
    <d v="1899-12-30T16:46:00"/>
  </r>
  <r>
    <n v="10450"/>
    <x v="1"/>
    <s v="Credit"/>
    <n v="78837536"/>
    <s v="Email"/>
    <n v="21.47"/>
    <x v="1"/>
    <d v="1899-12-30T17:52:00"/>
  </r>
  <r>
    <n v="10451"/>
    <x v="1"/>
    <s v="Credit"/>
    <n v="61532595"/>
    <s v="Web"/>
    <n v="218.6"/>
    <x v="1"/>
    <d v="1899-12-30T12:33:00"/>
  </r>
  <r>
    <n v="10452"/>
    <x v="2"/>
    <s v="Paypal"/>
    <n v="50289683"/>
    <s v="Web"/>
    <n v="163.37"/>
    <x v="1"/>
    <d v="1899-12-30T16:55:00"/>
  </r>
  <r>
    <n v="10453"/>
    <x v="2"/>
    <s v="Paypal"/>
    <n v="56319779"/>
    <s v="Web"/>
    <n v="24.78"/>
    <x v="1"/>
    <d v="1899-12-30T21:56:00"/>
  </r>
  <r>
    <n v="10454"/>
    <x v="1"/>
    <s v="Credit"/>
    <n v="26242351"/>
    <s v="Web"/>
    <n v="17.010000000000002"/>
    <x v="1"/>
    <d v="1899-12-30T07:07:00"/>
  </r>
  <r>
    <n v="10455"/>
    <x v="3"/>
    <s v="Credit"/>
    <n v="80577738"/>
    <s v="Web"/>
    <n v="231.23"/>
    <x v="1"/>
    <d v="1899-12-30T20:26:00"/>
  </r>
  <r>
    <n v="10456"/>
    <x v="0"/>
    <s v="Credit"/>
    <n v="81079401"/>
    <s v="Web"/>
    <n v="22.57"/>
    <x v="0"/>
    <d v="1899-12-30T15:02:00"/>
  </r>
  <r>
    <n v="10457"/>
    <x v="1"/>
    <s v="Paypal"/>
    <n v="17165782"/>
    <s v="Web"/>
    <n v="24.16"/>
    <x v="0"/>
    <d v="1899-12-30T11:02:00"/>
  </r>
  <r>
    <n v="10458"/>
    <x v="3"/>
    <s v="Paypal"/>
    <n v="90636722"/>
    <s v="Web"/>
    <n v="20.68"/>
    <x v="1"/>
    <d v="1899-12-30T21:51:00"/>
  </r>
  <r>
    <n v="10459"/>
    <x v="3"/>
    <s v="Paypal"/>
    <n v="43626259"/>
    <s v="Web"/>
    <n v="21.2"/>
    <x v="0"/>
    <d v="1899-12-30T07:07:00"/>
  </r>
  <r>
    <n v="10460"/>
    <x v="1"/>
    <s v="Credit"/>
    <n v="61496170"/>
    <s v="Web"/>
    <n v="247.14"/>
    <x v="1"/>
    <d v="1899-12-30T17:16:00"/>
  </r>
  <r>
    <n v="10461"/>
    <x v="3"/>
    <s v="Credit"/>
    <n v="16101751"/>
    <s v="Web"/>
    <n v="19.100000000000001"/>
    <x v="1"/>
    <d v="1899-12-30T13:04:00"/>
  </r>
  <r>
    <n v="10462"/>
    <x v="3"/>
    <s v="Paypal"/>
    <n v="55348039"/>
    <s v="Web"/>
    <n v="19.02"/>
    <x v="0"/>
    <d v="1899-12-30T22:07:00"/>
  </r>
  <r>
    <n v="10463"/>
    <x v="0"/>
    <s v="Credit"/>
    <n v="50785284"/>
    <s v="Web"/>
    <n v="19.66"/>
    <x v="1"/>
    <d v="1899-12-30T01:01:00"/>
  </r>
  <r>
    <n v="10464"/>
    <x v="1"/>
    <s v="Credit"/>
    <n v="92997267"/>
    <s v="Email"/>
    <n v="168.1"/>
    <x v="1"/>
    <d v="1899-12-30T16:22:00"/>
  </r>
  <r>
    <n v="10465"/>
    <x v="1"/>
    <s v="Credit"/>
    <n v="30255549"/>
    <s v="Web"/>
    <n v="16.829999999999998"/>
    <x v="1"/>
    <d v="1899-12-30T08:08:00"/>
  </r>
  <r>
    <n v="10466"/>
    <x v="0"/>
    <s v="Credit"/>
    <n v="85660114"/>
    <s v="Email"/>
    <n v="23.89"/>
    <x v="1"/>
    <d v="1899-12-30T00:00:00"/>
  </r>
  <r>
    <n v="10467"/>
    <x v="3"/>
    <s v="Credit"/>
    <n v="43913307"/>
    <s v="Web"/>
    <n v="16.73"/>
    <x v="0"/>
    <d v="1899-12-30T19:20:00"/>
  </r>
  <r>
    <n v="10468"/>
    <x v="3"/>
    <s v="Credit"/>
    <n v="47286881"/>
    <s v="Email"/>
    <n v="22.05"/>
    <x v="0"/>
    <d v="1899-12-30T10:27:00"/>
  </r>
  <r>
    <n v="10469"/>
    <x v="2"/>
    <s v="Paypal"/>
    <n v="62265606"/>
    <s v="Email"/>
    <n v="17.88"/>
    <x v="1"/>
    <d v="1899-12-30T06:06:00"/>
  </r>
  <r>
    <n v="10470"/>
    <x v="1"/>
    <s v="Credit"/>
    <n v="63133211"/>
    <s v="Email"/>
    <n v="15.18"/>
    <x v="0"/>
    <d v="1899-12-30T19:25:00"/>
  </r>
  <r>
    <n v="10471"/>
    <x v="1"/>
    <s v="Paypal"/>
    <n v="24646414"/>
    <s v="Web"/>
    <n v="15.62"/>
    <x v="0"/>
    <d v="1899-12-30T03:03:00"/>
  </r>
  <r>
    <n v="10472"/>
    <x v="2"/>
    <s v="Credit"/>
    <n v="65043803"/>
    <s v="Web"/>
    <n v="20.58"/>
    <x v="0"/>
    <d v="1899-12-30T18:0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49F06-4C35-4E1F-BF79-F715CDAE10DE}" name="PivotTable1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K14" firstHeaderRow="1" firstDataRow="1" firstDataCol="1"/>
  <pivotFields count="8">
    <pivotField showAll="0"/>
    <pivotField axis="axisRow" showAll="0">
      <items count="5">
        <item x="0"/>
        <item x="2"/>
        <item x="3"/>
        <item x="1"/>
        <item t="default"/>
      </items>
    </pivotField>
    <pivotField showAll="0"/>
    <pivotField dataField="1" showAll="0"/>
    <pivotField showAll="0"/>
    <pivotField showAll="0"/>
    <pivotField axis="axisRow" showAll="0">
      <items count="3">
        <item x="1"/>
        <item x="0"/>
        <item t="default"/>
      </items>
    </pivotField>
    <pivotField numFmtId="20" showAll="0"/>
  </pivotFields>
  <rowFields count="2">
    <field x="6"/>
    <field x="1"/>
  </rowFields>
  <rowItems count="11">
    <i>
      <x/>
    </i>
    <i r="1">
      <x/>
    </i>
    <i r="1">
      <x v="1"/>
    </i>
    <i r="1">
      <x v="2"/>
    </i>
    <i r="1">
      <x v="3"/>
    </i>
    <i>
      <x v="1"/>
    </i>
    <i r="1">
      <x/>
    </i>
    <i r="1">
      <x v="1"/>
    </i>
    <i r="1">
      <x v="2"/>
    </i>
    <i r="1">
      <x v="3"/>
    </i>
    <i t="grand">
      <x/>
    </i>
  </rowItems>
  <colItems count="1">
    <i/>
  </colItems>
  <dataFields count="1">
    <dataField name="Count of Transaction Code" fld="3"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C7952-5561-4689-99CB-029C37206D96}" name="PivotTable24" cacheId="20" applyNumberFormats="0" applyBorderFormats="0" applyFontFormats="0" applyPatternFormats="0" applyAlignmentFormats="0" applyWidthHeightFormats="1" dataCaption="Values" tag="d24003b5-9a91-4331-a452-c0f3c9dad859" updatedVersion="7" minRefreshableVersion="3" useAutoFormatting="1" subtotalHiddenItems="1" itemPrintTitles="1" createdVersion="6" indent="0" outline="1" outlineData="1" multipleFieldFilters="0">
  <location ref="R6:T15" firstHeaderRow="0" firstDataRow="1" firstDataCol="1"/>
  <pivotFields count="4">
    <pivotField axis="axisRow" allDrilled="1" subtotalTop="0" showAll="0" dataSourceSort="1" defaultSubtotal="0" defaultAttributeDrillState="1">
      <items count="4">
        <item x="0"/>
        <item x="1"/>
        <item x="2" e="0"/>
        <item x="3" e="0"/>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2">
    <field x="0"/>
    <field x="1"/>
  </rowFields>
  <rowItems count="9">
    <i>
      <x/>
    </i>
    <i r="1">
      <x/>
    </i>
    <i r="1">
      <x v="1"/>
    </i>
    <i>
      <x v="1"/>
    </i>
    <i r="1">
      <x/>
    </i>
    <i r="1">
      <x v="1"/>
    </i>
    <i>
      <x v="2"/>
    </i>
    <i>
      <x v="3"/>
    </i>
    <i t="grand">
      <x/>
    </i>
  </rowItems>
  <colFields count="1">
    <field x="-2"/>
  </colFields>
  <colItems count="2">
    <i>
      <x/>
    </i>
    <i i="1">
      <x v="1"/>
    </i>
  </colItems>
  <dataFields count="2">
    <dataField name="Sum of Amount" fld="2" baseField="0" baseItem="0"/>
    <dataField name="Count of Transaction Code" fld="3"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Transaction Cod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791A27-5AD2-4CB9-B483-45A75738CB43}" name="PivotTable15" cacheId="17" applyNumberFormats="0" applyBorderFormats="0" applyFontFormats="0" applyPatternFormats="0" applyAlignmentFormats="0" applyWidthHeightFormats="1" dataCaption="Values" tag="799f2fb3-f297-457c-8299-6c33daac2bab" updatedVersion="6" minRefreshableVersion="3" useAutoFormatting="1" itemPrintTitles="1" createdVersion="6" indent="0" outline="1" outlineData="1" multipleFieldFilters="0" chartFormat="1">
  <location ref="J25:K38"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13">
    <i>
      <x/>
    </i>
    <i r="1">
      <x/>
    </i>
    <i r="1">
      <x v="1"/>
    </i>
    <i>
      <x v="1"/>
    </i>
    <i r="1">
      <x/>
    </i>
    <i r="1">
      <x v="1"/>
    </i>
    <i>
      <x v="2"/>
    </i>
    <i r="1">
      <x/>
    </i>
    <i r="1">
      <x v="1"/>
    </i>
    <i>
      <x v="3"/>
    </i>
    <i r="1">
      <x/>
    </i>
    <i r="1">
      <x v="1"/>
    </i>
    <i t="grand">
      <x/>
    </i>
  </rowItems>
  <colItems count="1">
    <i/>
  </colItems>
  <dataFields count="1">
    <dataField name="Sum of Amount"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A3487C-5866-44EA-9BB6-CED3F8009141}" name="PivotTable14" cacheId="16" applyNumberFormats="0" applyBorderFormats="0" applyFontFormats="0" applyPatternFormats="0" applyAlignmentFormats="0" applyWidthHeightFormats="1" dataCaption="Values" tag="bb1a8411-4099-4604-b00e-c93ad5d03981" updatedVersion="6" minRefreshableVersion="3" useAutoFormatting="1" itemPrintTitles="1" createdVersion="6" indent="0" outline="1" outlineData="1" multipleFieldFilters="0" chartFormat="1">
  <location ref="J17:K2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A1903-1768-4CC8-8D03-0B8AAFE60A21}" name="PivotTable29" cacheId="14" applyNumberFormats="0" applyBorderFormats="0" applyFontFormats="0" applyPatternFormats="0" applyAlignmentFormats="0" applyWidthHeightFormats="1" dataCaption="Values" tag="8f9b03e9-97dc-421f-ac12-ce82eef49604" updatedVersion="6" minRefreshableVersion="3" useAutoFormatting="1" itemPrintTitles="1" createdVersion="6" indent="0" outline="1" outlineData="1" multipleFieldFilters="0">
  <location ref="I35:J48"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13">
    <i>
      <x/>
    </i>
    <i r="1">
      <x/>
    </i>
    <i r="1">
      <x v="1"/>
    </i>
    <i r="1">
      <x v="2"/>
    </i>
    <i r="1">
      <x v="3"/>
    </i>
    <i r="1">
      <x v="4"/>
    </i>
    <i>
      <x v="1"/>
    </i>
    <i r="1">
      <x/>
    </i>
    <i r="1">
      <x v="1"/>
    </i>
    <i r="1">
      <x v="2"/>
    </i>
    <i r="1">
      <x v="3"/>
    </i>
    <i r="1">
      <x v="4"/>
    </i>
    <i t="grand">
      <x/>
    </i>
  </rowItems>
  <colItems count="1">
    <i/>
  </colItems>
  <dataFields count="1">
    <dataField name="Varp of Customer Service" fld="2" subtotal="varp" baseField="0" baseItem="0" numFmtId="171"/>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Var of Customer Service"/>
    <pivotHierarchy dragToData="1" caption="Varp of Customer Service"/>
  </pivotHierarchies>
  <pivotTableStyleInfo name="PivotStyleLight16" showRowHeaders="1" showColHeaders="1" showRowStripes="0" showColStripes="0" showLastColumn="1"/>
  <rowHierarchiesUsage count="2">
    <rowHierarchyUsage hierarchyUsage="18"/>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D8EC14-9CAD-4D7E-9EE2-320DD76FB30C}" name="PivotTable28" cacheId="15" applyNumberFormats="0" applyBorderFormats="0" applyFontFormats="0" applyPatternFormats="0" applyAlignmentFormats="0" applyWidthHeightFormats="1" dataCaption="Values" tag="01a509a3-8e55-4993-b296-643549e46857" updatedVersion="6" minRefreshableVersion="3" useAutoFormatting="1" itemPrintTitles="1" createdVersion="6" indent="0" outline="1" outlineData="1" multipleFieldFilters="0">
  <location ref="I12:J32"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20">
    <i>
      <x/>
    </i>
    <i r="1">
      <x/>
    </i>
    <i r="1">
      <x v="1"/>
    </i>
    <i r="1">
      <x v="2"/>
    </i>
    <i r="1">
      <x v="3"/>
    </i>
    <i>
      <x v="1"/>
    </i>
    <i r="1">
      <x/>
    </i>
    <i r="1">
      <x v="2"/>
    </i>
    <i r="1">
      <x v="3"/>
    </i>
    <i>
      <x v="2"/>
    </i>
    <i r="1">
      <x/>
    </i>
    <i r="1">
      <x v="3"/>
    </i>
    <i>
      <x v="3"/>
    </i>
    <i r="1">
      <x/>
    </i>
    <i r="1">
      <x v="2"/>
    </i>
    <i>
      <x v="4"/>
    </i>
    <i r="1">
      <x/>
    </i>
    <i r="1">
      <x v="2"/>
    </i>
    <i r="1">
      <x v="3"/>
    </i>
    <i t="grand">
      <x/>
    </i>
  </rowItems>
  <colItems count="1">
    <i/>
  </colItems>
  <dataFields count="1">
    <dataField name="Average of Value for the Dollar" fld="2" subtotal="average" baseField="0" baseItem="0" numFmtId="2"/>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alue for the Dollar"/>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rt1_7!$A$3:$G$55">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017FC1-E068-444F-A3DF-FC18155B3308}" name="PivotTable2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9" firstHeaderRow="1" firstDataRow="1" firstDataCol="1"/>
  <pivotFields count="7">
    <pivotField showAll="0"/>
    <pivotField axis="axisRow" showAll="0">
      <items count="6">
        <item x="0"/>
        <item x="1"/>
        <item x="2"/>
        <item x="4"/>
        <item x="3"/>
        <item t="default"/>
      </items>
    </pivotField>
    <pivotField showAll="0"/>
    <pivotField showAll="0"/>
    <pivotField dataField="1" showAll="0"/>
    <pivotField showAll="0"/>
    <pivotField showAll="0"/>
  </pivotFields>
  <rowFields count="1">
    <field x="1"/>
  </rowFields>
  <rowItems count="6">
    <i>
      <x/>
    </i>
    <i>
      <x v="1"/>
    </i>
    <i>
      <x v="2"/>
    </i>
    <i>
      <x v="3"/>
    </i>
    <i>
      <x v="4"/>
    </i>
    <i t="grand">
      <x/>
    </i>
  </rowItems>
  <colItems count="1">
    <i/>
  </colItems>
  <dataFields count="1">
    <dataField name="Average of Signal strength" fld="4" subtotal="average" baseField="1" baseItem="0" numFmtId="2"/>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B463-319D-46F0-BA1D-6B38AA4B8477}">
  <dimension ref="A1:B6"/>
  <sheetViews>
    <sheetView tabSelected="1" workbookViewId="0">
      <selection activeCell="F22" sqref="F22"/>
    </sheetView>
  </sheetViews>
  <sheetFormatPr defaultRowHeight="15"/>
  <cols>
    <col min="1" max="1" width="14.42578125" bestFit="1" customWidth="1"/>
    <col min="2" max="2" width="9.7109375" bestFit="1" customWidth="1"/>
  </cols>
  <sheetData>
    <row r="1" spans="1:2" ht="23.25">
      <c r="A1" s="240" t="s">
        <v>409</v>
      </c>
      <c r="B1" s="240"/>
    </row>
    <row r="2" spans="1:2" s="60" customFormat="1" ht="15.75" customHeight="1">
      <c r="A2" s="240"/>
      <c r="B2" s="240"/>
    </row>
    <row r="3" spans="1:2" ht="18.75">
      <c r="A3" s="242" t="s">
        <v>410</v>
      </c>
      <c r="B3" s="242"/>
    </row>
    <row r="4" spans="1:2">
      <c r="A4" s="241" t="s">
        <v>407</v>
      </c>
      <c r="B4" s="241"/>
    </row>
    <row r="5" spans="1:2">
      <c r="A5" s="241" t="s">
        <v>411</v>
      </c>
      <c r="B5" s="241"/>
    </row>
    <row r="6" spans="1:2">
      <c r="A6" s="241" t="s">
        <v>408</v>
      </c>
      <c r="B6" s="241"/>
    </row>
  </sheetData>
  <mergeCells count="4">
    <mergeCell ref="A3:B3"/>
    <mergeCell ref="A5:B5"/>
    <mergeCell ref="A6:B6"/>
    <mergeCell ref="A4:B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7C2E-13C4-4B26-AC8F-3AD1A7A6A57C}">
  <sheetPr codeName="Sheet9"/>
  <dimension ref="A1:S335"/>
  <sheetViews>
    <sheetView topLeftCell="G1" workbookViewId="0">
      <selection activeCell="M6" sqref="M6"/>
    </sheetView>
  </sheetViews>
  <sheetFormatPr defaultRowHeight="15"/>
  <cols>
    <col min="1" max="1" width="14" customWidth="1"/>
    <col min="2" max="2" width="14" bestFit="1" customWidth="1"/>
    <col min="3" max="3" width="11.85546875" style="88" customWidth="1"/>
    <col min="4" max="4" width="11.5703125" style="88" customWidth="1"/>
    <col min="5" max="5" width="9.85546875" customWidth="1"/>
    <col min="6" max="6" width="11.85546875" customWidth="1"/>
    <col min="7" max="7" width="4.140625" customWidth="1"/>
    <col min="8" max="8" width="12.5703125" style="21" bestFit="1" customWidth="1"/>
    <col min="9" max="9" width="9.42578125" style="89" bestFit="1" customWidth="1"/>
    <col min="10" max="10" width="18.42578125" style="91" bestFit="1" customWidth="1"/>
    <col min="11" max="11" width="2.140625" customWidth="1"/>
    <col min="12" max="12" width="10" style="73" customWidth="1"/>
    <col min="13" max="13" width="7.7109375" style="93" bestFit="1" customWidth="1"/>
    <col min="14" max="14" width="9.7109375" style="93" customWidth="1"/>
    <col min="15" max="15" width="9.140625" style="93" customWidth="1"/>
  </cols>
  <sheetData>
    <row r="1" spans="1:19">
      <c r="A1" s="154" t="s">
        <v>146</v>
      </c>
      <c r="B1" s="154"/>
      <c r="C1" s="154"/>
      <c r="D1" s="154"/>
      <c r="E1" s="154"/>
      <c r="F1" s="154"/>
      <c r="G1" s="154"/>
      <c r="H1" s="154"/>
      <c r="K1" s="60"/>
      <c r="P1" s="60"/>
      <c r="Q1" s="60"/>
      <c r="R1" s="60"/>
      <c r="S1" s="60"/>
    </row>
    <row r="3" spans="1:19" ht="51.75">
      <c r="A3" s="81" t="s">
        <v>147</v>
      </c>
      <c r="B3" s="82" t="s">
        <v>148</v>
      </c>
      <c r="C3" s="85" t="s">
        <v>149</v>
      </c>
      <c r="D3" s="85" t="s">
        <v>150</v>
      </c>
      <c r="E3" s="84" t="s">
        <v>151</v>
      </c>
      <c r="F3" s="83" t="s">
        <v>152</v>
      </c>
      <c r="G3" s="60"/>
      <c r="H3" s="53"/>
      <c r="I3" s="90" t="s">
        <v>101</v>
      </c>
      <c r="J3" s="92" t="s">
        <v>153</v>
      </c>
      <c r="K3" s="60"/>
      <c r="L3" s="130" t="s">
        <v>154</v>
      </c>
      <c r="M3" s="130" t="s">
        <v>155</v>
      </c>
      <c r="N3" s="130" t="s">
        <v>156</v>
      </c>
      <c r="O3" s="130" t="s">
        <v>157</v>
      </c>
      <c r="P3" s="60"/>
      <c r="Q3" s="60"/>
      <c r="R3" s="60"/>
      <c r="S3" s="60"/>
    </row>
    <row r="4" spans="1:19">
      <c r="A4" s="79">
        <v>8</v>
      </c>
      <c r="B4" s="80" t="s">
        <v>158</v>
      </c>
      <c r="C4" s="86">
        <v>0.7944444444444444</v>
      </c>
      <c r="D4" s="86">
        <v>0.80486111111111114</v>
      </c>
      <c r="E4" s="79">
        <v>15</v>
      </c>
      <c r="F4" s="79">
        <v>14</v>
      </c>
      <c r="G4" s="60"/>
      <c r="H4" s="53" t="s">
        <v>159</v>
      </c>
      <c r="I4" s="89">
        <f>AVERAGE(C4:C334)</f>
        <v>0.58392497482376648</v>
      </c>
      <c r="J4" s="91">
        <f>STDEV(C4:C334)</f>
        <v>0.179708522702059</v>
      </c>
      <c r="K4" s="60"/>
      <c r="L4" s="73">
        <f>STANDARDIZE(C4,$I$4,$J$4)</f>
        <v>1.1714495587374048</v>
      </c>
      <c r="M4" s="93">
        <f>STANDARDIZE(D4,$I$5,$J$5)</f>
        <v>1.2257626707976876</v>
      </c>
      <c r="N4" s="93">
        <f>STANDARDIZE(E4,$I$6,$J$6)</f>
        <v>0.18362451187945389</v>
      </c>
      <c r="O4" s="93">
        <f>STANDARDIZE(F4,$I$7,$J$7)</f>
        <v>0.43597356257755204</v>
      </c>
      <c r="P4" s="60"/>
      <c r="Q4" s="155" t="s">
        <v>160</v>
      </c>
      <c r="R4" s="155"/>
      <c r="S4" s="155"/>
    </row>
    <row r="5" spans="1:19">
      <c r="A5" s="79">
        <v>16</v>
      </c>
      <c r="B5" s="80" t="s">
        <v>161</v>
      </c>
      <c r="C5" s="86">
        <v>0.63194444444444442</v>
      </c>
      <c r="D5" s="86">
        <v>0.62777777777777777</v>
      </c>
      <c r="E5" s="79">
        <v>-6</v>
      </c>
      <c r="F5" s="79">
        <v>6</v>
      </c>
      <c r="G5" s="60"/>
      <c r="H5" s="53" t="s">
        <v>162</v>
      </c>
      <c r="I5" s="89">
        <f>AVERAGE(D4:D334)</f>
        <v>0.58129825444780137</v>
      </c>
      <c r="J5" s="91">
        <f>STDEV(D4:D334)</f>
        <v>0.1823867392843854</v>
      </c>
      <c r="K5" s="60"/>
      <c r="L5" s="73">
        <f t="shared" ref="L5:L68" si="0">STANDARDIZE(C5,$I$4,$J$4)</f>
        <v>0.2672075252674021</v>
      </c>
      <c r="M5" s="93">
        <f t="shared" ref="M5:M68" si="1">STANDARDIZE(D5,$I$5,$J$5)</f>
        <v>0.25484047531275555</v>
      </c>
      <c r="N5" s="93">
        <f t="shared" ref="N5:N68" si="2">STANDARDIZE(E5,$I$6,$J$6)</f>
        <v>-0.19886694214334627</v>
      </c>
      <c r="O5" s="93">
        <f t="shared" ref="O5:O68" si="3">STANDARDIZE(F5,$I$7,$J$7)</f>
        <v>-1.0198372743775017</v>
      </c>
      <c r="P5" s="60"/>
      <c r="Q5" s="155"/>
      <c r="R5" s="155"/>
      <c r="S5" s="155"/>
    </row>
    <row r="6" spans="1:19">
      <c r="A6" s="79">
        <v>22</v>
      </c>
      <c r="B6" s="80" t="s">
        <v>163</v>
      </c>
      <c r="C6" s="86">
        <v>0.68958333333333333</v>
      </c>
      <c r="D6" s="86">
        <v>0.68333333333333324</v>
      </c>
      <c r="E6" s="79">
        <v>-9</v>
      </c>
      <c r="F6" s="79">
        <v>11</v>
      </c>
      <c r="G6" s="60"/>
      <c r="H6" s="53" t="s">
        <v>164</v>
      </c>
      <c r="I6" s="129">
        <f>AVERAGE(E4:E334)</f>
        <v>4.9184290030211484</v>
      </c>
      <c r="J6" s="91">
        <f>STDEV(E4:E334)</f>
        <v>54.903187454609636</v>
      </c>
      <c r="K6" s="60"/>
      <c r="L6" s="73">
        <f t="shared" si="0"/>
        <v>0.58794294739565101</v>
      </c>
      <c r="M6" s="93">
        <f t="shared" si="1"/>
        <v>0.55944351703351802</v>
      </c>
      <c r="N6" s="93">
        <f t="shared" si="2"/>
        <v>-0.25350857843231772</v>
      </c>
      <c r="O6" s="93">
        <f t="shared" si="3"/>
        <v>-0.10995550128059307</v>
      </c>
      <c r="P6" s="60"/>
      <c r="Q6" s="155"/>
      <c r="R6" s="155"/>
      <c r="S6" s="155"/>
    </row>
    <row r="7" spans="1:19">
      <c r="A7" s="79">
        <v>24</v>
      </c>
      <c r="B7" s="80" t="s">
        <v>165</v>
      </c>
      <c r="C7" s="86">
        <v>0.60625000000000007</v>
      </c>
      <c r="D7" s="86">
        <v>0.6020833333333333</v>
      </c>
      <c r="E7" s="79">
        <v>-6</v>
      </c>
      <c r="F7" s="79">
        <v>9</v>
      </c>
      <c r="G7" s="60"/>
      <c r="H7" s="53" t="s">
        <v>166</v>
      </c>
      <c r="I7" s="129">
        <f>AVERAGE(F4:F334)</f>
        <v>11.604229607250755</v>
      </c>
      <c r="J7" s="91">
        <f>STDEV(F4:F334)</f>
        <v>5.4952194316211083</v>
      </c>
      <c r="K7" s="60"/>
      <c r="L7" s="73">
        <f t="shared" si="0"/>
        <v>0.12422908407770131</v>
      </c>
      <c r="M7" s="93">
        <f t="shared" si="1"/>
        <v>0.1139615685169026</v>
      </c>
      <c r="N7" s="93">
        <f t="shared" si="2"/>
        <v>-0.19886694214334627</v>
      </c>
      <c r="O7" s="93">
        <f t="shared" si="3"/>
        <v>-0.4739082105193565</v>
      </c>
      <c r="P7" s="60"/>
      <c r="Q7" s="155"/>
      <c r="R7" s="155"/>
      <c r="S7" s="155"/>
    </row>
    <row r="8" spans="1:19">
      <c r="A8" s="79">
        <v>28</v>
      </c>
      <c r="B8" s="80" t="s">
        <v>167</v>
      </c>
      <c r="C8" s="86">
        <v>0.59027777777777779</v>
      </c>
      <c r="D8" s="86">
        <v>0.59375</v>
      </c>
      <c r="E8" s="79">
        <v>5</v>
      </c>
      <c r="F8" s="79">
        <v>13</v>
      </c>
      <c r="G8" s="60"/>
      <c r="H8" s="53"/>
      <c r="K8" s="60"/>
      <c r="L8" s="73">
        <f t="shared" si="0"/>
        <v>3.5350593608427218E-2</v>
      </c>
      <c r="M8" s="93">
        <f t="shared" si="1"/>
        <v>6.8271112258788333E-2</v>
      </c>
      <c r="N8" s="93">
        <f t="shared" si="2"/>
        <v>1.4857242495490664E-3</v>
      </c>
      <c r="O8" s="93">
        <f t="shared" si="3"/>
        <v>0.25399720795817032</v>
      </c>
      <c r="P8" s="60"/>
      <c r="Q8" s="60"/>
      <c r="R8" s="60"/>
      <c r="S8" s="60"/>
    </row>
    <row r="9" spans="1:19">
      <c r="A9" s="79">
        <v>38</v>
      </c>
      <c r="B9" s="80" t="s">
        <v>167</v>
      </c>
      <c r="C9" s="86">
        <v>0.67361111111111116</v>
      </c>
      <c r="D9" s="86">
        <v>0.65833333333333333</v>
      </c>
      <c r="E9" s="79">
        <v>-22</v>
      </c>
      <c r="F9" s="79">
        <v>6</v>
      </c>
      <c r="G9" s="60"/>
      <c r="K9" s="60"/>
      <c r="L9" s="73">
        <f t="shared" si="0"/>
        <v>0.49906445692637758</v>
      </c>
      <c r="M9" s="93">
        <f t="shared" si="1"/>
        <v>0.42237214825917518</v>
      </c>
      <c r="N9" s="93">
        <f t="shared" si="2"/>
        <v>-0.49028900235119399</v>
      </c>
      <c r="O9" s="93">
        <f t="shared" si="3"/>
        <v>-1.0198372743775017</v>
      </c>
      <c r="P9" s="60"/>
      <c r="Q9" s="60"/>
      <c r="R9" s="60"/>
      <c r="S9" s="60"/>
    </row>
    <row r="10" spans="1:19">
      <c r="A10" s="79">
        <v>57</v>
      </c>
      <c r="B10" s="80" t="s">
        <v>168</v>
      </c>
      <c r="C10" s="86">
        <v>0.82013888888888886</v>
      </c>
      <c r="D10" s="86">
        <v>0.82916666666666661</v>
      </c>
      <c r="E10" s="79">
        <v>13</v>
      </c>
      <c r="F10" s="79">
        <v>12</v>
      </c>
      <c r="G10" s="60"/>
      <c r="K10" s="60"/>
      <c r="L10" s="73">
        <f t="shared" si="0"/>
        <v>1.3144279999271062</v>
      </c>
      <c r="M10" s="93">
        <f t="shared" si="1"/>
        <v>1.359026501550521</v>
      </c>
      <c r="N10" s="93">
        <f t="shared" si="2"/>
        <v>0.14719675435347293</v>
      </c>
      <c r="O10" s="93">
        <f t="shared" si="3"/>
        <v>7.2020853338788646E-2</v>
      </c>
      <c r="P10" s="60"/>
      <c r="Q10" s="60"/>
      <c r="R10" s="60"/>
      <c r="S10" s="60"/>
    </row>
    <row r="11" spans="1:19">
      <c r="A11" s="79">
        <v>61</v>
      </c>
      <c r="B11" s="80" t="s">
        <v>161</v>
      </c>
      <c r="C11" s="86">
        <v>0.79305555555555562</v>
      </c>
      <c r="D11" s="86">
        <v>0.80694444444444446</v>
      </c>
      <c r="E11" s="79">
        <v>20</v>
      </c>
      <c r="F11" s="79">
        <v>11</v>
      </c>
      <c r="G11" s="60"/>
      <c r="K11" s="60"/>
      <c r="L11" s="73">
        <f t="shared" si="0"/>
        <v>1.163720994348773</v>
      </c>
      <c r="M11" s="93">
        <f t="shared" si="1"/>
        <v>1.2371852848622162</v>
      </c>
      <c r="N11" s="93">
        <f t="shared" si="2"/>
        <v>0.27469390569440633</v>
      </c>
      <c r="O11" s="93">
        <f t="shared" si="3"/>
        <v>-0.10995550128059307</v>
      </c>
      <c r="P11" s="60"/>
      <c r="Q11" s="60"/>
      <c r="R11" s="60"/>
      <c r="S11" s="60"/>
    </row>
    <row r="12" spans="1:19">
      <c r="A12" s="79">
        <v>64</v>
      </c>
      <c r="B12" s="80" t="s">
        <v>165</v>
      </c>
      <c r="C12" s="86">
        <v>0.75</v>
      </c>
      <c r="D12" s="86">
        <v>0.74861111111111101</v>
      </c>
      <c r="E12" s="79">
        <v>-2</v>
      </c>
      <c r="F12" s="79">
        <v>10</v>
      </c>
      <c r="G12" s="60"/>
      <c r="K12" s="60"/>
      <c r="L12" s="73">
        <f t="shared" si="0"/>
        <v>0.92413549830116493</v>
      </c>
      <c r="M12" s="93">
        <f t="shared" si="1"/>
        <v>0.91735209105541438</v>
      </c>
      <c r="N12" s="93">
        <f t="shared" si="2"/>
        <v>-0.12601142709138433</v>
      </c>
      <c r="O12" s="93">
        <f t="shared" si="3"/>
        <v>-0.29193185589997478</v>
      </c>
      <c r="P12" s="60"/>
      <c r="Q12" s="60"/>
      <c r="R12" s="60"/>
      <c r="S12" s="60"/>
    </row>
    <row r="13" spans="1:19">
      <c r="A13" s="79">
        <v>66</v>
      </c>
      <c r="B13" s="80" t="s">
        <v>169</v>
      </c>
      <c r="C13" s="86">
        <v>0.63750000000000007</v>
      </c>
      <c r="D13" s="86">
        <v>0.63472222222222219</v>
      </c>
      <c r="E13" s="79">
        <v>-4</v>
      </c>
      <c r="F13" s="79">
        <v>9</v>
      </c>
      <c r="G13" s="60"/>
      <c r="K13" s="60"/>
      <c r="L13" s="73">
        <f t="shared" si="0"/>
        <v>0.29812178282193263</v>
      </c>
      <c r="M13" s="93">
        <f t="shared" si="1"/>
        <v>0.29291585552785082</v>
      </c>
      <c r="N13" s="93">
        <f t="shared" si="2"/>
        <v>-0.16243918461736531</v>
      </c>
      <c r="O13" s="93">
        <f t="shared" si="3"/>
        <v>-0.4739082105193565</v>
      </c>
      <c r="P13" s="60"/>
      <c r="Q13" s="60"/>
      <c r="R13" s="60"/>
      <c r="S13" s="60"/>
    </row>
    <row r="14" spans="1:19">
      <c r="A14" s="79">
        <v>68</v>
      </c>
      <c r="B14" s="80" t="s">
        <v>170</v>
      </c>
      <c r="C14" s="86">
        <v>0.61388888888888882</v>
      </c>
      <c r="D14" s="86">
        <v>0.60763888888888895</v>
      </c>
      <c r="E14" s="79">
        <v>-9</v>
      </c>
      <c r="F14" s="79">
        <v>7</v>
      </c>
      <c r="G14" s="60"/>
      <c r="K14" s="60"/>
      <c r="L14" s="73">
        <f t="shared" si="0"/>
        <v>0.1667361882151793</v>
      </c>
      <c r="M14" s="93">
        <f t="shared" si="1"/>
        <v>0.14442187268897941</v>
      </c>
      <c r="N14" s="93">
        <f t="shared" si="2"/>
        <v>-0.25350857843231772</v>
      </c>
      <c r="O14" s="93">
        <f t="shared" si="3"/>
        <v>-0.83786091975811994</v>
      </c>
      <c r="P14" s="60"/>
      <c r="Q14" s="60"/>
      <c r="R14" s="60"/>
      <c r="S14" s="60"/>
    </row>
    <row r="15" spans="1:19">
      <c r="A15" s="79">
        <v>74</v>
      </c>
      <c r="B15" s="80" t="s">
        <v>171</v>
      </c>
      <c r="C15" s="86">
        <v>0.65347222222222223</v>
      </c>
      <c r="D15" s="86">
        <v>0.65208333333333335</v>
      </c>
      <c r="E15" s="79">
        <v>-2</v>
      </c>
      <c r="F15" s="79">
        <v>18</v>
      </c>
      <c r="G15" s="60"/>
      <c r="K15" s="60"/>
      <c r="L15" s="73">
        <f t="shared" si="0"/>
        <v>0.38700027329120607</v>
      </c>
      <c r="M15" s="93">
        <f t="shared" si="1"/>
        <v>0.38810430606558949</v>
      </c>
      <c r="N15" s="93">
        <f t="shared" si="2"/>
        <v>-0.12601142709138433</v>
      </c>
      <c r="O15" s="93">
        <f t="shared" si="3"/>
        <v>1.1638789810550789</v>
      </c>
      <c r="P15" s="60"/>
      <c r="Q15" s="60"/>
      <c r="R15" s="60"/>
      <c r="S15" s="60"/>
    </row>
    <row r="16" spans="1:19">
      <c r="A16" s="79">
        <v>101</v>
      </c>
      <c r="B16" s="80" t="s">
        <v>161</v>
      </c>
      <c r="C16" s="86">
        <v>0.7368055555555556</v>
      </c>
      <c r="D16" s="86">
        <v>0.74722222222222223</v>
      </c>
      <c r="E16" s="79">
        <v>15</v>
      </c>
      <c r="F16" s="79">
        <v>13</v>
      </c>
      <c r="G16" s="60"/>
      <c r="K16" s="60"/>
      <c r="L16" s="73">
        <f t="shared" si="0"/>
        <v>0.8507141366091564</v>
      </c>
      <c r="M16" s="93">
        <f t="shared" si="1"/>
        <v>0.90973701501239601</v>
      </c>
      <c r="N16" s="93">
        <f t="shared" si="2"/>
        <v>0.18362451187945389</v>
      </c>
      <c r="O16" s="93">
        <f t="shared" si="3"/>
        <v>0.25399720795817032</v>
      </c>
      <c r="P16" s="60"/>
      <c r="Q16" s="60"/>
      <c r="R16" s="60"/>
      <c r="S16" s="60"/>
    </row>
    <row r="17" spans="1:16">
      <c r="A17" s="79">
        <v>105</v>
      </c>
      <c r="B17" s="80" t="s">
        <v>172</v>
      </c>
      <c r="C17" s="86">
        <v>0.73263888888888884</v>
      </c>
      <c r="D17" s="86">
        <v>0.72638888888888886</v>
      </c>
      <c r="E17" s="79">
        <v>-9</v>
      </c>
      <c r="F17" s="79">
        <v>8</v>
      </c>
      <c r="G17" s="60"/>
      <c r="K17" s="60"/>
      <c r="L17" s="73">
        <f t="shared" si="0"/>
        <v>0.82752844344325838</v>
      </c>
      <c r="M17" s="93">
        <f t="shared" si="1"/>
        <v>0.79551087436710965</v>
      </c>
      <c r="N17" s="93">
        <f t="shared" si="2"/>
        <v>-0.25350857843231772</v>
      </c>
      <c r="O17" s="93">
        <f t="shared" si="3"/>
        <v>-0.65588456513873816</v>
      </c>
      <c r="P17" s="60"/>
    </row>
    <row r="18" spans="1:16">
      <c r="A18" s="79">
        <v>108</v>
      </c>
      <c r="B18" s="80" t="s">
        <v>167</v>
      </c>
      <c r="C18" s="86">
        <v>0.71458333333333324</v>
      </c>
      <c r="D18" s="86">
        <v>0.70277777777777783</v>
      </c>
      <c r="E18" s="79">
        <v>-17</v>
      </c>
      <c r="F18" s="79">
        <v>11</v>
      </c>
      <c r="G18" s="60"/>
      <c r="K18" s="60"/>
      <c r="L18" s="73">
        <f t="shared" si="0"/>
        <v>0.7270571063910356</v>
      </c>
      <c r="M18" s="93">
        <f t="shared" si="1"/>
        <v>0.6660545816357859</v>
      </c>
      <c r="N18" s="93">
        <f t="shared" si="2"/>
        <v>-0.39921960853624161</v>
      </c>
      <c r="O18" s="93">
        <f t="shared" si="3"/>
        <v>-0.10995550128059307</v>
      </c>
      <c r="P18" s="60"/>
    </row>
    <row r="19" spans="1:16">
      <c r="A19" s="79">
        <v>116</v>
      </c>
      <c r="B19" s="80" t="s">
        <v>161</v>
      </c>
      <c r="C19" s="86">
        <v>0.67986111111111114</v>
      </c>
      <c r="D19" s="86">
        <v>0.6791666666666667</v>
      </c>
      <c r="E19" s="79">
        <v>-1</v>
      </c>
      <c r="F19" s="79">
        <v>7</v>
      </c>
      <c r="G19" s="60"/>
      <c r="K19" s="60"/>
      <c r="L19" s="73">
        <f t="shared" si="0"/>
        <v>0.53384299667522372</v>
      </c>
      <c r="M19" s="93">
        <f t="shared" si="1"/>
        <v>0.53659828890446148</v>
      </c>
      <c r="N19" s="93">
        <f t="shared" si="2"/>
        <v>-0.10779754832839383</v>
      </c>
      <c r="O19" s="93">
        <f t="shared" si="3"/>
        <v>-0.83786091975811994</v>
      </c>
      <c r="P19" s="60"/>
    </row>
    <row r="20" spans="1:16">
      <c r="A20" s="79">
        <v>130</v>
      </c>
      <c r="B20" s="80" t="s">
        <v>173</v>
      </c>
      <c r="C20" s="86">
        <v>0.59375</v>
      </c>
      <c r="D20" s="86">
        <v>0.60972222222222217</v>
      </c>
      <c r="E20" s="79">
        <v>23</v>
      </c>
      <c r="F20" s="79">
        <v>7</v>
      </c>
      <c r="G20" s="60"/>
      <c r="K20" s="60"/>
      <c r="L20" s="73">
        <f t="shared" si="0"/>
        <v>5.4672004580008413E-2</v>
      </c>
      <c r="M20" s="93">
        <f t="shared" si="1"/>
        <v>0.15584448675350734</v>
      </c>
      <c r="N20" s="93">
        <f t="shared" si="2"/>
        <v>0.32933554198337778</v>
      </c>
      <c r="O20" s="93">
        <f t="shared" si="3"/>
        <v>-0.83786091975811994</v>
      </c>
      <c r="P20" s="60"/>
    </row>
    <row r="21" spans="1:16">
      <c r="A21" s="79">
        <v>147</v>
      </c>
      <c r="B21" s="80" t="s">
        <v>174</v>
      </c>
      <c r="C21" s="86">
        <v>0.81388888888888899</v>
      </c>
      <c r="D21" s="86">
        <v>0.80486111111111114</v>
      </c>
      <c r="E21" s="79">
        <v>-13</v>
      </c>
      <c r="F21" s="79">
        <v>23</v>
      </c>
      <c r="G21" s="60"/>
      <c r="K21" s="60"/>
      <c r="L21" s="73">
        <f t="shared" si="0"/>
        <v>1.2796494601782606</v>
      </c>
      <c r="M21" s="93">
        <f t="shared" si="1"/>
        <v>1.2257626707976876</v>
      </c>
      <c r="N21" s="93">
        <f t="shared" si="2"/>
        <v>-0.32636409348427964</v>
      </c>
      <c r="O21" s="93">
        <f t="shared" si="3"/>
        <v>2.0737607541519876</v>
      </c>
      <c r="P21" s="60"/>
    </row>
    <row r="22" spans="1:16">
      <c r="A22" s="79">
        <v>151</v>
      </c>
      <c r="B22" s="80" t="s">
        <v>173</v>
      </c>
      <c r="C22" s="86">
        <v>0.64236111111111105</v>
      </c>
      <c r="D22" s="86">
        <v>0.65972222222222221</v>
      </c>
      <c r="E22" s="79">
        <v>25</v>
      </c>
      <c r="F22" s="79">
        <v>12</v>
      </c>
      <c r="G22" s="60"/>
      <c r="K22" s="60"/>
      <c r="L22" s="73">
        <f t="shared" si="0"/>
        <v>0.32517175818214566</v>
      </c>
      <c r="M22" s="93">
        <f t="shared" si="1"/>
        <v>0.42998722430219422</v>
      </c>
      <c r="N22" s="93">
        <f t="shared" si="2"/>
        <v>0.36576329950935871</v>
      </c>
      <c r="O22" s="93">
        <f t="shared" si="3"/>
        <v>7.2020853338788646E-2</v>
      </c>
      <c r="P22" s="60"/>
    </row>
    <row r="23" spans="1:16">
      <c r="A23" s="79">
        <v>152</v>
      </c>
      <c r="B23" s="80" t="s">
        <v>161</v>
      </c>
      <c r="C23" s="86">
        <v>0.85486111111111107</v>
      </c>
      <c r="D23" s="86">
        <v>0.86319444444444438</v>
      </c>
      <c r="E23" s="79">
        <v>12</v>
      </c>
      <c r="F23" s="79">
        <v>21</v>
      </c>
      <c r="G23" s="60"/>
      <c r="K23" s="60"/>
      <c r="L23" s="73">
        <f t="shared" si="0"/>
        <v>1.5076421096429187</v>
      </c>
      <c r="M23" s="93">
        <f t="shared" si="1"/>
        <v>1.5455958646044881</v>
      </c>
      <c r="N23" s="93">
        <f t="shared" si="2"/>
        <v>0.12898287559048247</v>
      </c>
      <c r="O23" s="93">
        <f t="shared" si="3"/>
        <v>1.709808044913224</v>
      </c>
      <c r="P23" s="60"/>
    </row>
    <row r="24" spans="1:16">
      <c r="A24" s="79">
        <v>365</v>
      </c>
      <c r="B24" s="80" t="s">
        <v>175</v>
      </c>
      <c r="C24" s="86">
        <v>0.45347222222222222</v>
      </c>
      <c r="D24" s="86">
        <v>0.43958333333333338</v>
      </c>
      <c r="E24" s="79">
        <v>-20</v>
      </c>
      <c r="F24" s="79">
        <v>9</v>
      </c>
      <c r="G24" s="60"/>
      <c r="K24" s="60"/>
      <c r="L24" s="73">
        <f t="shared" si="0"/>
        <v>-0.72591299867187442</v>
      </c>
      <c r="M24" s="93">
        <f t="shared" si="1"/>
        <v>-0.77700232851632856</v>
      </c>
      <c r="N24" s="93">
        <f t="shared" si="2"/>
        <v>-0.45386124482521306</v>
      </c>
      <c r="O24" s="93">
        <f t="shared" si="3"/>
        <v>-0.4739082105193565</v>
      </c>
      <c r="P24" s="60"/>
    </row>
    <row r="25" spans="1:16">
      <c r="A25" s="79">
        <v>371</v>
      </c>
      <c r="B25" s="80" t="s">
        <v>176</v>
      </c>
      <c r="C25" s="86">
        <v>0.31527777777777777</v>
      </c>
      <c r="D25" s="86">
        <v>0.30624999999999997</v>
      </c>
      <c r="E25" s="79">
        <v>-13</v>
      </c>
      <c r="F25" s="79">
        <v>7</v>
      </c>
      <c r="G25" s="60"/>
      <c r="K25" s="60"/>
      <c r="L25" s="73">
        <f t="shared" si="0"/>
        <v>-1.4949051553408084</v>
      </c>
      <c r="M25" s="93">
        <f t="shared" si="1"/>
        <v>-1.50804962864616</v>
      </c>
      <c r="N25" s="93">
        <f t="shared" si="2"/>
        <v>-0.32636409348427964</v>
      </c>
      <c r="O25" s="93">
        <f t="shared" si="3"/>
        <v>-0.83786091975811994</v>
      </c>
      <c r="P25" s="60"/>
    </row>
    <row r="26" spans="1:16">
      <c r="A26" s="79">
        <v>373</v>
      </c>
      <c r="B26" s="80" t="s">
        <v>177</v>
      </c>
      <c r="C26" s="86">
        <v>0.36388888888888887</v>
      </c>
      <c r="D26" s="86">
        <v>0.38125000000000003</v>
      </c>
      <c r="E26" s="79">
        <v>25</v>
      </c>
      <c r="F26" s="79">
        <v>9</v>
      </c>
      <c r="G26" s="60"/>
      <c r="K26" s="60"/>
      <c r="L26" s="73">
        <f t="shared" si="0"/>
        <v>-1.224405401738671</v>
      </c>
      <c r="M26" s="93">
        <f t="shared" si="1"/>
        <v>-1.0968355223231296</v>
      </c>
      <c r="N26" s="93">
        <f t="shared" si="2"/>
        <v>0.36576329950935871</v>
      </c>
      <c r="O26" s="93">
        <f t="shared" si="3"/>
        <v>-0.4739082105193565</v>
      </c>
      <c r="P26" s="60"/>
    </row>
    <row r="27" spans="1:16">
      <c r="A27" s="79">
        <v>377</v>
      </c>
      <c r="B27" s="80" t="s">
        <v>178</v>
      </c>
      <c r="C27" s="86">
        <v>0.5756944444444444</v>
      </c>
      <c r="D27" s="86">
        <v>0.59166666666666667</v>
      </c>
      <c r="E27" s="79">
        <v>23</v>
      </c>
      <c r="F27" s="79">
        <v>11</v>
      </c>
      <c r="G27" s="60"/>
      <c r="K27" s="60"/>
      <c r="L27" s="73">
        <f t="shared" si="0"/>
        <v>-4.5799332472214391E-2</v>
      </c>
      <c r="M27" s="93">
        <f t="shared" si="1"/>
        <v>5.6848498194259758E-2</v>
      </c>
      <c r="N27" s="93">
        <f t="shared" si="2"/>
        <v>0.32933554198337778</v>
      </c>
      <c r="O27" s="93">
        <f t="shared" si="3"/>
        <v>-0.10995550128059307</v>
      </c>
      <c r="P27" s="60"/>
    </row>
    <row r="28" spans="1:16">
      <c r="A28" s="79">
        <v>409</v>
      </c>
      <c r="B28" s="80" t="s">
        <v>179</v>
      </c>
      <c r="C28" s="86">
        <v>0.3666666666666667</v>
      </c>
      <c r="D28" s="86">
        <v>0.38680555555555557</v>
      </c>
      <c r="E28" s="79">
        <v>29</v>
      </c>
      <c r="F28" s="79">
        <v>8</v>
      </c>
      <c r="G28" s="60"/>
      <c r="K28" s="60"/>
      <c r="L28" s="73">
        <f t="shared" si="0"/>
        <v>-1.2089482729614056</v>
      </c>
      <c r="M28" s="93">
        <f t="shared" si="1"/>
        <v>-1.0663752181510535</v>
      </c>
      <c r="N28" s="93">
        <f t="shared" si="2"/>
        <v>0.43861881456132068</v>
      </c>
      <c r="O28" s="93">
        <f t="shared" si="3"/>
        <v>-0.65588456513873816</v>
      </c>
      <c r="P28" s="60"/>
    </row>
    <row r="29" spans="1:16">
      <c r="A29" s="79">
        <v>418</v>
      </c>
      <c r="B29" s="80" t="s">
        <v>180</v>
      </c>
      <c r="C29" s="86">
        <v>0.46319444444444446</v>
      </c>
      <c r="D29" s="86">
        <v>0.45763888888888887</v>
      </c>
      <c r="E29" s="79">
        <v>-8</v>
      </c>
      <c r="F29" s="79">
        <v>6</v>
      </c>
      <c r="G29" s="60"/>
      <c r="K29" s="60"/>
      <c r="L29" s="73">
        <f t="shared" si="0"/>
        <v>-0.6718130479514467</v>
      </c>
      <c r="M29" s="93">
        <f t="shared" si="1"/>
        <v>-0.67800633995708093</v>
      </c>
      <c r="N29" s="93">
        <f t="shared" si="2"/>
        <v>-0.23529469966932723</v>
      </c>
      <c r="O29" s="93">
        <f t="shared" si="3"/>
        <v>-1.0198372743775017</v>
      </c>
      <c r="P29" s="60"/>
    </row>
    <row r="30" spans="1:16">
      <c r="A30" s="79">
        <v>420</v>
      </c>
      <c r="B30" s="80" t="s">
        <v>180</v>
      </c>
      <c r="C30" s="86">
        <v>0.54513888888888895</v>
      </c>
      <c r="D30" s="86">
        <v>0.54305555555555551</v>
      </c>
      <c r="E30" s="79">
        <v>-3</v>
      </c>
      <c r="F30" s="79">
        <v>11</v>
      </c>
      <c r="G30" s="60"/>
      <c r="K30" s="60"/>
      <c r="L30" s="73">
        <f t="shared" si="0"/>
        <v>-0.21582774902212884</v>
      </c>
      <c r="M30" s="93">
        <f t="shared" si="1"/>
        <v>-0.20967916331140807</v>
      </c>
      <c r="N30" s="93">
        <f t="shared" si="2"/>
        <v>-0.14422530585437479</v>
      </c>
      <c r="O30" s="93">
        <f t="shared" si="3"/>
        <v>-0.10995550128059307</v>
      </c>
      <c r="P30" s="60"/>
    </row>
    <row r="31" spans="1:16">
      <c r="A31" s="79">
        <v>422</v>
      </c>
      <c r="B31" s="80" t="s">
        <v>180</v>
      </c>
      <c r="C31" s="86">
        <v>0.72499999999999998</v>
      </c>
      <c r="D31" s="86">
        <v>0.71250000000000002</v>
      </c>
      <c r="E31" s="79">
        <v>-18</v>
      </c>
      <c r="F31" s="79">
        <v>6</v>
      </c>
      <c r="G31" s="60"/>
      <c r="K31" s="60"/>
      <c r="L31" s="73">
        <f t="shared" si="0"/>
        <v>0.78502133930577978</v>
      </c>
      <c r="M31" s="93">
        <f t="shared" si="1"/>
        <v>0.71936011393691923</v>
      </c>
      <c r="N31" s="93">
        <f t="shared" si="2"/>
        <v>-0.41743348729923208</v>
      </c>
      <c r="O31" s="93">
        <f t="shared" si="3"/>
        <v>-1.0198372743775017</v>
      </c>
      <c r="P31" s="60"/>
    </row>
    <row r="32" spans="1:16">
      <c r="A32" s="79">
        <v>424</v>
      </c>
      <c r="B32" s="80" t="s">
        <v>180</v>
      </c>
      <c r="C32" s="86">
        <v>0.77986111111111101</v>
      </c>
      <c r="D32" s="86">
        <v>0.76527777777777783</v>
      </c>
      <c r="E32" s="79">
        <v>-21</v>
      </c>
      <c r="F32" s="79">
        <v>7</v>
      </c>
      <c r="G32" s="60"/>
      <c r="K32" s="60"/>
      <c r="L32" s="73">
        <f t="shared" si="0"/>
        <v>1.0902996326567631</v>
      </c>
      <c r="M32" s="93">
        <f t="shared" si="1"/>
        <v>1.0087330035716442</v>
      </c>
      <c r="N32" s="93">
        <f t="shared" si="2"/>
        <v>-0.47207512358820353</v>
      </c>
      <c r="O32" s="93">
        <f t="shared" si="3"/>
        <v>-0.83786091975811994</v>
      </c>
      <c r="P32" s="60"/>
    </row>
    <row r="33" spans="1:16">
      <c r="A33" s="79">
        <v>428</v>
      </c>
      <c r="B33" s="80" t="s">
        <v>180</v>
      </c>
      <c r="C33" s="86">
        <v>0.81944444444444453</v>
      </c>
      <c r="D33" s="86">
        <v>0.8208333333333333</v>
      </c>
      <c r="E33" s="79">
        <v>2</v>
      </c>
      <c r="F33" s="79">
        <v>17</v>
      </c>
      <c r="G33" s="60"/>
      <c r="K33" s="60"/>
      <c r="L33" s="73">
        <f t="shared" si="0"/>
        <v>1.3105637177327907</v>
      </c>
      <c r="M33" s="93">
        <f t="shared" si="1"/>
        <v>1.3133360452924066</v>
      </c>
      <c r="N33" s="93">
        <f t="shared" si="2"/>
        <v>-5.3155912039422382E-2</v>
      </c>
      <c r="O33" s="93">
        <f t="shared" si="3"/>
        <v>0.98190262643569715</v>
      </c>
      <c r="P33" s="60"/>
    </row>
    <row r="34" spans="1:16">
      <c r="A34" s="79">
        <v>438</v>
      </c>
      <c r="B34" s="80" t="s">
        <v>181</v>
      </c>
      <c r="C34" s="86">
        <v>0.79583333333333339</v>
      </c>
      <c r="D34" s="86">
        <v>0.79583333333333339</v>
      </c>
      <c r="E34" s="79">
        <v>0</v>
      </c>
      <c r="F34" s="79">
        <v>23</v>
      </c>
      <c r="G34" s="60"/>
      <c r="K34" s="60"/>
      <c r="L34" s="73">
        <f t="shared" si="0"/>
        <v>1.1791781231260379</v>
      </c>
      <c r="M34" s="93">
        <f t="shared" si="1"/>
        <v>1.1762646765180638</v>
      </c>
      <c r="N34" s="93">
        <f t="shared" si="2"/>
        <v>-8.9583669565403354E-2</v>
      </c>
      <c r="O34" s="93">
        <f t="shared" si="3"/>
        <v>2.0737607541519876</v>
      </c>
      <c r="P34" s="60"/>
    </row>
    <row r="35" spans="1:16">
      <c r="A35" s="79">
        <v>509</v>
      </c>
      <c r="B35" s="80" t="s">
        <v>182</v>
      </c>
      <c r="C35" s="86">
        <v>0.37152777777777773</v>
      </c>
      <c r="D35" s="86">
        <v>0.35138888888888892</v>
      </c>
      <c r="E35" s="79">
        <v>-29</v>
      </c>
      <c r="F35" s="79">
        <v>7</v>
      </c>
      <c r="G35" s="60"/>
      <c r="K35" s="60"/>
      <c r="L35" s="73">
        <f t="shared" si="0"/>
        <v>-1.1818982976011922</v>
      </c>
      <c r="M35" s="93">
        <f t="shared" si="1"/>
        <v>-1.2605596572480398</v>
      </c>
      <c r="N35" s="93">
        <f t="shared" si="2"/>
        <v>-0.6177861536921273</v>
      </c>
      <c r="O35" s="93">
        <f t="shared" si="3"/>
        <v>-0.83786091975811994</v>
      </c>
      <c r="P35" s="60"/>
    </row>
    <row r="36" spans="1:16">
      <c r="A36" s="79">
        <v>529</v>
      </c>
      <c r="B36" s="80" t="s">
        <v>183</v>
      </c>
      <c r="C36" s="86">
        <v>0.30694444444444441</v>
      </c>
      <c r="D36" s="86">
        <v>0.29305555555555557</v>
      </c>
      <c r="E36" s="79">
        <v>-20</v>
      </c>
      <c r="F36" s="79">
        <v>11</v>
      </c>
      <c r="G36" s="60"/>
      <c r="K36" s="60"/>
      <c r="L36" s="73">
        <f t="shared" si="0"/>
        <v>-1.5412765416726035</v>
      </c>
      <c r="M36" s="93">
        <f t="shared" si="1"/>
        <v>-1.5803928510548408</v>
      </c>
      <c r="N36" s="93">
        <f t="shared" si="2"/>
        <v>-0.45386124482521306</v>
      </c>
      <c r="O36" s="93">
        <f t="shared" si="3"/>
        <v>-0.10995550128059307</v>
      </c>
      <c r="P36" s="60"/>
    </row>
    <row r="37" spans="1:16">
      <c r="A37" s="79">
        <v>543</v>
      </c>
      <c r="B37" s="80" t="s">
        <v>169</v>
      </c>
      <c r="C37" s="86">
        <v>0.36249999999999999</v>
      </c>
      <c r="D37" s="86">
        <v>0.38263888888888892</v>
      </c>
      <c r="E37" s="79">
        <v>29</v>
      </c>
      <c r="F37" s="79">
        <v>19</v>
      </c>
      <c r="G37" s="60"/>
      <c r="K37" s="60"/>
      <c r="L37" s="73">
        <f t="shared" si="0"/>
        <v>-1.2321339661273034</v>
      </c>
      <c r="M37" s="93">
        <f t="shared" si="1"/>
        <v>-1.0892204462801107</v>
      </c>
      <c r="N37" s="93">
        <f t="shared" si="2"/>
        <v>0.43861881456132068</v>
      </c>
      <c r="O37" s="93">
        <f t="shared" si="3"/>
        <v>1.3458553356744607</v>
      </c>
      <c r="P37" s="60"/>
    </row>
    <row r="38" spans="1:16">
      <c r="A38" s="79">
        <v>547</v>
      </c>
      <c r="B38" s="80" t="s">
        <v>184</v>
      </c>
      <c r="C38" s="86">
        <v>0.66805555555555562</v>
      </c>
      <c r="D38" s="86">
        <v>0.65486111111111112</v>
      </c>
      <c r="E38" s="79">
        <v>-19</v>
      </c>
      <c r="F38" s="79">
        <v>10</v>
      </c>
      <c r="G38" s="60"/>
      <c r="K38" s="60"/>
      <c r="L38" s="73">
        <f t="shared" si="0"/>
        <v>0.46815019937184771</v>
      </c>
      <c r="M38" s="93">
        <f t="shared" si="1"/>
        <v>0.40333445815162755</v>
      </c>
      <c r="N38" s="93">
        <f t="shared" si="2"/>
        <v>-0.43564736606222254</v>
      </c>
      <c r="O38" s="93">
        <f t="shared" si="3"/>
        <v>-0.29193185589997478</v>
      </c>
      <c r="P38" s="60"/>
    </row>
    <row r="39" spans="1:16">
      <c r="A39" s="79">
        <v>660</v>
      </c>
      <c r="B39" s="80" t="s">
        <v>185</v>
      </c>
      <c r="C39" s="86">
        <v>0.71875</v>
      </c>
      <c r="D39" s="86">
        <v>0.71736111111111101</v>
      </c>
      <c r="E39" s="79">
        <v>-2</v>
      </c>
      <c r="F39" s="79">
        <v>6</v>
      </c>
      <c r="G39" s="60"/>
      <c r="K39" s="60"/>
      <c r="L39" s="73">
        <f t="shared" si="0"/>
        <v>0.75024279955693363</v>
      </c>
      <c r="M39" s="93">
        <f t="shared" si="1"/>
        <v>0.74601288008748523</v>
      </c>
      <c r="N39" s="93">
        <f t="shared" si="2"/>
        <v>-0.12601142709138433</v>
      </c>
      <c r="O39" s="93">
        <f t="shared" si="3"/>
        <v>-1.0198372743775017</v>
      </c>
      <c r="P39" s="60"/>
    </row>
    <row r="40" spans="1:16">
      <c r="A40" s="79">
        <v>665</v>
      </c>
      <c r="B40" s="80" t="s">
        <v>186</v>
      </c>
      <c r="C40" s="86">
        <v>0.375</v>
      </c>
      <c r="D40" s="86">
        <v>0.37638888888888888</v>
      </c>
      <c r="E40" s="79">
        <v>2</v>
      </c>
      <c r="F40" s="79">
        <v>15</v>
      </c>
      <c r="G40" s="60"/>
      <c r="K40" s="60"/>
      <c r="L40" s="73">
        <f t="shared" si="0"/>
        <v>-1.1625768866296107</v>
      </c>
      <c r="M40" s="93">
        <f t="shared" si="1"/>
        <v>-1.1234882884736968</v>
      </c>
      <c r="N40" s="93">
        <f t="shared" si="2"/>
        <v>-5.3155912039422382E-2</v>
      </c>
      <c r="O40" s="93">
        <f t="shared" si="3"/>
        <v>0.61794991719693382</v>
      </c>
      <c r="P40" s="60"/>
    </row>
    <row r="41" spans="1:16">
      <c r="A41" s="79">
        <v>674</v>
      </c>
      <c r="B41" s="80" t="s">
        <v>185</v>
      </c>
      <c r="C41" s="86">
        <v>0.7993055555555556</v>
      </c>
      <c r="D41" s="86">
        <v>0.8041666666666667</v>
      </c>
      <c r="E41" s="79">
        <v>7</v>
      </c>
      <c r="F41" s="79">
        <v>12</v>
      </c>
      <c r="G41" s="60"/>
      <c r="K41" s="60"/>
      <c r="L41" s="73">
        <f t="shared" si="0"/>
        <v>1.198499534097619</v>
      </c>
      <c r="M41" s="93">
        <f t="shared" si="1"/>
        <v>1.2219551327761782</v>
      </c>
      <c r="N41" s="93">
        <f t="shared" si="2"/>
        <v>3.7913481775530035E-2</v>
      </c>
      <c r="O41" s="93">
        <f t="shared" si="3"/>
        <v>7.2020853338788646E-2</v>
      </c>
      <c r="P41" s="60"/>
    </row>
    <row r="42" spans="1:16">
      <c r="A42" s="79">
        <v>675</v>
      </c>
      <c r="B42" s="80" t="s">
        <v>178</v>
      </c>
      <c r="C42" s="86">
        <v>0.375</v>
      </c>
      <c r="D42" s="86">
        <v>0.41875000000000001</v>
      </c>
      <c r="E42" s="79">
        <v>63</v>
      </c>
      <c r="F42" s="79">
        <v>13</v>
      </c>
      <c r="G42" s="60"/>
      <c r="K42" s="60"/>
      <c r="L42" s="73">
        <f t="shared" si="0"/>
        <v>-1.1625768866296107</v>
      </c>
      <c r="M42" s="93">
        <f t="shared" si="1"/>
        <v>-0.8912284691616148</v>
      </c>
      <c r="N42" s="93">
        <f t="shared" si="2"/>
        <v>1.0578906925029972</v>
      </c>
      <c r="O42" s="93">
        <f t="shared" si="3"/>
        <v>0.25399720795817032</v>
      </c>
      <c r="P42" s="60"/>
    </row>
    <row r="43" spans="1:16">
      <c r="A43" s="79">
        <v>676</v>
      </c>
      <c r="B43" s="80" t="s">
        <v>185</v>
      </c>
      <c r="C43" s="86">
        <v>0.8569444444444444</v>
      </c>
      <c r="D43" s="86">
        <v>0.85277777777777775</v>
      </c>
      <c r="E43" s="79">
        <v>-6</v>
      </c>
      <c r="F43" s="79">
        <v>9</v>
      </c>
      <c r="G43" s="60"/>
      <c r="K43" s="60"/>
      <c r="L43" s="73">
        <f t="shared" si="0"/>
        <v>1.5192349562258674</v>
      </c>
      <c r="M43" s="93">
        <f t="shared" si="1"/>
        <v>1.4884827942818453</v>
      </c>
      <c r="N43" s="93">
        <f t="shared" si="2"/>
        <v>-0.19886694214334627</v>
      </c>
      <c r="O43" s="93">
        <f t="shared" si="3"/>
        <v>-0.4739082105193565</v>
      </c>
      <c r="P43" s="60"/>
    </row>
    <row r="44" spans="1:16">
      <c r="A44" s="79">
        <v>687</v>
      </c>
      <c r="B44" s="80" t="s">
        <v>187</v>
      </c>
      <c r="C44" s="86">
        <v>0.36736111111111108</v>
      </c>
      <c r="D44" s="86">
        <v>0.3611111111111111</v>
      </c>
      <c r="E44" s="79">
        <v>-9</v>
      </c>
      <c r="F44" s="79">
        <v>22</v>
      </c>
      <c r="G44" s="60"/>
      <c r="K44" s="60"/>
      <c r="L44" s="73">
        <f t="shared" si="0"/>
        <v>-1.2050839907670896</v>
      </c>
      <c r="M44" s="93">
        <f t="shared" si="1"/>
        <v>-1.2072541249469064</v>
      </c>
      <c r="N44" s="93">
        <f t="shared" si="2"/>
        <v>-0.25350857843231772</v>
      </c>
      <c r="O44" s="93">
        <f t="shared" si="3"/>
        <v>1.8917843995326058</v>
      </c>
      <c r="P44" s="60"/>
    </row>
    <row r="45" spans="1:16">
      <c r="A45" s="79">
        <v>1005</v>
      </c>
      <c r="B45" s="80" t="s">
        <v>188</v>
      </c>
      <c r="C45" s="86">
        <v>0.35625000000000001</v>
      </c>
      <c r="D45" s="86">
        <v>0.37708333333333338</v>
      </c>
      <c r="E45" s="79">
        <v>30</v>
      </c>
      <c r="F45" s="79">
        <v>7</v>
      </c>
      <c r="G45" s="60"/>
      <c r="K45" s="60"/>
      <c r="L45" s="73">
        <f t="shared" si="0"/>
        <v>-1.2669125058761495</v>
      </c>
      <c r="M45" s="93">
        <f t="shared" si="1"/>
        <v>-1.1196807504521868</v>
      </c>
      <c r="N45" s="93">
        <f t="shared" si="2"/>
        <v>0.45683269332431115</v>
      </c>
      <c r="O45" s="93">
        <f t="shared" si="3"/>
        <v>-0.83786091975811994</v>
      </c>
      <c r="P45" s="60"/>
    </row>
    <row r="46" spans="1:16">
      <c r="A46" s="79">
        <v>1007</v>
      </c>
      <c r="B46" s="80" t="s">
        <v>188</v>
      </c>
      <c r="C46" s="86">
        <v>0.41944444444444445</v>
      </c>
      <c r="D46" s="86">
        <v>0.44791666666666669</v>
      </c>
      <c r="E46" s="79">
        <v>41</v>
      </c>
      <c r="F46" s="79">
        <v>10</v>
      </c>
      <c r="G46" s="60"/>
      <c r="K46" s="60"/>
      <c r="L46" s="73">
        <f t="shared" si="0"/>
        <v>-0.91526282619337063</v>
      </c>
      <c r="M46" s="93">
        <f t="shared" si="1"/>
        <v>-0.73131187225821426</v>
      </c>
      <c r="N46" s="93">
        <f t="shared" si="2"/>
        <v>0.65718535971720649</v>
      </c>
      <c r="O46" s="93">
        <f t="shared" si="3"/>
        <v>-0.29193185589997478</v>
      </c>
      <c r="P46" s="60"/>
    </row>
    <row r="47" spans="1:16">
      <c r="A47" s="79">
        <v>1009</v>
      </c>
      <c r="B47" s="80" t="s">
        <v>188</v>
      </c>
      <c r="C47" s="86">
        <v>0.4597222222222222</v>
      </c>
      <c r="D47" s="86">
        <v>0.46458333333333335</v>
      </c>
      <c r="E47" s="79">
        <v>7</v>
      </c>
      <c r="F47" s="79">
        <v>9</v>
      </c>
      <c r="G47" s="60"/>
      <c r="K47" s="60"/>
      <c r="L47" s="73">
        <f t="shared" si="0"/>
        <v>-0.69113445892302827</v>
      </c>
      <c r="M47" s="93">
        <f t="shared" si="1"/>
        <v>-0.63993095974198544</v>
      </c>
      <c r="N47" s="93">
        <f t="shared" si="2"/>
        <v>3.7913481775530035E-2</v>
      </c>
      <c r="O47" s="93">
        <f t="shared" si="3"/>
        <v>-0.4739082105193565</v>
      </c>
      <c r="P47" s="60"/>
    </row>
    <row r="48" spans="1:16">
      <c r="A48" s="79">
        <v>1013</v>
      </c>
      <c r="B48" s="80" t="s">
        <v>188</v>
      </c>
      <c r="C48" s="86">
        <v>0.5854166666666667</v>
      </c>
      <c r="D48" s="86">
        <v>0.58402777777777781</v>
      </c>
      <c r="E48" s="79">
        <v>-2</v>
      </c>
      <c r="F48" s="79">
        <v>12</v>
      </c>
      <c r="G48" s="60"/>
      <c r="K48" s="60"/>
      <c r="L48" s="73">
        <f t="shared" si="0"/>
        <v>8.3006182482135565E-3</v>
      </c>
      <c r="M48" s="93">
        <f t="shared" si="1"/>
        <v>1.4965579957655004E-2</v>
      </c>
      <c r="N48" s="93">
        <f t="shared" si="2"/>
        <v>-0.12601142709138433</v>
      </c>
      <c r="O48" s="93">
        <f t="shared" si="3"/>
        <v>7.2020853338788646E-2</v>
      </c>
      <c r="P48" s="60"/>
    </row>
    <row r="49" spans="1:16">
      <c r="A49" s="79">
        <v>1014</v>
      </c>
      <c r="B49" s="80" t="s">
        <v>189</v>
      </c>
      <c r="C49" s="86">
        <v>0.54652777777777783</v>
      </c>
      <c r="D49" s="86">
        <v>0.54305555555555551</v>
      </c>
      <c r="E49" s="79">
        <v>-5</v>
      </c>
      <c r="F49" s="79">
        <v>5</v>
      </c>
      <c r="G49" s="60"/>
      <c r="K49" s="60"/>
      <c r="L49" s="73">
        <f t="shared" si="0"/>
        <v>-0.20809918463349636</v>
      </c>
      <c r="M49" s="93">
        <f t="shared" si="1"/>
        <v>-0.20967916331140807</v>
      </c>
      <c r="N49" s="93">
        <f t="shared" si="2"/>
        <v>-0.18065306338035578</v>
      </c>
      <c r="O49" s="93">
        <f t="shared" si="3"/>
        <v>-1.2018136289968833</v>
      </c>
      <c r="P49" s="60"/>
    </row>
    <row r="50" spans="1:16">
      <c r="A50" s="79">
        <v>1015</v>
      </c>
      <c r="B50" s="80" t="s">
        <v>188</v>
      </c>
      <c r="C50" s="86">
        <v>0.63750000000000007</v>
      </c>
      <c r="D50" s="86">
        <v>0.63194444444444442</v>
      </c>
      <c r="E50" s="79">
        <v>-8</v>
      </c>
      <c r="F50" s="79">
        <v>10</v>
      </c>
      <c r="G50" s="60"/>
      <c r="K50" s="60"/>
      <c r="L50" s="73">
        <f t="shared" si="0"/>
        <v>0.29812178282193263</v>
      </c>
      <c r="M50" s="93">
        <f t="shared" si="1"/>
        <v>0.2776857034418127</v>
      </c>
      <c r="N50" s="93">
        <f t="shared" si="2"/>
        <v>-0.23529469966932723</v>
      </c>
      <c r="O50" s="93">
        <f t="shared" si="3"/>
        <v>-0.29193185589997478</v>
      </c>
      <c r="P50" s="60"/>
    </row>
    <row r="51" spans="1:16">
      <c r="A51" s="79">
        <v>1016</v>
      </c>
      <c r="B51" s="80" t="s">
        <v>190</v>
      </c>
      <c r="C51" s="86">
        <v>0.59027777777777779</v>
      </c>
      <c r="D51" s="86">
        <v>0.59652777777777777</v>
      </c>
      <c r="E51" s="79">
        <v>9</v>
      </c>
      <c r="F51" s="79">
        <v>8</v>
      </c>
      <c r="G51" s="60"/>
      <c r="K51" s="60"/>
      <c r="L51" s="73">
        <f t="shared" si="0"/>
        <v>3.5350593608427218E-2</v>
      </c>
      <c r="M51" s="93">
        <f t="shared" si="1"/>
        <v>8.3501264344826423E-2</v>
      </c>
      <c r="N51" s="93">
        <f t="shared" si="2"/>
        <v>7.4341239301511E-2</v>
      </c>
      <c r="O51" s="93">
        <f t="shared" si="3"/>
        <v>-0.65588456513873816</v>
      </c>
      <c r="P51" s="60"/>
    </row>
    <row r="52" spans="1:16">
      <c r="A52" s="79">
        <v>1017</v>
      </c>
      <c r="B52" s="80" t="s">
        <v>188</v>
      </c>
      <c r="C52" s="86">
        <v>0.68472222222222223</v>
      </c>
      <c r="D52" s="86">
        <v>0.68194444444444446</v>
      </c>
      <c r="E52" s="79">
        <v>-4</v>
      </c>
      <c r="F52" s="79">
        <v>9</v>
      </c>
      <c r="G52" s="60"/>
      <c r="K52" s="60"/>
      <c r="L52" s="73">
        <f t="shared" si="0"/>
        <v>0.56089297203543742</v>
      </c>
      <c r="M52" s="93">
        <f t="shared" si="1"/>
        <v>0.55182844099049955</v>
      </c>
      <c r="N52" s="93">
        <f t="shared" si="2"/>
        <v>-0.16243918461736531</v>
      </c>
      <c r="O52" s="93">
        <f t="shared" si="3"/>
        <v>-0.4739082105193565</v>
      </c>
      <c r="P52" s="60"/>
    </row>
    <row r="53" spans="1:16">
      <c r="A53" s="79">
        <v>1021</v>
      </c>
      <c r="B53" s="80" t="s">
        <v>188</v>
      </c>
      <c r="C53" s="86">
        <v>0.80694444444444446</v>
      </c>
      <c r="D53" s="86">
        <v>0.79236111111111107</v>
      </c>
      <c r="E53" s="79">
        <v>-21</v>
      </c>
      <c r="F53" s="79">
        <v>11</v>
      </c>
      <c r="G53" s="60"/>
      <c r="K53" s="60"/>
      <c r="L53" s="73">
        <f t="shared" si="0"/>
        <v>1.2410066382350977</v>
      </c>
      <c r="M53" s="93">
        <f t="shared" si="1"/>
        <v>1.1572269864105156</v>
      </c>
      <c r="N53" s="93">
        <f t="shared" si="2"/>
        <v>-0.47207512358820353</v>
      </c>
      <c r="O53" s="93">
        <f t="shared" si="3"/>
        <v>-0.10995550128059307</v>
      </c>
      <c r="P53" s="60"/>
    </row>
    <row r="54" spans="1:16">
      <c r="A54" s="79">
        <v>1022</v>
      </c>
      <c r="B54" s="80" t="s">
        <v>191</v>
      </c>
      <c r="C54" s="86">
        <v>0.75208333333333333</v>
      </c>
      <c r="D54" s="86">
        <v>0.74652777777777779</v>
      </c>
      <c r="E54" s="79">
        <v>-8</v>
      </c>
      <c r="F54" s="79">
        <v>14</v>
      </c>
      <c r="G54" s="60"/>
      <c r="K54" s="60"/>
      <c r="L54" s="73">
        <f t="shared" si="0"/>
        <v>0.93572834488411372</v>
      </c>
      <c r="M54" s="93">
        <f t="shared" si="1"/>
        <v>0.90592947699088644</v>
      </c>
      <c r="N54" s="93">
        <f t="shared" si="2"/>
        <v>-0.23529469966932723</v>
      </c>
      <c r="O54" s="93">
        <f t="shared" si="3"/>
        <v>0.43597356257755204</v>
      </c>
      <c r="P54" s="60"/>
    </row>
    <row r="55" spans="1:16">
      <c r="A55" s="79">
        <v>1023</v>
      </c>
      <c r="B55" s="80" t="s">
        <v>188</v>
      </c>
      <c r="C55" s="86">
        <v>0.86944444444444446</v>
      </c>
      <c r="D55" s="86">
        <v>0.8520833333333333</v>
      </c>
      <c r="E55" s="79">
        <v>-25</v>
      </c>
      <c r="F55" s="79">
        <v>10</v>
      </c>
      <c r="G55" s="60"/>
      <c r="K55" s="60"/>
      <c r="L55" s="73">
        <f t="shared" si="0"/>
        <v>1.5887920357235603</v>
      </c>
      <c r="M55" s="93">
        <f t="shared" si="1"/>
        <v>1.4846752562603358</v>
      </c>
      <c r="N55" s="93">
        <f t="shared" si="2"/>
        <v>-0.54493063864016544</v>
      </c>
      <c r="O55" s="93">
        <f t="shared" si="3"/>
        <v>-0.29193185589997478</v>
      </c>
      <c r="P55" s="60"/>
    </row>
    <row r="56" spans="1:16">
      <c r="A56" s="79">
        <v>1024</v>
      </c>
      <c r="B56" s="80" t="s">
        <v>192</v>
      </c>
      <c r="C56" s="86">
        <v>0.52986111111111112</v>
      </c>
      <c r="D56" s="86">
        <v>0.53749999999999998</v>
      </c>
      <c r="E56" s="79">
        <v>11</v>
      </c>
      <c r="F56" s="79">
        <v>9</v>
      </c>
      <c r="G56" s="60"/>
      <c r="K56" s="60"/>
      <c r="L56" s="73">
        <f t="shared" si="0"/>
        <v>-0.30084195729708668</v>
      </c>
      <c r="M56" s="93">
        <f t="shared" si="1"/>
        <v>-0.24013946748348425</v>
      </c>
      <c r="N56" s="93">
        <f t="shared" si="2"/>
        <v>0.11076899682749197</v>
      </c>
      <c r="O56" s="93">
        <f t="shared" si="3"/>
        <v>-0.4739082105193565</v>
      </c>
      <c r="P56" s="60"/>
    </row>
    <row r="57" spans="1:16">
      <c r="A57" s="79">
        <v>1026</v>
      </c>
      <c r="B57" s="80" t="s">
        <v>192</v>
      </c>
      <c r="C57" s="86">
        <v>0.5756944444444444</v>
      </c>
      <c r="D57" s="86">
        <v>0.57847222222222217</v>
      </c>
      <c r="E57" s="79">
        <v>4</v>
      </c>
      <c r="F57" s="79">
        <v>11</v>
      </c>
      <c r="G57" s="60"/>
      <c r="K57" s="60"/>
      <c r="L57" s="73">
        <f t="shared" si="0"/>
        <v>-4.5799332472214391E-2</v>
      </c>
      <c r="M57" s="93">
        <f t="shared" si="1"/>
        <v>-1.5494724214421789E-2</v>
      </c>
      <c r="N57" s="93">
        <f t="shared" si="2"/>
        <v>-1.6728154513441416E-2</v>
      </c>
      <c r="O57" s="93">
        <f t="shared" si="3"/>
        <v>-0.10995550128059307</v>
      </c>
      <c r="P57" s="60"/>
    </row>
    <row r="58" spans="1:16">
      <c r="A58" s="79">
        <v>1030</v>
      </c>
      <c r="B58" s="80" t="s">
        <v>192</v>
      </c>
      <c r="C58" s="86">
        <v>0.74236111111111114</v>
      </c>
      <c r="D58" s="86">
        <v>0.73611111111111116</v>
      </c>
      <c r="E58" s="79">
        <v>-9</v>
      </c>
      <c r="F58" s="79">
        <v>10</v>
      </c>
      <c r="G58" s="60"/>
      <c r="K58" s="60"/>
      <c r="L58" s="73">
        <f t="shared" si="0"/>
        <v>0.88162839416368632</v>
      </c>
      <c r="M58" s="93">
        <f t="shared" si="1"/>
        <v>0.84881640666824365</v>
      </c>
      <c r="N58" s="93">
        <f t="shared" si="2"/>
        <v>-0.25350857843231772</v>
      </c>
      <c r="O58" s="93">
        <f t="shared" si="3"/>
        <v>-0.29193185589997478</v>
      </c>
      <c r="P58" s="60"/>
    </row>
    <row r="59" spans="1:16">
      <c r="A59" s="79">
        <v>1032</v>
      </c>
      <c r="B59" s="80" t="s">
        <v>192</v>
      </c>
      <c r="C59" s="86">
        <v>0.81944444444444453</v>
      </c>
      <c r="D59" s="86">
        <v>0.9291666666666667</v>
      </c>
      <c r="E59" s="79">
        <v>158</v>
      </c>
      <c r="F59" s="79">
        <v>9</v>
      </c>
      <c r="G59" s="60"/>
      <c r="K59" s="60"/>
      <c r="L59" s="73">
        <f t="shared" si="0"/>
        <v>1.3105637177327907</v>
      </c>
      <c r="M59" s="93">
        <f t="shared" si="1"/>
        <v>1.9073119766478948</v>
      </c>
      <c r="N59" s="93">
        <f t="shared" si="2"/>
        <v>2.788209174987093</v>
      </c>
      <c r="O59" s="93">
        <f t="shared" si="3"/>
        <v>-0.4739082105193565</v>
      </c>
      <c r="P59" s="60"/>
    </row>
    <row r="60" spans="1:16">
      <c r="A60" s="79">
        <v>1035</v>
      </c>
      <c r="B60" s="80" t="s">
        <v>193</v>
      </c>
      <c r="C60" s="86">
        <v>0.69444444444444453</v>
      </c>
      <c r="D60" s="86">
        <v>0.6875</v>
      </c>
      <c r="E60" s="79">
        <v>-10</v>
      </c>
      <c r="F60" s="79">
        <v>10</v>
      </c>
      <c r="G60" s="60"/>
      <c r="K60" s="60"/>
      <c r="L60" s="73">
        <f t="shared" si="0"/>
        <v>0.61499292275586537</v>
      </c>
      <c r="M60" s="93">
        <f t="shared" si="1"/>
        <v>0.58228874516257578</v>
      </c>
      <c r="N60" s="93">
        <f t="shared" si="2"/>
        <v>-0.27172245719530819</v>
      </c>
      <c r="O60" s="93">
        <f t="shared" si="3"/>
        <v>-0.29193185589997478</v>
      </c>
      <c r="P60" s="60"/>
    </row>
    <row r="61" spans="1:16">
      <c r="A61" s="79">
        <v>1036</v>
      </c>
      <c r="B61" s="80" t="s">
        <v>192</v>
      </c>
      <c r="C61" s="86">
        <v>0.26250000000000001</v>
      </c>
      <c r="D61" s="86">
        <v>0.25347222222222221</v>
      </c>
      <c r="E61" s="79">
        <v>-13</v>
      </c>
      <c r="F61" s="79">
        <v>7</v>
      </c>
      <c r="G61" s="60"/>
      <c r="K61" s="60"/>
      <c r="L61" s="73">
        <f t="shared" si="0"/>
        <v>-1.7885906021088434</v>
      </c>
      <c r="M61" s="93">
        <f t="shared" si="1"/>
        <v>-1.7974225182808847</v>
      </c>
      <c r="N61" s="93">
        <f t="shared" si="2"/>
        <v>-0.32636409348427964</v>
      </c>
      <c r="O61" s="93">
        <f t="shared" si="3"/>
        <v>-0.83786091975811994</v>
      </c>
      <c r="P61" s="60"/>
    </row>
    <row r="62" spans="1:16">
      <c r="A62" s="79">
        <v>1038</v>
      </c>
      <c r="B62" s="80" t="s">
        <v>194</v>
      </c>
      <c r="C62" s="86">
        <v>0.56527777777777777</v>
      </c>
      <c r="D62" s="86">
        <v>0.56388888888888888</v>
      </c>
      <c r="E62" s="79">
        <v>-2</v>
      </c>
      <c r="F62" s="79">
        <v>7</v>
      </c>
      <c r="G62" s="60"/>
      <c r="K62" s="60"/>
      <c r="L62" s="73">
        <f t="shared" si="0"/>
        <v>-0.10376356538695795</v>
      </c>
      <c r="M62" s="93">
        <f t="shared" si="1"/>
        <v>-9.5453022666121767E-2</v>
      </c>
      <c r="N62" s="93">
        <f t="shared" si="2"/>
        <v>-0.12601142709138433</v>
      </c>
      <c r="O62" s="93">
        <f t="shared" si="3"/>
        <v>-0.83786091975811994</v>
      </c>
      <c r="P62" s="60"/>
    </row>
    <row r="63" spans="1:16">
      <c r="A63" s="79">
        <v>1041</v>
      </c>
      <c r="B63" s="80" t="s">
        <v>195</v>
      </c>
      <c r="C63" s="86">
        <v>0.41597222222222219</v>
      </c>
      <c r="D63" s="86">
        <v>0.39166666666666666</v>
      </c>
      <c r="E63" s="79">
        <v>-35</v>
      </c>
      <c r="F63" s="79">
        <v>7</v>
      </c>
      <c r="G63" s="60"/>
      <c r="K63" s="60"/>
      <c r="L63" s="73">
        <f t="shared" si="0"/>
        <v>-0.93458423716495209</v>
      </c>
      <c r="M63" s="93">
        <f t="shared" si="1"/>
        <v>-1.0397224520004869</v>
      </c>
      <c r="N63" s="93">
        <f t="shared" si="2"/>
        <v>-0.72706942627007021</v>
      </c>
      <c r="O63" s="93">
        <f t="shared" si="3"/>
        <v>-0.83786091975811994</v>
      </c>
      <c r="P63" s="60"/>
    </row>
    <row r="64" spans="1:16">
      <c r="A64" s="79">
        <v>1044</v>
      </c>
      <c r="B64" s="80" t="s">
        <v>194</v>
      </c>
      <c r="C64" s="86">
        <v>0.76874999999999993</v>
      </c>
      <c r="D64" s="86">
        <v>0.75277777777777777</v>
      </c>
      <c r="E64" s="79">
        <v>-23</v>
      </c>
      <c r="F64" s="79">
        <v>11</v>
      </c>
      <c r="G64" s="60"/>
      <c r="K64" s="60"/>
      <c r="L64" s="73">
        <f t="shared" si="0"/>
        <v>1.0284711175477035</v>
      </c>
      <c r="M64" s="93">
        <f t="shared" si="1"/>
        <v>0.94019731918447214</v>
      </c>
      <c r="N64" s="93">
        <f t="shared" si="2"/>
        <v>-0.50850288111418451</v>
      </c>
      <c r="O64" s="93">
        <f t="shared" si="3"/>
        <v>-0.10995550128059307</v>
      </c>
      <c r="P64" s="60"/>
    </row>
    <row r="65" spans="1:16">
      <c r="A65" s="79">
        <v>1048</v>
      </c>
      <c r="B65" s="80" t="s">
        <v>194</v>
      </c>
      <c r="C65" s="86">
        <v>0.23402777777777781</v>
      </c>
      <c r="D65" s="86">
        <v>0.23263888888888887</v>
      </c>
      <c r="E65" s="79">
        <v>-2</v>
      </c>
      <c r="F65" s="79">
        <v>14</v>
      </c>
      <c r="G65" s="60"/>
      <c r="K65" s="60"/>
      <c r="L65" s="73">
        <f t="shared" si="0"/>
        <v>-1.9470261720758095</v>
      </c>
      <c r="M65" s="93">
        <f t="shared" si="1"/>
        <v>-1.911648658926171</v>
      </c>
      <c r="N65" s="93">
        <f t="shared" si="2"/>
        <v>-0.12601142709138433</v>
      </c>
      <c r="O65" s="93">
        <f t="shared" si="3"/>
        <v>0.43597356257755204</v>
      </c>
      <c r="P65" s="60"/>
    </row>
    <row r="66" spans="1:16">
      <c r="A66" s="79">
        <v>1050</v>
      </c>
      <c r="B66" s="80" t="s">
        <v>196</v>
      </c>
      <c r="C66" s="86">
        <v>0.57500000000000007</v>
      </c>
      <c r="D66" s="86">
        <v>0.5805555555555556</v>
      </c>
      <c r="E66" s="79">
        <v>8</v>
      </c>
      <c r="F66" s="79">
        <v>12</v>
      </c>
      <c r="G66" s="60"/>
      <c r="K66" s="60"/>
      <c r="L66" s="73">
        <f t="shared" si="0"/>
        <v>-4.9663614666530007E-2</v>
      </c>
      <c r="M66" s="93">
        <f t="shared" si="1"/>
        <v>-4.0721101498926117E-3</v>
      </c>
      <c r="N66" s="93">
        <f t="shared" si="2"/>
        <v>5.6127360538520514E-2</v>
      </c>
      <c r="O66" s="93">
        <f t="shared" si="3"/>
        <v>7.2020853338788646E-2</v>
      </c>
      <c r="P66" s="60"/>
    </row>
    <row r="67" spans="1:16">
      <c r="A67" s="79">
        <v>1052</v>
      </c>
      <c r="B67" s="80" t="s">
        <v>196</v>
      </c>
      <c r="C67" s="86">
        <v>0.62291666666666667</v>
      </c>
      <c r="D67" s="86">
        <v>0.6333333333333333</v>
      </c>
      <c r="E67" s="79">
        <v>15</v>
      </c>
      <c r="F67" s="79">
        <v>10</v>
      </c>
      <c r="G67" s="60"/>
      <c r="K67" s="60"/>
      <c r="L67" s="73">
        <f t="shared" si="0"/>
        <v>0.21697185674129102</v>
      </c>
      <c r="M67" s="93">
        <f t="shared" si="1"/>
        <v>0.28530077948483173</v>
      </c>
      <c r="N67" s="93">
        <f t="shared" si="2"/>
        <v>0.18362451187945389</v>
      </c>
      <c r="O67" s="93">
        <f t="shared" si="3"/>
        <v>-0.29193185589997478</v>
      </c>
      <c r="P67" s="60"/>
    </row>
    <row r="68" spans="1:16">
      <c r="A68" s="79">
        <v>1054</v>
      </c>
      <c r="B68" s="80" t="s">
        <v>196</v>
      </c>
      <c r="C68" s="86">
        <v>0.81944444444444453</v>
      </c>
      <c r="D68" s="86">
        <v>0.83472222222222225</v>
      </c>
      <c r="E68" s="79">
        <v>22</v>
      </c>
      <c r="F68" s="79">
        <v>10</v>
      </c>
      <c r="G68" s="60"/>
      <c r="K68" s="60"/>
      <c r="L68" s="73">
        <f t="shared" si="0"/>
        <v>1.3105637177327907</v>
      </c>
      <c r="M68" s="93">
        <f t="shared" si="1"/>
        <v>1.3894868057225978</v>
      </c>
      <c r="N68" s="93">
        <f t="shared" si="2"/>
        <v>0.31112166322038726</v>
      </c>
      <c r="O68" s="93">
        <f t="shared" si="3"/>
        <v>-0.29193185589997478</v>
      </c>
      <c r="P68" s="60"/>
    </row>
    <row r="69" spans="1:16">
      <c r="A69" s="79">
        <v>1055</v>
      </c>
      <c r="B69" s="80" t="s">
        <v>197</v>
      </c>
      <c r="C69" s="86">
        <v>0.38472222222222219</v>
      </c>
      <c r="D69" s="86">
        <v>0.3833333333333333</v>
      </c>
      <c r="E69" s="79">
        <v>-2</v>
      </c>
      <c r="F69" s="79">
        <v>13</v>
      </c>
      <c r="G69" s="60"/>
      <c r="K69" s="60"/>
      <c r="L69" s="73">
        <f t="shared" ref="L69:L132" si="4">STANDARDIZE(C69,$I$4,$J$4)</f>
        <v>-1.1084769359091835</v>
      </c>
      <c r="M69" s="93">
        <f t="shared" ref="M69:M132" si="5">STANDARDIZE(D69,$I$5,$J$5)</f>
        <v>-1.0854129082586015</v>
      </c>
      <c r="N69" s="93">
        <f t="shared" ref="N69:N132" si="6">STANDARDIZE(E69,$I$6,$J$6)</f>
        <v>-0.12601142709138433</v>
      </c>
      <c r="O69" s="93">
        <f t="shared" ref="O69:O132" si="7">STANDARDIZE(F69,$I$7,$J$7)</f>
        <v>0.25399720795817032</v>
      </c>
      <c r="P69" s="60"/>
    </row>
    <row r="70" spans="1:16">
      <c r="A70" s="79">
        <v>1060</v>
      </c>
      <c r="B70" s="80" t="s">
        <v>196</v>
      </c>
      <c r="C70" s="86">
        <v>0.25833333333333336</v>
      </c>
      <c r="D70" s="86">
        <v>0.25347222222222221</v>
      </c>
      <c r="E70" s="79">
        <v>-7</v>
      </c>
      <c r="F70" s="79">
        <v>9</v>
      </c>
      <c r="G70" s="60"/>
      <c r="K70" s="60"/>
      <c r="L70" s="73">
        <f t="shared" si="4"/>
        <v>-1.8117762952747409</v>
      </c>
      <c r="M70" s="93">
        <f t="shared" si="5"/>
        <v>-1.7974225182808847</v>
      </c>
      <c r="N70" s="93">
        <f t="shared" si="6"/>
        <v>-0.21708082090633676</v>
      </c>
      <c r="O70" s="93">
        <f t="shared" si="7"/>
        <v>-0.4739082105193565</v>
      </c>
      <c r="P70" s="60"/>
    </row>
    <row r="71" spans="1:16">
      <c r="A71" s="79">
        <v>1064</v>
      </c>
      <c r="B71" s="80" t="s">
        <v>170</v>
      </c>
      <c r="C71" s="86">
        <v>0.56736111111111109</v>
      </c>
      <c r="D71" s="86">
        <v>0.56666666666666665</v>
      </c>
      <c r="E71" s="79">
        <v>-1</v>
      </c>
      <c r="F71" s="79">
        <v>8</v>
      </c>
      <c r="G71" s="60"/>
      <c r="K71" s="60"/>
      <c r="L71" s="73">
        <f t="shared" si="4"/>
        <v>-9.2170718804009233E-2</v>
      </c>
      <c r="M71" s="93">
        <f t="shared" si="5"/>
        <v>-8.0222870580083677E-2</v>
      </c>
      <c r="N71" s="93">
        <f t="shared" si="6"/>
        <v>-0.10779754832839383</v>
      </c>
      <c r="O71" s="93">
        <f t="shared" si="7"/>
        <v>-0.65588456513873816</v>
      </c>
      <c r="P71" s="60"/>
    </row>
    <row r="72" spans="1:16">
      <c r="A72" s="79">
        <v>1066</v>
      </c>
      <c r="B72" s="80" t="s">
        <v>170</v>
      </c>
      <c r="C72" s="86">
        <v>0.67152777777777783</v>
      </c>
      <c r="D72" s="86">
        <v>0.67152777777777783</v>
      </c>
      <c r="E72" s="79">
        <v>0</v>
      </c>
      <c r="F72" s="79">
        <v>9</v>
      </c>
      <c r="G72" s="60"/>
      <c r="K72" s="60"/>
      <c r="L72" s="73">
        <f t="shared" si="4"/>
        <v>0.4874716103434289</v>
      </c>
      <c r="M72" s="93">
        <f t="shared" si="5"/>
        <v>0.49471537066785676</v>
      </c>
      <c r="N72" s="93">
        <f t="shared" si="6"/>
        <v>-8.9583669565403354E-2</v>
      </c>
      <c r="O72" s="93">
        <f t="shared" si="7"/>
        <v>-0.4739082105193565</v>
      </c>
      <c r="P72" s="60"/>
    </row>
    <row r="73" spans="1:16">
      <c r="A73" s="79">
        <v>1068</v>
      </c>
      <c r="B73" s="80" t="s">
        <v>170</v>
      </c>
      <c r="C73" s="86">
        <v>0.81944444444444453</v>
      </c>
      <c r="D73" s="86">
        <v>0.8208333333333333</v>
      </c>
      <c r="E73" s="79">
        <v>2</v>
      </c>
      <c r="F73" s="79">
        <v>13</v>
      </c>
      <c r="G73" s="60"/>
      <c r="K73" s="60"/>
      <c r="L73" s="73">
        <f t="shared" si="4"/>
        <v>1.3105637177327907</v>
      </c>
      <c r="M73" s="93">
        <f t="shared" si="5"/>
        <v>1.3133360452924066</v>
      </c>
      <c r="N73" s="93">
        <f t="shared" si="6"/>
        <v>-5.3155912039422382E-2</v>
      </c>
      <c r="O73" s="93">
        <f t="shared" si="7"/>
        <v>0.25399720795817032</v>
      </c>
      <c r="P73" s="60"/>
    </row>
    <row r="74" spans="1:16">
      <c r="A74" s="79">
        <v>1070</v>
      </c>
      <c r="B74" s="80" t="s">
        <v>170</v>
      </c>
      <c r="C74" s="86">
        <v>0.9159722222222223</v>
      </c>
      <c r="D74" s="86">
        <v>0.90902777777777777</v>
      </c>
      <c r="E74" s="79">
        <v>-10</v>
      </c>
      <c r="F74" s="79">
        <v>6</v>
      </c>
      <c r="G74" s="60"/>
      <c r="K74" s="60"/>
      <c r="L74" s="73">
        <f t="shared" si="4"/>
        <v>1.8476989427427495</v>
      </c>
      <c r="M74" s="93">
        <f t="shared" si="5"/>
        <v>1.796893374024118</v>
      </c>
      <c r="N74" s="93">
        <f t="shared" si="6"/>
        <v>-0.27172245719530819</v>
      </c>
      <c r="O74" s="93">
        <f t="shared" si="7"/>
        <v>-1.0198372743775017</v>
      </c>
      <c r="P74" s="60"/>
    </row>
    <row r="75" spans="1:16">
      <c r="A75" s="79">
        <v>1074</v>
      </c>
      <c r="B75" s="80" t="s">
        <v>170</v>
      </c>
      <c r="C75" s="86">
        <v>0.26458333333333334</v>
      </c>
      <c r="D75" s="86">
        <v>0.25486111111111109</v>
      </c>
      <c r="E75" s="79">
        <v>-14</v>
      </c>
      <c r="F75" s="79">
        <v>13</v>
      </c>
      <c r="G75" s="60"/>
      <c r="K75" s="60"/>
      <c r="L75" s="73">
        <f t="shared" si="4"/>
        <v>-1.7769977555258947</v>
      </c>
      <c r="M75" s="93">
        <f t="shared" si="5"/>
        <v>-1.7898074422378656</v>
      </c>
      <c r="N75" s="93">
        <f t="shared" si="6"/>
        <v>-0.34457797224727016</v>
      </c>
      <c r="O75" s="93">
        <f t="shared" si="7"/>
        <v>0.25399720795817032</v>
      </c>
      <c r="P75" s="60"/>
    </row>
    <row r="76" spans="1:16">
      <c r="A76" s="79">
        <v>1077</v>
      </c>
      <c r="B76" s="80" t="s">
        <v>178</v>
      </c>
      <c r="C76" s="86">
        <v>0.4694444444444445</v>
      </c>
      <c r="D76" s="86">
        <v>0.52500000000000002</v>
      </c>
      <c r="E76" s="79">
        <v>80</v>
      </c>
      <c r="F76" s="79">
        <v>9</v>
      </c>
      <c r="G76" s="60"/>
      <c r="K76" s="60"/>
      <c r="L76" s="73">
        <f t="shared" si="4"/>
        <v>-0.63703450820260032</v>
      </c>
      <c r="M76" s="93">
        <f t="shared" si="5"/>
        <v>-0.3086751518706557</v>
      </c>
      <c r="N76" s="93">
        <f t="shared" si="6"/>
        <v>1.3675266314738355</v>
      </c>
      <c r="O76" s="93">
        <f t="shared" si="7"/>
        <v>-0.4739082105193565</v>
      </c>
      <c r="P76" s="60"/>
    </row>
    <row r="77" spans="1:16">
      <c r="A77" s="79">
        <v>1078</v>
      </c>
      <c r="B77" s="80" t="s">
        <v>165</v>
      </c>
      <c r="C77" s="86">
        <v>0.55625000000000002</v>
      </c>
      <c r="D77" s="86">
        <v>0.55347222222222225</v>
      </c>
      <c r="E77" s="79">
        <v>-4</v>
      </c>
      <c r="F77" s="79">
        <v>6</v>
      </c>
      <c r="G77" s="60"/>
      <c r="K77" s="60"/>
      <c r="L77" s="73">
        <f t="shared" si="4"/>
        <v>-0.15399923391306905</v>
      </c>
      <c r="M77" s="93">
        <f t="shared" si="5"/>
        <v>-0.15256609298876461</v>
      </c>
      <c r="N77" s="93">
        <f t="shared" si="6"/>
        <v>-0.16243918461736531</v>
      </c>
      <c r="O77" s="93">
        <f t="shared" si="7"/>
        <v>-1.0198372743775017</v>
      </c>
      <c r="P77" s="60"/>
    </row>
    <row r="78" spans="1:16">
      <c r="A78" s="79">
        <v>1082</v>
      </c>
      <c r="B78" s="80" t="s">
        <v>165</v>
      </c>
      <c r="C78" s="86">
        <v>0.71180555555555547</v>
      </c>
      <c r="D78" s="86">
        <v>0.7104166666666667</v>
      </c>
      <c r="E78" s="79">
        <v>-2</v>
      </c>
      <c r="F78" s="79">
        <v>9</v>
      </c>
      <c r="G78" s="60"/>
      <c r="K78" s="60"/>
      <c r="L78" s="73">
        <f t="shared" si="4"/>
        <v>0.7115999776137707</v>
      </c>
      <c r="M78" s="93">
        <f t="shared" si="5"/>
        <v>0.70793749987239063</v>
      </c>
      <c r="N78" s="93">
        <f t="shared" si="6"/>
        <v>-0.12601142709138433</v>
      </c>
      <c r="O78" s="93">
        <f t="shared" si="7"/>
        <v>-0.4739082105193565</v>
      </c>
      <c r="P78" s="60"/>
    </row>
    <row r="79" spans="1:16">
      <c r="A79" s="79">
        <v>1084</v>
      </c>
      <c r="B79" s="80" t="s">
        <v>198</v>
      </c>
      <c r="C79" s="86">
        <v>0.65972222222222221</v>
      </c>
      <c r="D79" s="86">
        <v>0.65138888888888891</v>
      </c>
      <c r="E79" s="79">
        <v>-12</v>
      </c>
      <c r="F79" s="79">
        <v>9</v>
      </c>
      <c r="G79" s="60"/>
      <c r="K79" s="60"/>
      <c r="L79" s="73">
        <f t="shared" si="4"/>
        <v>0.42177881304005221</v>
      </c>
      <c r="M79" s="93">
        <f t="shared" si="5"/>
        <v>0.38429676804407997</v>
      </c>
      <c r="N79" s="93">
        <f t="shared" si="6"/>
        <v>-0.30815021472128917</v>
      </c>
      <c r="O79" s="93">
        <f t="shared" si="7"/>
        <v>-0.4739082105193565</v>
      </c>
      <c r="P79" s="60"/>
    </row>
    <row r="80" spans="1:16">
      <c r="A80" s="79">
        <v>1085</v>
      </c>
      <c r="B80" s="80" t="s">
        <v>167</v>
      </c>
      <c r="C80" s="86">
        <v>0.39166666666666666</v>
      </c>
      <c r="D80" s="86">
        <v>0.39027777777777778</v>
      </c>
      <c r="E80" s="79">
        <v>-2</v>
      </c>
      <c r="F80" s="79">
        <v>8</v>
      </c>
      <c r="G80" s="60"/>
      <c r="K80" s="60"/>
      <c r="L80" s="73">
        <f t="shared" si="4"/>
        <v>-1.0698341139660208</v>
      </c>
      <c r="M80" s="93">
        <f t="shared" si="5"/>
        <v>-1.047337528043506</v>
      </c>
      <c r="N80" s="93">
        <f t="shared" si="6"/>
        <v>-0.12601142709138433</v>
      </c>
      <c r="O80" s="93">
        <f t="shared" si="7"/>
        <v>-0.65588456513873816</v>
      </c>
      <c r="P80" s="60"/>
    </row>
    <row r="81" spans="1:16">
      <c r="A81" s="79">
        <v>1086</v>
      </c>
      <c r="B81" s="80" t="s">
        <v>165</v>
      </c>
      <c r="C81" s="86">
        <v>0.8208333333333333</v>
      </c>
      <c r="D81" s="86">
        <v>0.82986111111111116</v>
      </c>
      <c r="E81" s="79">
        <v>13</v>
      </c>
      <c r="F81" s="79">
        <v>29</v>
      </c>
      <c r="G81" s="60"/>
      <c r="K81" s="60"/>
      <c r="L81" s="73">
        <f t="shared" si="4"/>
        <v>1.3182922821214225</v>
      </c>
      <c r="M81" s="93">
        <f t="shared" si="5"/>
        <v>1.3628340395720311</v>
      </c>
      <c r="N81" s="93">
        <f t="shared" si="6"/>
        <v>0.14719675435347293</v>
      </c>
      <c r="O81" s="93">
        <f t="shared" si="7"/>
        <v>3.1656188818682778</v>
      </c>
      <c r="P81" s="60"/>
    </row>
    <row r="82" spans="1:16">
      <c r="A82" s="79">
        <v>1088</v>
      </c>
      <c r="B82" s="80" t="s">
        <v>165</v>
      </c>
      <c r="C82" s="86">
        <v>0.85902777777777783</v>
      </c>
      <c r="D82" s="86">
        <v>0.85069444444444453</v>
      </c>
      <c r="E82" s="79">
        <v>-12</v>
      </c>
      <c r="F82" s="79">
        <v>12</v>
      </c>
      <c r="G82" s="60"/>
      <c r="K82" s="60"/>
      <c r="L82" s="73">
        <f t="shared" si="4"/>
        <v>1.5308278028088167</v>
      </c>
      <c r="M82" s="93">
        <f t="shared" si="5"/>
        <v>1.4770601802173173</v>
      </c>
      <c r="N82" s="93">
        <f t="shared" si="6"/>
        <v>-0.30815021472128917</v>
      </c>
      <c r="O82" s="93">
        <f t="shared" si="7"/>
        <v>7.2020853338788646E-2</v>
      </c>
      <c r="P82" s="60"/>
    </row>
    <row r="83" spans="1:16">
      <c r="A83" s="79">
        <v>1091</v>
      </c>
      <c r="B83" s="80" t="s">
        <v>193</v>
      </c>
      <c r="C83" s="86">
        <v>0.58958333333333335</v>
      </c>
      <c r="D83" s="86">
        <v>0.59027777777777779</v>
      </c>
      <c r="E83" s="79">
        <v>1</v>
      </c>
      <c r="F83" s="79">
        <v>10</v>
      </c>
      <c r="G83" s="60"/>
      <c r="K83" s="60"/>
      <c r="L83" s="73">
        <f t="shared" si="4"/>
        <v>3.1486311414110985E-2</v>
      </c>
      <c r="M83" s="93">
        <f t="shared" si="5"/>
        <v>4.9233422151240713E-2</v>
      </c>
      <c r="N83" s="93">
        <f t="shared" si="6"/>
        <v>-7.1369790802412875E-2</v>
      </c>
      <c r="O83" s="93">
        <f t="shared" si="7"/>
        <v>-0.29193185589997478</v>
      </c>
      <c r="P83" s="60"/>
    </row>
    <row r="84" spans="1:16">
      <c r="A84" s="79">
        <v>1092</v>
      </c>
      <c r="B84" s="80" t="s">
        <v>165</v>
      </c>
      <c r="C84" s="86">
        <v>0.2590277777777778</v>
      </c>
      <c r="D84" s="86">
        <v>0.25138888888888888</v>
      </c>
      <c r="E84" s="79">
        <v>-11</v>
      </c>
      <c r="F84" s="79">
        <v>9</v>
      </c>
      <c r="G84" s="60"/>
      <c r="K84" s="60"/>
      <c r="L84" s="73">
        <f t="shared" si="4"/>
        <v>-1.8079120130804247</v>
      </c>
      <c r="M84" s="93">
        <f t="shared" si="5"/>
        <v>-1.8088451323454133</v>
      </c>
      <c r="N84" s="93">
        <f t="shared" si="6"/>
        <v>-0.28993633595829871</v>
      </c>
      <c r="O84" s="93">
        <f t="shared" si="7"/>
        <v>-0.4739082105193565</v>
      </c>
      <c r="P84" s="60"/>
    </row>
    <row r="85" spans="1:16">
      <c r="A85" s="79">
        <v>1118</v>
      </c>
      <c r="B85" s="80" t="s">
        <v>167</v>
      </c>
      <c r="C85" s="86">
        <v>0.77361111111111114</v>
      </c>
      <c r="D85" s="86">
        <v>0.7715277777777777</v>
      </c>
      <c r="E85" s="79">
        <v>-3</v>
      </c>
      <c r="F85" s="79">
        <v>15</v>
      </c>
      <c r="G85" s="60"/>
      <c r="K85" s="60"/>
      <c r="L85" s="73">
        <f t="shared" si="4"/>
        <v>1.0555210929079177</v>
      </c>
      <c r="M85" s="93">
        <f t="shared" si="5"/>
        <v>1.0430008457652293</v>
      </c>
      <c r="N85" s="93">
        <f t="shared" si="6"/>
        <v>-0.14422530585437479</v>
      </c>
      <c r="O85" s="93">
        <f t="shared" si="7"/>
        <v>0.61794991719693382</v>
      </c>
      <c r="P85" s="60"/>
    </row>
    <row r="86" spans="1:16">
      <c r="A86" s="79">
        <v>1122</v>
      </c>
      <c r="B86" s="80" t="s">
        <v>199</v>
      </c>
      <c r="C86" s="86">
        <v>0.61458333333333337</v>
      </c>
      <c r="D86" s="86">
        <v>0.61249999999999993</v>
      </c>
      <c r="E86" s="79">
        <v>-3</v>
      </c>
      <c r="F86" s="79">
        <v>10</v>
      </c>
      <c r="G86" s="60"/>
      <c r="K86" s="60"/>
      <c r="L86" s="73">
        <f t="shared" si="4"/>
        <v>0.17060047040949616</v>
      </c>
      <c r="M86" s="93">
        <f t="shared" si="5"/>
        <v>0.17107463883954546</v>
      </c>
      <c r="N86" s="93">
        <f t="shared" si="6"/>
        <v>-0.14422530585437479</v>
      </c>
      <c r="O86" s="93">
        <f t="shared" si="7"/>
        <v>-0.29193185589997478</v>
      </c>
      <c r="P86" s="60"/>
    </row>
    <row r="87" spans="1:16">
      <c r="A87" s="79">
        <v>1136</v>
      </c>
      <c r="B87" s="80" t="s">
        <v>200</v>
      </c>
      <c r="C87" s="86">
        <v>0.75486111111111109</v>
      </c>
      <c r="D87" s="86">
        <v>0.7416666666666667</v>
      </c>
      <c r="E87" s="79">
        <v>-19</v>
      </c>
      <c r="F87" s="79">
        <v>13</v>
      </c>
      <c r="G87" s="60"/>
      <c r="K87" s="60"/>
      <c r="L87" s="73">
        <f t="shared" si="4"/>
        <v>0.95118547366137862</v>
      </c>
      <c r="M87" s="93">
        <f t="shared" si="5"/>
        <v>0.87927671084031978</v>
      </c>
      <c r="N87" s="93">
        <f t="shared" si="6"/>
        <v>-0.43564736606222254</v>
      </c>
      <c r="O87" s="93">
        <f t="shared" si="7"/>
        <v>0.25399720795817032</v>
      </c>
      <c r="P87" s="60"/>
    </row>
    <row r="88" spans="1:16">
      <c r="A88" s="79">
        <v>1140</v>
      </c>
      <c r="B88" s="80" t="s">
        <v>201</v>
      </c>
      <c r="C88" s="86">
        <v>0.86736111111111114</v>
      </c>
      <c r="D88" s="86">
        <v>0.87152777777777779</v>
      </c>
      <c r="E88" s="79">
        <v>6</v>
      </c>
      <c r="F88" s="79">
        <v>39</v>
      </c>
      <c r="G88" s="60"/>
      <c r="K88" s="60"/>
      <c r="L88" s="73">
        <f t="shared" si="4"/>
        <v>1.5771991891406116</v>
      </c>
      <c r="M88" s="93">
        <f t="shared" si="5"/>
        <v>1.5912863208626031</v>
      </c>
      <c r="N88" s="93">
        <f t="shared" si="6"/>
        <v>1.9699603012539549E-2</v>
      </c>
      <c r="O88" s="93">
        <f t="shared" si="7"/>
        <v>4.9853824280620946</v>
      </c>
      <c r="P88" s="60"/>
    </row>
    <row r="89" spans="1:16">
      <c r="A89" s="79">
        <v>1148</v>
      </c>
      <c r="B89" s="80" t="s">
        <v>167</v>
      </c>
      <c r="C89" s="86">
        <v>0.56527777777777777</v>
      </c>
      <c r="D89" s="86">
        <v>0.56458333333333333</v>
      </c>
      <c r="E89" s="79">
        <v>-1</v>
      </c>
      <c r="F89" s="79">
        <v>13</v>
      </c>
      <c r="G89" s="60"/>
      <c r="K89" s="60"/>
      <c r="L89" s="73">
        <f t="shared" si="4"/>
        <v>-0.10376356538695795</v>
      </c>
      <c r="M89" s="93">
        <f t="shared" si="5"/>
        <v>-9.1645484644612252E-2</v>
      </c>
      <c r="N89" s="93">
        <f t="shared" si="6"/>
        <v>-0.10779754832839383</v>
      </c>
      <c r="O89" s="93">
        <f t="shared" si="7"/>
        <v>0.25399720795817032</v>
      </c>
      <c r="P89" s="60"/>
    </row>
    <row r="90" spans="1:16">
      <c r="A90" s="79">
        <v>1159</v>
      </c>
      <c r="B90" s="80" t="s">
        <v>202</v>
      </c>
      <c r="C90" s="86">
        <v>0.7909722222222223</v>
      </c>
      <c r="D90" s="86">
        <v>0.77500000000000002</v>
      </c>
      <c r="E90" s="79">
        <v>-23</v>
      </c>
      <c r="F90" s="79">
        <v>12</v>
      </c>
      <c r="G90" s="60"/>
      <c r="K90" s="60"/>
      <c r="L90" s="73">
        <f t="shared" si="4"/>
        <v>1.1521281477658243</v>
      </c>
      <c r="M90" s="93">
        <f t="shared" si="5"/>
        <v>1.0620385358727775</v>
      </c>
      <c r="N90" s="93">
        <f t="shared" si="6"/>
        <v>-0.50850288111418451</v>
      </c>
      <c r="O90" s="93">
        <f t="shared" si="7"/>
        <v>7.2020853338788646E-2</v>
      </c>
      <c r="P90" s="60"/>
    </row>
    <row r="91" spans="1:16">
      <c r="A91" s="79">
        <v>1162</v>
      </c>
      <c r="B91" s="80" t="s">
        <v>201</v>
      </c>
      <c r="C91" s="86">
        <v>0.69444444444444453</v>
      </c>
      <c r="D91" s="86">
        <v>0.72499999999999998</v>
      </c>
      <c r="E91" s="79">
        <v>44</v>
      </c>
      <c r="F91" s="79">
        <v>13</v>
      </c>
      <c r="G91" s="60"/>
      <c r="K91" s="60"/>
      <c r="L91" s="73">
        <f t="shared" si="4"/>
        <v>0.61499292275586537</v>
      </c>
      <c r="M91" s="93">
        <f t="shared" si="5"/>
        <v>0.78789579832409062</v>
      </c>
      <c r="N91" s="93">
        <f t="shared" si="6"/>
        <v>0.71182699600617794</v>
      </c>
      <c r="O91" s="93">
        <f t="shared" si="7"/>
        <v>0.25399720795817032</v>
      </c>
      <c r="P91" s="60"/>
    </row>
    <row r="92" spans="1:16">
      <c r="A92" s="79">
        <v>1164</v>
      </c>
      <c r="B92" s="80" t="s">
        <v>172</v>
      </c>
      <c r="C92" s="86">
        <v>0.375</v>
      </c>
      <c r="D92" s="86">
        <v>0.36249999999999999</v>
      </c>
      <c r="E92" s="79">
        <v>-18</v>
      </c>
      <c r="F92" s="79">
        <v>12</v>
      </c>
      <c r="G92" s="60"/>
      <c r="K92" s="60"/>
      <c r="L92" s="73">
        <f t="shared" si="4"/>
        <v>-1.1625768866296107</v>
      </c>
      <c r="M92" s="93">
        <f t="shared" si="5"/>
        <v>-1.1996390489038875</v>
      </c>
      <c r="N92" s="93">
        <f t="shared" si="6"/>
        <v>-0.41743348729923208</v>
      </c>
      <c r="O92" s="93">
        <f t="shared" si="7"/>
        <v>7.2020853338788646E-2</v>
      </c>
      <c r="P92" s="60"/>
    </row>
    <row r="93" spans="1:16">
      <c r="A93" s="79">
        <v>1175</v>
      </c>
      <c r="B93" s="80" t="s">
        <v>172</v>
      </c>
      <c r="C93" s="86">
        <v>0.52569444444444446</v>
      </c>
      <c r="D93" s="86">
        <v>0.53194444444444444</v>
      </c>
      <c r="E93" s="79">
        <v>9</v>
      </c>
      <c r="F93" s="79">
        <v>7</v>
      </c>
      <c r="G93" s="60"/>
      <c r="K93" s="60"/>
      <c r="L93" s="73">
        <f t="shared" si="4"/>
        <v>-0.3240276504629841</v>
      </c>
      <c r="M93" s="93">
        <f t="shared" si="5"/>
        <v>-0.27059977165556043</v>
      </c>
      <c r="N93" s="93">
        <f t="shared" si="6"/>
        <v>7.4341239301511E-2</v>
      </c>
      <c r="O93" s="93">
        <f t="shared" si="7"/>
        <v>-0.83786091975811994</v>
      </c>
      <c r="P93" s="60"/>
    </row>
    <row r="94" spans="1:16">
      <c r="A94" s="79">
        <v>1177</v>
      </c>
      <c r="B94" s="80" t="s">
        <v>177</v>
      </c>
      <c r="C94" s="86">
        <v>0.57847222222222217</v>
      </c>
      <c r="D94" s="86">
        <v>0.57430555555555551</v>
      </c>
      <c r="E94" s="79">
        <v>-6</v>
      </c>
      <c r="F94" s="79">
        <v>10</v>
      </c>
      <c r="G94" s="60"/>
      <c r="K94" s="60"/>
      <c r="L94" s="73">
        <f t="shared" si="4"/>
        <v>-3.0342203694949436E-2</v>
      </c>
      <c r="M94" s="93">
        <f t="shared" si="5"/>
        <v>-3.8339952343478929E-2</v>
      </c>
      <c r="N94" s="93">
        <f t="shared" si="6"/>
        <v>-0.19886694214334627</v>
      </c>
      <c r="O94" s="93">
        <f t="shared" si="7"/>
        <v>-0.29193185589997478</v>
      </c>
      <c r="P94" s="60"/>
    </row>
    <row r="95" spans="1:16">
      <c r="A95" s="79">
        <v>1186</v>
      </c>
      <c r="B95" s="80" t="s">
        <v>195</v>
      </c>
      <c r="C95" s="86">
        <v>0.625</v>
      </c>
      <c r="D95" s="86">
        <v>0.61458333333333337</v>
      </c>
      <c r="E95" s="79">
        <v>-15</v>
      </c>
      <c r="F95" s="79">
        <v>16</v>
      </c>
      <c r="G95" s="60"/>
      <c r="K95" s="60"/>
      <c r="L95" s="73">
        <f t="shared" si="4"/>
        <v>0.22856470332423973</v>
      </c>
      <c r="M95" s="93">
        <f t="shared" si="5"/>
        <v>0.18249725290407462</v>
      </c>
      <c r="N95" s="93">
        <f t="shared" si="6"/>
        <v>-0.36279185101026062</v>
      </c>
      <c r="O95" s="93">
        <f t="shared" si="7"/>
        <v>0.79992627181631548</v>
      </c>
      <c r="P95" s="60"/>
    </row>
    <row r="96" spans="1:16">
      <c r="A96" s="79">
        <v>1202</v>
      </c>
      <c r="B96" s="80" t="s">
        <v>200</v>
      </c>
      <c r="C96" s="86">
        <v>0.53055555555555556</v>
      </c>
      <c r="D96" s="86">
        <v>0.52708333333333335</v>
      </c>
      <c r="E96" s="79">
        <v>-5</v>
      </c>
      <c r="F96" s="79">
        <v>11</v>
      </c>
      <c r="G96" s="60"/>
      <c r="K96" s="60"/>
      <c r="L96" s="73">
        <f t="shared" si="4"/>
        <v>-0.29697767510277046</v>
      </c>
      <c r="M96" s="93">
        <f t="shared" si="5"/>
        <v>-0.29725253780612709</v>
      </c>
      <c r="N96" s="93">
        <f t="shared" si="6"/>
        <v>-0.18065306338035578</v>
      </c>
      <c r="O96" s="93">
        <f t="shared" si="7"/>
        <v>-0.10995550128059307</v>
      </c>
      <c r="P96" s="60"/>
    </row>
    <row r="97" spans="1:16">
      <c r="A97" s="79">
        <v>1213</v>
      </c>
      <c r="B97" s="80" t="s">
        <v>182</v>
      </c>
      <c r="C97" s="86">
        <v>0.75694444444444453</v>
      </c>
      <c r="D97" s="86">
        <v>0.75416666666666676</v>
      </c>
      <c r="E97" s="79">
        <v>-4</v>
      </c>
      <c r="F97" s="79">
        <v>12</v>
      </c>
      <c r="G97" s="60"/>
      <c r="K97" s="60"/>
      <c r="L97" s="73">
        <f t="shared" si="4"/>
        <v>0.96277832024432797</v>
      </c>
      <c r="M97" s="93">
        <f t="shared" si="5"/>
        <v>0.94781239522749183</v>
      </c>
      <c r="N97" s="93">
        <f t="shared" si="6"/>
        <v>-0.16243918461736531</v>
      </c>
      <c r="O97" s="93">
        <f t="shared" si="7"/>
        <v>7.2020853338788646E-2</v>
      </c>
      <c r="P97" s="60"/>
    </row>
    <row r="98" spans="1:16">
      <c r="A98" s="79">
        <v>1215</v>
      </c>
      <c r="B98" s="80" t="s">
        <v>203</v>
      </c>
      <c r="C98" s="86">
        <v>0.62708333333333333</v>
      </c>
      <c r="D98" s="86">
        <v>0.62083333333333335</v>
      </c>
      <c r="E98" s="79">
        <v>-9</v>
      </c>
      <c r="F98" s="79">
        <v>10</v>
      </c>
      <c r="G98" s="60"/>
      <c r="K98" s="60"/>
      <c r="L98" s="73">
        <f t="shared" si="4"/>
        <v>0.24015754990718843</v>
      </c>
      <c r="M98" s="93">
        <f t="shared" si="5"/>
        <v>0.21676509509766034</v>
      </c>
      <c r="N98" s="93">
        <f t="shared" si="6"/>
        <v>-0.25350857843231772</v>
      </c>
      <c r="O98" s="93">
        <f t="shared" si="7"/>
        <v>-0.29193185589997478</v>
      </c>
      <c r="P98" s="60"/>
    </row>
    <row r="99" spans="1:16">
      <c r="A99" s="79">
        <v>1221</v>
      </c>
      <c r="B99" s="80" t="s">
        <v>204</v>
      </c>
      <c r="C99" s="86">
        <v>0.37291666666666662</v>
      </c>
      <c r="D99" s="86">
        <v>0.36874999999999997</v>
      </c>
      <c r="E99" s="79">
        <v>-6</v>
      </c>
      <c r="F99" s="79">
        <v>9</v>
      </c>
      <c r="G99" s="60"/>
      <c r="K99" s="60"/>
      <c r="L99" s="73">
        <f t="shared" si="4"/>
        <v>-1.1741697332125598</v>
      </c>
      <c r="M99" s="93">
        <f t="shared" si="5"/>
        <v>-1.1653712067103017</v>
      </c>
      <c r="N99" s="93">
        <f t="shared" si="6"/>
        <v>-0.19886694214334627</v>
      </c>
      <c r="O99" s="93">
        <f t="shared" si="7"/>
        <v>-0.4739082105193565</v>
      </c>
      <c r="P99" s="60"/>
    </row>
    <row r="100" spans="1:16">
      <c r="A100" s="79">
        <v>1228</v>
      </c>
      <c r="B100" s="80" t="s">
        <v>200</v>
      </c>
      <c r="C100" s="86">
        <v>0.64027777777777783</v>
      </c>
      <c r="D100" s="86">
        <v>0.63680555555555551</v>
      </c>
      <c r="E100" s="79">
        <v>-5</v>
      </c>
      <c r="F100" s="79">
        <v>17</v>
      </c>
      <c r="G100" s="60"/>
      <c r="K100" s="60"/>
      <c r="L100" s="73">
        <f t="shared" si="4"/>
        <v>0.31357891159919754</v>
      </c>
      <c r="M100" s="93">
        <f t="shared" si="5"/>
        <v>0.30433846959237937</v>
      </c>
      <c r="N100" s="93">
        <f t="shared" si="6"/>
        <v>-0.18065306338035578</v>
      </c>
      <c r="O100" s="93">
        <f t="shared" si="7"/>
        <v>0.98190262643569715</v>
      </c>
      <c r="P100" s="60"/>
    </row>
    <row r="101" spans="1:16">
      <c r="A101" s="79">
        <v>1248</v>
      </c>
      <c r="B101" s="80" t="s">
        <v>201</v>
      </c>
      <c r="C101" s="86">
        <v>0.54097222222222219</v>
      </c>
      <c r="D101" s="86">
        <v>0.54513888888888895</v>
      </c>
      <c r="E101" s="79">
        <v>6</v>
      </c>
      <c r="F101" s="79">
        <v>11</v>
      </c>
      <c r="G101" s="60"/>
      <c r="K101" s="60"/>
      <c r="L101" s="73">
        <f t="shared" si="4"/>
        <v>-0.23901344218802689</v>
      </c>
      <c r="M101" s="93">
        <f t="shared" si="5"/>
        <v>-0.19825654924687891</v>
      </c>
      <c r="N101" s="93">
        <f t="shared" si="6"/>
        <v>1.9699603012539549E-2</v>
      </c>
      <c r="O101" s="93">
        <f t="shared" si="7"/>
        <v>-0.10995550128059307</v>
      </c>
      <c r="P101" s="60"/>
    </row>
    <row r="102" spans="1:16">
      <c r="A102" s="79">
        <v>1253</v>
      </c>
      <c r="B102" s="80" t="s">
        <v>205</v>
      </c>
      <c r="C102" s="86">
        <v>0.375</v>
      </c>
      <c r="D102" s="86">
        <v>0.35555555555555557</v>
      </c>
      <c r="E102" s="79">
        <v>-28</v>
      </c>
      <c r="F102" s="79">
        <v>11</v>
      </c>
      <c r="G102" s="60"/>
      <c r="K102" s="60"/>
      <c r="L102" s="73">
        <f t="shared" si="4"/>
        <v>-1.1625768866296107</v>
      </c>
      <c r="M102" s="93">
        <f t="shared" si="5"/>
        <v>-1.2377144291189826</v>
      </c>
      <c r="N102" s="93">
        <f t="shared" si="6"/>
        <v>-0.59957227492913689</v>
      </c>
      <c r="O102" s="93">
        <f t="shared" si="7"/>
        <v>-0.10995550128059307</v>
      </c>
      <c r="P102" s="60"/>
    </row>
    <row r="103" spans="1:16">
      <c r="A103" s="79">
        <v>1258</v>
      </c>
      <c r="B103" s="80" t="s">
        <v>163</v>
      </c>
      <c r="C103" s="86">
        <v>0.35694444444444445</v>
      </c>
      <c r="D103" s="86">
        <v>0.36319444444444443</v>
      </c>
      <c r="E103" s="79">
        <v>9</v>
      </c>
      <c r="F103" s="79">
        <v>17</v>
      </c>
      <c r="G103" s="60"/>
      <c r="K103" s="60"/>
      <c r="L103" s="73">
        <f t="shared" si="4"/>
        <v>-1.2630482236818332</v>
      </c>
      <c r="M103" s="93">
        <f t="shared" si="5"/>
        <v>-1.1958315108823778</v>
      </c>
      <c r="N103" s="93">
        <f t="shared" si="6"/>
        <v>7.4341239301511E-2</v>
      </c>
      <c r="O103" s="93">
        <f t="shared" si="7"/>
        <v>0.98190262643569715</v>
      </c>
      <c r="P103" s="60"/>
    </row>
    <row r="104" spans="1:16">
      <c r="A104" s="79">
        <v>1259</v>
      </c>
      <c r="B104" s="80" t="s">
        <v>177</v>
      </c>
      <c r="C104" s="86">
        <v>0.78055555555555556</v>
      </c>
      <c r="D104" s="86">
        <v>0.80208333333333337</v>
      </c>
      <c r="E104" s="79">
        <v>31</v>
      </c>
      <c r="F104" s="79">
        <v>49</v>
      </c>
      <c r="G104" s="60"/>
      <c r="K104" s="60"/>
      <c r="L104" s="73">
        <f t="shared" si="4"/>
        <v>1.09416391485108</v>
      </c>
      <c r="M104" s="93">
        <f t="shared" si="5"/>
        <v>1.2105325187116496</v>
      </c>
      <c r="N104" s="93">
        <f t="shared" si="6"/>
        <v>0.47504657208730161</v>
      </c>
      <c r="O104" s="93">
        <f t="shared" si="7"/>
        <v>6.8051459742559111</v>
      </c>
      <c r="P104" s="60"/>
    </row>
    <row r="105" spans="1:16">
      <c r="A105" s="79">
        <v>1270</v>
      </c>
      <c r="B105" s="80" t="s">
        <v>206</v>
      </c>
      <c r="C105" s="86">
        <v>0.6645833333333333</v>
      </c>
      <c r="D105" s="86">
        <v>0.69166666666666676</v>
      </c>
      <c r="E105" s="79">
        <v>39</v>
      </c>
      <c r="F105" s="79">
        <v>23</v>
      </c>
      <c r="G105" s="60"/>
      <c r="K105" s="60"/>
      <c r="L105" s="73">
        <f t="shared" si="4"/>
        <v>0.44882878840026591</v>
      </c>
      <c r="M105" s="93">
        <f t="shared" si="5"/>
        <v>0.60513397329163354</v>
      </c>
      <c r="N105" s="93">
        <f t="shared" si="6"/>
        <v>0.62075760219122555</v>
      </c>
      <c r="O105" s="93">
        <f t="shared" si="7"/>
        <v>2.0737607541519876</v>
      </c>
      <c r="P105" s="60"/>
    </row>
    <row r="106" spans="1:16">
      <c r="A106" s="79">
        <v>1271</v>
      </c>
      <c r="B106" s="80" t="s">
        <v>200</v>
      </c>
      <c r="C106" s="86">
        <v>0.57638888888888895</v>
      </c>
      <c r="D106" s="86">
        <v>0.56111111111111112</v>
      </c>
      <c r="E106" s="79">
        <v>-22</v>
      </c>
      <c r="F106" s="79">
        <v>8</v>
      </c>
      <c r="G106" s="60"/>
      <c r="K106" s="60"/>
      <c r="L106" s="73">
        <f t="shared" si="4"/>
        <v>-4.1935050277897533E-2</v>
      </c>
      <c r="M106" s="93">
        <f t="shared" si="5"/>
        <v>-0.11068317475215987</v>
      </c>
      <c r="N106" s="93">
        <f t="shared" si="6"/>
        <v>-0.49028900235119399</v>
      </c>
      <c r="O106" s="93">
        <f t="shared" si="7"/>
        <v>-0.65588456513873816</v>
      </c>
      <c r="P106" s="60"/>
    </row>
    <row r="107" spans="1:16">
      <c r="A107" s="79">
        <v>1279</v>
      </c>
      <c r="B107" s="80" t="s">
        <v>198</v>
      </c>
      <c r="C107" s="86">
        <v>0.5541666666666667</v>
      </c>
      <c r="D107" s="86">
        <v>0.54236111111111118</v>
      </c>
      <c r="E107" s="79">
        <v>-17</v>
      </c>
      <c r="F107" s="79">
        <v>8</v>
      </c>
      <c r="G107" s="60"/>
      <c r="K107" s="60"/>
      <c r="L107" s="73">
        <f t="shared" si="4"/>
        <v>-0.16559208049601776</v>
      </c>
      <c r="M107" s="93">
        <f t="shared" si="5"/>
        <v>-0.213486701332917</v>
      </c>
      <c r="N107" s="93">
        <f t="shared" si="6"/>
        <v>-0.39921960853624161</v>
      </c>
      <c r="O107" s="93">
        <f t="shared" si="7"/>
        <v>-0.65588456513873816</v>
      </c>
      <c r="P107" s="60"/>
    </row>
    <row r="108" spans="1:16">
      <c r="A108" s="79">
        <v>1291</v>
      </c>
      <c r="B108" s="80" t="s">
        <v>207</v>
      </c>
      <c r="C108" s="86">
        <v>0.6333333333333333</v>
      </c>
      <c r="D108" s="86">
        <v>0.62638888888888888</v>
      </c>
      <c r="E108" s="79">
        <v>-10</v>
      </c>
      <c r="F108" s="79">
        <v>16</v>
      </c>
      <c r="G108" s="60"/>
      <c r="K108" s="60"/>
      <c r="L108" s="73">
        <f t="shared" si="4"/>
        <v>0.27493608965603455</v>
      </c>
      <c r="M108" s="93">
        <f t="shared" si="5"/>
        <v>0.24722539926973652</v>
      </c>
      <c r="N108" s="93">
        <f t="shared" si="6"/>
        <v>-0.27172245719530819</v>
      </c>
      <c r="O108" s="93">
        <f t="shared" si="7"/>
        <v>0.79992627181631548</v>
      </c>
      <c r="P108" s="60"/>
    </row>
    <row r="109" spans="1:16">
      <c r="A109" s="79">
        <v>1292</v>
      </c>
      <c r="B109" s="80" t="s">
        <v>201</v>
      </c>
      <c r="C109" s="86">
        <v>0.4201388888888889</v>
      </c>
      <c r="D109" s="86">
        <v>0.41319444444444442</v>
      </c>
      <c r="E109" s="79">
        <v>-10</v>
      </c>
      <c r="F109" s="79">
        <v>17</v>
      </c>
      <c r="G109" s="60"/>
      <c r="K109" s="60"/>
      <c r="L109" s="73">
        <f t="shared" si="4"/>
        <v>-0.9113985439990544</v>
      </c>
      <c r="M109" s="93">
        <f t="shared" si="5"/>
        <v>-0.92168877333369137</v>
      </c>
      <c r="N109" s="93">
        <f t="shared" si="6"/>
        <v>-0.27172245719530819</v>
      </c>
      <c r="O109" s="93">
        <f t="shared" si="7"/>
        <v>0.98190262643569715</v>
      </c>
      <c r="P109" s="60"/>
    </row>
    <row r="110" spans="1:16">
      <c r="A110" s="79">
        <v>1296</v>
      </c>
      <c r="B110" s="80" t="s">
        <v>208</v>
      </c>
      <c r="C110" s="86">
        <v>0.80902777777777779</v>
      </c>
      <c r="D110" s="86">
        <v>0.80138888888888893</v>
      </c>
      <c r="E110" s="79">
        <v>-11</v>
      </c>
      <c r="F110" s="79">
        <v>14</v>
      </c>
      <c r="G110" s="60"/>
      <c r="K110" s="60"/>
      <c r="L110" s="73">
        <f t="shared" si="4"/>
        <v>1.2525994848180464</v>
      </c>
      <c r="M110" s="93">
        <f t="shared" si="5"/>
        <v>1.2067249806901399</v>
      </c>
      <c r="N110" s="93">
        <f t="shared" si="6"/>
        <v>-0.28993633595829871</v>
      </c>
      <c r="O110" s="93">
        <f t="shared" si="7"/>
        <v>0.43597356257755204</v>
      </c>
      <c r="P110" s="60"/>
    </row>
    <row r="111" spans="1:16">
      <c r="A111" s="79">
        <v>1297</v>
      </c>
      <c r="B111" s="80" t="s">
        <v>168</v>
      </c>
      <c r="C111" s="86">
        <v>0.36736111111111108</v>
      </c>
      <c r="D111" s="86">
        <v>0.36041666666666666</v>
      </c>
      <c r="E111" s="79">
        <v>-10</v>
      </c>
      <c r="F111" s="79">
        <v>14</v>
      </c>
      <c r="G111" s="60"/>
      <c r="K111" s="60"/>
      <c r="L111" s="73">
        <f t="shared" si="4"/>
        <v>-1.2050839907670896</v>
      </c>
      <c r="M111" s="93">
        <f t="shared" si="5"/>
        <v>-1.2110616629684159</v>
      </c>
      <c r="N111" s="93">
        <f t="shared" si="6"/>
        <v>-0.27172245719530819</v>
      </c>
      <c r="O111" s="93">
        <f t="shared" si="7"/>
        <v>0.43597356257755204</v>
      </c>
      <c r="P111" s="60"/>
    </row>
    <row r="112" spans="1:16">
      <c r="A112" s="79">
        <v>1302</v>
      </c>
      <c r="B112" s="80" t="s">
        <v>167</v>
      </c>
      <c r="C112" s="86">
        <v>0.28958333333333336</v>
      </c>
      <c r="D112" s="86">
        <v>0.28263888888888888</v>
      </c>
      <c r="E112" s="79">
        <v>-10</v>
      </c>
      <c r="F112" s="79">
        <v>7</v>
      </c>
      <c r="G112" s="60"/>
      <c r="K112" s="60"/>
      <c r="L112" s="73">
        <f t="shared" si="4"/>
        <v>-1.6378835965305096</v>
      </c>
      <c r="M112" s="93">
        <f t="shared" si="5"/>
        <v>-1.6375059213774841</v>
      </c>
      <c r="N112" s="93">
        <f t="shared" si="6"/>
        <v>-0.27172245719530819</v>
      </c>
      <c r="O112" s="93">
        <f t="shared" si="7"/>
        <v>-0.83786091975811994</v>
      </c>
      <c r="P112" s="60"/>
    </row>
    <row r="113" spans="1:16">
      <c r="A113" s="79">
        <v>1304</v>
      </c>
      <c r="B113" s="80" t="s">
        <v>167</v>
      </c>
      <c r="C113" s="86">
        <v>0.34097222222222223</v>
      </c>
      <c r="D113" s="86">
        <v>0.32777777777777778</v>
      </c>
      <c r="E113" s="79">
        <v>-19</v>
      </c>
      <c r="F113" s="79">
        <v>8</v>
      </c>
      <c r="G113" s="60"/>
      <c r="K113" s="60"/>
      <c r="L113" s="73">
        <f t="shared" si="4"/>
        <v>-1.3519267141511071</v>
      </c>
      <c r="M113" s="93">
        <f t="shared" si="5"/>
        <v>-1.3900159499793643</v>
      </c>
      <c r="N113" s="93">
        <f t="shared" si="6"/>
        <v>-0.43564736606222254</v>
      </c>
      <c r="O113" s="93">
        <f t="shared" si="7"/>
        <v>-0.65588456513873816</v>
      </c>
      <c r="P113" s="60"/>
    </row>
    <row r="114" spans="1:16">
      <c r="A114" s="79">
        <v>1306</v>
      </c>
      <c r="B114" s="80" t="s">
        <v>209</v>
      </c>
      <c r="C114" s="86">
        <v>0.78888888888888886</v>
      </c>
      <c r="D114" s="86">
        <v>0.7944444444444444</v>
      </c>
      <c r="E114" s="79">
        <v>8</v>
      </c>
      <c r="F114" s="79">
        <v>13</v>
      </c>
      <c r="G114" s="60"/>
      <c r="K114" s="60"/>
      <c r="L114" s="73">
        <f t="shared" si="4"/>
        <v>1.1405353011828749</v>
      </c>
      <c r="M114" s="93">
        <f t="shared" si="5"/>
        <v>1.1686496004750442</v>
      </c>
      <c r="N114" s="93">
        <f t="shared" si="6"/>
        <v>5.6127360538520514E-2</v>
      </c>
      <c r="O114" s="93">
        <f t="shared" si="7"/>
        <v>0.25399720795817032</v>
      </c>
      <c r="P114" s="60"/>
    </row>
    <row r="115" spans="1:16">
      <c r="A115" s="79">
        <v>1308</v>
      </c>
      <c r="B115" s="80" t="s">
        <v>167</v>
      </c>
      <c r="C115" s="86">
        <v>0.42986111111111108</v>
      </c>
      <c r="D115" s="86">
        <v>0.42777777777777781</v>
      </c>
      <c r="E115" s="79">
        <v>-3</v>
      </c>
      <c r="F115" s="79">
        <v>16</v>
      </c>
      <c r="G115" s="60"/>
      <c r="K115" s="60"/>
      <c r="L115" s="73">
        <f t="shared" si="4"/>
        <v>-0.85729859327862712</v>
      </c>
      <c r="M115" s="93">
        <f t="shared" si="5"/>
        <v>-0.84173047488199071</v>
      </c>
      <c r="N115" s="93">
        <f t="shared" si="6"/>
        <v>-0.14422530585437479</v>
      </c>
      <c r="O115" s="93">
        <f t="shared" si="7"/>
        <v>0.79992627181631548</v>
      </c>
      <c r="P115" s="60"/>
    </row>
    <row r="116" spans="1:16">
      <c r="A116" s="79">
        <v>1310</v>
      </c>
      <c r="B116" s="80" t="s">
        <v>167</v>
      </c>
      <c r="C116" s="86">
        <v>0.46111111111111108</v>
      </c>
      <c r="D116" s="86">
        <v>0.4513888888888889</v>
      </c>
      <c r="E116" s="79">
        <v>-14</v>
      </c>
      <c r="F116" s="79">
        <v>8</v>
      </c>
      <c r="G116" s="60"/>
      <c r="K116" s="60"/>
      <c r="L116" s="73">
        <f t="shared" si="4"/>
        <v>-0.68340589453439571</v>
      </c>
      <c r="M116" s="93">
        <f t="shared" si="5"/>
        <v>-0.71227418215066662</v>
      </c>
      <c r="N116" s="93">
        <f t="shared" si="6"/>
        <v>-0.34457797224727016</v>
      </c>
      <c r="O116" s="93">
        <f t="shared" si="7"/>
        <v>-0.65588456513873816</v>
      </c>
      <c r="P116" s="60"/>
    </row>
    <row r="117" spans="1:16">
      <c r="A117" s="79">
        <v>1312</v>
      </c>
      <c r="B117" s="80" t="s">
        <v>167</v>
      </c>
      <c r="C117" s="86">
        <v>0.50347222222222221</v>
      </c>
      <c r="D117" s="86">
        <v>0.49583333333333335</v>
      </c>
      <c r="E117" s="79">
        <v>-11</v>
      </c>
      <c r="F117" s="79">
        <v>8</v>
      </c>
      <c r="G117" s="60"/>
      <c r="K117" s="60"/>
      <c r="L117" s="73">
        <f t="shared" si="4"/>
        <v>-0.44768468068110434</v>
      </c>
      <c r="M117" s="93">
        <f t="shared" si="5"/>
        <v>-0.46859174877405624</v>
      </c>
      <c r="N117" s="93">
        <f t="shared" si="6"/>
        <v>-0.28993633595829871</v>
      </c>
      <c r="O117" s="93">
        <f t="shared" si="7"/>
        <v>-0.65588456513873816</v>
      </c>
      <c r="P117" s="60"/>
    </row>
    <row r="118" spans="1:16">
      <c r="A118" s="79">
        <v>1314</v>
      </c>
      <c r="B118" s="80" t="s">
        <v>167</v>
      </c>
      <c r="C118" s="86">
        <v>0.54722222222222217</v>
      </c>
      <c r="D118" s="86">
        <v>0.54652777777777783</v>
      </c>
      <c r="E118" s="79">
        <v>-1</v>
      </c>
      <c r="F118" s="79">
        <v>10</v>
      </c>
      <c r="G118" s="60"/>
      <c r="K118" s="60"/>
      <c r="L118" s="73">
        <f t="shared" si="4"/>
        <v>-0.20423490243918074</v>
      </c>
      <c r="M118" s="93">
        <f t="shared" si="5"/>
        <v>-0.19064147320385985</v>
      </c>
      <c r="N118" s="93">
        <f t="shared" si="6"/>
        <v>-0.10779754832839383</v>
      </c>
      <c r="O118" s="93">
        <f t="shared" si="7"/>
        <v>-0.29193185589997478</v>
      </c>
      <c r="P118" s="60"/>
    </row>
    <row r="119" spans="1:16">
      <c r="A119" s="79">
        <v>1318</v>
      </c>
      <c r="B119" s="80" t="s">
        <v>167</v>
      </c>
      <c r="C119" s="86">
        <v>0.63194444444444442</v>
      </c>
      <c r="D119" s="86">
        <v>0.62291666666666667</v>
      </c>
      <c r="E119" s="79">
        <v>-13</v>
      </c>
      <c r="F119" s="79">
        <v>15</v>
      </c>
      <c r="G119" s="60"/>
      <c r="K119" s="60"/>
      <c r="L119" s="73">
        <f t="shared" si="4"/>
        <v>0.2672075252674021</v>
      </c>
      <c r="M119" s="93">
        <f t="shared" si="5"/>
        <v>0.22818770916218889</v>
      </c>
      <c r="N119" s="93">
        <f t="shared" si="6"/>
        <v>-0.32636409348427964</v>
      </c>
      <c r="O119" s="93">
        <f t="shared" si="7"/>
        <v>0.61794991719693382</v>
      </c>
      <c r="P119" s="60"/>
    </row>
    <row r="120" spans="1:16">
      <c r="A120" s="79">
        <v>1324</v>
      </c>
      <c r="B120" s="80" t="s">
        <v>167</v>
      </c>
      <c r="C120" s="86">
        <v>0.75694444444444453</v>
      </c>
      <c r="D120" s="86">
        <v>0.75277777777777777</v>
      </c>
      <c r="E120" s="79">
        <v>-6</v>
      </c>
      <c r="F120" s="79">
        <v>14</v>
      </c>
      <c r="G120" s="60"/>
      <c r="K120" s="60"/>
      <c r="L120" s="73">
        <f t="shared" si="4"/>
        <v>0.96277832024432797</v>
      </c>
      <c r="M120" s="93">
        <f t="shared" si="5"/>
        <v>0.94019731918447214</v>
      </c>
      <c r="N120" s="93">
        <f t="shared" si="6"/>
        <v>-0.19886694214334627</v>
      </c>
      <c r="O120" s="93">
        <f t="shared" si="7"/>
        <v>0.43597356257755204</v>
      </c>
      <c r="P120" s="60"/>
    </row>
    <row r="121" spans="1:16">
      <c r="A121" s="79">
        <v>1326</v>
      </c>
      <c r="B121" s="80" t="s">
        <v>167</v>
      </c>
      <c r="C121" s="86">
        <v>0.8027777777777777</v>
      </c>
      <c r="D121" s="86">
        <v>0.79166666666666663</v>
      </c>
      <c r="E121" s="79">
        <v>-16</v>
      </c>
      <c r="F121" s="79">
        <v>15</v>
      </c>
      <c r="G121" s="60"/>
      <c r="K121" s="60"/>
      <c r="L121" s="73">
        <f t="shared" si="4"/>
        <v>1.2178209450691997</v>
      </c>
      <c r="M121" s="93">
        <f t="shared" si="5"/>
        <v>1.1534194483890061</v>
      </c>
      <c r="N121" s="93">
        <f t="shared" si="6"/>
        <v>-0.38100572977325109</v>
      </c>
      <c r="O121" s="93">
        <f t="shared" si="7"/>
        <v>0.61794991719693382</v>
      </c>
      <c r="P121" s="60"/>
    </row>
    <row r="122" spans="1:16">
      <c r="A122" s="79">
        <v>1328</v>
      </c>
      <c r="B122" s="80" t="s">
        <v>167</v>
      </c>
      <c r="C122" s="86">
        <v>0.84305555555555556</v>
      </c>
      <c r="D122" s="86">
        <v>0.82847222222222217</v>
      </c>
      <c r="E122" s="79">
        <v>-21</v>
      </c>
      <c r="F122" s="79">
        <v>9</v>
      </c>
      <c r="G122" s="60"/>
      <c r="K122" s="60"/>
      <c r="L122" s="73">
        <f t="shared" si="4"/>
        <v>1.4419493123395426</v>
      </c>
      <c r="M122" s="93">
        <f t="shared" si="5"/>
        <v>1.3552189635290113</v>
      </c>
      <c r="N122" s="93">
        <f t="shared" si="6"/>
        <v>-0.47207512358820353</v>
      </c>
      <c r="O122" s="93">
        <f t="shared" si="7"/>
        <v>-0.4739082105193565</v>
      </c>
      <c r="P122" s="60"/>
    </row>
    <row r="123" spans="1:16">
      <c r="A123" s="79">
        <v>1483</v>
      </c>
      <c r="B123" s="80" t="s">
        <v>205</v>
      </c>
      <c r="C123" s="86">
        <v>0.4236111111111111</v>
      </c>
      <c r="D123" s="86">
        <v>0.45624999999999999</v>
      </c>
      <c r="E123" s="79">
        <v>47</v>
      </c>
      <c r="F123" s="79">
        <v>7</v>
      </c>
      <c r="G123" s="60"/>
      <c r="K123" s="60"/>
      <c r="L123" s="73">
        <f t="shared" si="4"/>
        <v>-0.89207713302747327</v>
      </c>
      <c r="M123" s="93">
        <f t="shared" si="5"/>
        <v>-0.68562141600009996</v>
      </c>
      <c r="N123" s="93">
        <f t="shared" si="6"/>
        <v>0.76646863229514939</v>
      </c>
      <c r="O123" s="93">
        <f t="shared" si="7"/>
        <v>-0.83786091975811994</v>
      </c>
      <c r="P123" s="60"/>
    </row>
    <row r="124" spans="1:16">
      <c r="A124" s="79">
        <v>1494</v>
      </c>
      <c r="B124" s="80" t="s">
        <v>190</v>
      </c>
      <c r="C124" s="86">
        <v>0.3666666666666667</v>
      </c>
      <c r="D124" s="86">
        <v>0.3666666666666667</v>
      </c>
      <c r="E124" s="79">
        <v>0</v>
      </c>
      <c r="F124" s="79">
        <v>10</v>
      </c>
      <c r="G124" s="60"/>
      <c r="K124" s="60"/>
      <c r="L124" s="73">
        <f t="shared" si="4"/>
        <v>-1.2089482729614056</v>
      </c>
      <c r="M124" s="93">
        <f t="shared" si="5"/>
        <v>-1.1767938207748301</v>
      </c>
      <c r="N124" s="93">
        <f t="shared" si="6"/>
        <v>-8.9583669565403354E-2</v>
      </c>
      <c r="O124" s="93">
        <f t="shared" si="7"/>
        <v>-0.29193185589997478</v>
      </c>
      <c r="P124" s="60"/>
    </row>
    <row r="125" spans="1:16">
      <c r="A125" s="79">
        <v>1500</v>
      </c>
      <c r="B125" s="80" t="s">
        <v>195</v>
      </c>
      <c r="C125" s="86">
        <v>0.77083333333333337</v>
      </c>
      <c r="D125" s="86">
        <v>0.77013888888888893</v>
      </c>
      <c r="E125" s="79">
        <v>-1</v>
      </c>
      <c r="F125" s="79">
        <v>9</v>
      </c>
      <c r="G125" s="60"/>
      <c r="K125" s="60"/>
      <c r="L125" s="73">
        <f t="shared" si="4"/>
        <v>1.0400639641306526</v>
      </c>
      <c r="M125" s="93">
        <f t="shared" si="5"/>
        <v>1.0353857697222109</v>
      </c>
      <c r="N125" s="93">
        <f t="shared" si="6"/>
        <v>-0.10779754832839383</v>
      </c>
      <c r="O125" s="93">
        <f t="shared" si="7"/>
        <v>-0.4739082105193565</v>
      </c>
      <c r="P125" s="60"/>
    </row>
    <row r="126" spans="1:16">
      <c r="A126" s="79">
        <v>1502</v>
      </c>
      <c r="B126" s="80" t="s">
        <v>190</v>
      </c>
      <c r="C126" s="86">
        <v>0.46527777777777773</v>
      </c>
      <c r="D126" s="86">
        <v>0.46180555555555558</v>
      </c>
      <c r="E126" s="79">
        <v>-5</v>
      </c>
      <c r="F126" s="79">
        <v>9</v>
      </c>
      <c r="G126" s="60"/>
      <c r="K126" s="60"/>
      <c r="L126" s="73">
        <f t="shared" si="4"/>
        <v>-0.66022020136849835</v>
      </c>
      <c r="M126" s="93">
        <f t="shared" si="5"/>
        <v>-0.6551611118280235</v>
      </c>
      <c r="N126" s="93">
        <f t="shared" si="6"/>
        <v>-0.18065306338035578</v>
      </c>
      <c r="O126" s="93">
        <f t="shared" si="7"/>
        <v>-0.4739082105193565</v>
      </c>
      <c r="P126" s="60"/>
    </row>
    <row r="127" spans="1:16">
      <c r="A127" s="79">
        <v>1510</v>
      </c>
      <c r="B127" s="80" t="s">
        <v>210</v>
      </c>
      <c r="C127" s="86">
        <v>0.58263888888888882</v>
      </c>
      <c r="D127" s="86">
        <v>0.58333333333333337</v>
      </c>
      <c r="E127" s="79">
        <v>1</v>
      </c>
      <c r="F127" s="79">
        <v>7</v>
      </c>
      <c r="G127" s="60"/>
      <c r="K127" s="60"/>
      <c r="L127" s="73">
        <f t="shared" si="4"/>
        <v>-7.156510529052011E-3</v>
      </c>
      <c r="M127" s="93">
        <f t="shared" si="5"/>
        <v>1.1158041936145481E-2</v>
      </c>
      <c r="N127" s="93">
        <f t="shared" si="6"/>
        <v>-7.1369790802412875E-2</v>
      </c>
      <c r="O127" s="93">
        <f t="shared" si="7"/>
        <v>-0.83786091975811994</v>
      </c>
      <c r="P127" s="60"/>
    </row>
    <row r="128" spans="1:16">
      <c r="A128" s="79">
        <v>1512</v>
      </c>
      <c r="B128" s="80" t="s">
        <v>173</v>
      </c>
      <c r="C128" s="86">
        <v>0.69444444444444453</v>
      </c>
      <c r="D128" s="86">
        <v>0.69791666666666663</v>
      </c>
      <c r="E128" s="79">
        <v>5</v>
      </c>
      <c r="F128" s="79">
        <v>16</v>
      </c>
      <c r="G128" s="60"/>
      <c r="K128" s="60"/>
      <c r="L128" s="73">
        <f t="shared" si="4"/>
        <v>0.61499292275586537</v>
      </c>
      <c r="M128" s="93">
        <f t="shared" si="5"/>
        <v>0.63940181548521857</v>
      </c>
      <c r="N128" s="93">
        <f t="shared" si="6"/>
        <v>1.4857242495490664E-3</v>
      </c>
      <c r="O128" s="93">
        <f t="shared" si="7"/>
        <v>0.79992627181631548</v>
      </c>
      <c r="P128" s="60"/>
    </row>
    <row r="129" spans="1:16">
      <c r="A129" s="79">
        <v>1513</v>
      </c>
      <c r="B129" s="80" t="s">
        <v>193</v>
      </c>
      <c r="C129" s="86">
        <v>0.32291666666666669</v>
      </c>
      <c r="D129" s="86">
        <v>0.30972222222222223</v>
      </c>
      <c r="E129" s="79">
        <v>-19</v>
      </c>
      <c r="F129" s="79">
        <v>8</v>
      </c>
      <c r="G129" s="60"/>
      <c r="K129" s="60"/>
      <c r="L129" s="73">
        <f t="shared" si="4"/>
        <v>-1.4523980512033294</v>
      </c>
      <c r="M129" s="93">
        <f t="shared" si="5"/>
        <v>-1.489011938538612</v>
      </c>
      <c r="N129" s="93">
        <f t="shared" si="6"/>
        <v>-0.43564736606222254</v>
      </c>
      <c r="O129" s="93">
        <f t="shared" si="7"/>
        <v>-0.65588456513873816</v>
      </c>
      <c r="P129" s="60"/>
    </row>
    <row r="130" spans="1:16">
      <c r="A130" s="79">
        <v>1516</v>
      </c>
      <c r="B130" s="80" t="s">
        <v>211</v>
      </c>
      <c r="C130" s="86">
        <v>0.80347222222222225</v>
      </c>
      <c r="D130" s="86">
        <v>0.81319444444444444</v>
      </c>
      <c r="E130" s="79">
        <v>14</v>
      </c>
      <c r="F130" s="79">
        <v>16</v>
      </c>
      <c r="G130" s="60"/>
      <c r="K130" s="60"/>
      <c r="L130" s="73">
        <f t="shared" si="4"/>
        <v>1.2216852272635166</v>
      </c>
      <c r="M130" s="93">
        <f t="shared" si="5"/>
        <v>1.2714531270558018</v>
      </c>
      <c r="N130" s="93">
        <f t="shared" si="6"/>
        <v>0.1654106331164634</v>
      </c>
      <c r="O130" s="93">
        <f t="shared" si="7"/>
        <v>0.79992627181631548</v>
      </c>
      <c r="P130" s="60"/>
    </row>
    <row r="131" spans="1:16">
      <c r="A131" s="79">
        <v>1517</v>
      </c>
      <c r="B131" s="80" t="s">
        <v>195</v>
      </c>
      <c r="C131" s="86">
        <v>0.27777777777777779</v>
      </c>
      <c r="D131" s="86">
        <v>0.27152777777777776</v>
      </c>
      <c r="E131" s="79">
        <v>-9</v>
      </c>
      <c r="F131" s="79">
        <v>7</v>
      </c>
      <c r="G131" s="60"/>
      <c r="K131" s="60"/>
      <c r="L131" s="73">
        <f t="shared" si="4"/>
        <v>-1.7035763938338859</v>
      </c>
      <c r="M131" s="93">
        <f t="shared" si="5"/>
        <v>-1.6984265297216368</v>
      </c>
      <c r="N131" s="93">
        <f t="shared" si="6"/>
        <v>-0.25350857843231772</v>
      </c>
      <c r="O131" s="93">
        <f t="shared" si="7"/>
        <v>-0.83786091975811994</v>
      </c>
      <c r="P131" s="60"/>
    </row>
    <row r="132" spans="1:16">
      <c r="A132" s="79">
        <v>1518</v>
      </c>
      <c r="B132" s="80" t="s">
        <v>184</v>
      </c>
      <c r="C132" s="86">
        <v>0.59305555555555556</v>
      </c>
      <c r="D132" s="86">
        <v>0.58750000000000002</v>
      </c>
      <c r="E132" s="79">
        <v>-8</v>
      </c>
      <c r="F132" s="79">
        <v>8</v>
      </c>
      <c r="G132" s="60"/>
      <c r="K132" s="60"/>
      <c r="L132" s="73">
        <f t="shared" si="4"/>
        <v>5.0807722385692172E-2</v>
      </c>
      <c r="M132" s="93">
        <f t="shared" si="5"/>
        <v>3.4003270065202616E-2</v>
      </c>
      <c r="N132" s="93">
        <f t="shared" si="6"/>
        <v>-0.23529469966932723</v>
      </c>
      <c r="O132" s="93">
        <f t="shared" si="7"/>
        <v>-0.65588456513873816</v>
      </c>
      <c r="P132" s="60"/>
    </row>
    <row r="133" spans="1:16">
      <c r="A133" s="79">
        <v>1520</v>
      </c>
      <c r="B133" s="80" t="s">
        <v>195</v>
      </c>
      <c r="C133" s="86">
        <v>0.71180555555555547</v>
      </c>
      <c r="D133" s="86">
        <v>0.70972222222222225</v>
      </c>
      <c r="E133" s="79">
        <v>-3</v>
      </c>
      <c r="F133" s="79">
        <v>8</v>
      </c>
      <c r="G133" s="60"/>
      <c r="K133" s="60"/>
      <c r="L133" s="73">
        <f t="shared" ref="L133:L196" si="8">STANDARDIZE(C133,$I$4,$J$4)</f>
        <v>0.7115999776137707</v>
      </c>
      <c r="M133" s="93">
        <f t="shared" ref="M133:M196" si="9">STANDARDIZE(D133,$I$5,$J$5)</f>
        <v>0.70412996185088106</v>
      </c>
      <c r="N133" s="93">
        <f t="shared" ref="N133:N196" si="10">STANDARDIZE(E133,$I$6,$J$6)</f>
        <v>-0.14422530585437479</v>
      </c>
      <c r="O133" s="93">
        <f t="shared" ref="O133:O196" si="11">STANDARDIZE(F133,$I$7,$J$7)</f>
        <v>-0.65588456513873816</v>
      </c>
      <c r="P133" s="60"/>
    </row>
    <row r="134" spans="1:16">
      <c r="A134" s="79">
        <v>1521</v>
      </c>
      <c r="B134" s="80" t="s">
        <v>188</v>
      </c>
      <c r="C134" s="86">
        <v>0.8340277777777777</v>
      </c>
      <c r="D134" s="86">
        <v>0.83611111111111114</v>
      </c>
      <c r="E134" s="79">
        <v>3</v>
      </c>
      <c r="F134" s="79">
        <v>14</v>
      </c>
      <c r="G134" s="60"/>
      <c r="K134" s="60"/>
      <c r="L134" s="73">
        <f t="shared" si="8"/>
        <v>1.391713643813431</v>
      </c>
      <c r="M134" s="93">
        <f t="shared" si="9"/>
        <v>1.3971018817656167</v>
      </c>
      <c r="N134" s="93">
        <f t="shared" si="10"/>
        <v>-3.4942033276431902E-2</v>
      </c>
      <c r="O134" s="93">
        <f t="shared" si="11"/>
        <v>0.43597356257755204</v>
      </c>
      <c r="P134" s="60"/>
    </row>
    <row r="135" spans="1:16">
      <c r="A135" s="79">
        <v>1528</v>
      </c>
      <c r="B135" s="80" t="s">
        <v>201</v>
      </c>
      <c r="C135" s="86">
        <v>0.75624999999999998</v>
      </c>
      <c r="D135" s="86">
        <v>0.74791666666666667</v>
      </c>
      <c r="E135" s="79">
        <v>-12</v>
      </c>
      <c r="F135" s="79">
        <v>12</v>
      </c>
      <c r="G135" s="60"/>
      <c r="K135" s="60"/>
      <c r="L135" s="73">
        <f t="shared" si="8"/>
        <v>0.95891403805001107</v>
      </c>
      <c r="M135" s="93">
        <f t="shared" si="9"/>
        <v>0.91354455303390547</v>
      </c>
      <c r="N135" s="93">
        <f t="shared" si="10"/>
        <v>-0.30815021472128917</v>
      </c>
      <c r="O135" s="93">
        <f t="shared" si="11"/>
        <v>7.2020853338788646E-2</v>
      </c>
      <c r="P135" s="60"/>
    </row>
    <row r="136" spans="1:16">
      <c r="A136" s="79">
        <v>1531</v>
      </c>
      <c r="B136" s="80" t="s">
        <v>195</v>
      </c>
      <c r="C136" s="86">
        <v>0.4826388888888889</v>
      </c>
      <c r="D136" s="86">
        <v>0.47013888888888888</v>
      </c>
      <c r="E136" s="79">
        <v>-18</v>
      </c>
      <c r="F136" s="79">
        <v>11</v>
      </c>
      <c r="G136" s="60"/>
      <c r="K136" s="60"/>
      <c r="L136" s="73">
        <f t="shared" si="8"/>
        <v>-0.5636131465105918</v>
      </c>
      <c r="M136" s="93">
        <f t="shared" si="9"/>
        <v>-0.6094706555699092</v>
      </c>
      <c r="N136" s="93">
        <f t="shared" si="10"/>
        <v>-0.41743348729923208</v>
      </c>
      <c r="O136" s="93">
        <f t="shared" si="11"/>
        <v>-0.10995550128059307</v>
      </c>
      <c r="P136" s="60"/>
    </row>
    <row r="137" spans="1:16">
      <c r="A137" s="79">
        <v>1536</v>
      </c>
      <c r="B137" s="80" t="s">
        <v>212</v>
      </c>
      <c r="C137" s="86">
        <v>0.79652777777777783</v>
      </c>
      <c r="D137" s="86">
        <v>0.8125</v>
      </c>
      <c r="E137" s="79">
        <v>23</v>
      </c>
      <c r="F137" s="79">
        <v>45</v>
      </c>
      <c r="G137" s="60"/>
      <c r="K137" s="60"/>
      <c r="L137" s="73">
        <f t="shared" si="8"/>
        <v>1.1830424053203541</v>
      </c>
      <c r="M137" s="93">
        <f t="shared" si="9"/>
        <v>1.2676455890342924</v>
      </c>
      <c r="N137" s="93">
        <f t="shared" si="10"/>
        <v>0.32933554198337778</v>
      </c>
      <c r="O137" s="93">
        <f t="shared" si="11"/>
        <v>6.0772405557783848</v>
      </c>
      <c r="P137" s="60"/>
    </row>
    <row r="138" spans="1:16">
      <c r="A138" s="79">
        <v>1538</v>
      </c>
      <c r="B138" s="80" t="s">
        <v>213</v>
      </c>
      <c r="C138" s="86">
        <v>0.58750000000000002</v>
      </c>
      <c r="D138" s="86">
        <v>0.6</v>
      </c>
      <c r="E138" s="79">
        <v>18</v>
      </c>
      <c r="F138" s="79">
        <v>9</v>
      </c>
      <c r="G138" s="60"/>
      <c r="K138" s="60"/>
      <c r="L138" s="73">
        <f t="shared" si="8"/>
        <v>1.9893464831162271E-2</v>
      </c>
      <c r="M138" s="93">
        <f t="shared" si="9"/>
        <v>0.10253895445237403</v>
      </c>
      <c r="N138" s="93">
        <f t="shared" si="10"/>
        <v>0.23826614816842534</v>
      </c>
      <c r="O138" s="93">
        <f t="shared" si="11"/>
        <v>-0.4739082105193565</v>
      </c>
      <c r="P138" s="60"/>
    </row>
    <row r="139" spans="1:16">
      <c r="A139" s="79">
        <v>1542</v>
      </c>
      <c r="B139" s="80" t="s">
        <v>173</v>
      </c>
      <c r="C139" s="86">
        <v>0.81111111111111101</v>
      </c>
      <c r="D139" s="86">
        <v>0.82013888888888886</v>
      </c>
      <c r="E139" s="79">
        <v>13</v>
      </c>
      <c r="F139" s="79">
        <v>18</v>
      </c>
      <c r="G139" s="60"/>
      <c r="K139" s="60"/>
      <c r="L139" s="73">
        <f t="shared" si="8"/>
        <v>1.2641923314009944</v>
      </c>
      <c r="M139" s="93">
        <f t="shared" si="9"/>
        <v>1.3095285072708971</v>
      </c>
      <c r="N139" s="93">
        <f t="shared" si="10"/>
        <v>0.14719675435347293</v>
      </c>
      <c r="O139" s="93">
        <f t="shared" si="11"/>
        <v>1.1638789810550789</v>
      </c>
      <c r="P139" s="60"/>
    </row>
    <row r="140" spans="1:16">
      <c r="A140" s="79">
        <v>1553</v>
      </c>
      <c r="B140" s="80" t="s">
        <v>214</v>
      </c>
      <c r="C140" s="86">
        <v>0.68819444444444444</v>
      </c>
      <c r="D140" s="86">
        <v>0.67638888888888893</v>
      </c>
      <c r="E140" s="79">
        <v>-17</v>
      </c>
      <c r="F140" s="79">
        <v>10</v>
      </c>
      <c r="G140" s="60"/>
      <c r="K140" s="60"/>
      <c r="L140" s="73">
        <f t="shared" si="8"/>
        <v>0.58021438300701855</v>
      </c>
      <c r="M140" s="93">
        <f t="shared" si="9"/>
        <v>0.52136813681842342</v>
      </c>
      <c r="N140" s="93">
        <f t="shared" si="10"/>
        <v>-0.39921960853624161</v>
      </c>
      <c r="O140" s="93">
        <f t="shared" si="11"/>
        <v>-0.29193185589997478</v>
      </c>
      <c r="P140" s="60"/>
    </row>
    <row r="141" spans="1:16">
      <c r="A141" s="79">
        <v>1554</v>
      </c>
      <c r="B141" s="80" t="s">
        <v>215</v>
      </c>
      <c r="C141" s="86">
        <v>0.34097222222222223</v>
      </c>
      <c r="D141" s="86">
        <v>0.35416666666666669</v>
      </c>
      <c r="E141" s="79">
        <v>19</v>
      </c>
      <c r="F141" s="79">
        <v>30</v>
      </c>
      <c r="G141" s="60"/>
      <c r="K141" s="60"/>
      <c r="L141" s="73">
        <f t="shared" si="8"/>
        <v>-1.3519267141511071</v>
      </c>
      <c r="M141" s="93">
        <f t="shared" si="9"/>
        <v>-1.2453295051620017</v>
      </c>
      <c r="N141" s="93">
        <f t="shared" si="10"/>
        <v>0.25648002693141581</v>
      </c>
      <c r="O141" s="93">
        <f t="shared" si="11"/>
        <v>3.3475952364876593</v>
      </c>
      <c r="P141" s="60"/>
    </row>
    <row r="142" spans="1:16">
      <c r="A142" s="79">
        <v>1555</v>
      </c>
      <c r="B142" s="80" t="s">
        <v>202</v>
      </c>
      <c r="C142" s="86">
        <v>0.68611111111111101</v>
      </c>
      <c r="D142" s="86">
        <v>0.67569444444444438</v>
      </c>
      <c r="E142" s="79">
        <v>-15</v>
      </c>
      <c r="F142" s="79">
        <v>9</v>
      </c>
      <c r="G142" s="60"/>
      <c r="K142" s="60"/>
      <c r="L142" s="73">
        <f t="shared" si="8"/>
        <v>0.56862153642406921</v>
      </c>
      <c r="M142" s="93">
        <f t="shared" si="9"/>
        <v>0.5175605987969133</v>
      </c>
      <c r="N142" s="93">
        <f t="shared" si="10"/>
        <v>-0.36279185101026062</v>
      </c>
      <c r="O142" s="93">
        <f t="shared" si="11"/>
        <v>-0.4739082105193565</v>
      </c>
      <c r="P142" s="60"/>
    </row>
    <row r="143" spans="1:16">
      <c r="A143" s="79">
        <v>1559</v>
      </c>
      <c r="B143" s="80" t="s">
        <v>198</v>
      </c>
      <c r="C143" s="86">
        <v>0.41388888888888892</v>
      </c>
      <c r="D143" s="86">
        <v>0.40069444444444446</v>
      </c>
      <c r="E143" s="79">
        <v>-19</v>
      </c>
      <c r="F143" s="79">
        <v>15</v>
      </c>
      <c r="G143" s="60"/>
      <c r="K143" s="60"/>
      <c r="L143" s="73">
        <f t="shared" si="8"/>
        <v>-0.94617708374790055</v>
      </c>
      <c r="M143" s="93">
        <f t="shared" si="9"/>
        <v>-0.99022445772086276</v>
      </c>
      <c r="N143" s="93">
        <f t="shared" si="10"/>
        <v>-0.43564736606222254</v>
      </c>
      <c r="O143" s="93">
        <f t="shared" si="11"/>
        <v>0.61794991719693382</v>
      </c>
      <c r="P143" s="60"/>
    </row>
    <row r="144" spans="1:16">
      <c r="A144" s="79">
        <v>1561</v>
      </c>
      <c r="B144" s="80" t="s">
        <v>195</v>
      </c>
      <c r="C144" s="86">
        <v>0.32222222222222224</v>
      </c>
      <c r="D144" s="86">
        <v>0.31388888888888888</v>
      </c>
      <c r="E144" s="79">
        <v>-12</v>
      </c>
      <c r="F144" s="79">
        <v>9</v>
      </c>
      <c r="G144" s="60"/>
      <c r="K144" s="60"/>
      <c r="L144" s="73">
        <f t="shared" si="8"/>
        <v>-1.4562623333976457</v>
      </c>
      <c r="M144" s="93">
        <f t="shared" si="9"/>
        <v>-1.466166710409555</v>
      </c>
      <c r="N144" s="93">
        <f t="shared" si="10"/>
        <v>-0.30815021472128917</v>
      </c>
      <c r="O144" s="93">
        <f t="shared" si="11"/>
        <v>-0.4739082105193565</v>
      </c>
      <c r="P144" s="60"/>
    </row>
    <row r="145" spans="1:16">
      <c r="A145" s="79">
        <v>1563</v>
      </c>
      <c r="B145" s="80" t="s">
        <v>178</v>
      </c>
      <c r="C145" s="86">
        <v>0.75555555555555554</v>
      </c>
      <c r="D145" s="86">
        <v>0.79861111111111116</v>
      </c>
      <c r="E145" s="79">
        <v>62</v>
      </c>
      <c r="F145" s="79">
        <v>10</v>
      </c>
      <c r="G145" s="60"/>
      <c r="K145" s="60"/>
      <c r="L145" s="73">
        <f t="shared" si="8"/>
        <v>0.95504975585569485</v>
      </c>
      <c r="M145" s="93">
        <f t="shared" si="9"/>
        <v>1.1914948286041018</v>
      </c>
      <c r="N145" s="93">
        <f t="shared" si="10"/>
        <v>1.0396768137400068</v>
      </c>
      <c r="O145" s="93">
        <f t="shared" si="11"/>
        <v>-0.29193185589997478</v>
      </c>
      <c r="P145" s="60"/>
    </row>
    <row r="146" spans="1:16">
      <c r="A146" s="79">
        <v>1564</v>
      </c>
      <c r="B146" s="80" t="s">
        <v>216</v>
      </c>
      <c r="C146" s="86">
        <v>0.79999999999999993</v>
      </c>
      <c r="D146" s="86">
        <v>0.80208333333333337</v>
      </c>
      <c r="E146" s="79">
        <v>3</v>
      </c>
      <c r="F146" s="79">
        <v>18</v>
      </c>
      <c r="G146" s="60"/>
      <c r="K146" s="60"/>
      <c r="L146" s="73">
        <f t="shared" si="8"/>
        <v>1.2023638162919348</v>
      </c>
      <c r="M146" s="93">
        <f t="shared" si="9"/>
        <v>1.2105325187116496</v>
      </c>
      <c r="N146" s="93">
        <f t="shared" si="10"/>
        <v>-3.4942033276431902E-2</v>
      </c>
      <c r="O146" s="93">
        <f t="shared" si="11"/>
        <v>1.1638789810550789</v>
      </c>
      <c r="P146" s="60"/>
    </row>
    <row r="147" spans="1:16">
      <c r="A147" s="79">
        <v>1565</v>
      </c>
      <c r="B147" s="80" t="s">
        <v>178</v>
      </c>
      <c r="C147" s="86">
        <v>0.62152777777777779</v>
      </c>
      <c r="D147" s="86">
        <v>0.62916666666666665</v>
      </c>
      <c r="E147" s="79">
        <v>11</v>
      </c>
      <c r="F147" s="79">
        <v>10</v>
      </c>
      <c r="G147" s="60"/>
      <c r="K147" s="60"/>
      <c r="L147" s="73">
        <f t="shared" si="8"/>
        <v>0.20924329235265854</v>
      </c>
      <c r="M147" s="93">
        <f t="shared" si="9"/>
        <v>0.26245555135577459</v>
      </c>
      <c r="N147" s="93">
        <f t="shared" si="10"/>
        <v>0.11076899682749197</v>
      </c>
      <c r="O147" s="93">
        <f t="shared" si="11"/>
        <v>-0.29193185589997478</v>
      </c>
      <c r="P147" s="60"/>
    </row>
    <row r="148" spans="1:16">
      <c r="A148" s="79">
        <v>1577</v>
      </c>
      <c r="B148" s="80" t="s">
        <v>206</v>
      </c>
      <c r="C148" s="86">
        <v>0.4236111111111111</v>
      </c>
      <c r="D148" s="86">
        <v>0.41250000000000003</v>
      </c>
      <c r="E148" s="79">
        <v>-16</v>
      </c>
      <c r="F148" s="79">
        <v>8</v>
      </c>
      <c r="G148" s="60"/>
      <c r="K148" s="60"/>
      <c r="L148" s="73">
        <f t="shared" si="8"/>
        <v>-0.89207713302747327</v>
      </c>
      <c r="M148" s="93">
        <f t="shared" si="9"/>
        <v>-0.9254963113552005</v>
      </c>
      <c r="N148" s="93">
        <f t="shared" si="10"/>
        <v>-0.38100572977325109</v>
      </c>
      <c r="O148" s="93">
        <f t="shared" si="11"/>
        <v>-0.65588456513873816</v>
      </c>
      <c r="P148" s="60"/>
    </row>
    <row r="149" spans="1:16">
      <c r="A149" s="79">
        <v>1586</v>
      </c>
      <c r="B149" s="80" t="s">
        <v>173</v>
      </c>
      <c r="C149" s="86">
        <v>0.52638888888888891</v>
      </c>
      <c r="D149" s="86">
        <v>0.53541666666666665</v>
      </c>
      <c r="E149" s="79">
        <v>13</v>
      </c>
      <c r="F149" s="79">
        <v>13</v>
      </c>
      <c r="G149" s="60"/>
      <c r="K149" s="60"/>
      <c r="L149" s="73">
        <f t="shared" si="8"/>
        <v>-0.32016336826866787</v>
      </c>
      <c r="M149" s="93">
        <f t="shared" si="9"/>
        <v>-0.25156208154801285</v>
      </c>
      <c r="N149" s="93">
        <f t="shared" si="10"/>
        <v>0.14719675435347293</v>
      </c>
      <c r="O149" s="93">
        <f t="shared" si="11"/>
        <v>0.25399720795817032</v>
      </c>
      <c r="P149" s="60"/>
    </row>
    <row r="150" spans="1:16">
      <c r="A150" s="79">
        <v>1588</v>
      </c>
      <c r="B150" s="80" t="s">
        <v>201</v>
      </c>
      <c r="C150" s="86">
        <v>0.81944444444444453</v>
      </c>
      <c r="D150" s="86">
        <v>0.82152777777777775</v>
      </c>
      <c r="E150" s="79">
        <v>3</v>
      </c>
      <c r="F150" s="79">
        <v>19</v>
      </c>
      <c r="G150" s="60"/>
      <c r="K150" s="60"/>
      <c r="L150" s="73">
        <f t="shared" si="8"/>
        <v>1.3105637177327907</v>
      </c>
      <c r="M150" s="93">
        <f t="shared" si="9"/>
        <v>1.3171435833139162</v>
      </c>
      <c r="N150" s="93">
        <f t="shared" si="10"/>
        <v>-3.4942033276431902E-2</v>
      </c>
      <c r="O150" s="93">
        <f t="shared" si="11"/>
        <v>1.3458553356744607</v>
      </c>
      <c r="P150" s="60"/>
    </row>
    <row r="151" spans="1:16">
      <c r="A151" s="79">
        <v>1591</v>
      </c>
      <c r="B151" s="80" t="s">
        <v>177</v>
      </c>
      <c r="C151" s="86">
        <v>0.52083333333333337</v>
      </c>
      <c r="D151" s="86">
        <v>0.5131944444444444</v>
      </c>
      <c r="E151" s="79">
        <v>-11</v>
      </c>
      <c r="F151" s="79">
        <v>7</v>
      </c>
      <c r="G151" s="60"/>
      <c r="K151" s="60"/>
      <c r="L151" s="73">
        <f t="shared" si="8"/>
        <v>-0.35107762582319779</v>
      </c>
      <c r="M151" s="93">
        <f t="shared" si="9"/>
        <v>-0.37340329823631818</v>
      </c>
      <c r="N151" s="93">
        <f t="shared" si="10"/>
        <v>-0.28993633595829871</v>
      </c>
      <c r="O151" s="93">
        <f t="shared" si="11"/>
        <v>-0.83786091975811994</v>
      </c>
      <c r="P151" s="60"/>
    </row>
    <row r="152" spans="1:16">
      <c r="A152" s="79">
        <v>1598</v>
      </c>
      <c r="B152" s="80" t="s">
        <v>184</v>
      </c>
      <c r="C152" s="86">
        <v>0.77638888888888891</v>
      </c>
      <c r="D152" s="86">
        <v>0.77083333333333337</v>
      </c>
      <c r="E152" s="79">
        <v>-8</v>
      </c>
      <c r="F152" s="79">
        <v>10</v>
      </c>
      <c r="G152" s="60"/>
      <c r="K152" s="60"/>
      <c r="L152" s="73">
        <f t="shared" si="8"/>
        <v>1.0709782216851826</v>
      </c>
      <c r="M152" s="93">
        <f t="shared" si="9"/>
        <v>1.0391933077437203</v>
      </c>
      <c r="N152" s="93">
        <f t="shared" si="10"/>
        <v>-0.23529469966932723</v>
      </c>
      <c r="O152" s="93">
        <f t="shared" si="11"/>
        <v>-0.29193185589997478</v>
      </c>
      <c r="P152" s="60"/>
    </row>
    <row r="153" spans="1:16">
      <c r="A153" s="79">
        <v>1599</v>
      </c>
      <c r="B153" s="80" t="s">
        <v>176</v>
      </c>
      <c r="C153" s="86">
        <v>0.42291666666666666</v>
      </c>
      <c r="D153" s="86">
        <v>0.41805555555555557</v>
      </c>
      <c r="E153" s="79">
        <v>-7</v>
      </c>
      <c r="F153" s="79">
        <v>24</v>
      </c>
      <c r="G153" s="60"/>
      <c r="K153" s="60"/>
      <c r="L153" s="73">
        <f t="shared" si="8"/>
        <v>-0.89594141522178949</v>
      </c>
      <c r="M153" s="93">
        <f t="shared" si="9"/>
        <v>-0.89503600718312437</v>
      </c>
      <c r="N153" s="93">
        <f t="shared" si="10"/>
        <v>-0.21708082090633676</v>
      </c>
      <c r="O153" s="93">
        <f t="shared" si="11"/>
        <v>2.2557371087713691</v>
      </c>
      <c r="P153" s="60"/>
    </row>
    <row r="154" spans="1:16">
      <c r="A154" s="79">
        <v>1601</v>
      </c>
      <c r="B154" s="80" t="s">
        <v>198</v>
      </c>
      <c r="C154" s="86">
        <v>0.375</v>
      </c>
      <c r="D154" s="86">
        <v>0.35694444444444445</v>
      </c>
      <c r="E154" s="79">
        <v>-26</v>
      </c>
      <c r="F154" s="79">
        <v>10</v>
      </c>
      <c r="G154" s="60"/>
      <c r="K154" s="60"/>
      <c r="L154" s="73">
        <f t="shared" si="8"/>
        <v>-1.1625768866296107</v>
      </c>
      <c r="M154" s="93">
        <f t="shared" si="9"/>
        <v>-1.2300993530759636</v>
      </c>
      <c r="N154" s="93">
        <f t="shared" si="10"/>
        <v>-0.56314451740315596</v>
      </c>
      <c r="O154" s="93">
        <f t="shared" si="11"/>
        <v>-0.29193185589997478</v>
      </c>
      <c r="P154" s="60"/>
    </row>
    <row r="155" spans="1:16">
      <c r="A155" s="79">
        <v>1604</v>
      </c>
      <c r="B155" s="80" t="s">
        <v>217</v>
      </c>
      <c r="C155" s="86">
        <v>0.76041666666666663</v>
      </c>
      <c r="D155" s="86">
        <v>0.76250000000000007</v>
      </c>
      <c r="E155" s="79">
        <v>3</v>
      </c>
      <c r="F155" s="79">
        <v>14</v>
      </c>
      <c r="G155" s="60"/>
      <c r="K155" s="60"/>
      <c r="L155" s="73">
        <f t="shared" si="8"/>
        <v>0.98209973121590854</v>
      </c>
      <c r="M155" s="93">
        <f t="shared" si="9"/>
        <v>0.99350285148560613</v>
      </c>
      <c r="N155" s="93">
        <f t="shared" si="10"/>
        <v>-3.4942033276431902E-2</v>
      </c>
      <c r="O155" s="93">
        <f t="shared" si="11"/>
        <v>0.43597356257755204</v>
      </c>
      <c r="P155" s="60"/>
    </row>
    <row r="156" spans="1:16">
      <c r="A156" s="79">
        <v>1605</v>
      </c>
      <c r="B156" s="80" t="s">
        <v>187</v>
      </c>
      <c r="C156" s="86">
        <v>0.7631944444444444</v>
      </c>
      <c r="D156" s="86">
        <v>0.76388888888888884</v>
      </c>
      <c r="E156" s="79">
        <v>1</v>
      </c>
      <c r="F156" s="79">
        <v>29</v>
      </c>
      <c r="G156" s="60"/>
      <c r="K156" s="60"/>
      <c r="L156" s="73">
        <f t="shared" si="8"/>
        <v>0.99755685999317345</v>
      </c>
      <c r="M156" s="93">
        <f t="shared" si="9"/>
        <v>1.0011179275286246</v>
      </c>
      <c r="N156" s="93">
        <f t="shared" si="10"/>
        <v>-7.1369790802412875E-2</v>
      </c>
      <c r="O156" s="93">
        <f t="shared" si="11"/>
        <v>3.1656188818682778</v>
      </c>
      <c r="P156" s="60"/>
    </row>
    <row r="157" spans="1:16">
      <c r="A157" s="79">
        <v>1606</v>
      </c>
      <c r="B157" s="80" t="s">
        <v>163</v>
      </c>
      <c r="C157" s="86">
        <v>0.73749999999999993</v>
      </c>
      <c r="D157" s="86">
        <v>0.73888888888888893</v>
      </c>
      <c r="E157" s="79">
        <v>2</v>
      </c>
      <c r="F157" s="79">
        <v>14</v>
      </c>
      <c r="G157" s="60"/>
      <c r="K157" s="60"/>
      <c r="L157" s="73">
        <f t="shared" si="8"/>
        <v>0.85457841880347207</v>
      </c>
      <c r="M157" s="93">
        <f t="shared" si="9"/>
        <v>0.86404655875428171</v>
      </c>
      <c r="N157" s="93">
        <f t="shared" si="10"/>
        <v>-5.3155912039422382E-2</v>
      </c>
      <c r="O157" s="93">
        <f t="shared" si="11"/>
        <v>0.43597356257755204</v>
      </c>
      <c r="P157" s="60"/>
    </row>
    <row r="158" spans="1:16">
      <c r="A158" s="79">
        <v>1610</v>
      </c>
      <c r="B158" s="80" t="s">
        <v>206</v>
      </c>
      <c r="C158" s="86">
        <v>0.36180555555555555</v>
      </c>
      <c r="D158" s="86">
        <v>0.36736111111111108</v>
      </c>
      <c r="E158" s="79">
        <v>8</v>
      </c>
      <c r="F158" s="79">
        <v>28</v>
      </c>
      <c r="G158" s="60"/>
      <c r="K158" s="60"/>
      <c r="L158" s="73">
        <f t="shared" si="8"/>
        <v>-1.2359982483216196</v>
      </c>
      <c r="M158" s="93">
        <f t="shared" si="9"/>
        <v>-1.1729862827533208</v>
      </c>
      <c r="N158" s="93">
        <f t="shared" si="10"/>
        <v>5.6127360538520514E-2</v>
      </c>
      <c r="O158" s="93">
        <f t="shared" si="11"/>
        <v>2.9836425272488958</v>
      </c>
      <c r="P158" s="60"/>
    </row>
    <row r="159" spans="1:16">
      <c r="A159" s="79">
        <v>1612</v>
      </c>
      <c r="B159" s="80" t="s">
        <v>200</v>
      </c>
      <c r="C159" s="86">
        <v>0.32291666666666669</v>
      </c>
      <c r="D159" s="86">
        <v>0.31597222222222221</v>
      </c>
      <c r="E159" s="79">
        <v>-10</v>
      </c>
      <c r="F159" s="79">
        <v>8</v>
      </c>
      <c r="G159" s="60"/>
      <c r="K159" s="60"/>
      <c r="L159" s="73">
        <f t="shared" si="8"/>
        <v>-1.4523980512033294</v>
      </c>
      <c r="M159" s="93">
        <f t="shared" si="9"/>
        <v>-1.4547440963450264</v>
      </c>
      <c r="N159" s="93">
        <f t="shared" si="10"/>
        <v>-0.27172245719530819</v>
      </c>
      <c r="O159" s="93">
        <f t="shared" si="11"/>
        <v>-0.65588456513873816</v>
      </c>
      <c r="P159" s="60"/>
    </row>
    <row r="160" spans="1:16">
      <c r="A160" s="79">
        <v>1615</v>
      </c>
      <c r="B160" s="80" t="s">
        <v>177</v>
      </c>
      <c r="C160" s="86">
        <v>0.69097222222222221</v>
      </c>
      <c r="D160" s="86">
        <v>0.69305555555555554</v>
      </c>
      <c r="E160" s="79">
        <v>3</v>
      </c>
      <c r="F160" s="79">
        <v>13</v>
      </c>
      <c r="G160" s="60"/>
      <c r="K160" s="60"/>
      <c r="L160" s="73">
        <f t="shared" si="8"/>
        <v>0.59567151178428357</v>
      </c>
      <c r="M160" s="93">
        <f t="shared" si="9"/>
        <v>0.61274904933465191</v>
      </c>
      <c r="N160" s="93">
        <f t="shared" si="10"/>
        <v>-3.4942033276431902E-2</v>
      </c>
      <c r="O160" s="93">
        <f t="shared" si="11"/>
        <v>0.25399720795817032</v>
      </c>
      <c r="P160" s="60"/>
    </row>
    <row r="161" spans="1:16">
      <c r="A161" s="79">
        <v>1617</v>
      </c>
      <c r="B161" s="80" t="s">
        <v>210</v>
      </c>
      <c r="C161" s="86">
        <v>0.67291666666666661</v>
      </c>
      <c r="D161" s="86">
        <v>0.69166666666666676</v>
      </c>
      <c r="E161" s="79">
        <v>27</v>
      </c>
      <c r="F161" s="79">
        <v>13</v>
      </c>
      <c r="G161" s="60"/>
      <c r="K161" s="60"/>
      <c r="L161" s="73">
        <f t="shared" si="8"/>
        <v>0.49520017473206074</v>
      </c>
      <c r="M161" s="93">
        <f t="shared" si="9"/>
        <v>0.60513397329163354</v>
      </c>
      <c r="N161" s="93">
        <f t="shared" si="10"/>
        <v>0.40219105703533969</v>
      </c>
      <c r="O161" s="93">
        <f t="shared" si="11"/>
        <v>0.25399720795817032</v>
      </c>
      <c r="P161" s="60"/>
    </row>
    <row r="162" spans="1:16">
      <c r="A162" s="79">
        <v>1618</v>
      </c>
      <c r="B162" s="80" t="s">
        <v>183</v>
      </c>
      <c r="C162" s="86">
        <v>0.70208333333333339</v>
      </c>
      <c r="D162" s="86">
        <v>0.69374999999999998</v>
      </c>
      <c r="E162" s="79">
        <v>-12</v>
      </c>
      <c r="F162" s="79">
        <v>9</v>
      </c>
      <c r="G162" s="60"/>
      <c r="K162" s="60"/>
      <c r="L162" s="73">
        <f t="shared" si="8"/>
        <v>0.65750002689334397</v>
      </c>
      <c r="M162" s="93">
        <f t="shared" si="9"/>
        <v>0.61655658735616148</v>
      </c>
      <c r="N162" s="93">
        <f t="shared" si="10"/>
        <v>-0.30815021472128917</v>
      </c>
      <c r="O162" s="93">
        <f t="shared" si="11"/>
        <v>-0.4739082105193565</v>
      </c>
      <c r="P162" s="60"/>
    </row>
    <row r="163" spans="1:16">
      <c r="A163" s="79">
        <v>1620</v>
      </c>
      <c r="B163" s="80" t="s">
        <v>178</v>
      </c>
      <c r="C163" s="86">
        <v>0.82291666666666663</v>
      </c>
      <c r="D163" s="86">
        <v>0.83194444444444438</v>
      </c>
      <c r="E163" s="79">
        <v>13</v>
      </c>
      <c r="F163" s="79">
        <v>10</v>
      </c>
      <c r="G163" s="60"/>
      <c r="K163" s="60"/>
      <c r="L163" s="73">
        <f t="shared" si="8"/>
        <v>1.3298851287043711</v>
      </c>
      <c r="M163" s="93">
        <f t="shared" si="9"/>
        <v>1.374256653636559</v>
      </c>
      <c r="N163" s="93">
        <f t="shared" si="10"/>
        <v>0.14719675435347293</v>
      </c>
      <c r="O163" s="93">
        <f t="shared" si="11"/>
        <v>-0.29193185589997478</v>
      </c>
      <c r="P163" s="60"/>
    </row>
    <row r="164" spans="1:16">
      <c r="A164" s="79">
        <v>1623</v>
      </c>
      <c r="B164" s="80" t="s">
        <v>183</v>
      </c>
      <c r="C164" s="86">
        <v>0.35138888888888892</v>
      </c>
      <c r="D164" s="86">
        <v>0.34236111111111112</v>
      </c>
      <c r="E164" s="79">
        <v>-13</v>
      </c>
      <c r="F164" s="79">
        <v>11</v>
      </c>
      <c r="G164" s="60"/>
      <c r="K164" s="60"/>
      <c r="L164" s="73">
        <f t="shared" si="8"/>
        <v>-1.2939624812363633</v>
      </c>
      <c r="M164" s="93">
        <f t="shared" si="9"/>
        <v>-1.3100576515276638</v>
      </c>
      <c r="N164" s="93">
        <f t="shared" si="10"/>
        <v>-0.32636409348427964</v>
      </c>
      <c r="O164" s="93">
        <f t="shared" si="11"/>
        <v>-0.10995550128059307</v>
      </c>
      <c r="P164" s="60"/>
    </row>
    <row r="165" spans="1:16">
      <c r="A165" s="79">
        <v>1627</v>
      </c>
      <c r="B165" s="80" t="s">
        <v>178</v>
      </c>
      <c r="C165" s="86">
        <v>0.69652777777777775</v>
      </c>
      <c r="D165" s="86">
        <v>0.70763888888888893</v>
      </c>
      <c r="E165" s="79">
        <v>16</v>
      </c>
      <c r="F165" s="79">
        <v>14</v>
      </c>
      <c r="G165" s="60"/>
      <c r="K165" s="60"/>
      <c r="L165" s="73">
        <f t="shared" si="8"/>
        <v>0.62658576933881338</v>
      </c>
      <c r="M165" s="93">
        <f t="shared" si="9"/>
        <v>0.69270734778635257</v>
      </c>
      <c r="N165" s="93">
        <f t="shared" si="10"/>
        <v>0.20183839064244438</v>
      </c>
      <c r="O165" s="93">
        <f t="shared" si="11"/>
        <v>0.43597356257755204</v>
      </c>
      <c r="P165" s="60"/>
    </row>
    <row r="166" spans="1:16">
      <c r="A166" s="79">
        <v>1628</v>
      </c>
      <c r="B166" s="80" t="s">
        <v>206</v>
      </c>
      <c r="C166" s="86">
        <v>0.79791666666666661</v>
      </c>
      <c r="D166" s="86">
        <v>0.8256944444444444</v>
      </c>
      <c r="E166" s="79">
        <v>40</v>
      </c>
      <c r="F166" s="79">
        <v>14</v>
      </c>
      <c r="G166" s="60"/>
      <c r="K166" s="60"/>
      <c r="L166" s="73">
        <f t="shared" si="8"/>
        <v>1.1907709697089859</v>
      </c>
      <c r="M166" s="93">
        <f t="shared" si="9"/>
        <v>1.3399888114429732</v>
      </c>
      <c r="N166" s="93">
        <f t="shared" si="10"/>
        <v>0.63897148095421608</v>
      </c>
      <c r="O166" s="93">
        <f t="shared" si="11"/>
        <v>0.43597356257755204</v>
      </c>
      <c r="P166" s="60"/>
    </row>
    <row r="167" spans="1:16">
      <c r="A167" s="79">
        <v>1629</v>
      </c>
      <c r="B167" s="80" t="s">
        <v>177</v>
      </c>
      <c r="C167" s="86">
        <v>0.41041666666666665</v>
      </c>
      <c r="D167" s="86">
        <v>0.41041666666666665</v>
      </c>
      <c r="E167" s="79">
        <v>0</v>
      </c>
      <c r="F167" s="79">
        <v>15</v>
      </c>
      <c r="G167" s="60"/>
      <c r="K167" s="60"/>
      <c r="L167" s="73">
        <f t="shared" si="8"/>
        <v>-0.96549849471948201</v>
      </c>
      <c r="M167" s="93">
        <f t="shared" si="9"/>
        <v>-0.93691892541972943</v>
      </c>
      <c r="N167" s="93">
        <f t="shared" si="10"/>
        <v>-8.9583669565403354E-2</v>
      </c>
      <c r="O167" s="93">
        <f t="shared" si="11"/>
        <v>0.61794991719693382</v>
      </c>
      <c r="P167" s="60"/>
    </row>
    <row r="168" spans="1:16">
      <c r="A168" s="79">
        <v>1632</v>
      </c>
      <c r="B168" s="80" t="s">
        <v>197</v>
      </c>
      <c r="C168" s="86">
        <v>0.73958333333333337</v>
      </c>
      <c r="D168" s="86">
        <v>0.72777777777777775</v>
      </c>
      <c r="E168" s="79">
        <v>-17</v>
      </c>
      <c r="F168" s="79">
        <v>12</v>
      </c>
      <c r="G168" s="60"/>
      <c r="K168" s="60"/>
      <c r="L168" s="73">
        <f t="shared" si="8"/>
        <v>0.86617126538642142</v>
      </c>
      <c r="M168" s="93">
        <f t="shared" si="9"/>
        <v>0.80312595041012869</v>
      </c>
      <c r="N168" s="93">
        <f t="shared" si="10"/>
        <v>-0.39921960853624161</v>
      </c>
      <c r="O168" s="93">
        <f t="shared" si="11"/>
        <v>7.2020853338788646E-2</v>
      </c>
      <c r="P168" s="60"/>
    </row>
    <row r="169" spans="1:16">
      <c r="A169" s="79">
        <v>1633</v>
      </c>
      <c r="B169" s="80" t="s">
        <v>163</v>
      </c>
      <c r="C169" s="86">
        <v>0.40902777777777777</v>
      </c>
      <c r="D169" s="86">
        <v>0.39861111111111108</v>
      </c>
      <c r="E169" s="79">
        <v>-15</v>
      </c>
      <c r="F169" s="79">
        <v>7</v>
      </c>
      <c r="G169" s="60"/>
      <c r="K169" s="60"/>
      <c r="L169" s="73">
        <f t="shared" si="8"/>
        <v>-0.97322705910811447</v>
      </c>
      <c r="M169" s="93">
        <f t="shared" si="9"/>
        <v>-1.0016470717853916</v>
      </c>
      <c r="N169" s="93">
        <f t="shared" si="10"/>
        <v>-0.36279185101026062</v>
      </c>
      <c r="O169" s="93">
        <f t="shared" si="11"/>
        <v>-0.83786091975811994</v>
      </c>
      <c r="P169" s="60"/>
    </row>
    <row r="170" spans="1:16">
      <c r="A170" s="79">
        <v>1634</v>
      </c>
      <c r="B170" s="80" t="s">
        <v>218</v>
      </c>
      <c r="C170" s="86">
        <v>0.74930555555555556</v>
      </c>
      <c r="D170" s="86">
        <v>0.7416666666666667</v>
      </c>
      <c r="E170" s="79">
        <v>-11</v>
      </c>
      <c r="F170" s="79">
        <v>11</v>
      </c>
      <c r="G170" s="60"/>
      <c r="K170" s="60"/>
      <c r="L170" s="73">
        <f t="shared" si="8"/>
        <v>0.9202712161068487</v>
      </c>
      <c r="M170" s="93">
        <f t="shared" si="9"/>
        <v>0.87927671084031978</v>
      </c>
      <c r="N170" s="93">
        <f t="shared" si="10"/>
        <v>-0.28993633595829871</v>
      </c>
      <c r="O170" s="93">
        <f t="shared" si="11"/>
        <v>-0.10995550128059307</v>
      </c>
      <c r="P170" s="60"/>
    </row>
    <row r="171" spans="1:16">
      <c r="A171" s="79">
        <v>1636</v>
      </c>
      <c r="B171" s="80" t="s">
        <v>210</v>
      </c>
      <c r="C171" s="86">
        <v>0.34791666666666665</v>
      </c>
      <c r="D171" s="86">
        <v>0.34236111111111112</v>
      </c>
      <c r="E171" s="79">
        <v>-8</v>
      </c>
      <c r="F171" s="79">
        <v>9</v>
      </c>
      <c r="G171" s="60"/>
      <c r="K171" s="60"/>
      <c r="L171" s="73">
        <f t="shared" si="8"/>
        <v>-1.3132838922079446</v>
      </c>
      <c r="M171" s="93">
        <f t="shared" si="9"/>
        <v>-1.3100576515276638</v>
      </c>
      <c r="N171" s="93">
        <f t="shared" si="10"/>
        <v>-0.23529469966932723</v>
      </c>
      <c r="O171" s="93">
        <f t="shared" si="11"/>
        <v>-0.4739082105193565</v>
      </c>
      <c r="P171" s="60"/>
    </row>
    <row r="172" spans="1:16">
      <c r="A172" s="79">
        <v>1637</v>
      </c>
      <c r="B172" s="80" t="s">
        <v>176</v>
      </c>
      <c r="C172" s="86">
        <v>0.59027777777777779</v>
      </c>
      <c r="D172" s="86">
        <v>0.58472222222222225</v>
      </c>
      <c r="E172" s="79">
        <v>-8</v>
      </c>
      <c r="F172" s="79">
        <v>11</v>
      </c>
      <c r="G172" s="60"/>
      <c r="K172" s="60"/>
      <c r="L172" s="73">
        <f t="shared" si="8"/>
        <v>3.5350593608427218E-2</v>
      </c>
      <c r="M172" s="93">
        <f t="shared" si="9"/>
        <v>1.8773117979164526E-2</v>
      </c>
      <c r="N172" s="93">
        <f t="shared" si="10"/>
        <v>-0.23529469966932723</v>
      </c>
      <c r="O172" s="93">
        <f t="shared" si="11"/>
        <v>-0.10995550128059307</v>
      </c>
      <c r="P172" s="60"/>
    </row>
    <row r="173" spans="1:16">
      <c r="A173" s="79">
        <v>1638</v>
      </c>
      <c r="B173" s="80" t="s">
        <v>201</v>
      </c>
      <c r="C173" s="86">
        <v>0.375</v>
      </c>
      <c r="D173" s="86">
        <v>0.38055555555555554</v>
      </c>
      <c r="E173" s="79">
        <v>8</v>
      </c>
      <c r="F173" s="79">
        <v>9</v>
      </c>
      <c r="G173" s="60"/>
      <c r="K173" s="60"/>
      <c r="L173" s="73">
        <f t="shared" si="8"/>
        <v>-1.1625768866296107</v>
      </c>
      <c r="M173" s="93">
        <f t="shared" si="9"/>
        <v>-1.1006430603446395</v>
      </c>
      <c r="N173" s="93">
        <f t="shared" si="10"/>
        <v>5.6127360538520514E-2</v>
      </c>
      <c r="O173" s="93">
        <f t="shared" si="11"/>
        <v>-0.4739082105193565</v>
      </c>
      <c r="P173" s="60"/>
    </row>
    <row r="174" spans="1:16">
      <c r="A174" s="79">
        <v>1640</v>
      </c>
      <c r="B174" s="80" t="s">
        <v>219</v>
      </c>
      <c r="C174" s="86">
        <v>0.34930555555555554</v>
      </c>
      <c r="D174" s="86">
        <v>0.35416666666666669</v>
      </c>
      <c r="E174" s="79">
        <v>7</v>
      </c>
      <c r="F174" s="79">
        <v>15</v>
      </c>
      <c r="G174" s="60"/>
      <c r="K174" s="60"/>
      <c r="L174" s="73">
        <f t="shared" si="8"/>
        <v>-1.3055553278193122</v>
      </c>
      <c r="M174" s="93">
        <f t="shared" si="9"/>
        <v>-1.2453295051620017</v>
      </c>
      <c r="N174" s="93">
        <f t="shared" si="10"/>
        <v>3.7913481775530035E-2</v>
      </c>
      <c r="O174" s="93">
        <f t="shared" si="11"/>
        <v>0.61794991719693382</v>
      </c>
      <c r="P174" s="60"/>
    </row>
    <row r="175" spans="1:16">
      <c r="A175" s="79">
        <v>1641</v>
      </c>
      <c r="B175" s="80" t="s">
        <v>168</v>
      </c>
      <c r="C175" s="86">
        <v>0.46736111111111112</v>
      </c>
      <c r="D175" s="86">
        <v>0.4548611111111111</v>
      </c>
      <c r="E175" s="79">
        <v>-18</v>
      </c>
      <c r="F175" s="79">
        <v>9</v>
      </c>
      <c r="G175" s="60"/>
      <c r="K175" s="60"/>
      <c r="L175" s="73">
        <f t="shared" si="8"/>
        <v>-0.64862735478554934</v>
      </c>
      <c r="M175" s="93">
        <f t="shared" si="9"/>
        <v>-0.69323649204311899</v>
      </c>
      <c r="N175" s="93">
        <f t="shared" si="10"/>
        <v>-0.41743348729923208</v>
      </c>
      <c r="O175" s="93">
        <f t="shared" si="11"/>
        <v>-0.4739082105193565</v>
      </c>
      <c r="P175" s="60"/>
    </row>
    <row r="176" spans="1:16">
      <c r="A176" s="79">
        <v>1649</v>
      </c>
      <c r="B176" s="80" t="s">
        <v>220</v>
      </c>
      <c r="C176" s="86">
        <v>0.37361111111111112</v>
      </c>
      <c r="D176" s="86">
        <v>0.37777777777777777</v>
      </c>
      <c r="E176" s="79">
        <v>6</v>
      </c>
      <c r="F176" s="79">
        <v>14</v>
      </c>
      <c r="G176" s="60"/>
      <c r="K176" s="60"/>
      <c r="L176" s="73">
        <f t="shared" si="8"/>
        <v>-1.1703054510182433</v>
      </c>
      <c r="M176" s="93">
        <f t="shared" si="9"/>
        <v>-1.1158732124306776</v>
      </c>
      <c r="N176" s="93">
        <f t="shared" si="10"/>
        <v>1.9699603012539549E-2</v>
      </c>
      <c r="O176" s="93">
        <f t="shared" si="11"/>
        <v>0.43597356257755204</v>
      </c>
      <c r="P176" s="60"/>
    </row>
    <row r="177" spans="1:16">
      <c r="A177" s="79">
        <v>1652</v>
      </c>
      <c r="B177" s="80" t="s">
        <v>221</v>
      </c>
      <c r="C177" s="86">
        <v>0.81180555555555556</v>
      </c>
      <c r="D177" s="86">
        <v>0.82291666666666663</v>
      </c>
      <c r="E177" s="79">
        <v>16</v>
      </c>
      <c r="F177" s="79">
        <v>17</v>
      </c>
      <c r="G177" s="60"/>
      <c r="K177" s="60"/>
      <c r="L177" s="73">
        <f t="shared" si="8"/>
        <v>1.2680566135953113</v>
      </c>
      <c r="M177" s="93">
        <f t="shared" si="9"/>
        <v>1.3247586593569352</v>
      </c>
      <c r="N177" s="93">
        <f t="shared" si="10"/>
        <v>0.20183839064244438</v>
      </c>
      <c r="O177" s="93">
        <f t="shared" si="11"/>
        <v>0.98190262643569715</v>
      </c>
      <c r="P177" s="60"/>
    </row>
    <row r="178" spans="1:16">
      <c r="A178" s="79">
        <v>1653</v>
      </c>
      <c r="B178" s="80" t="s">
        <v>222</v>
      </c>
      <c r="C178" s="86">
        <v>0.37013888888888885</v>
      </c>
      <c r="D178" s="86">
        <v>0.375</v>
      </c>
      <c r="E178" s="79">
        <v>7</v>
      </c>
      <c r="F178" s="79">
        <v>10</v>
      </c>
      <c r="G178" s="60"/>
      <c r="K178" s="60"/>
      <c r="L178" s="73">
        <f t="shared" si="8"/>
        <v>-1.1896268619898247</v>
      </c>
      <c r="M178" s="93">
        <f t="shared" si="9"/>
        <v>-1.1311033645167157</v>
      </c>
      <c r="N178" s="93">
        <f t="shared" si="10"/>
        <v>3.7913481775530035E-2</v>
      </c>
      <c r="O178" s="93">
        <f t="shared" si="11"/>
        <v>-0.29193185589997478</v>
      </c>
      <c r="P178" s="60"/>
    </row>
    <row r="179" spans="1:16">
      <c r="A179" s="79">
        <v>1655</v>
      </c>
      <c r="B179" s="80" t="s">
        <v>178</v>
      </c>
      <c r="C179" s="86">
        <v>0.875</v>
      </c>
      <c r="D179" s="86">
        <v>0.8881944444444444</v>
      </c>
      <c r="E179" s="79">
        <v>19</v>
      </c>
      <c r="F179" s="79">
        <v>10</v>
      </c>
      <c r="G179" s="60"/>
      <c r="K179" s="60"/>
      <c r="L179" s="73">
        <f t="shared" si="8"/>
        <v>1.6197062932780901</v>
      </c>
      <c r="M179" s="93">
        <f t="shared" si="9"/>
        <v>1.6826672333788315</v>
      </c>
      <c r="N179" s="93">
        <f t="shared" si="10"/>
        <v>0.25648002693141581</v>
      </c>
      <c r="O179" s="93">
        <f t="shared" si="11"/>
        <v>-0.29193185589997478</v>
      </c>
      <c r="P179" s="60"/>
    </row>
    <row r="180" spans="1:16">
      <c r="A180" s="79">
        <v>1659</v>
      </c>
      <c r="B180" s="80" t="s">
        <v>214</v>
      </c>
      <c r="C180" s="86">
        <v>0.53680555555555554</v>
      </c>
      <c r="D180" s="86">
        <v>0.5395833333333333</v>
      </c>
      <c r="E180" s="79">
        <v>4</v>
      </c>
      <c r="F180" s="79">
        <v>7</v>
      </c>
      <c r="G180" s="60"/>
      <c r="K180" s="60"/>
      <c r="L180" s="73">
        <f t="shared" si="8"/>
        <v>-0.26219913535392431</v>
      </c>
      <c r="M180" s="93">
        <f t="shared" si="9"/>
        <v>-0.2287168534189557</v>
      </c>
      <c r="N180" s="93">
        <f t="shared" si="10"/>
        <v>-1.6728154513441416E-2</v>
      </c>
      <c r="O180" s="93">
        <f t="shared" si="11"/>
        <v>-0.83786091975811994</v>
      </c>
      <c r="P180" s="60"/>
    </row>
    <row r="181" spans="1:16">
      <c r="A181" s="79">
        <v>1664</v>
      </c>
      <c r="B181" s="80" t="s">
        <v>206</v>
      </c>
      <c r="C181" s="86">
        <v>0.52361111111111114</v>
      </c>
      <c r="D181" s="86">
        <v>0.52847222222222223</v>
      </c>
      <c r="E181" s="79">
        <v>7</v>
      </c>
      <c r="F181" s="79">
        <v>12</v>
      </c>
      <c r="G181" s="60"/>
      <c r="K181" s="60"/>
      <c r="L181" s="73">
        <f t="shared" si="8"/>
        <v>-0.33562049704593283</v>
      </c>
      <c r="M181" s="93">
        <f t="shared" si="9"/>
        <v>-0.28963746176310806</v>
      </c>
      <c r="N181" s="93">
        <f t="shared" si="10"/>
        <v>3.7913481775530035E-2</v>
      </c>
      <c r="O181" s="93">
        <f t="shared" si="11"/>
        <v>7.2020853338788646E-2</v>
      </c>
      <c r="P181" s="60"/>
    </row>
    <row r="182" spans="1:16">
      <c r="A182" s="79">
        <v>1675</v>
      </c>
      <c r="B182" s="80" t="s">
        <v>189</v>
      </c>
      <c r="C182" s="86">
        <v>0.76666666666666661</v>
      </c>
      <c r="D182" s="86">
        <v>0.76874999999999993</v>
      </c>
      <c r="E182" s="79">
        <v>3</v>
      </c>
      <c r="F182" s="79">
        <v>10</v>
      </c>
      <c r="G182" s="60"/>
      <c r="K182" s="60"/>
      <c r="L182" s="73">
        <f t="shared" si="8"/>
        <v>1.0168782709647546</v>
      </c>
      <c r="M182" s="93">
        <f t="shared" si="9"/>
        <v>1.0277706936791913</v>
      </c>
      <c r="N182" s="93">
        <f t="shared" si="10"/>
        <v>-3.4942033276431902E-2</v>
      </c>
      <c r="O182" s="93">
        <f t="shared" si="11"/>
        <v>-0.29193185589997478</v>
      </c>
      <c r="P182" s="60"/>
    </row>
    <row r="183" spans="1:16">
      <c r="A183" s="79">
        <v>1684</v>
      </c>
      <c r="B183" s="80" t="s">
        <v>223</v>
      </c>
      <c r="C183" s="86">
        <v>0.58124999999999993</v>
      </c>
      <c r="D183" s="86">
        <v>0.59583333333333333</v>
      </c>
      <c r="E183" s="79">
        <v>21</v>
      </c>
      <c r="F183" s="79">
        <v>11</v>
      </c>
      <c r="G183" s="60"/>
      <c r="K183" s="60"/>
      <c r="L183" s="73">
        <f t="shared" si="8"/>
        <v>-1.4885074917684487E-2</v>
      </c>
      <c r="M183" s="93">
        <f t="shared" si="9"/>
        <v>7.9693726323316894E-2</v>
      </c>
      <c r="N183" s="93">
        <f t="shared" si="10"/>
        <v>0.29290778445739679</v>
      </c>
      <c r="O183" s="93">
        <f t="shared" si="11"/>
        <v>-0.10995550128059307</v>
      </c>
      <c r="P183" s="60"/>
    </row>
    <row r="184" spans="1:16">
      <c r="A184" s="79">
        <v>1688</v>
      </c>
      <c r="B184" s="80" t="s">
        <v>200</v>
      </c>
      <c r="C184" s="86">
        <v>0.81527777777777777</v>
      </c>
      <c r="D184" s="86">
        <v>0.81111111111111101</v>
      </c>
      <c r="E184" s="79">
        <v>-6</v>
      </c>
      <c r="F184" s="79">
        <v>18</v>
      </c>
      <c r="G184" s="60"/>
      <c r="K184" s="60"/>
      <c r="L184" s="73">
        <f t="shared" si="8"/>
        <v>1.2873780245668927</v>
      </c>
      <c r="M184" s="93">
        <f t="shared" si="9"/>
        <v>1.2600305129912728</v>
      </c>
      <c r="N184" s="93">
        <f t="shared" si="10"/>
        <v>-0.19886694214334627</v>
      </c>
      <c r="O184" s="93">
        <f t="shared" si="11"/>
        <v>1.1638789810550789</v>
      </c>
      <c r="P184" s="60"/>
    </row>
    <row r="185" spans="1:16">
      <c r="A185" s="79">
        <v>1689</v>
      </c>
      <c r="B185" s="80" t="s">
        <v>198</v>
      </c>
      <c r="C185" s="86">
        <v>0.75694444444444453</v>
      </c>
      <c r="D185" s="86">
        <v>0.74375000000000002</v>
      </c>
      <c r="E185" s="79">
        <v>-19</v>
      </c>
      <c r="F185" s="79">
        <v>9</v>
      </c>
      <c r="G185" s="60"/>
      <c r="K185" s="60"/>
      <c r="L185" s="73">
        <f t="shared" si="8"/>
        <v>0.96277832024432797</v>
      </c>
      <c r="M185" s="93">
        <f t="shared" si="9"/>
        <v>0.89069932490484838</v>
      </c>
      <c r="N185" s="93">
        <f t="shared" si="10"/>
        <v>-0.43564736606222254</v>
      </c>
      <c r="O185" s="93">
        <f t="shared" si="11"/>
        <v>-0.4739082105193565</v>
      </c>
      <c r="P185" s="60"/>
    </row>
    <row r="186" spans="1:16">
      <c r="A186" s="79">
        <v>1693</v>
      </c>
      <c r="B186" s="80" t="s">
        <v>184</v>
      </c>
      <c r="C186" s="86">
        <v>0.88888888888888884</v>
      </c>
      <c r="D186" s="86">
        <v>0.875</v>
      </c>
      <c r="E186" s="79">
        <v>-20</v>
      </c>
      <c r="F186" s="79">
        <v>7</v>
      </c>
      <c r="G186" s="60"/>
      <c r="K186" s="60"/>
      <c r="L186" s="73">
        <f t="shared" si="8"/>
        <v>1.6969919371644149</v>
      </c>
      <c r="M186" s="93">
        <f t="shared" si="9"/>
        <v>1.6103240109701507</v>
      </c>
      <c r="N186" s="93">
        <f t="shared" si="10"/>
        <v>-0.45386124482521306</v>
      </c>
      <c r="O186" s="93">
        <f t="shared" si="11"/>
        <v>-0.83786091975811994</v>
      </c>
      <c r="P186" s="60"/>
    </row>
    <row r="187" spans="1:16">
      <c r="A187" s="79">
        <v>1694</v>
      </c>
      <c r="B187" s="80" t="s">
        <v>173</v>
      </c>
      <c r="C187" s="86">
        <v>0.94236111111111109</v>
      </c>
      <c r="D187" s="86">
        <v>0.9506944444444444</v>
      </c>
      <c r="E187" s="79">
        <v>12</v>
      </c>
      <c r="F187" s="79">
        <v>8</v>
      </c>
      <c r="G187" s="60"/>
      <c r="K187" s="60"/>
      <c r="L187" s="73">
        <f t="shared" si="8"/>
        <v>1.9945416661267665</v>
      </c>
      <c r="M187" s="93">
        <f t="shared" si="9"/>
        <v>2.0253456553146898</v>
      </c>
      <c r="N187" s="93">
        <f t="shared" si="10"/>
        <v>0.12898287559048247</v>
      </c>
      <c r="O187" s="93">
        <f t="shared" si="11"/>
        <v>-0.65588456513873816</v>
      </c>
      <c r="P187" s="60"/>
    </row>
    <row r="188" spans="1:16">
      <c r="A188" s="79">
        <v>1695</v>
      </c>
      <c r="B188" s="80" t="s">
        <v>193</v>
      </c>
      <c r="C188" s="86">
        <v>0.78125</v>
      </c>
      <c r="D188" s="86">
        <v>0.78749999999999998</v>
      </c>
      <c r="E188" s="79">
        <v>9</v>
      </c>
      <c r="F188" s="79">
        <v>16</v>
      </c>
      <c r="G188" s="60"/>
      <c r="K188" s="60"/>
      <c r="L188" s="73">
        <f t="shared" si="8"/>
        <v>1.0980281970453962</v>
      </c>
      <c r="M188" s="93">
        <f t="shared" si="9"/>
        <v>1.1305742202599489</v>
      </c>
      <c r="N188" s="93">
        <f t="shared" si="10"/>
        <v>7.4341239301511E-2</v>
      </c>
      <c r="O188" s="93">
        <f t="shared" si="11"/>
        <v>0.79992627181631548</v>
      </c>
      <c r="P188" s="60"/>
    </row>
    <row r="189" spans="1:16">
      <c r="A189" s="79">
        <v>1696</v>
      </c>
      <c r="B189" s="80" t="s">
        <v>207</v>
      </c>
      <c r="C189" s="86">
        <v>0.36458333333333331</v>
      </c>
      <c r="D189" s="86">
        <v>0.37361111111111112</v>
      </c>
      <c r="E189" s="79">
        <v>13</v>
      </c>
      <c r="F189" s="79">
        <v>10</v>
      </c>
      <c r="G189" s="60"/>
      <c r="K189" s="60"/>
      <c r="L189" s="73">
        <f t="shared" si="8"/>
        <v>-1.2205411195443547</v>
      </c>
      <c r="M189" s="93">
        <f t="shared" si="9"/>
        <v>-1.1387184405597348</v>
      </c>
      <c r="N189" s="93">
        <f t="shared" si="10"/>
        <v>0.14719675435347293</v>
      </c>
      <c r="O189" s="93">
        <f t="shared" si="11"/>
        <v>-0.29193185589997478</v>
      </c>
      <c r="P189" s="60"/>
    </row>
    <row r="190" spans="1:16">
      <c r="A190" s="79">
        <v>1703</v>
      </c>
      <c r="B190" s="80" t="s">
        <v>193</v>
      </c>
      <c r="C190" s="86">
        <v>0.37291666666666662</v>
      </c>
      <c r="D190" s="86">
        <v>0.375</v>
      </c>
      <c r="E190" s="79">
        <v>3</v>
      </c>
      <c r="F190" s="79">
        <v>11</v>
      </c>
      <c r="G190" s="60"/>
      <c r="K190" s="60"/>
      <c r="L190" s="73">
        <f t="shared" si="8"/>
        <v>-1.1741697332125598</v>
      </c>
      <c r="M190" s="93">
        <f t="shared" si="9"/>
        <v>-1.1311033645167157</v>
      </c>
      <c r="N190" s="93">
        <f t="shared" si="10"/>
        <v>-3.4942033276431902E-2</v>
      </c>
      <c r="O190" s="93">
        <f t="shared" si="11"/>
        <v>-0.10995550128059307</v>
      </c>
      <c r="P190" s="60"/>
    </row>
    <row r="191" spans="1:16">
      <c r="A191" s="79">
        <v>1705</v>
      </c>
      <c r="B191" s="80" t="s">
        <v>172</v>
      </c>
      <c r="C191" s="86">
        <v>0.83888888888888891</v>
      </c>
      <c r="D191" s="86">
        <v>0.84861111111111109</v>
      </c>
      <c r="E191" s="79">
        <v>14</v>
      </c>
      <c r="F191" s="79">
        <v>8</v>
      </c>
      <c r="G191" s="60"/>
      <c r="K191" s="60"/>
      <c r="L191" s="73">
        <f t="shared" si="8"/>
        <v>1.4187636191736452</v>
      </c>
      <c r="M191" s="93">
        <f t="shared" si="9"/>
        <v>1.4656375661527881</v>
      </c>
      <c r="N191" s="93">
        <f t="shared" si="10"/>
        <v>0.1654106331164634</v>
      </c>
      <c r="O191" s="93">
        <f t="shared" si="11"/>
        <v>-0.65588456513873816</v>
      </c>
      <c r="P191" s="60"/>
    </row>
    <row r="192" spans="1:16">
      <c r="A192" s="79">
        <v>1706</v>
      </c>
      <c r="B192" s="80" t="s">
        <v>211</v>
      </c>
      <c r="C192" s="86">
        <v>0.41736111111111113</v>
      </c>
      <c r="D192" s="86">
        <v>0.41805555555555557</v>
      </c>
      <c r="E192" s="79">
        <v>1</v>
      </c>
      <c r="F192" s="79">
        <v>14</v>
      </c>
      <c r="G192" s="60"/>
      <c r="K192" s="60"/>
      <c r="L192" s="73">
        <f t="shared" si="8"/>
        <v>-0.92685567277631931</v>
      </c>
      <c r="M192" s="93">
        <f t="shared" si="9"/>
        <v>-0.89503600718312437</v>
      </c>
      <c r="N192" s="93">
        <f t="shared" si="10"/>
        <v>-7.1369790802412875E-2</v>
      </c>
      <c r="O192" s="93">
        <f t="shared" si="11"/>
        <v>0.43597356257755204</v>
      </c>
      <c r="P192" s="60"/>
    </row>
    <row r="193" spans="1:16">
      <c r="A193" s="79">
        <v>1708</v>
      </c>
      <c r="B193" s="80" t="s">
        <v>172</v>
      </c>
      <c r="C193" s="86">
        <v>0.32291666666666669</v>
      </c>
      <c r="D193" s="86">
        <v>0.32916666666666666</v>
      </c>
      <c r="E193" s="79">
        <v>9</v>
      </c>
      <c r="F193" s="79">
        <v>8</v>
      </c>
      <c r="G193" s="60"/>
      <c r="K193" s="60"/>
      <c r="L193" s="73">
        <f t="shared" si="8"/>
        <v>-1.4523980512033294</v>
      </c>
      <c r="M193" s="93">
        <f t="shared" si="9"/>
        <v>-1.3824008739363451</v>
      </c>
      <c r="N193" s="93">
        <f t="shared" si="10"/>
        <v>7.4341239301511E-2</v>
      </c>
      <c r="O193" s="93">
        <f t="shared" si="11"/>
        <v>-0.65588456513873816</v>
      </c>
      <c r="P193" s="60"/>
    </row>
    <row r="194" spans="1:16">
      <c r="A194" s="79">
        <v>1709</v>
      </c>
      <c r="B194" s="80" t="s">
        <v>186</v>
      </c>
      <c r="C194" s="86">
        <v>0.4236111111111111</v>
      </c>
      <c r="D194" s="86">
        <v>0.46458333333333335</v>
      </c>
      <c r="E194" s="79">
        <v>59</v>
      </c>
      <c r="F194" s="79">
        <v>9</v>
      </c>
      <c r="G194" s="60"/>
      <c r="K194" s="60"/>
      <c r="L194" s="73">
        <f t="shared" si="8"/>
        <v>-0.89207713302747327</v>
      </c>
      <c r="M194" s="93">
        <f t="shared" si="9"/>
        <v>-0.63993095974198544</v>
      </c>
      <c r="N194" s="93">
        <f t="shared" si="10"/>
        <v>0.98503517745103519</v>
      </c>
      <c r="O194" s="93">
        <f t="shared" si="11"/>
        <v>-0.4739082105193565</v>
      </c>
      <c r="P194" s="60"/>
    </row>
    <row r="195" spans="1:16">
      <c r="A195" s="79">
        <v>1711</v>
      </c>
      <c r="B195" s="80" t="s">
        <v>172</v>
      </c>
      <c r="C195" s="86">
        <v>0.47638888888888892</v>
      </c>
      <c r="D195" s="86">
        <v>0.4770833333333333</v>
      </c>
      <c r="E195" s="79">
        <v>1</v>
      </c>
      <c r="F195" s="79">
        <v>11</v>
      </c>
      <c r="G195" s="60"/>
      <c r="K195" s="60"/>
      <c r="L195" s="73">
        <f t="shared" si="8"/>
        <v>-0.59839168625943795</v>
      </c>
      <c r="M195" s="93">
        <f t="shared" si="9"/>
        <v>-0.57139527535481394</v>
      </c>
      <c r="N195" s="93">
        <f t="shared" si="10"/>
        <v>-7.1369790802412875E-2</v>
      </c>
      <c r="O195" s="93">
        <f t="shared" si="11"/>
        <v>-0.10995550128059307</v>
      </c>
      <c r="P195" s="60"/>
    </row>
    <row r="196" spans="1:16">
      <c r="A196" s="79">
        <v>1714</v>
      </c>
      <c r="B196" s="80" t="s">
        <v>224</v>
      </c>
      <c r="C196" s="86">
        <v>0.57013888888888886</v>
      </c>
      <c r="D196" s="86">
        <v>0.58819444444444446</v>
      </c>
      <c r="E196" s="79">
        <v>26</v>
      </c>
      <c r="F196" s="79">
        <v>12</v>
      </c>
      <c r="G196" s="60"/>
      <c r="K196" s="60"/>
      <c r="L196" s="73">
        <f t="shared" si="8"/>
        <v>-7.6713590026744286E-2</v>
      </c>
      <c r="M196" s="93">
        <f t="shared" si="9"/>
        <v>3.7810808086712139E-2</v>
      </c>
      <c r="N196" s="93">
        <f t="shared" si="10"/>
        <v>0.38397717827234923</v>
      </c>
      <c r="O196" s="93">
        <f t="shared" si="11"/>
        <v>7.2020853338788646E-2</v>
      </c>
      <c r="P196" s="60"/>
    </row>
    <row r="197" spans="1:16">
      <c r="A197" s="79">
        <v>1716</v>
      </c>
      <c r="B197" s="80" t="s">
        <v>179</v>
      </c>
      <c r="C197" s="86">
        <v>0.40486111111111112</v>
      </c>
      <c r="D197" s="86">
        <v>0.41805555555555557</v>
      </c>
      <c r="E197" s="79">
        <v>19</v>
      </c>
      <c r="F197" s="79">
        <v>12</v>
      </c>
      <c r="G197" s="60"/>
      <c r="K197" s="60"/>
      <c r="L197" s="73">
        <f t="shared" ref="L197:L260" si="12">STANDARDIZE(C197,$I$4,$J$4)</f>
        <v>-0.99641275227401194</v>
      </c>
      <c r="M197" s="93">
        <f t="shared" ref="M197:M260" si="13">STANDARDIZE(D197,$I$5,$J$5)</f>
        <v>-0.89503600718312437</v>
      </c>
      <c r="N197" s="93">
        <f t="shared" ref="N197:N260" si="14">STANDARDIZE(E197,$I$6,$J$6)</f>
        <v>0.25648002693141581</v>
      </c>
      <c r="O197" s="93">
        <f t="shared" ref="O197:O260" si="15">STANDARDIZE(F197,$I$7,$J$7)</f>
        <v>7.2020853338788646E-2</v>
      </c>
      <c r="P197" s="60"/>
    </row>
    <row r="198" spans="1:16">
      <c r="A198" s="79">
        <v>1717</v>
      </c>
      <c r="B198" s="80" t="s">
        <v>216</v>
      </c>
      <c r="C198" s="86">
        <v>0.37222222222222223</v>
      </c>
      <c r="D198" s="86">
        <v>0.37152777777777773</v>
      </c>
      <c r="E198" s="79">
        <v>-1</v>
      </c>
      <c r="F198" s="79">
        <v>15</v>
      </c>
      <c r="G198" s="60"/>
      <c r="K198" s="60"/>
      <c r="L198" s="73">
        <f t="shared" si="12"/>
        <v>-1.1780340154068758</v>
      </c>
      <c r="M198" s="93">
        <f t="shared" si="13"/>
        <v>-1.1501410546242636</v>
      </c>
      <c r="N198" s="93">
        <f t="shared" si="14"/>
        <v>-0.10779754832839383</v>
      </c>
      <c r="O198" s="93">
        <f t="shared" si="15"/>
        <v>0.61794991719693382</v>
      </c>
      <c r="P198" s="60"/>
    </row>
    <row r="199" spans="1:16">
      <c r="A199" s="79">
        <v>1720</v>
      </c>
      <c r="B199" s="80" t="s">
        <v>173</v>
      </c>
      <c r="C199" s="86">
        <v>0.2638888888888889</v>
      </c>
      <c r="D199" s="86">
        <v>0.27777777777777779</v>
      </c>
      <c r="E199" s="79">
        <v>20</v>
      </c>
      <c r="F199" s="79">
        <v>8</v>
      </c>
      <c r="G199" s="60"/>
      <c r="K199" s="60"/>
      <c r="L199" s="73">
        <f t="shared" si="12"/>
        <v>-1.7808620377202109</v>
      </c>
      <c r="M199" s="93">
        <f t="shared" si="13"/>
        <v>-1.6641586875280507</v>
      </c>
      <c r="N199" s="93">
        <f t="shared" si="14"/>
        <v>0.27469390569440633</v>
      </c>
      <c r="O199" s="93">
        <f t="shared" si="15"/>
        <v>-0.65588456513873816</v>
      </c>
      <c r="P199" s="60"/>
    </row>
    <row r="200" spans="1:16">
      <c r="A200" s="79">
        <v>1723</v>
      </c>
      <c r="B200" s="80" t="s">
        <v>168</v>
      </c>
      <c r="C200" s="86">
        <v>0.57361111111111118</v>
      </c>
      <c r="D200" s="86">
        <v>0.55347222222222225</v>
      </c>
      <c r="E200" s="79">
        <v>-29</v>
      </c>
      <c r="F200" s="79">
        <v>7</v>
      </c>
      <c r="G200" s="60"/>
      <c r="K200" s="60"/>
      <c r="L200" s="73">
        <f t="shared" si="12"/>
        <v>-5.739217905516248E-2</v>
      </c>
      <c r="M200" s="93">
        <f t="shared" si="13"/>
        <v>-0.15256609298876461</v>
      </c>
      <c r="N200" s="93">
        <f t="shared" si="14"/>
        <v>-0.6177861536921273</v>
      </c>
      <c r="O200" s="93">
        <f t="shared" si="15"/>
        <v>-0.83786091975811994</v>
      </c>
      <c r="P200" s="60"/>
    </row>
    <row r="201" spans="1:16">
      <c r="A201" s="79">
        <v>1727</v>
      </c>
      <c r="B201" s="80" t="s">
        <v>168</v>
      </c>
      <c r="C201" s="86">
        <v>0.9194444444444444</v>
      </c>
      <c r="D201" s="86">
        <v>0.8881944444444444</v>
      </c>
      <c r="E201" s="79">
        <v>-45</v>
      </c>
      <c r="F201" s="79">
        <v>8</v>
      </c>
      <c r="G201" s="60"/>
      <c r="K201" s="60"/>
      <c r="L201" s="73">
        <f t="shared" si="12"/>
        <v>1.8670203537143299</v>
      </c>
      <c r="M201" s="93">
        <f t="shared" si="13"/>
        <v>1.6826672333788315</v>
      </c>
      <c r="N201" s="93">
        <f t="shared" si="14"/>
        <v>-0.90920821389997508</v>
      </c>
      <c r="O201" s="93">
        <f t="shared" si="15"/>
        <v>-0.65588456513873816</v>
      </c>
      <c r="P201" s="60"/>
    </row>
    <row r="202" spans="1:16">
      <c r="A202" s="79">
        <v>1728</v>
      </c>
      <c r="B202" s="80" t="s">
        <v>225</v>
      </c>
      <c r="C202" s="86">
        <v>0.32291666666666669</v>
      </c>
      <c r="D202" s="86">
        <v>0.30833333333333335</v>
      </c>
      <c r="E202" s="79">
        <v>-21</v>
      </c>
      <c r="F202" s="79">
        <v>8</v>
      </c>
      <c r="G202" s="60"/>
      <c r="K202" s="60"/>
      <c r="L202" s="73">
        <f t="shared" si="12"/>
        <v>-1.4523980512033294</v>
      </c>
      <c r="M202" s="93">
        <f t="shared" si="13"/>
        <v>-1.4966270145816312</v>
      </c>
      <c r="N202" s="93">
        <f t="shared" si="14"/>
        <v>-0.47207512358820353</v>
      </c>
      <c r="O202" s="93">
        <f t="shared" si="15"/>
        <v>-0.65588456513873816</v>
      </c>
      <c r="P202" s="60"/>
    </row>
    <row r="203" spans="1:16">
      <c r="A203" s="79">
        <v>1731</v>
      </c>
      <c r="B203" s="80" t="s">
        <v>226</v>
      </c>
      <c r="C203" s="86">
        <v>0.32291666666666669</v>
      </c>
      <c r="D203" s="86">
        <v>0.31875000000000003</v>
      </c>
      <c r="E203" s="79">
        <v>-6</v>
      </c>
      <c r="F203" s="79">
        <v>17</v>
      </c>
      <c r="G203" s="60"/>
      <c r="K203" s="60"/>
      <c r="L203" s="73">
        <f t="shared" si="12"/>
        <v>-1.4523980512033294</v>
      </c>
      <c r="M203" s="93">
        <f t="shared" si="13"/>
        <v>-1.4395139442589879</v>
      </c>
      <c r="N203" s="93">
        <f t="shared" si="14"/>
        <v>-0.19886694214334627</v>
      </c>
      <c r="O203" s="93">
        <f t="shared" si="15"/>
        <v>0.98190262643569715</v>
      </c>
      <c r="P203" s="60"/>
    </row>
    <row r="204" spans="1:16">
      <c r="A204" s="79">
        <v>1734</v>
      </c>
      <c r="B204" s="80" t="s">
        <v>171</v>
      </c>
      <c r="C204" s="86">
        <v>0.87013888888888891</v>
      </c>
      <c r="D204" s="86">
        <v>0.86458333333333337</v>
      </c>
      <c r="E204" s="79">
        <v>-8</v>
      </c>
      <c r="F204" s="79">
        <v>13</v>
      </c>
      <c r="G204" s="60"/>
      <c r="K204" s="60"/>
      <c r="L204" s="73">
        <f t="shared" si="12"/>
        <v>1.5926563179178765</v>
      </c>
      <c r="M204" s="93">
        <f t="shared" si="13"/>
        <v>1.5532109406475079</v>
      </c>
      <c r="N204" s="93">
        <f t="shared" si="14"/>
        <v>-0.23529469966932723</v>
      </c>
      <c r="O204" s="93">
        <f t="shared" si="15"/>
        <v>0.25399720795817032</v>
      </c>
      <c r="P204" s="60"/>
    </row>
    <row r="205" spans="1:16">
      <c r="A205" s="79">
        <v>1737</v>
      </c>
      <c r="B205" s="80" t="s">
        <v>168</v>
      </c>
      <c r="C205" s="86">
        <v>0.69444444444444453</v>
      </c>
      <c r="D205" s="86">
        <v>0.67361111111111116</v>
      </c>
      <c r="E205" s="79">
        <v>-30</v>
      </c>
      <c r="F205" s="79">
        <v>8</v>
      </c>
      <c r="G205" s="60"/>
      <c r="K205" s="60"/>
      <c r="L205" s="73">
        <f t="shared" si="12"/>
        <v>0.61499292275586537</v>
      </c>
      <c r="M205" s="93">
        <f t="shared" si="13"/>
        <v>0.50613798473238525</v>
      </c>
      <c r="N205" s="93">
        <f t="shared" si="14"/>
        <v>-0.63600003245511783</v>
      </c>
      <c r="O205" s="93">
        <f t="shared" si="15"/>
        <v>-0.65588456513873816</v>
      </c>
      <c r="P205" s="60"/>
    </row>
    <row r="206" spans="1:16">
      <c r="A206" s="79">
        <v>1738</v>
      </c>
      <c r="B206" s="80" t="s">
        <v>203</v>
      </c>
      <c r="C206" s="86">
        <v>0.53402777777777777</v>
      </c>
      <c r="D206" s="86">
        <v>0.52708333333333335</v>
      </c>
      <c r="E206" s="79">
        <v>-10</v>
      </c>
      <c r="F206" s="79">
        <v>12</v>
      </c>
      <c r="G206" s="60"/>
      <c r="K206" s="60"/>
      <c r="L206" s="73">
        <f t="shared" si="12"/>
        <v>-0.27765626413118927</v>
      </c>
      <c r="M206" s="93">
        <f t="shared" si="13"/>
        <v>-0.29725253780612709</v>
      </c>
      <c r="N206" s="93">
        <f t="shared" si="14"/>
        <v>-0.27172245719530819</v>
      </c>
      <c r="O206" s="93">
        <f t="shared" si="15"/>
        <v>7.2020853338788646E-2</v>
      </c>
      <c r="P206" s="60"/>
    </row>
    <row r="207" spans="1:16">
      <c r="A207" s="79">
        <v>1739</v>
      </c>
      <c r="B207" s="80" t="s">
        <v>187</v>
      </c>
      <c r="C207" s="86">
        <v>0.6777777777777777</v>
      </c>
      <c r="D207" s="86">
        <v>0.67638888888888893</v>
      </c>
      <c r="E207" s="79">
        <v>-2</v>
      </c>
      <c r="F207" s="79">
        <v>9</v>
      </c>
      <c r="G207" s="60"/>
      <c r="K207" s="60"/>
      <c r="L207" s="73">
        <f t="shared" si="12"/>
        <v>0.52225015009227438</v>
      </c>
      <c r="M207" s="93">
        <f t="shared" si="13"/>
        <v>0.52136813681842342</v>
      </c>
      <c r="N207" s="93">
        <f t="shared" si="14"/>
        <v>-0.12601142709138433</v>
      </c>
      <c r="O207" s="93">
        <f t="shared" si="15"/>
        <v>-0.4739082105193565</v>
      </c>
      <c r="P207" s="60"/>
    </row>
    <row r="208" spans="1:16">
      <c r="A208" s="79">
        <v>1740</v>
      </c>
      <c r="B208" s="80" t="s">
        <v>163</v>
      </c>
      <c r="C208" s="86">
        <v>0.52013888888888882</v>
      </c>
      <c r="D208" s="86">
        <v>0.52916666666666667</v>
      </c>
      <c r="E208" s="79">
        <v>13</v>
      </c>
      <c r="F208" s="79">
        <v>11</v>
      </c>
      <c r="G208" s="60"/>
      <c r="K208" s="60"/>
      <c r="L208" s="73">
        <f t="shared" si="12"/>
        <v>-0.35494190801751463</v>
      </c>
      <c r="M208" s="93">
        <f t="shared" si="13"/>
        <v>-0.28582992374159855</v>
      </c>
      <c r="N208" s="93">
        <f t="shared" si="14"/>
        <v>0.14719675435347293</v>
      </c>
      <c r="O208" s="93">
        <f t="shared" si="15"/>
        <v>-0.10995550128059307</v>
      </c>
      <c r="P208" s="60"/>
    </row>
    <row r="209" spans="1:16">
      <c r="A209" s="79">
        <v>1747</v>
      </c>
      <c r="B209" s="80" t="s">
        <v>178</v>
      </c>
      <c r="C209" s="86">
        <v>0.42222222222222222</v>
      </c>
      <c r="D209" s="86">
        <v>0.45416666666666666</v>
      </c>
      <c r="E209" s="79">
        <v>46</v>
      </c>
      <c r="F209" s="79">
        <v>15</v>
      </c>
      <c r="G209" s="60"/>
      <c r="K209" s="60"/>
      <c r="L209" s="73">
        <f t="shared" si="12"/>
        <v>-0.89980569741610572</v>
      </c>
      <c r="M209" s="93">
        <f t="shared" si="13"/>
        <v>-0.69704403006462856</v>
      </c>
      <c r="N209" s="93">
        <f t="shared" si="14"/>
        <v>0.74825475353215898</v>
      </c>
      <c r="O209" s="93">
        <f t="shared" si="15"/>
        <v>0.61794991719693382</v>
      </c>
      <c r="P209" s="60"/>
    </row>
    <row r="210" spans="1:16">
      <c r="A210" s="79">
        <v>1759</v>
      </c>
      <c r="B210" s="80" t="s">
        <v>217</v>
      </c>
      <c r="C210" s="86">
        <v>0.4201388888888889</v>
      </c>
      <c r="D210" s="86">
        <v>0.41388888888888892</v>
      </c>
      <c r="E210" s="79">
        <v>-9</v>
      </c>
      <c r="F210" s="79">
        <v>13</v>
      </c>
      <c r="G210" s="60"/>
      <c r="K210" s="60"/>
      <c r="L210" s="73">
        <f t="shared" si="12"/>
        <v>-0.9113985439990544</v>
      </c>
      <c r="M210" s="93">
        <f t="shared" si="13"/>
        <v>-0.91788123531218146</v>
      </c>
      <c r="N210" s="93">
        <f t="shared" si="14"/>
        <v>-0.25350857843231772</v>
      </c>
      <c r="O210" s="93">
        <f t="shared" si="15"/>
        <v>0.25399720795817032</v>
      </c>
      <c r="P210" s="60"/>
    </row>
    <row r="211" spans="1:16">
      <c r="A211" s="79">
        <v>1766</v>
      </c>
      <c r="B211" s="80" t="s">
        <v>227</v>
      </c>
      <c r="C211" s="86">
        <v>0.75277777777777777</v>
      </c>
      <c r="D211" s="86">
        <v>0.75208333333333333</v>
      </c>
      <c r="E211" s="79">
        <v>-1</v>
      </c>
      <c r="F211" s="79">
        <v>11</v>
      </c>
      <c r="G211" s="60"/>
      <c r="K211" s="60"/>
      <c r="L211" s="73">
        <f t="shared" si="12"/>
        <v>0.93959262707842994</v>
      </c>
      <c r="M211" s="93">
        <f t="shared" si="13"/>
        <v>0.93638978116296268</v>
      </c>
      <c r="N211" s="93">
        <f t="shared" si="14"/>
        <v>-0.10779754832839383</v>
      </c>
      <c r="O211" s="93">
        <f t="shared" si="15"/>
        <v>-0.10995550128059307</v>
      </c>
      <c r="P211" s="60"/>
    </row>
    <row r="212" spans="1:16">
      <c r="A212" s="79">
        <v>1769</v>
      </c>
      <c r="B212" s="80" t="s">
        <v>175</v>
      </c>
      <c r="C212" s="86">
        <v>0.36388888888888887</v>
      </c>
      <c r="D212" s="86">
        <v>0.34652777777777777</v>
      </c>
      <c r="E212" s="79">
        <v>-25</v>
      </c>
      <c r="F212" s="79">
        <v>9</v>
      </c>
      <c r="G212" s="60"/>
      <c r="K212" s="60"/>
      <c r="L212" s="73">
        <f t="shared" si="12"/>
        <v>-1.224405401738671</v>
      </c>
      <c r="M212" s="93">
        <f t="shared" si="13"/>
        <v>-1.2872124233986066</v>
      </c>
      <c r="N212" s="93">
        <f t="shared" si="14"/>
        <v>-0.54493063864016544</v>
      </c>
      <c r="O212" s="93">
        <f t="shared" si="15"/>
        <v>-0.4739082105193565</v>
      </c>
      <c r="P212" s="60"/>
    </row>
    <row r="213" spans="1:16">
      <c r="A213" s="79">
        <v>1771</v>
      </c>
      <c r="B213" s="80" t="s">
        <v>175</v>
      </c>
      <c r="C213" s="86">
        <v>0.4069444444444445</v>
      </c>
      <c r="D213" s="86">
        <v>0.40208333333333335</v>
      </c>
      <c r="E213" s="79">
        <v>-7</v>
      </c>
      <c r="F213" s="79">
        <v>9</v>
      </c>
      <c r="G213" s="60"/>
      <c r="K213" s="60"/>
      <c r="L213" s="73">
        <f t="shared" si="12"/>
        <v>-0.98481990569106292</v>
      </c>
      <c r="M213" s="93">
        <f t="shared" si="13"/>
        <v>-0.98260938167784373</v>
      </c>
      <c r="N213" s="93">
        <f t="shared" si="14"/>
        <v>-0.21708082090633676</v>
      </c>
      <c r="O213" s="93">
        <f t="shared" si="15"/>
        <v>-0.4739082105193565</v>
      </c>
      <c r="P213" s="60"/>
    </row>
    <row r="214" spans="1:16">
      <c r="A214" s="79">
        <v>1775</v>
      </c>
      <c r="B214" s="80" t="s">
        <v>175</v>
      </c>
      <c r="C214" s="86">
        <v>0.50138888888888888</v>
      </c>
      <c r="D214" s="86">
        <v>0.47500000000000003</v>
      </c>
      <c r="E214" s="79">
        <v>-38</v>
      </c>
      <c r="F214" s="79">
        <v>10</v>
      </c>
      <c r="G214" s="60"/>
      <c r="K214" s="60"/>
      <c r="L214" s="73">
        <f t="shared" si="12"/>
        <v>-0.45927752726405308</v>
      </c>
      <c r="M214" s="93">
        <f t="shared" si="13"/>
        <v>-0.58281788941934221</v>
      </c>
      <c r="N214" s="93">
        <f t="shared" si="14"/>
        <v>-0.78171106255904166</v>
      </c>
      <c r="O214" s="93">
        <f t="shared" si="15"/>
        <v>-0.29193185589997478</v>
      </c>
      <c r="P214" s="60"/>
    </row>
    <row r="215" spans="1:16">
      <c r="A215" s="79">
        <v>1779</v>
      </c>
      <c r="B215" s="80" t="s">
        <v>175</v>
      </c>
      <c r="C215" s="86">
        <v>0.58194444444444449</v>
      </c>
      <c r="D215" s="86">
        <v>0.56111111111111112</v>
      </c>
      <c r="E215" s="79">
        <v>-30</v>
      </c>
      <c r="F215" s="79">
        <v>7</v>
      </c>
      <c r="G215" s="60"/>
      <c r="K215" s="60"/>
      <c r="L215" s="73">
        <f t="shared" si="12"/>
        <v>-1.1020792723367631E-2</v>
      </c>
      <c r="M215" s="93">
        <f t="shared" si="13"/>
        <v>-0.11068317475215987</v>
      </c>
      <c r="N215" s="93">
        <f t="shared" si="14"/>
        <v>-0.63600003245511783</v>
      </c>
      <c r="O215" s="93">
        <f t="shared" si="15"/>
        <v>-0.83786091975811994</v>
      </c>
      <c r="P215" s="60"/>
    </row>
    <row r="216" spans="1:16">
      <c r="A216" s="79">
        <v>1781</v>
      </c>
      <c r="B216" s="80" t="s">
        <v>175</v>
      </c>
      <c r="C216" s="86">
        <v>0.62013888888888891</v>
      </c>
      <c r="D216" s="86">
        <v>0.59583333333333333</v>
      </c>
      <c r="E216" s="79">
        <v>-35</v>
      </c>
      <c r="F216" s="79">
        <v>11</v>
      </c>
      <c r="G216" s="60"/>
      <c r="K216" s="60"/>
      <c r="L216" s="73">
        <f t="shared" si="12"/>
        <v>0.20151472796402606</v>
      </c>
      <c r="M216" s="93">
        <f t="shared" si="13"/>
        <v>7.9693726323316894E-2</v>
      </c>
      <c r="N216" s="93">
        <f t="shared" si="14"/>
        <v>-0.72706942627007021</v>
      </c>
      <c r="O216" s="93">
        <f t="shared" si="15"/>
        <v>-0.10995550128059307</v>
      </c>
      <c r="P216" s="60"/>
    </row>
    <row r="217" spans="1:16">
      <c r="A217" s="79">
        <v>1783</v>
      </c>
      <c r="B217" s="80" t="s">
        <v>175</v>
      </c>
      <c r="C217" s="86">
        <v>0.65972222222222221</v>
      </c>
      <c r="D217" s="86">
        <v>0.64722222222222225</v>
      </c>
      <c r="E217" s="79">
        <v>-18</v>
      </c>
      <c r="F217" s="79">
        <v>9</v>
      </c>
      <c r="G217" s="60"/>
      <c r="K217" s="60"/>
      <c r="L217" s="73">
        <f t="shared" si="12"/>
        <v>0.42177881304005221</v>
      </c>
      <c r="M217" s="93">
        <f t="shared" si="13"/>
        <v>0.36145153991502282</v>
      </c>
      <c r="N217" s="93">
        <f t="shared" si="14"/>
        <v>-0.41743348729923208</v>
      </c>
      <c r="O217" s="93">
        <f t="shared" si="15"/>
        <v>-0.4739082105193565</v>
      </c>
      <c r="P217" s="60"/>
    </row>
    <row r="218" spans="1:16">
      <c r="A218" s="79">
        <v>1785</v>
      </c>
      <c r="B218" s="80" t="s">
        <v>175</v>
      </c>
      <c r="C218" s="86">
        <v>0.70138888888888884</v>
      </c>
      <c r="D218" s="86">
        <v>0.68541666666666667</v>
      </c>
      <c r="E218" s="79">
        <v>-23</v>
      </c>
      <c r="F218" s="79">
        <v>8</v>
      </c>
      <c r="G218" s="60"/>
      <c r="K218" s="60"/>
      <c r="L218" s="73">
        <f t="shared" si="12"/>
        <v>0.65363574469902708</v>
      </c>
      <c r="M218" s="93">
        <f t="shared" si="13"/>
        <v>0.57086613109804718</v>
      </c>
      <c r="N218" s="93">
        <f t="shared" si="14"/>
        <v>-0.50850288111418451</v>
      </c>
      <c r="O218" s="93">
        <f t="shared" si="15"/>
        <v>-0.65588456513873816</v>
      </c>
      <c r="P218" s="60"/>
    </row>
    <row r="219" spans="1:16">
      <c r="A219" s="79">
        <v>1787</v>
      </c>
      <c r="B219" s="80" t="s">
        <v>175</v>
      </c>
      <c r="C219" s="86">
        <v>0.74652777777777779</v>
      </c>
      <c r="D219" s="86">
        <v>0.73541666666666661</v>
      </c>
      <c r="E219" s="79">
        <v>-16</v>
      </c>
      <c r="F219" s="79">
        <v>28</v>
      </c>
      <c r="G219" s="60"/>
      <c r="K219" s="60"/>
      <c r="L219" s="73">
        <f t="shared" si="12"/>
        <v>0.90481408732958379</v>
      </c>
      <c r="M219" s="93">
        <f t="shared" si="13"/>
        <v>0.84500886864673341</v>
      </c>
      <c r="N219" s="93">
        <f t="shared" si="14"/>
        <v>-0.38100572977325109</v>
      </c>
      <c r="O219" s="93">
        <f t="shared" si="15"/>
        <v>2.9836425272488958</v>
      </c>
      <c r="P219" s="60"/>
    </row>
    <row r="220" spans="1:16">
      <c r="A220" s="79">
        <v>1789</v>
      </c>
      <c r="B220" s="80" t="s">
        <v>175</v>
      </c>
      <c r="C220" s="86">
        <v>0.78749999999999998</v>
      </c>
      <c r="D220" s="86">
        <v>0.77569444444444446</v>
      </c>
      <c r="E220" s="79">
        <v>-17</v>
      </c>
      <c r="F220" s="79">
        <v>15</v>
      </c>
      <c r="G220" s="60"/>
      <c r="K220" s="60"/>
      <c r="L220" s="73">
        <f t="shared" si="12"/>
        <v>1.1328067367942425</v>
      </c>
      <c r="M220" s="93">
        <f t="shared" si="13"/>
        <v>1.065846073894287</v>
      </c>
      <c r="N220" s="93">
        <f t="shared" si="14"/>
        <v>-0.39921960853624161</v>
      </c>
      <c r="O220" s="93">
        <f t="shared" si="15"/>
        <v>0.61794991719693382</v>
      </c>
      <c r="P220" s="60"/>
    </row>
    <row r="221" spans="1:16">
      <c r="A221" s="79">
        <v>1790</v>
      </c>
      <c r="B221" s="80" t="s">
        <v>190</v>
      </c>
      <c r="C221" s="86">
        <v>0.69444444444444453</v>
      </c>
      <c r="D221" s="86">
        <v>0.71875</v>
      </c>
      <c r="E221" s="79">
        <v>35</v>
      </c>
      <c r="F221" s="79">
        <v>10</v>
      </c>
      <c r="G221" s="60"/>
      <c r="K221" s="60"/>
      <c r="L221" s="73">
        <f t="shared" si="12"/>
        <v>0.61499292275586537</v>
      </c>
      <c r="M221" s="93">
        <f t="shared" si="13"/>
        <v>0.75362795613050493</v>
      </c>
      <c r="N221" s="93">
        <f t="shared" si="14"/>
        <v>0.54790208713926358</v>
      </c>
      <c r="O221" s="93">
        <f t="shared" si="15"/>
        <v>-0.29193185589997478</v>
      </c>
      <c r="P221" s="60"/>
    </row>
    <row r="222" spans="1:16">
      <c r="A222" s="79">
        <v>1793</v>
      </c>
      <c r="B222" s="80" t="s">
        <v>175</v>
      </c>
      <c r="C222" s="86">
        <v>0.87152777777777779</v>
      </c>
      <c r="D222" s="86">
        <v>0.85277777777777775</v>
      </c>
      <c r="E222" s="79">
        <v>-27</v>
      </c>
      <c r="F222" s="79">
        <v>9</v>
      </c>
      <c r="G222" s="60"/>
      <c r="K222" s="60"/>
      <c r="L222" s="73">
        <f t="shared" si="12"/>
        <v>1.600384882306509</v>
      </c>
      <c r="M222" s="93">
        <f t="shared" si="13"/>
        <v>1.4884827942818453</v>
      </c>
      <c r="N222" s="93">
        <f t="shared" si="14"/>
        <v>-0.58135839616614637</v>
      </c>
      <c r="O222" s="93">
        <f t="shared" si="15"/>
        <v>-0.4739082105193565</v>
      </c>
      <c r="P222" s="60"/>
    </row>
    <row r="223" spans="1:16">
      <c r="A223" s="79">
        <v>1797</v>
      </c>
      <c r="B223" s="80" t="s">
        <v>175</v>
      </c>
      <c r="C223" s="86">
        <v>0.9506944444444444</v>
      </c>
      <c r="D223" s="86">
        <v>0.93194444444444446</v>
      </c>
      <c r="E223" s="79">
        <v>-27</v>
      </c>
      <c r="F223" s="79">
        <v>9</v>
      </c>
      <c r="G223" s="60"/>
      <c r="K223" s="60"/>
      <c r="L223" s="73">
        <f t="shared" si="12"/>
        <v>2.0409130524585612</v>
      </c>
      <c r="M223" s="93">
        <f t="shared" si="13"/>
        <v>1.9225421287339328</v>
      </c>
      <c r="N223" s="93">
        <f t="shared" si="14"/>
        <v>-0.58135839616614637</v>
      </c>
      <c r="O223" s="93">
        <f t="shared" si="15"/>
        <v>-0.4739082105193565</v>
      </c>
      <c r="P223" s="60"/>
    </row>
    <row r="224" spans="1:16">
      <c r="A224" s="79">
        <v>1844</v>
      </c>
      <c r="B224" s="80" t="s">
        <v>173</v>
      </c>
      <c r="C224" s="86">
        <v>0.87638888888888899</v>
      </c>
      <c r="D224" s="86">
        <v>0.87083333333333324</v>
      </c>
      <c r="E224" s="79">
        <v>-8</v>
      </c>
      <c r="F224" s="79">
        <v>10</v>
      </c>
      <c r="G224" s="60"/>
      <c r="K224" s="60"/>
      <c r="L224" s="73">
        <f t="shared" si="12"/>
        <v>1.6274348576667232</v>
      </c>
      <c r="M224" s="93">
        <f t="shared" si="13"/>
        <v>1.587478782841093</v>
      </c>
      <c r="N224" s="93">
        <f t="shared" si="14"/>
        <v>-0.23529469966932723</v>
      </c>
      <c r="O224" s="93">
        <f t="shared" si="15"/>
        <v>-0.29193185589997478</v>
      </c>
      <c r="P224" s="60"/>
    </row>
    <row r="225" spans="1:16">
      <c r="A225" s="79">
        <v>1850</v>
      </c>
      <c r="B225" s="80" t="s">
        <v>214</v>
      </c>
      <c r="C225" s="86">
        <v>0.27847222222222223</v>
      </c>
      <c r="D225" s="86">
        <v>0.27291666666666664</v>
      </c>
      <c r="E225" s="79">
        <v>-8</v>
      </c>
      <c r="F225" s="79">
        <v>7</v>
      </c>
      <c r="G225" s="60"/>
      <c r="K225" s="60"/>
      <c r="L225" s="73">
        <f t="shared" si="12"/>
        <v>-1.6997121116395697</v>
      </c>
      <c r="M225" s="93">
        <f t="shared" si="13"/>
        <v>-1.6908114536786176</v>
      </c>
      <c r="N225" s="93">
        <f t="shared" si="14"/>
        <v>-0.23529469966932723</v>
      </c>
      <c r="O225" s="93">
        <f t="shared" si="15"/>
        <v>-0.83786091975811994</v>
      </c>
      <c r="P225" s="60"/>
    </row>
    <row r="226" spans="1:16">
      <c r="A226" s="79">
        <v>1851</v>
      </c>
      <c r="B226" s="80" t="s">
        <v>228</v>
      </c>
      <c r="C226" s="86">
        <v>0.36944444444444446</v>
      </c>
      <c r="D226" s="86">
        <v>0.35069444444444442</v>
      </c>
      <c r="E226" s="79">
        <v>-27</v>
      </c>
      <c r="F226" s="79">
        <v>9</v>
      </c>
      <c r="G226" s="60"/>
      <c r="K226" s="60"/>
      <c r="L226" s="73">
        <f t="shared" si="12"/>
        <v>-1.1934911441841407</v>
      </c>
      <c r="M226" s="93">
        <f t="shared" si="13"/>
        <v>-1.2643671952695497</v>
      </c>
      <c r="N226" s="93">
        <f t="shared" si="14"/>
        <v>-0.58135839616614637</v>
      </c>
      <c r="O226" s="93">
        <f t="shared" si="15"/>
        <v>-0.4739082105193565</v>
      </c>
      <c r="P226" s="60"/>
    </row>
    <row r="227" spans="1:16">
      <c r="A227" s="79">
        <v>1852</v>
      </c>
      <c r="B227" s="80" t="s">
        <v>203</v>
      </c>
      <c r="C227" s="86">
        <v>0.31875000000000003</v>
      </c>
      <c r="D227" s="86">
        <v>0.31666666666666665</v>
      </c>
      <c r="E227" s="79">
        <v>-3</v>
      </c>
      <c r="F227" s="79">
        <v>10</v>
      </c>
      <c r="G227" s="60"/>
      <c r="K227" s="60"/>
      <c r="L227" s="73">
        <f t="shared" si="12"/>
        <v>-1.475583744369227</v>
      </c>
      <c r="M227" s="93">
        <f t="shared" si="13"/>
        <v>-1.4509365583235168</v>
      </c>
      <c r="N227" s="93">
        <f t="shared" si="14"/>
        <v>-0.14422530585437479</v>
      </c>
      <c r="O227" s="93">
        <f t="shared" si="15"/>
        <v>-0.29193185589997478</v>
      </c>
      <c r="P227" s="60"/>
    </row>
    <row r="228" spans="1:16">
      <c r="A228" s="79">
        <v>1853</v>
      </c>
      <c r="B228" s="80" t="s">
        <v>228</v>
      </c>
      <c r="C228" s="86">
        <v>0.43124999999999997</v>
      </c>
      <c r="D228" s="86">
        <v>0.42152777777777778</v>
      </c>
      <c r="E228" s="79">
        <v>-14</v>
      </c>
      <c r="F228" s="79">
        <v>20</v>
      </c>
      <c r="G228" s="60"/>
      <c r="K228" s="60"/>
      <c r="L228" s="73">
        <f t="shared" si="12"/>
        <v>-0.84957002888999456</v>
      </c>
      <c r="M228" s="93">
        <f t="shared" si="13"/>
        <v>-0.87599831707557674</v>
      </c>
      <c r="N228" s="93">
        <f t="shared" si="14"/>
        <v>-0.34457797224727016</v>
      </c>
      <c r="O228" s="93">
        <f t="shared" si="15"/>
        <v>1.5278316902938422</v>
      </c>
      <c r="P228" s="60"/>
    </row>
    <row r="229" spans="1:16">
      <c r="A229" s="79">
        <v>1854</v>
      </c>
      <c r="B229" s="80" t="s">
        <v>191</v>
      </c>
      <c r="C229" s="86">
        <v>0.37916666666666665</v>
      </c>
      <c r="D229" s="86">
        <v>0.38055555555555554</v>
      </c>
      <c r="E229" s="79">
        <v>2</v>
      </c>
      <c r="F229" s="79">
        <v>14</v>
      </c>
      <c r="G229" s="60"/>
      <c r="K229" s="60"/>
      <c r="L229" s="73">
        <f t="shared" si="12"/>
        <v>-1.1393911934637133</v>
      </c>
      <c r="M229" s="93">
        <f t="shared" si="13"/>
        <v>-1.1006430603446395</v>
      </c>
      <c r="N229" s="93">
        <f t="shared" si="14"/>
        <v>-5.3155912039422382E-2</v>
      </c>
      <c r="O229" s="93">
        <f t="shared" si="15"/>
        <v>0.43597356257755204</v>
      </c>
      <c r="P229" s="60"/>
    </row>
    <row r="230" spans="1:16">
      <c r="A230" s="79">
        <v>1855</v>
      </c>
      <c r="B230" s="80" t="s">
        <v>228</v>
      </c>
      <c r="C230" s="86">
        <v>0.48749999999999999</v>
      </c>
      <c r="D230" s="86">
        <v>0.46736111111111112</v>
      </c>
      <c r="E230" s="79">
        <v>-29</v>
      </c>
      <c r="F230" s="79">
        <v>8</v>
      </c>
      <c r="G230" s="60"/>
      <c r="K230" s="60"/>
      <c r="L230" s="73">
        <f t="shared" si="12"/>
        <v>-0.5365631711503781</v>
      </c>
      <c r="M230" s="93">
        <f t="shared" si="13"/>
        <v>-0.62470080765594727</v>
      </c>
      <c r="N230" s="93">
        <f t="shared" si="14"/>
        <v>-0.6177861536921273</v>
      </c>
      <c r="O230" s="93">
        <f t="shared" si="15"/>
        <v>-0.65588456513873816</v>
      </c>
      <c r="P230" s="60"/>
    </row>
    <row r="231" spans="1:16">
      <c r="A231" s="79">
        <v>1857</v>
      </c>
      <c r="B231" s="80" t="s">
        <v>228</v>
      </c>
      <c r="C231" s="86">
        <v>0.52638888888888891</v>
      </c>
      <c r="D231" s="86">
        <v>0.5</v>
      </c>
      <c r="E231" s="79">
        <v>-38</v>
      </c>
      <c r="F231" s="79">
        <v>5</v>
      </c>
      <c r="G231" s="60"/>
      <c r="K231" s="60"/>
      <c r="L231" s="73">
        <f t="shared" si="12"/>
        <v>-0.32016336826866787</v>
      </c>
      <c r="M231" s="93">
        <f t="shared" si="13"/>
        <v>-0.44574652064499909</v>
      </c>
      <c r="N231" s="93">
        <f t="shared" si="14"/>
        <v>-0.78171106255904166</v>
      </c>
      <c r="O231" s="93">
        <f t="shared" si="15"/>
        <v>-1.2018136289968833</v>
      </c>
      <c r="P231" s="60"/>
    </row>
    <row r="232" spans="1:16">
      <c r="A232" s="79">
        <v>1859</v>
      </c>
      <c r="B232" s="80" t="s">
        <v>228</v>
      </c>
      <c r="C232" s="86">
        <v>0.58819444444444446</v>
      </c>
      <c r="D232" s="86">
        <v>0.57500000000000007</v>
      </c>
      <c r="E232" s="79">
        <v>-19</v>
      </c>
      <c r="F232" s="79">
        <v>9</v>
      </c>
      <c r="G232" s="60"/>
      <c r="K232" s="60"/>
      <c r="L232" s="73">
        <f t="shared" si="12"/>
        <v>2.3757747025478507E-2</v>
      </c>
      <c r="M232" s="93">
        <f t="shared" si="13"/>
        <v>-3.4532414321968796E-2</v>
      </c>
      <c r="N232" s="93">
        <f t="shared" si="14"/>
        <v>-0.43564736606222254</v>
      </c>
      <c r="O232" s="93">
        <f t="shared" si="15"/>
        <v>-0.4739082105193565</v>
      </c>
      <c r="P232" s="60"/>
    </row>
    <row r="233" spans="1:16">
      <c r="A233" s="79">
        <v>1861</v>
      </c>
      <c r="B233" s="80" t="s">
        <v>228</v>
      </c>
      <c r="C233" s="86">
        <v>0.64236111111111105</v>
      </c>
      <c r="D233" s="86">
        <v>0.62152777777777779</v>
      </c>
      <c r="E233" s="79">
        <v>-30</v>
      </c>
      <c r="F233" s="79">
        <v>9</v>
      </c>
      <c r="G233" s="60"/>
      <c r="K233" s="60"/>
      <c r="L233" s="73">
        <f t="shared" si="12"/>
        <v>0.32517175818214566</v>
      </c>
      <c r="M233" s="93">
        <f t="shared" si="13"/>
        <v>0.22057263311916986</v>
      </c>
      <c r="N233" s="93">
        <f t="shared" si="14"/>
        <v>-0.63600003245511783</v>
      </c>
      <c r="O233" s="93">
        <f t="shared" si="15"/>
        <v>-0.4739082105193565</v>
      </c>
      <c r="P233" s="60"/>
    </row>
    <row r="234" spans="1:16">
      <c r="A234" s="79">
        <v>1865</v>
      </c>
      <c r="B234" s="80" t="s">
        <v>228</v>
      </c>
      <c r="C234" s="86">
        <v>0.74236111111111114</v>
      </c>
      <c r="D234" s="86">
        <v>0.72569444444444453</v>
      </c>
      <c r="E234" s="79">
        <v>-24</v>
      </c>
      <c r="F234" s="79">
        <v>9</v>
      </c>
      <c r="G234" s="60"/>
      <c r="K234" s="60"/>
      <c r="L234" s="73">
        <f t="shared" si="12"/>
        <v>0.88162839416368632</v>
      </c>
      <c r="M234" s="93">
        <f t="shared" si="13"/>
        <v>0.79170333634560075</v>
      </c>
      <c r="N234" s="93">
        <f t="shared" si="14"/>
        <v>-0.52671675987717492</v>
      </c>
      <c r="O234" s="93">
        <f t="shared" si="15"/>
        <v>-0.4739082105193565</v>
      </c>
      <c r="P234" s="60"/>
    </row>
    <row r="235" spans="1:16">
      <c r="A235" s="79">
        <v>1867</v>
      </c>
      <c r="B235" s="80" t="s">
        <v>228</v>
      </c>
      <c r="C235" s="86">
        <v>0.78541666666666676</v>
      </c>
      <c r="D235" s="86">
        <v>0.7944444444444444</v>
      </c>
      <c r="E235" s="79">
        <v>13</v>
      </c>
      <c r="F235" s="79">
        <v>35</v>
      </c>
      <c r="G235" s="60"/>
      <c r="K235" s="60"/>
      <c r="L235" s="73">
        <f t="shared" si="12"/>
        <v>1.1212138902112943</v>
      </c>
      <c r="M235" s="93">
        <f t="shared" si="13"/>
        <v>1.1686496004750442</v>
      </c>
      <c r="N235" s="93">
        <f t="shared" si="14"/>
        <v>0.14719675435347293</v>
      </c>
      <c r="O235" s="93">
        <f t="shared" si="15"/>
        <v>4.2574770095845675</v>
      </c>
      <c r="P235" s="60"/>
    </row>
    <row r="236" spans="1:16">
      <c r="A236" s="79">
        <v>1869</v>
      </c>
      <c r="B236" s="80" t="s">
        <v>228</v>
      </c>
      <c r="C236" s="86">
        <v>0.83194444444444438</v>
      </c>
      <c r="D236" s="86">
        <v>0.83750000000000002</v>
      </c>
      <c r="E236" s="79">
        <v>8</v>
      </c>
      <c r="F236" s="79">
        <v>9</v>
      </c>
      <c r="G236" s="60"/>
      <c r="K236" s="60"/>
      <c r="L236" s="73">
        <f t="shared" si="12"/>
        <v>1.3801207972304823</v>
      </c>
      <c r="M236" s="93">
        <f t="shared" si="13"/>
        <v>1.4047169578086358</v>
      </c>
      <c r="N236" s="93">
        <f t="shared" si="14"/>
        <v>5.6127360538520514E-2</v>
      </c>
      <c r="O236" s="93">
        <f t="shared" si="15"/>
        <v>-0.4739082105193565</v>
      </c>
      <c r="P236" s="60"/>
    </row>
    <row r="237" spans="1:16">
      <c r="A237" s="79">
        <v>1877</v>
      </c>
      <c r="B237" s="80" t="s">
        <v>229</v>
      </c>
      <c r="C237" s="86">
        <v>0.36805555555555558</v>
      </c>
      <c r="D237" s="86">
        <v>0.36944444444444446</v>
      </c>
      <c r="E237" s="79">
        <v>2</v>
      </c>
      <c r="F237" s="79">
        <v>20</v>
      </c>
      <c r="G237" s="60"/>
      <c r="K237" s="60"/>
      <c r="L237" s="73">
        <f t="shared" si="12"/>
        <v>-1.2012197085727732</v>
      </c>
      <c r="M237" s="93">
        <f t="shared" si="13"/>
        <v>-1.1615636686887918</v>
      </c>
      <c r="N237" s="93">
        <f t="shared" si="14"/>
        <v>-5.3155912039422382E-2</v>
      </c>
      <c r="O237" s="93">
        <f t="shared" si="15"/>
        <v>1.5278316902938422</v>
      </c>
      <c r="P237" s="60"/>
    </row>
    <row r="238" spans="1:16">
      <c r="A238" s="79">
        <v>1878</v>
      </c>
      <c r="B238" s="80" t="s">
        <v>214</v>
      </c>
      <c r="C238" s="86">
        <v>0.375</v>
      </c>
      <c r="D238" s="86">
        <v>0.38541666666666669</v>
      </c>
      <c r="E238" s="79">
        <v>15</v>
      </c>
      <c r="F238" s="79">
        <v>9</v>
      </c>
      <c r="G238" s="60"/>
      <c r="K238" s="60"/>
      <c r="L238" s="73">
        <f t="shared" si="12"/>
        <v>-1.1625768866296107</v>
      </c>
      <c r="M238" s="93">
        <f t="shared" si="13"/>
        <v>-1.0739902941940727</v>
      </c>
      <c r="N238" s="93">
        <f t="shared" si="14"/>
        <v>0.18362451187945389</v>
      </c>
      <c r="O238" s="93">
        <f t="shared" si="15"/>
        <v>-0.4739082105193565</v>
      </c>
      <c r="P238" s="60"/>
    </row>
    <row r="239" spans="1:16">
      <c r="A239" s="79">
        <v>1879</v>
      </c>
      <c r="B239" s="80" t="s">
        <v>229</v>
      </c>
      <c r="C239" s="86">
        <v>0.4201388888888889</v>
      </c>
      <c r="D239" s="86">
        <v>0.41944444444444445</v>
      </c>
      <c r="E239" s="79">
        <v>-1</v>
      </c>
      <c r="F239" s="79">
        <v>11</v>
      </c>
      <c r="G239" s="60"/>
      <c r="K239" s="60"/>
      <c r="L239" s="73">
        <f t="shared" si="12"/>
        <v>-0.9113985439990544</v>
      </c>
      <c r="M239" s="93">
        <f t="shared" si="13"/>
        <v>-0.88742093114010534</v>
      </c>
      <c r="N239" s="93">
        <f t="shared" si="14"/>
        <v>-0.10779754832839383</v>
      </c>
      <c r="O239" s="93">
        <f t="shared" si="15"/>
        <v>-0.10995550128059307</v>
      </c>
      <c r="P239" s="60"/>
    </row>
    <row r="240" spans="1:16">
      <c r="A240" s="79">
        <v>1881</v>
      </c>
      <c r="B240" s="80" t="s">
        <v>229</v>
      </c>
      <c r="C240" s="86">
        <v>0.49791666666666662</v>
      </c>
      <c r="D240" s="86">
        <v>0.49722222222222223</v>
      </c>
      <c r="E240" s="79">
        <v>-1</v>
      </c>
      <c r="F240" s="79">
        <v>14</v>
      </c>
      <c r="G240" s="60"/>
      <c r="K240" s="60"/>
      <c r="L240" s="73">
        <f t="shared" si="12"/>
        <v>-0.47859893823563454</v>
      </c>
      <c r="M240" s="93">
        <f t="shared" si="13"/>
        <v>-0.46097667273103721</v>
      </c>
      <c r="N240" s="93">
        <f t="shared" si="14"/>
        <v>-0.10779754832839383</v>
      </c>
      <c r="O240" s="93">
        <f t="shared" si="15"/>
        <v>0.43597356257755204</v>
      </c>
      <c r="P240" s="60"/>
    </row>
    <row r="241" spans="1:16">
      <c r="A241" s="79">
        <v>1882</v>
      </c>
      <c r="B241" s="80" t="s">
        <v>214</v>
      </c>
      <c r="C241" s="86">
        <v>0.32083333333333336</v>
      </c>
      <c r="D241" s="86">
        <v>0.32569444444444445</v>
      </c>
      <c r="E241" s="79">
        <v>7</v>
      </c>
      <c r="F241" s="79">
        <v>11</v>
      </c>
      <c r="G241" s="60"/>
      <c r="K241" s="60"/>
      <c r="L241" s="73">
        <f t="shared" si="12"/>
        <v>-1.4639908977862783</v>
      </c>
      <c r="M241" s="93">
        <f t="shared" si="13"/>
        <v>-1.4014385640438927</v>
      </c>
      <c r="N241" s="93">
        <f t="shared" si="14"/>
        <v>3.7913481775530035E-2</v>
      </c>
      <c r="O241" s="93">
        <f t="shared" si="15"/>
        <v>-0.10995550128059307</v>
      </c>
      <c r="P241" s="60"/>
    </row>
    <row r="242" spans="1:16">
      <c r="A242" s="79">
        <v>1883</v>
      </c>
      <c r="B242" s="80" t="s">
        <v>229</v>
      </c>
      <c r="C242" s="86">
        <v>0.54722222222222217</v>
      </c>
      <c r="D242" s="86">
        <v>0.59861111111111109</v>
      </c>
      <c r="E242" s="79">
        <v>74</v>
      </c>
      <c r="F242" s="79">
        <v>10</v>
      </c>
      <c r="G242" s="60"/>
      <c r="K242" s="60"/>
      <c r="L242" s="73">
        <f t="shared" si="12"/>
        <v>-0.20423490243918074</v>
      </c>
      <c r="M242" s="93">
        <f t="shared" si="13"/>
        <v>9.4923878409354984E-2</v>
      </c>
      <c r="N242" s="93">
        <f t="shared" si="14"/>
        <v>1.2582433588958926</v>
      </c>
      <c r="O242" s="93">
        <f t="shared" si="15"/>
        <v>-0.29193185589997478</v>
      </c>
      <c r="P242" s="60"/>
    </row>
    <row r="243" spans="1:16">
      <c r="A243" s="79">
        <v>1884</v>
      </c>
      <c r="B243" s="80" t="s">
        <v>208</v>
      </c>
      <c r="C243" s="86">
        <v>0.5229166666666667</v>
      </c>
      <c r="D243" s="86">
        <v>0.52222222222222225</v>
      </c>
      <c r="E243" s="79">
        <v>-1</v>
      </c>
      <c r="F243" s="79">
        <v>9</v>
      </c>
      <c r="G243" s="60"/>
      <c r="K243" s="60"/>
      <c r="L243" s="73">
        <f t="shared" si="12"/>
        <v>-0.33948477924024906</v>
      </c>
      <c r="M243" s="93">
        <f t="shared" si="13"/>
        <v>-0.32390530395669376</v>
      </c>
      <c r="N243" s="93">
        <f t="shared" si="14"/>
        <v>-0.10779754832839383</v>
      </c>
      <c r="O243" s="93">
        <f t="shared" si="15"/>
        <v>-0.4739082105193565</v>
      </c>
      <c r="P243" s="60"/>
    </row>
    <row r="244" spans="1:16">
      <c r="A244" s="79">
        <v>1885</v>
      </c>
      <c r="B244" s="80" t="s">
        <v>229</v>
      </c>
      <c r="C244" s="86">
        <v>0.60625000000000007</v>
      </c>
      <c r="D244" s="86">
        <v>0.60833333333333328</v>
      </c>
      <c r="E244" s="79">
        <v>3</v>
      </c>
      <c r="F244" s="79">
        <v>9</v>
      </c>
      <c r="G244" s="60"/>
      <c r="K244" s="60"/>
      <c r="L244" s="73">
        <f t="shared" si="12"/>
        <v>0.12422908407770131</v>
      </c>
      <c r="M244" s="93">
        <f t="shared" si="13"/>
        <v>0.14822941071048831</v>
      </c>
      <c r="N244" s="93">
        <f t="shared" si="14"/>
        <v>-3.4942033276431902E-2</v>
      </c>
      <c r="O244" s="93">
        <f t="shared" si="15"/>
        <v>-0.4739082105193565</v>
      </c>
      <c r="P244" s="60"/>
    </row>
    <row r="245" spans="1:16">
      <c r="A245" s="79">
        <v>1887</v>
      </c>
      <c r="B245" s="80" t="s">
        <v>229</v>
      </c>
      <c r="C245" s="86">
        <v>0.64930555555555558</v>
      </c>
      <c r="D245" s="86">
        <v>0.64236111111111105</v>
      </c>
      <c r="E245" s="79">
        <v>-10</v>
      </c>
      <c r="F245" s="79">
        <v>8</v>
      </c>
      <c r="G245" s="60"/>
      <c r="K245" s="60"/>
      <c r="L245" s="73">
        <f t="shared" si="12"/>
        <v>0.36381458012530865</v>
      </c>
      <c r="M245" s="93">
        <f t="shared" si="13"/>
        <v>0.33479877376445555</v>
      </c>
      <c r="N245" s="93">
        <f t="shared" si="14"/>
        <v>-0.27172245719530819</v>
      </c>
      <c r="O245" s="93">
        <f t="shared" si="15"/>
        <v>-0.65588456513873816</v>
      </c>
      <c r="P245" s="60"/>
    </row>
    <row r="246" spans="1:16">
      <c r="A246" s="79">
        <v>1889</v>
      </c>
      <c r="B246" s="80" t="s">
        <v>229</v>
      </c>
      <c r="C246" s="86">
        <v>0.75624999999999998</v>
      </c>
      <c r="D246" s="86">
        <v>0.74513888888888891</v>
      </c>
      <c r="E246" s="79">
        <v>-16</v>
      </c>
      <c r="F246" s="79">
        <v>7</v>
      </c>
      <c r="G246" s="60"/>
      <c r="K246" s="60"/>
      <c r="L246" s="73">
        <f t="shared" si="12"/>
        <v>0.95891403805001107</v>
      </c>
      <c r="M246" s="93">
        <f t="shared" si="13"/>
        <v>0.89831440094786741</v>
      </c>
      <c r="N246" s="93">
        <f t="shared" si="14"/>
        <v>-0.38100572977325109</v>
      </c>
      <c r="O246" s="93">
        <f t="shared" si="15"/>
        <v>-0.83786091975811994</v>
      </c>
      <c r="P246" s="60"/>
    </row>
    <row r="247" spans="1:16">
      <c r="A247" s="79">
        <v>1891</v>
      </c>
      <c r="B247" s="80" t="s">
        <v>213</v>
      </c>
      <c r="C247" s="86">
        <v>0.81874999999999998</v>
      </c>
      <c r="D247" s="86">
        <v>0.82638888888888884</v>
      </c>
      <c r="E247" s="79">
        <v>11</v>
      </c>
      <c r="F247" s="79">
        <v>9</v>
      </c>
      <c r="G247" s="60"/>
      <c r="K247" s="60"/>
      <c r="L247" s="73">
        <f t="shared" si="12"/>
        <v>1.3066994355384738</v>
      </c>
      <c r="M247" s="93">
        <f t="shared" si="13"/>
        <v>1.3437963494644829</v>
      </c>
      <c r="N247" s="93">
        <f t="shared" si="14"/>
        <v>0.11076899682749197</v>
      </c>
      <c r="O247" s="93">
        <f t="shared" si="15"/>
        <v>-0.4739082105193565</v>
      </c>
      <c r="P247" s="60"/>
    </row>
    <row r="248" spans="1:16">
      <c r="A248" s="79">
        <v>1896</v>
      </c>
      <c r="B248" s="80" t="s">
        <v>230</v>
      </c>
      <c r="C248" s="86">
        <v>0.24722222222222223</v>
      </c>
      <c r="D248" s="86">
        <v>0.26180555555555557</v>
      </c>
      <c r="E248" s="79">
        <v>21</v>
      </c>
      <c r="F248" s="79">
        <v>6</v>
      </c>
      <c r="G248" s="60"/>
      <c r="K248" s="60"/>
      <c r="L248" s="73">
        <f t="shared" si="12"/>
        <v>-1.873604810383801</v>
      </c>
      <c r="M248" s="93">
        <f t="shared" si="13"/>
        <v>-1.7517320620227701</v>
      </c>
      <c r="N248" s="93">
        <f t="shared" si="14"/>
        <v>0.29290778445739679</v>
      </c>
      <c r="O248" s="93">
        <f t="shared" si="15"/>
        <v>-1.0198372743775017</v>
      </c>
      <c r="P248" s="60"/>
    </row>
    <row r="249" spans="1:16">
      <c r="A249" s="79">
        <v>1897</v>
      </c>
      <c r="B249" s="80" t="s">
        <v>201</v>
      </c>
      <c r="C249" s="86">
        <v>0.32222222222222224</v>
      </c>
      <c r="D249" s="86">
        <v>0.32708333333333334</v>
      </c>
      <c r="E249" s="79">
        <v>7</v>
      </c>
      <c r="F249" s="79">
        <v>10</v>
      </c>
      <c r="G249" s="60"/>
      <c r="K249" s="60"/>
      <c r="L249" s="73">
        <f t="shared" si="12"/>
        <v>-1.4562623333976457</v>
      </c>
      <c r="M249" s="93">
        <f t="shared" si="13"/>
        <v>-1.3938234880008737</v>
      </c>
      <c r="N249" s="93">
        <f t="shared" si="14"/>
        <v>3.7913481775530035E-2</v>
      </c>
      <c r="O249" s="93">
        <f t="shared" si="15"/>
        <v>-0.29193185589997478</v>
      </c>
      <c r="P249" s="60"/>
    </row>
    <row r="250" spans="1:16">
      <c r="A250" s="79">
        <v>1898</v>
      </c>
      <c r="B250" s="80" t="s">
        <v>230</v>
      </c>
      <c r="C250" s="86">
        <v>0.46458333333333335</v>
      </c>
      <c r="D250" s="86">
        <v>0.4916666666666667</v>
      </c>
      <c r="E250" s="79">
        <v>39</v>
      </c>
      <c r="F250" s="79">
        <v>7</v>
      </c>
      <c r="G250" s="60"/>
      <c r="K250" s="60"/>
      <c r="L250" s="73">
        <f t="shared" si="12"/>
        <v>-0.66408448356281424</v>
      </c>
      <c r="M250" s="93">
        <f t="shared" si="13"/>
        <v>-0.49143697690311339</v>
      </c>
      <c r="N250" s="93">
        <f t="shared" si="14"/>
        <v>0.62075760219122555</v>
      </c>
      <c r="O250" s="93">
        <f t="shared" si="15"/>
        <v>-0.83786091975811994</v>
      </c>
      <c r="P250" s="60"/>
    </row>
    <row r="251" spans="1:16">
      <c r="A251" s="79">
        <v>1899</v>
      </c>
      <c r="B251" s="80" t="s">
        <v>225</v>
      </c>
      <c r="C251" s="86">
        <v>0.36874999999999997</v>
      </c>
      <c r="D251" s="86">
        <v>0.55277777777777781</v>
      </c>
      <c r="E251" s="79">
        <v>265</v>
      </c>
      <c r="F251" s="79">
        <v>7</v>
      </c>
      <c r="G251" s="60"/>
      <c r="K251" s="60"/>
      <c r="L251" s="73">
        <f t="shared" si="12"/>
        <v>-1.1973554263784572</v>
      </c>
      <c r="M251" s="93">
        <f t="shared" si="13"/>
        <v>-0.15637363101027416</v>
      </c>
      <c r="N251" s="93">
        <f t="shared" si="14"/>
        <v>4.7370942026270741</v>
      </c>
      <c r="O251" s="93">
        <f t="shared" si="15"/>
        <v>-0.83786091975811994</v>
      </c>
      <c r="P251" s="60"/>
    </row>
    <row r="252" spans="1:16">
      <c r="A252" s="79">
        <v>1900</v>
      </c>
      <c r="B252" s="80" t="s">
        <v>230</v>
      </c>
      <c r="C252" s="86">
        <v>0.51527777777777783</v>
      </c>
      <c r="D252" s="86">
        <v>0.54166666666666663</v>
      </c>
      <c r="E252" s="79">
        <v>38</v>
      </c>
      <c r="F252" s="79">
        <v>7</v>
      </c>
      <c r="G252" s="60"/>
      <c r="K252" s="60"/>
      <c r="L252" s="73">
        <f t="shared" si="12"/>
        <v>-0.38199188337772766</v>
      </c>
      <c r="M252" s="93">
        <f t="shared" si="13"/>
        <v>-0.21729423935442713</v>
      </c>
      <c r="N252" s="93">
        <f t="shared" si="14"/>
        <v>0.60254372342823503</v>
      </c>
      <c r="O252" s="93">
        <f t="shared" si="15"/>
        <v>-0.83786091975811994</v>
      </c>
      <c r="P252" s="60"/>
    </row>
    <row r="253" spans="1:16">
      <c r="A253" s="79">
        <v>1902</v>
      </c>
      <c r="B253" s="80" t="s">
        <v>230</v>
      </c>
      <c r="C253" s="86">
        <v>0.56666666666666665</v>
      </c>
      <c r="D253" s="86">
        <v>0.60347222222222219</v>
      </c>
      <c r="E253" s="79">
        <v>53</v>
      </c>
      <c r="F253" s="79">
        <v>9</v>
      </c>
      <c r="G253" s="60"/>
      <c r="K253" s="60"/>
      <c r="L253" s="73">
        <f t="shared" si="12"/>
        <v>-9.6035000998325473E-2</v>
      </c>
      <c r="M253" s="93">
        <f t="shared" si="13"/>
        <v>0.12157664455992165</v>
      </c>
      <c r="N253" s="93">
        <f t="shared" si="14"/>
        <v>0.87575190487309229</v>
      </c>
      <c r="O253" s="93">
        <f t="shared" si="15"/>
        <v>-0.4739082105193565</v>
      </c>
      <c r="P253" s="60"/>
    </row>
    <row r="254" spans="1:16">
      <c r="A254" s="79">
        <v>1904</v>
      </c>
      <c r="B254" s="80" t="s">
        <v>230</v>
      </c>
      <c r="C254" s="86">
        <v>0.66597222222222219</v>
      </c>
      <c r="D254" s="86">
        <v>0.66597222222222219</v>
      </c>
      <c r="E254" s="79">
        <v>0</v>
      </c>
      <c r="F254" s="79">
        <v>8</v>
      </c>
      <c r="G254" s="60"/>
      <c r="K254" s="60"/>
      <c r="L254" s="73">
        <f t="shared" si="12"/>
        <v>0.45655735278889836</v>
      </c>
      <c r="M254" s="93">
        <f t="shared" si="13"/>
        <v>0.46425506649577997</v>
      </c>
      <c r="N254" s="93">
        <f t="shared" si="14"/>
        <v>-8.9583669565403354E-2</v>
      </c>
      <c r="O254" s="93">
        <f t="shared" si="15"/>
        <v>-0.65588456513873816</v>
      </c>
      <c r="P254" s="60"/>
    </row>
    <row r="255" spans="1:16">
      <c r="A255" s="79">
        <v>1908</v>
      </c>
      <c r="B255" s="80" t="s">
        <v>230</v>
      </c>
      <c r="C255" s="86">
        <v>0.75694444444444453</v>
      </c>
      <c r="D255" s="86">
        <v>0.78055555555555556</v>
      </c>
      <c r="E255" s="79">
        <v>34</v>
      </c>
      <c r="F255" s="79">
        <v>7</v>
      </c>
      <c r="G255" s="60"/>
      <c r="K255" s="60"/>
      <c r="L255" s="73">
        <f t="shared" si="12"/>
        <v>0.96277832024432797</v>
      </c>
      <c r="M255" s="93">
        <f t="shared" si="13"/>
        <v>1.0924988400448536</v>
      </c>
      <c r="N255" s="93">
        <f t="shared" si="14"/>
        <v>0.52968820837627306</v>
      </c>
      <c r="O255" s="93">
        <f t="shared" si="15"/>
        <v>-0.83786091975811994</v>
      </c>
      <c r="P255" s="60"/>
    </row>
    <row r="256" spans="1:16">
      <c r="A256" s="79">
        <v>1910</v>
      </c>
      <c r="B256" s="80" t="s">
        <v>230</v>
      </c>
      <c r="C256" s="86">
        <v>0.86458333333333337</v>
      </c>
      <c r="D256" s="86">
        <v>0.87152777777777779</v>
      </c>
      <c r="E256" s="79">
        <v>10</v>
      </c>
      <c r="F256" s="79">
        <v>11</v>
      </c>
      <c r="G256" s="60"/>
      <c r="K256" s="60"/>
      <c r="L256" s="73">
        <f t="shared" si="12"/>
        <v>1.5617420603633467</v>
      </c>
      <c r="M256" s="93">
        <f t="shared" si="13"/>
        <v>1.5912863208626031</v>
      </c>
      <c r="N256" s="93">
        <f t="shared" si="14"/>
        <v>9.2555118064501479E-2</v>
      </c>
      <c r="O256" s="93">
        <f t="shared" si="15"/>
        <v>-0.10995550128059307</v>
      </c>
      <c r="P256" s="60"/>
    </row>
    <row r="257" spans="1:16">
      <c r="A257" s="79">
        <v>1914</v>
      </c>
      <c r="B257" s="80" t="s">
        <v>169</v>
      </c>
      <c r="C257" s="86">
        <v>0.42222222222222222</v>
      </c>
      <c r="D257" s="86">
        <v>0.42569444444444443</v>
      </c>
      <c r="E257" s="79">
        <v>5</v>
      </c>
      <c r="F257" s="79">
        <v>9</v>
      </c>
      <c r="G257" s="60"/>
      <c r="K257" s="60"/>
      <c r="L257" s="73">
        <f t="shared" si="12"/>
        <v>-0.89980569741610572</v>
      </c>
      <c r="M257" s="93">
        <f t="shared" si="13"/>
        <v>-0.85315308894651964</v>
      </c>
      <c r="N257" s="93">
        <f t="shared" si="14"/>
        <v>1.4857242495490664E-3</v>
      </c>
      <c r="O257" s="93">
        <f t="shared" si="15"/>
        <v>-0.4739082105193565</v>
      </c>
      <c r="P257" s="60"/>
    </row>
    <row r="258" spans="1:16">
      <c r="A258" s="79">
        <v>1917</v>
      </c>
      <c r="B258" s="80" t="s">
        <v>202</v>
      </c>
      <c r="C258" s="86">
        <v>0.3666666666666667</v>
      </c>
      <c r="D258" s="86">
        <v>0.35902777777777778</v>
      </c>
      <c r="E258" s="79">
        <v>-11</v>
      </c>
      <c r="F258" s="79">
        <v>9</v>
      </c>
      <c r="G258" s="60"/>
      <c r="K258" s="60"/>
      <c r="L258" s="73">
        <f t="shared" si="12"/>
        <v>-1.2089482729614056</v>
      </c>
      <c r="M258" s="93">
        <f t="shared" si="13"/>
        <v>-1.218676739011435</v>
      </c>
      <c r="N258" s="93">
        <f t="shared" si="14"/>
        <v>-0.28993633595829871</v>
      </c>
      <c r="O258" s="93">
        <f t="shared" si="15"/>
        <v>-0.4739082105193565</v>
      </c>
      <c r="P258" s="60"/>
    </row>
    <row r="259" spans="1:16">
      <c r="A259" s="79">
        <v>1918</v>
      </c>
      <c r="B259" s="80" t="s">
        <v>169</v>
      </c>
      <c r="C259" s="86">
        <v>0.53125</v>
      </c>
      <c r="D259" s="86">
        <v>0.53611111111111109</v>
      </c>
      <c r="E259" s="79">
        <v>7</v>
      </c>
      <c r="F259" s="79">
        <v>10</v>
      </c>
      <c r="G259" s="60"/>
      <c r="K259" s="60"/>
      <c r="L259" s="73">
        <f t="shared" si="12"/>
        <v>-0.29311339290845423</v>
      </c>
      <c r="M259" s="93">
        <f t="shared" si="13"/>
        <v>-0.24775454352650331</v>
      </c>
      <c r="N259" s="93">
        <f t="shared" si="14"/>
        <v>3.7913481775530035E-2</v>
      </c>
      <c r="O259" s="93">
        <f t="shared" si="15"/>
        <v>-0.29193185589997478</v>
      </c>
      <c r="P259" s="60"/>
    </row>
    <row r="260" spans="1:16">
      <c r="A260" s="79">
        <v>1920</v>
      </c>
      <c r="B260" s="80" t="s">
        <v>169</v>
      </c>
      <c r="C260" s="86">
        <v>0.5854166666666667</v>
      </c>
      <c r="D260" s="86">
        <v>0.60763888888888895</v>
      </c>
      <c r="E260" s="79">
        <v>32</v>
      </c>
      <c r="F260" s="79">
        <v>10</v>
      </c>
      <c r="G260" s="60"/>
      <c r="K260" s="60"/>
      <c r="L260" s="73">
        <f t="shared" si="12"/>
        <v>8.3006182482135565E-3</v>
      </c>
      <c r="M260" s="93">
        <f t="shared" si="13"/>
        <v>0.14442187268897941</v>
      </c>
      <c r="N260" s="93">
        <f t="shared" si="14"/>
        <v>0.49326045085029213</v>
      </c>
      <c r="O260" s="93">
        <f t="shared" si="15"/>
        <v>-0.29193185589997478</v>
      </c>
      <c r="P260" s="60"/>
    </row>
    <row r="261" spans="1:16">
      <c r="A261" s="79">
        <v>1921</v>
      </c>
      <c r="B261" s="80" t="s">
        <v>183</v>
      </c>
      <c r="C261" s="86">
        <v>0.54791666666666672</v>
      </c>
      <c r="D261" s="86">
        <v>0.55486111111111114</v>
      </c>
      <c r="E261" s="79">
        <v>10</v>
      </c>
      <c r="F261" s="79">
        <v>10</v>
      </c>
      <c r="G261" s="60"/>
      <c r="K261" s="60"/>
      <c r="L261" s="73">
        <f t="shared" ref="L261:L324" si="16">STANDARDIZE(C261,$I$4,$J$4)</f>
        <v>-0.20037062024486391</v>
      </c>
      <c r="M261" s="93">
        <f t="shared" ref="M261:M324" si="17">STANDARDIZE(D261,$I$5,$J$5)</f>
        <v>-0.14495101694574558</v>
      </c>
      <c r="N261" s="93">
        <f t="shared" ref="N261:N324" si="18">STANDARDIZE(E261,$I$6,$J$6)</f>
        <v>9.2555118064501479E-2</v>
      </c>
      <c r="O261" s="93">
        <f t="shared" ref="O261:O324" si="19">STANDARDIZE(F261,$I$7,$J$7)</f>
        <v>-0.29193185589997478</v>
      </c>
      <c r="P261" s="60"/>
    </row>
    <row r="262" spans="1:16">
      <c r="A262" s="79">
        <v>1924</v>
      </c>
      <c r="B262" s="80" t="s">
        <v>169</v>
      </c>
      <c r="C262" s="86">
        <v>0.6875</v>
      </c>
      <c r="D262" s="86">
        <v>0.18263888888888891</v>
      </c>
      <c r="E262" s="79">
        <v>713</v>
      </c>
      <c r="F262" s="79">
        <v>8</v>
      </c>
      <c r="G262" s="60"/>
      <c r="K262" s="60"/>
      <c r="L262" s="73">
        <f t="shared" si="16"/>
        <v>0.57635010081270233</v>
      </c>
      <c r="M262" s="93">
        <f t="shared" si="17"/>
        <v>-2.1857913964748574</v>
      </c>
      <c r="N262" s="93">
        <f t="shared" si="18"/>
        <v>12.896911888446811</v>
      </c>
      <c r="O262" s="93">
        <f t="shared" si="19"/>
        <v>-0.65588456513873816</v>
      </c>
      <c r="P262" s="60"/>
    </row>
    <row r="263" spans="1:16">
      <c r="A263" s="79">
        <v>1926</v>
      </c>
      <c r="B263" s="80" t="s">
        <v>169</v>
      </c>
      <c r="C263" s="86">
        <v>0.80208333333333337</v>
      </c>
      <c r="D263" s="86">
        <v>0.11388888888888889</v>
      </c>
      <c r="E263" s="79">
        <v>449</v>
      </c>
      <c r="F263" s="79">
        <v>13</v>
      </c>
      <c r="G263" s="60"/>
      <c r="K263" s="60"/>
      <c r="L263" s="73">
        <f t="shared" si="16"/>
        <v>1.2139566628748841</v>
      </c>
      <c r="M263" s="93">
        <f t="shared" si="17"/>
        <v>-2.5627376606043017</v>
      </c>
      <c r="N263" s="93">
        <f t="shared" si="18"/>
        <v>8.0884478950173229</v>
      </c>
      <c r="O263" s="93">
        <f t="shared" si="19"/>
        <v>0.25399720795817032</v>
      </c>
      <c r="P263" s="60"/>
    </row>
    <row r="264" spans="1:16">
      <c r="A264" s="79">
        <v>1935</v>
      </c>
      <c r="B264" s="80" t="s">
        <v>220</v>
      </c>
      <c r="C264" s="86">
        <v>0.49236111111111108</v>
      </c>
      <c r="D264" s="86">
        <v>0.48125000000000001</v>
      </c>
      <c r="E264" s="79">
        <v>-16</v>
      </c>
      <c r="F264" s="79">
        <v>9</v>
      </c>
      <c r="G264" s="60"/>
      <c r="K264" s="60"/>
      <c r="L264" s="73">
        <f t="shared" si="16"/>
        <v>-0.50951319579016441</v>
      </c>
      <c r="M264" s="93">
        <f t="shared" si="17"/>
        <v>-0.54855004722575651</v>
      </c>
      <c r="N264" s="93">
        <f t="shared" si="18"/>
        <v>-0.38100572977325109</v>
      </c>
      <c r="O264" s="93">
        <f t="shared" si="19"/>
        <v>-0.4739082105193565</v>
      </c>
      <c r="P264" s="60"/>
    </row>
    <row r="265" spans="1:16">
      <c r="A265" s="79">
        <v>1943</v>
      </c>
      <c r="B265" s="80" t="s">
        <v>186</v>
      </c>
      <c r="C265" s="86">
        <v>0.63194444444444442</v>
      </c>
      <c r="D265" s="86">
        <v>0.63055555555555554</v>
      </c>
      <c r="E265" s="79">
        <v>-2</v>
      </c>
      <c r="F265" s="79">
        <v>15</v>
      </c>
      <c r="G265" s="60"/>
      <c r="K265" s="60"/>
      <c r="L265" s="73">
        <f t="shared" si="16"/>
        <v>0.2672075252674021</v>
      </c>
      <c r="M265" s="93">
        <f t="shared" si="17"/>
        <v>0.27007062739879367</v>
      </c>
      <c r="N265" s="93">
        <f t="shared" si="18"/>
        <v>-0.12601142709138433</v>
      </c>
      <c r="O265" s="93">
        <f t="shared" si="19"/>
        <v>0.61794991719693382</v>
      </c>
      <c r="P265" s="60"/>
    </row>
    <row r="266" spans="1:16">
      <c r="A266" s="79">
        <v>1945</v>
      </c>
      <c r="B266" s="80" t="s">
        <v>186</v>
      </c>
      <c r="C266" s="86">
        <v>0.76388888888888884</v>
      </c>
      <c r="D266" s="86">
        <v>0.77361111111111114</v>
      </c>
      <c r="E266" s="79">
        <v>14</v>
      </c>
      <c r="F266" s="79">
        <v>10</v>
      </c>
      <c r="G266" s="60"/>
      <c r="K266" s="60"/>
      <c r="L266" s="73">
        <f t="shared" si="16"/>
        <v>1.0014211421874897</v>
      </c>
      <c r="M266" s="93">
        <f t="shared" si="17"/>
        <v>1.0544234598297584</v>
      </c>
      <c r="N266" s="93">
        <f t="shared" si="18"/>
        <v>0.1654106331164634</v>
      </c>
      <c r="O266" s="93">
        <f t="shared" si="19"/>
        <v>-0.29193185589997478</v>
      </c>
      <c r="P266" s="60"/>
    </row>
    <row r="267" spans="1:16">
      <c r="A267" s="79">
        <v>1948</v>
      </c>
      <c r="B267" s="80" t="s">
        <v>194</v>
      </c>
      <c r="C267" s="86">
        <v>0.62708333333333333</v>
      </c>
      <c r="D267" s="86">
        <v>0.62361111111111112</v>
      </c>
      <c r="E267" s="79">
        <v>-5</v>
      </c>
      <c r="F267" s="79">
        <v>8</v>
      </c>
      <c r="G267" s="60"/>
      <c r="K267" s="60"/>
      <c r="L267" s="73">
        <f t="shared" si="16"/>
        <v>0.24015754990718843</v>
      </c>
      <c r="M267" s="93">
        <f t="shared" si="17"/>
        <v>0.23199524718369843</v>
      </c>
      <c r="N267" s="93">
        <f t="shared" si="18"/>
        <v>-0.18065306338035578</v>
      </c>
      <c r="O267" s="93">
        <f t="shared" si="19"/>
        <v>-0.65588456513873816</v>
      </c>
      <c r="P267" s="60"/>
    </row>
    <row r="268" spans="1:16">
      <c r="A268" s="79">
        <v>1951</v>
      </c>
      <c r="B268" s="80" t="s">
        <v>231</v>
      </c>
      <c r="C268" s="86">
        <v>0.33333333333333331</v>
      </c>
      <c r="D268" s="86">
        <v>0.33263888888888887</v>
      </c>
      <c r="E268" s="79">
        <v>-1</v>
      </c>
      <c r="F268" s="79">
        <v>9</v>
      </c>
      <c r="G268" s="60"/>
      <c r="K268" s="60"/>
      <c r="L268" s="73">
        <f t="shared" si="16"/>
        <v>-1.394433818288586</v>
      </c>
      <c r="M268" s="93">
        <f t="shared" si="17"/>
        <v>-1.3633631838287976</v>
      </c>
      <c r="N268" s="93">
        <f t="shared" si="18"/>
        <v>-0.10779754832839383</v>
      </c>
      <c r="O268" s="93">
        <f t="shared" si="19"/>
        <v>-0.4739082105193565</v>
      </c>
      <c r="P268" s="60"/>
    </row>
    <row r="269" spans="1:16">
      <c r="A269" s="79">
        <v>1953</v>
      </c>
      <c r="B269" s="80" t="s">
        <v>231</v>
      </c>
      <c r="C269" s="86">
        <v>0.38680555555555557</v>
      </c>
      <c r="D269" s="86">
        <v>0.37916666666666665</v>
      </c>
      <c r="E269" s="79">
        <v>-11</v>
      </c>
      <c r="F269" s="79">
        <v>14</v>
      </c>
      <c r="G269" s="60"/>
      <c r="K269" s="60"/>
      <c r="L269" s="73">
        <f t="shared" si="16"/>
        <v>-1.0968840893262344</v>
      </c>
      <c r="M269" s="93">
        <f t="shared" si="17"/>
        <v>-1.1082581363876585</v>
      </c>
      <c r="N269" s="93">
        <f t="shared" si="18"/>
        <v>-0.28993633595829871</v>
      </c>
      <c r="O269" s="93">
        <f t="shared" si="19"/>
        <v>0.43597356257755204</v>
      </c>
      <c r="P269" s="60"/>
    </row>
    <row r="270" spans="1:16">
      <c r="A270" s="79">
        <v>1954</v>
      </c>
      <c r="B270" s="80" t="s">
        <v>232</v>
      </c>
      <c r="C270" s="86">
        <v>0.3125</v>
      </c>
      <c r="D270" s="86">
        <v>0.31805555555555554</v>
      </c>
      <c r="E270" s="79">
        <v>8</v>
      </c>
      <c r="F270" s="79">
        <v>11</v>
      </c>
      <c r="G270" s="60"/>
      <c r="K270" s="60"/>
      <c r="L270" s="73">
        <f t="shared" si="16"/>
        <v>-1.5103622841180735</v>
      </c>
      <c r="M270" s="93">
        <f t="shared" si="17"/>
        <v>-1.4433214822804978</v>
      </c>
      <c r="N270" s="93">
        <f t="shared" si="18"/>
        <v>5.6127360538520514E-2</v>
      </c>
      <c r="O270" s="93">
        <f t="shared" si="19"/>
        <v>-0.10995550128059307</v>
      </c>
      <c r="P270" s="60"/>
    </row>
    <row r="271" spans="1:16">
      <c r="A271" s="79">
        <v>1955</v>
      </c>
      <c r="B271" s="80" t="s">
        <v>231</v>
      </c>
      <c r="C271" s="86">
        <v>0.4201388888888889</v>
      </c>
      <c r="D271" s="86">
        <v>0.41736111111111113</v>
      </c>
      <c r="E271" s="79">
        <v>-4</v>
      </c>
      <c r="F271" s="79">
        <v>12</v>
      </c>
      <c r="G271" s="60"/>
      <c r="K271" s="60"/>
      <c r="L271" s="73">
        <f t="shared" si="16"/>
        <v>-0.9113985439990544</v>
      </c>
      <c r="M271" s="93">
        <f t="shared" si="17"/>
        <v>-0.89884354520463383</v>
      </c>
      <c r="N271" s="93">
        <f t="shared" si="18"/>
        <v>-0.16243918461736531</v>
      </c>
      <c r="O271" s="93">
        <f t="shared" si="19"/>
        <v>7.2020853338788646E-2</v>
      </c>
      <c r="P271" s="60"/>
    </row>
    <row r="272" spans="1:16">
      <c r="A272" s="79">
        <v>1959</v>
      </c>
      <c r="B272" s="80" t="s">
        <v>231</v>
      </c>
      <c r="C272" s="86">
        <v>0.50138888888888888</v>
      </c>
      <c r="D272" s="86">
        <v>0.4916666666666667</v>
      </c>
      <c r="E272" s="79">
        <v>-14</v>
      </c>
      <c r="F272" s="79">
        <v>11</v>
      </c>
      <c r="G272" s="60"/>
      <c r="K272" s="60"/>
      <c r="L272" s="73">
        <f t="shared" si="16"/>
        <v>-0.45927752726405308</v>
      </c>
      <c r="M272" s="93">
        <f t="shared" si="17"/>
        <v>-0.49143697690311339</v>
      </c>
      <c r="N272" s="93">
        <f t="shared" si="18"/>
        <v>-0.34457797224727016</v>
      </c>
      <c r="O272" s="93">
        <f t="shared" si="19"/>
        <v>-0.10995550128059307</v>
      </c>
      <c r="P272" s="60"/>
    </row>
    <row r="273" spans="1:16">
      <c r="A273" s="79">
        <v>1960</v>
      </c>
      <c r="B273" s="80" t="s">
        <v>191</v>
      </c>
      <c r="C273" s="86">
        <v>0.4236111111111111</v>
      </c>
      <c r="D273" s="86">
        <v>0.41875000000000001</v>
      </c>
      <c r="E273" s="79">
        <v>-7</v>
      </c>
      <c r="F273" s="79">
        <v>16</v>
      </c>
      <c r="G273" s="60"/>
      <c r="K273" s="60"/>
      <c r="L273" s="73">
        <f t="shared" si="16"/>
        <v>-0.89207713302747327</v>
      </c>
      <c r="M273" s="93">
        <f t="shared" si="17"/>
        <v>-0.8912284691616148</v>
      </c>
      <c r="N273" s="93">
        <f t="shared" si="18"/>
        <v>-0.21708082090633676</v>
      </c>
      <c r="O273" s="93">
        <f t="shared" si="19"/>
        <v>0.79992627181631548</v>
      </c>
      <c r="P273" s="60"/>
    </row>
    <row r="274" spans="1:16">
      <c r="A274" s="79">
        <v>1961</v>
      </c>
      <c r="B274" s="80" t="s">
        <v>231</v>
      </c>
      <c r="C274" s="86">
        <v>0.54027777777777775</v>
      </c>
      <c r="D274" s="86">
        <v>0.53749999999999998</v>
      </c>
      <c r="E274" s="79">
        <v>-4</v>
      </c>
      <c r="F274" s="79">
        <v>8</v>
      </c>
      <c r="G274" s="60"/>
      <c r="K274" s="60"/>
      <c r="L274" s="73">
        <f t="shared" si="16"/>
        <v>-0.24287772438234312</v>
      </c>
      <c r="M274" s="93">
        <f t="shared" si="17"/>
        <v>-0.24013946748348425</v>
      </c>
      <c r="N274" s="93">
        <f t="shared" si="18"/>
        <v>-0.16243918461736531</v>
      </c>
      <c r="O274" s="93">
        <f t="shared" si="19"/>
        <v>-0.65588456513873816</v>
      </c>
      <c r="P274" s="60"/>
    </row>
    <row r="275" spans="1:16">
      <c r="A275" s="79">
        <v>1962</v>
      </c>
      <c r="B275" s="80" t="s">
        <v>189</v>
      </c>
      <c r="C275" s="86">
        <v>0.4694444444444445</v>
      </c>
      <c r="D275" s="86">
        <v>0.47916666666666669</v>
      </c>
      <c r="E275" s="79">
        <v>14</v>
      </c>
      <c r="F275" s="79">
        <v>8</v>
      </c>
      <c r="G275" s="60"/>
      <c r="K275" s="60"/>
      <c r="L275" s="73">
        <f t="shared" si="16"/>
        <v>-0.63703450820260032</v>
      </c>
      <c r="M275" s="93">
        <f t="shared" si="17"/>
        <v>-0.55997266129028511</v>
      </c>
      <c r="N275" s="93">
        <f t="shared" si="18"/>
        <v>0.1654106331164634</v>
      </c>
      <c r="O275" s="93">
        <f t="shared" si="19"/>
        <v>-0.65588456513873816</v>
      </c>
      <c r="P275" s="60"/>
    </row>
    <row r="276" spans="1:16">
      <c r="A276" s="79">
        <v>1964</v>
      </c>
      <c r="B276" s="80" t="s">
        <v>233</v>
      </c>
      <c r="C276" s="86">
        <v>0.5229166666666667</v>
      </c>
      <c r="D276" s="86">
        <v>0.53194444444444444</v>
      </c>
      <c r="E276" s="79">
        <v>13</v>
      </c>
      <c r="F276" s="79">
        <v>11</v>
      </c>
      <c r="G276" s="60"/>
      <c r="K276" s="60"/>
      <c r="L276" s="73">
        <f t="shared" si="16"/>
        <v>-0.33948477924024906</v>
      </c>
      <c r="M276" s="93">
        <f t="shared" si="17"/>
        <v>-0.27059977165556043</v>
      </c>
      <c r="N276" s="93">
        <f t="shared" si="18"/>
        <v>0.14719675435347293</v>
      </c>
      <c r="O276" s="93">
        <f t="shared" si="19"/>
        <v>-0.10995550128059307</v>
      </c>
      <c r="P276" s="60"/>
    </row>
    <row r="277" spans="1:16">
      <c r="A277" s="79">
        <v>1965</v>
      </c>
      <c r="B277" s="80" t="s">
        <v>231</v>
      </c>
      <c r="C277" s="86">
        <v>0.62569444444444444</v>
      </c>
      <c r="D277" s="86">
        <v>0.62430555555555556</v>
      </c>
      <c r="E277" s="79">
        <v>-2</v>
      </c>
      <c r="F277" s="79">
        <v>11</v>
      </c>
      <c r="G277" s="60"/>
      <c r="K277" s="60"/>
      <c r="L277" s="73">
        <f t="shared" si="16"/>
        <v>0.23242898551855595</v>
      </c>
      <c r="M277" s="93">
        <f t="shared" si="17"/>
        <v>0.23580278520520795</v>
      </c>
      <c r="N277" s="93">
        <f t="shared" si="18"/>
        <v>-0.12601142709138433</v>
      </c>
      <c r="O277" s="93">
        <f t="shared" si="19"/>
        <v>-0.10995550128059307</v>
      </c>
      <c r="P277" s="60"/>
    </row>
    <row r="278" spans="1:16">
      <c r="A278" s="79">
        <v>1967</v>
      </c>
      <c r="B278" s="80" t="s">
        <v>231</v>
      </c>
      <c r="C278" s="86">
        <v>0.67013888888888884</v>
      </c>
      <c r="D278" s="86">
        <v>0.67152777777777783</v>
      </c>
      <c r="E278" s="79">
        <v>2</v>
      </c>
      <c r="F278" s="79">
        <v>13</v>
      </c>
      <c r="G278" s="60"/>
      <c r="K278" s="60"/>
      <c r="L278" s="73">
        <f t="shared" si="16"/>
        <v>0.47974304595479578</v>
      </c>
      <c r="M278" s="93">
        <f t="shared" si="17"/>
        <v>0.49471537066785676</v>
      </c>
      <c r="N278" s="93">
        <f t="shared" si="18"/>
        <v>-5.3155912039422382E-2</v>
      </c>
      <c r="O278" s="93">
        <f t="shared" si="19"/>
        <v>0.25399720795817032</v>
      </c>
      <c r="P278" s="60"/>
    </row>
    <row r="279" spans="1:16">
      <c r="A279" s="79">
        <v>1969</v>
      </c>
      <c r="B279" s="80" t="s">
        <v>231</v>
      </c>
      <c r="C279" s="86">
        <v>0.7104166666666667</v>
      </c>
      <c r="D279" s="86">
        <v>0.70416666666666661</v>
      </c>
      <c r="E279" s="79">
        <v>-9</v>
      </c>
      <c r="F279" s="79">
        <v>8</v>
      </c>
      <c r="G279" s="60"/>
      <c r="K279" s="60"/>
      <c r="L279" s="73">
        <f t="shared" si="16"/>
        <v>0.7038714132251388</v>
      </c>
      <c r="M279" s="93">
        <f t="shared" si="17"/>
        <v>0.67366965767880427</v>
      </c>
      <c r="N279" s="93">
        <f t="shared" si="18"/>
        <v>-0.25350857843231772</v>
      </c>
      <c r="O279" s="93">
        <f t="shared" si="19"/>
        <v>-0.65588456513873816</v>
      </c>
      <c r="P279" s="60"/>
    </row>
    <row r="280" spans="1:16">
      <c r="A280" s="79">
        <v>1971</v>
      </c>
      <c r="B280" s="80" t="s">
        <v>231</v>
      </c>
      <c r="C280" s="86">
        <v>0.75</v>
      </c>
      <c r="D280" s="86">
        <v>0.75555555555555554</v>
      </c>
      <c r="E280" s="79">
        <v>8</v>
      </c>
      <c r="F280" s="79">
        <v>11</v>
      </c>
      <c r="G280" s="60"/>
      <c r="K280" s="60"/>
      <c r="L280" s="73">
        <f t="shared" si="16"/>
        <v>0.92413549830116493</v>
      </c>
      <c r="M280" s="93">
        <f t="shared" si="17"/>
        <v>0.9554274712705102</v>
      </c>
      <c r="N280" s="93">
        <f t="shared" si="18"/>
        <v>5.6127360538520514E-2</v>
      </c>
      <c r="O280" s="93">
        <f t="shared" si="19"/>
        <v>-0.10995550128059307</v>
      </c>
      <c r="P280" s="60"/>
    </row>
    <row r="281" spans="1:16">
      <c r="A281" s="79">
        <v>1973</v>
      </c>
      <c r="B281" s="80" t="s">
        <v>231</v>
      </c>
      <c r="C281" s="86">
        <v>0.79791666666666661</v>
      </c>
      <c r="D281" s="86">
        <v>0.79513888888888884</v>
      </c>
      <c r="E281" s="79">
        <v>-4</v>
      </c>
      <c r="F281" s="79">
        <v>13</v>
      </c>
      <c r="G281" s="60"/>
      <c r="K281" s="60"/>
      <c r="L281" s="73">
        <f t="shared" si="16"/>
        <v>1.1907709697089859</v>
      </c>
      <c r="M281" s="93">
        <f t="shared" si="17"/>
        <v>1.1724571384965536</v>
      </c>
      <c r="N281" s="93">
        <f t="shared" si="18"/>
        <v>-0.16243918461736531</v>
      </c>
      <c r="O281" s="93">
        <f t="shared" si="19"/>
        <v>0.25399720795817032</v>
      </c>
      <c r="P281" s="60"/>
    </row>
    <row r="282" spans="1:16">
      <c r="A282" s="79">
        <v>1975</v>
      </c>
      <c r="B282" s="80" t="s">
        <v>231</v>
      </c>
      <c r="C282" s="86">
        <v>0.83680555555555547</v>
      </c>
      <c r="D282" s="86">
        <v>0.82986111111111116</v>
      </c>
      <c r="E282" s="79">
        <v>-10</v>
      </c>
      <c r="F282" s="79">
        <v>10</v>
      </c>
      <c r="G282" s="60"/>
      <c r="K282" s="60"/>
      <c r="L282" s="73">
        <f t="shared" si="16"/>
        <v>1.4071707725906959</v>
      </c>
      <c r="M282" s="93">
        <f t="shared" si="17"/>
        <v>1.3628340395720311</v>
      </c>
      <c r="N282" s="93">
        <f t="shared" si="18"/>
        <v>-0.27172245719530819</v>
      </c>
      <c r="O282" s="93">
        <f t="shared" si="19"/>
        <v>-0.29193185589997478</v>
      </c>
      <c r="P282" s="60"/>
    </row>
    <row r="283" spans="1:16">
      <c r="A283" s="79">
        <v>1978</v>
      </c>
      <c r="B283" s="80" t="s">
        <v>190</v>
      </c>
      <c r="C283" s="86">
        <v>0.80972222222222223</v>
      </c>
      <c r="D283" s="86">
        <v>0.80902777777777779</v>
      </c>
      <c r="E283" s="79">
        <v>-1</v>
      </c>
      <c r="F283" s="79">
        <v>21</v>
      </c>
      <c r="G283" s="60"/>
      <c r="K283" s="60"/>
      <c r="L283" s="73">
        <f t="shared" si="16"/>
        <v>1.2564637670123626</v>
      </c>
      <c r="M283" s="93">
        <f t="shared" si="17"/>
        <v>1.2486078989267448</v>
      </c>
      <c r="N283" s="93">
        <f t="shared" si="18"/>
        <v>-0.10779754832839383</v>
      </c>
      <c r="O283" s="93">
        <f t="shared" si="19"/>
        <v>1.709808044913224</v>
      </c>
      <c r="P283" s="60"/>
    </row>
    <row r="284" spans="1:16">
      <c r="A284" s="79">
        <v>1982</v>
      </c>
      <c r="B284" s="80" t="s">
        <v>171</v>
      </c>
      <c r="C284" s="86">
        <v>0.3576388888888889</v>
      </c>
      <c r="D284" s="86">
        <v>0.37638888888888888</v>
      </c>
      <c r="E284" s="79">
        <v>27</v>
      </c>
      <c r="F284" s="79">
        <v>16</v>
      </c>
      <c r="G284" s="60"/>
      <c r="K284" s="60"/>
      <c r="L284" s="73">
        <f t="shared" si="16"/>
        <v>-1.259183941487517</v>
      </c>
      <c r="M284" s="93">
        <f t="shared" si="17"/>
        <v>-1.1234882884736968</v>
      </c>
      <c r="N284" s="93">
        <f t="shared" si="18"/>
        <v>0.40219105703533969</v>
      </c>
      <c r="O284" s="93">
        <f t="shared" si="19"/>
        <v>0.79992627181631548</v>
      </c>
      <c r="P284" s="60"/>
    </row>
    <row r="285" spans="1:16">
      <c r="A285" s="79">
        <v>1984</v>
      </c>
      <c r="B285" s="80" t="s">
        <v>171</v>
      </c>
      <c r="C285" s="86">
        <v>0.40902777777777777</v>
      </c>
      <c r="D285" s="86">
        <v>0.40347222222222223</v>
      </c>
      <c r="E285" s="79">
        <v>-8</v>
      </c>
      <c r="F285" s="79">
        <v>12</v>
      </c>
      <c r="G285" s="60"/>
      <c r="K285" s="60"/>
      <c r="L285" s="73">
        <f t="shared" si="16"/>
        <v>-0.97322705910811447</v>
      </c>
      <c r="M285" s="93">
        <f t="shared" si="17"/>
        <v>-0.9749943056348247</v>
      </c>
      <c r="N285" s="93">
        <f t="shared" si="18"/>
        <v>-0.23529469966932723</v>
      </c>
      <c r="O285" s="93">
        <f t="shared" si="19"/>
        <v>7.2020853338788646E-2</v>
      </c>
      <c r="P285" s="60"/>
    </row>
    <row r="286" spans="1:16">
      <c r="A286" s="79">
        <v>1988</v>
      </c>
      <c r="B286" s="80" t="s">
        <v>171</v>
      </c>
      <c r="C286" s="86">
        <v>0.56111111111111112</v>
      </c>
      <c r="D286" s="86">
        <v>0.56666666666666665</v>
      </c>
      <c r="E286" s="79">
        <v>8</v>
      </c>
      <c r="F286" s="79">
        <v>11</v>
      </c>
      <c r="G286" s="60"/>
      <c r="K286" s="60"/>
      <c r="L286" s="73">
        <f t="shared" si="16"/>
        <v>-0.12694925855285538</v>
      </c>
      <c r="M286" s="93">
        <f t="shared" si="17"/>
        <v>-8.0222870580083677E-2</v>
      </c>
      <c r="N286" s="93">
        <f t="shared" si="18"/>
        <v>5.6127360538520514E-2</v>
      </c>
      <c r="O286" s="93">
        <f t="shared" si="19"/>
        <v>-0.10995550128059307</v>
      </c>
      <c r="P286" s="60"/>
    </row>
    <row r="287" spans="1:16">
      <c r="A287" s="79">
        <v>1989</v>
      </c>
      <c r="B287" s="80" t="s">
        <v>216</v>
      </c>
      <c r="C287" s="86">
        <v>0.42222222222222222</v>
      </c>
      <c r="D287" s="86">
        <v>0.41041666666666665</v>
      </c>
      <c r="E287" s="79">
        <v>-17</v>
      </c>
      <c r="F287" s="79">
        <v>11</v>
      </c>
      <c r="G287" s="60"/>
      <c r="K287" s="60"/>
      <c r="L287" s="73">
        <f t="shared" si="16"/>
        <v>-0.89980569741610572</v>
      </c>
      <c r="M287" s="93">
        <f t="shared" si="17"/>
        <v>-0.93691892541972943</v>
      </c>
      <c r="N287" s="93">
        <f t="shared" si="18"/>
        <v>-0.39921960853624161</v>
      </c>
      <c r="O287" s="93">
        <f t="shared" si="19"/>
        <v>-0.10995550128059307</v>
      </c>
      <c r="P287" s="60"/>
    </row>
    <row r="288" spans="1:16">
      <c r="A288" s="79">
        <v>1990</v>
      </c>
      <c r="B288" s="80" t="s">
        <v>171</v>
      </c>
      <c r="C288" s="86">
        <v>0.60416666666666663</v>
      </c>
      <c r="D288" s="86">
        <v>0.60555555555555551</v>
      </c>
      <c r="E288" s="79">
        <v>2</v>
      </c>
      <c r="F288" s="79">
        <v>23</v>
      </c>
      <c r="G288" s="60"/>
      <c r="K288" s="60"/>
      <c r="L288" s="73">
        <f t="shared" si="16"/>
        <v>0.11263623749475198</v>
      </c>
      <c r="M288" s="93">
        <f t="shared" si="17"/>
        <v>0.13299925862445022</v>
      </c>
      <c r="N288" s="93">
        <f t="shared" si="18"/>
        <v>-5.3155912039422382E-2</v>
      </c>
      <c r="O288" s="93">
        <f t="shared" si="19"/>
        <v>2.0737607541519876</v>
      </c>
      <c r="P288" s="60"/>
    </row>
    <row r="289" spans="1:16">
      <c r="A289" s="79">
        <v>1991</v>
      </c>
      <c r="B289" s="80" t="s">
        <v>174</v>
      </c>
      <c r="C289" s="86">
        <v>0.375</v>
      </c>
      <c r="D289" s="86">
        <v>0.36736111111111108</v>
      </c>
      <c r="E289" s="79">
        <v>-11</v>
      </c>
      <c r="F289" s="79">
        <v>12</v>
      </c>
      <c r="G289" s="60"/>
      <c r="K289" s="60"/>
      <c r="L289" s="73">
        <f t="shared" si="16"/>
        <v>-1.1625768866296107</v>
      </c>
      <c r="M289" s="93">
        <f t="shared" si="17"/>
        <v>-1.1729862827533208</v>
      </c>
      <c r="N289" s="93">
        <f t="shared" si="18"/>
        <v>-0.28993633595829871</v>
      </c>
      <c r="O289" s="93">
        <f t="shared" si="19"/>
        <v>7.2020853338788646E-2</v>
      </c>
      <c r="P289" s="60"/>
    </row>
    <row r="290" spans="1:16">
      <c r="A290" s="79">
        <v>1992</v>
      </c>
      <c r="B290" s="80" t="s">
        <v>200</v>
      </c>
      <c r="C290" s="86">
        <v>0.3659722222222222</v>
      </c>
      <c r="D290" s="86">
        <v>0.36874999999999997</v>
      </c>
      <c r="E290" s="79">
        <v>4</v>
      </c>
      <c r="F290" s="79">
        <v>20</v>
      </c>
      <c r="G290" s="60"/>
      <c r="K290" s="60"/>
      <c r="L290" s="73">
        <f t="shared" si="16"/>
        <v>-1.2128125551557223</v>
      </c>
      <c r="M290" s="93">
        <f t="shared" si="17"/>
        <v>-1.1653712067103017</v>
      </c>
      <c r="N290" s="93">
        <f t="shared" si="18"/>
        <v>-1.6728154513441416E-2</v>
      </c>
      <c r="O290" s="93">
        <f t="shared" si="19"/>
        <v>1.5278316902938422</v>
      </c>
      <c r="P290" s="60"/>
    </row>
    <row r="291" spans="1:16">
      <c r="A291" s="79">
        <v>1994</v>
      </c>
      <c r="B291" s="80" t="s">
        <v>171</v>
      </c>
      <c r="C291" s="86">
        <v>0.70486111111111116</v>
      </c>
      <c r="D291" s="86">
        <v>0.69861111111111107</v>
      </c>
      <c r="E291" s="79">
        <v>-9</v>
      </c>
      <c r="F291" s="79">
        <v>14</v>
      </c>
      <c r="G291" s="60"/>
      <c r="K291" s="60"/>
      <c r="L291" s="73">
        <f t="shared" si="16"/>
        <v>0.67295715567060888</v>
      </c>
      <c r="M291" s="93">
        <f t="shared" si="17"/>
        <v>0.64320935350672814</v>
      </c>
      <c r="N291" s="93">
        <f t="shared" si="18"/>
        <v>-0.25350857843231772</v>
      </c>
      <c r="O291" s="93">
        <f t="shared" si="19"/>
        <v>0.43597356257755204</v>
      </c>
      <c r="P291" s="60"/>
    </row>
    <row r="292" spans="1:16">
      <c r="A292" s="79">
        <v>1995</v>
      </c>
      <c r="B292" s="80" t="s">
        <v>202</v>
      </c>
      <c r="C292" s="86">
        <v>0.57916666666666672</v>
      </c>
      <c r="D292" s="86">
        <v>0.57847222222222217</v>
      </c>
      <c r="E292" s="79">
        <v>-1</v>
      </c>
      <c r="F292" s="79">
        <v>8</v>
      </c>
      <c r="G292" s="60"/>
      <c r="K292" s="60"/>
      <c r="L292" s="73">
        <f t="shared" si="16"/>
        <v>-2.6477921500632582E-2</v>
      </c>
      <c r="M292" s="93">
        <f t="shared" si="17"/>
        <v>-1.5494724214421789E-2</v>
      </c>
      <c r="N292" s="93">
        <f t="shared" si="18"/>
        <v>-0.10779754832839383</v>
      </c>
      <c r="O292" s="93">
        <f t="shared" si="19"/>
        <v>-0.65588456513873816</v>
      </c>
      <c r="P292" s="60"/>
    </row>
    <row r="293" spans="1:16">
      <c r="A293" s="79">
        <v>1996</v>
      </c>
      <c r="B293" s="80" t="s">
        <v>171</v>
      </c>
      <c r="C293" s="86">
        <v>0.75694444444444453</v>
      </c>
      <c r="D293" s="86">
        <v>0.76597222222222217</v>
      </c>
      <c r="E293" s="79">
        <v>13</v>
      </c>
      <c r="F293" s="79">
        <v>17</v>
      </c>
      <c r="G293" s="60"/>
      <c r="K293" s="60"/>
      <c r="L293" s="73">
        <f t="shared" si="16"/>
        <v>0.96277832024432797</v>
      </c>
      <c r="M293" s="93">
        <f t="shared" si="17"/>
        <v>1.012540541593153</v>
      </c>
      <c r="N293" s="93">
        <f t="shared" si="18"/>
        <v>0.14719675435347293</v>
      </c>
      <c r="O293" s="93">
        <f t="shared" si="19"/>
        <v>0.98190262643569715</v>
      </c>
      <c r="P293" s="60"/>
    </row>
    <row r="294" spans="1:16">
      <c r="A294" s="79">
        <v>1998</v>
      </c>
      <c r="B294" s="80" t="s">
        <v>171</v>
      </c>
      <c r="C294" s="86">
        <v>0.81736111111111109</v>
      </c>
      <c r="D294" s="86">
        <v>0.80902777777777779</v>
      </c>
      <c r="E294" s="79">
        <v>-12</v>
      </c>
      <c r="F294" s="79">
        <v>10</v>
      </c>
      <c r="G294" s="60"/>
      <c r="K294" s="60"/>
      <c r="L294" s="73">
        <f t="shared" si="16"/>
        <v>1.2989708711498413</v>
      </c>
      <c r="M294" s="93">
        <f t="shared" si="17"/>
        <v>1.2486078989267448</v>
      </c>
      <c r="N294" s="93">
        <f t="shared" si="18"/>
        <v>-0.30815021472128917</v>
      </c>
      <c r="O294" s="93">
        <f t="shared" si="19"/>
        <v>-0.29193185589997478</v>
      </c>
      <c r="P294" s="60"/>
    </row>
    <row r="295" spans="1:16">
      <c r="A295" s="79">
        <v>1999</v>
      </c>
      <c r="B295" s="80" t="s">
        <v>195</v>
      </c>
      <c r="C295" s="86">
        <v>0.375</v>
      </c>
      <c r="D295" s="86">
        <v>0.38819444444444445</v>
      </c>
      <c r="E295" s="79">
        <v>19</v>
      </c>
      <c r="F295" s="79">
        <v>9</v>
      </c>
      <c r="G295" s="60"/>
      <c r="K295" s="60"/>
      <c r="L295" s="73">
        <f t="shared" si="16"/>
        <v>-1.1625768866296107</v>
      </c>
      <c r="M295" s="93">
        <f t="shared" si="17"/>
        <v>-1.0587601421080344</v>
      </c>
      <c r="N295" s="93">
        <f t="shared" si="18"/>
        <v>0.25648002693141581</v>
      </c>
      <c r="O295" s="93">
        <f t="shared" si="19"/>
        <v>-0.4739082105193565</v>
      </c>
      <c r="P295" s="60"/>
    </row>
    <row r="296" spans="1:16">
      <c r="A296" s="79">
        <v>2007</v>
      </c>
      <c r="B296" s="80" t="s">
        <v>174</v>
      </c>
      <c r="C296" s="86">
        <v>0.4236111111111111</v>
      </c>
      <c r="D296" s="86">
        <v>0.41875000000000001</v>
      </c>
      <c r="E296" s="79">
        <v>-7</v>
      </c>
      <c r="F296" s="79">
        <v>18</v>
      </c>
      <c r="G296" s="60"/>
      <c r="K296" s="60"/>
      <c r="L296" s="73">
        <f t="shared" si="16"/>
        <v>-0.89207713302747327</v>
      </c>
      <c r="M296" s="93">
        <f t="shared" si="17"/>
        <v>-0.8912284691616148</v>
      </c>
      <c r="N296" s="93">
        <f t="shared" si="18"/>
        <v>-0.21708082090633676</v>
      </c>
      <c r="O296" s="93">
        <f t="shared" si="19"/>
        <v>1.1638789810550789</v>
      </c>
      <c r="P296" s="60"/>
    </row>
    <row r="297" spans="1:16">
      <c r="A297" s="79">
        <v>2008</v>
      </c>
      <c r="B297" s="80" t="s">
        <v>203</v>
      </c>
      <c r="C297" s="86">
        <v>0.36388888888888887</v>
      </c>
      <c r="D297" s="86">
        <v>0.36944444444444446</v>
      </c>
      <c r="E297" s="79">
        <v>8</v>
      </c>
      <c r="F297" s="79">
        <v>14</v>
      </c>
      <c r="G297" s="60"/>
      <c r="K297" s="60"/>
      <c r="L297" s="73">
        <f t="shared" si="16"/>
        <v>-1.224405401738671</v>
      </c>
      <c r="M297" s="93">
        <f t="shared" si="17"/>
        <v>-1.1615636686887918</v>
      </c>
      <c r="N297" s="93">
        <f t="shared" si="18"/>
        <v>5.6127360538520514E-2</v>
      </c>
      <c r="O297" s="93">
        <f t="shared" si="19"/>
        <v>0.43597356257755204</v>
      </c>
      <c r="P297" s="60"/>
    </row>
    <row r="298" spans="1:16">
      <c r="A298" s="79">
        <v>2009</v>
      </c>
      <c r="B298" s="80" t="s">
        <v>174</v>
      </c>
      <c r="C298" s="86">
        <v>0.46736111111111112</v>
      </c>
      <c r="D298" s="86">
        <v>0.6479166666666667</v>
      </c>
      <c r="E298" s="79">
        <v>260</v>
      </c>
      <c r="F298" s="79">
        <v>12</v>
      </c>
      <c r="G298" s="60"/>
      <c r="K298" s="60"/>
      <c r="L298" s="73">
        <f t="shared" si="16"/>
        <v>-0.64862735478554934</v>
      </c>
      <c r="M298" s="93">
        <f t="shared" si="17"/>
        <v>0.36525907793653234</v>
      </c>
      <c r="N298" s="93">
        <f t="shared" si="18"/>
        <v>4.6460248088121228</v>
      </c>
      <c r="O298" s="93">
        <f t="shared" si="19"/>
        <v>7.2020853338788646E-2</v>
      </c>
      <c r="P298" s="60"/>
    </row>
    <row r="299" spans="1:16">
      <c r="A299" s="79">
        <v>2011</v>
      </c>
      <c r="B299" s="80" t="s">
        <v>174</v>
      </c>
      <c r="C299" s="86">
        <v>0.5444444444444444</v>
      </c>
      <c r="D299" s="86">
        <v>0.53125</v>
      </c>
      <c r="E299" s="79">
        <v>-19</v>
      </c>
      <c r="F299" s="79">
        <v>8</v>
      </c>
      <c r="G299" s="60"/>
      <c r="K299" s="60"/>
      <c r="L299" s="73">
        <f t="shared" si="16"/>
        <v>-0.2196920312164457</v>
      </c>
      <c r="M299" s="93">
        <f t="shared" si="17"/>
        <v>-0.27440730967706994</v>
      </c>
      <c r="N299" s="93">
        <f t="shared" si="18"/>
        <v>-0.43564736606222254</v>
      </c>
      <c r="O299" s="93">
        <f t="shared" si="19"/>
        <v>-0.65588456513873816</v>
      </c>
      <c r="P299" s="60"/>
    </row>
    <row r="300" spans="1:16">
      <c r="A300" s="79">
        <v>2014</v>
      </c>
      <c r="B300" s="80" t="s">
        <v>234</v>
      </c>
      <c r="C300" s="86">
        <v>0.53055555555555556</v>
      </c>
      <c r="D300" s="86">
        <v>0.54097222222222219</v>
      </c>
      <c r="E300" s="79">
        <v>15</v>
      </c>
      <c r="F300" s="79">
        <v>8</v>
      </c>
      <c r="G300" s="60"/>
      <c r="K300" s="60"/>
      <c r="L300" s="73">
        <f t="shared" si="16"/>
        <v>-0.29697767510277046</v>
      </c>
      <c r="M300" s="93">
        <f t="shared" si="17"/>
        <v>-0.22110177737593664</v>
      </c>
      <c r="N300" s="93">
        <f t="shared" si="18"/>
        <v>0.18362451187945389</v>
      </c>
      <c r="O300" s="93">
        <f t="shared" si="19"/>
        <v>-0.65588456513873816</v>
      </c>
      <c r="P300" s="60"/>
    </row>
    <row r="301" spans="1:16">
      <c r="A301" s="79">
        <v>2015</v>
      </c>
      <c r="B301" s="80" t="s">
        <v>174</v>
      </c>
      <c r="C301" s="86">
        <v>0.64236111111111105</v>
      </c>
      <c r="D301" s="86">
        <v>0.62847222222222221</v>
      </c>
      <c r="E301" s="79">
        <v>-20</v>
      </c>
      <c r="F301" s="79">
        <v>9</v>
      </c>
      <c r="G301" s="60"/>
      <c r="K301" s="60"/>
      <c r="L301" s="73">
        <f t="shared" si="16"/>
        <v>0.32517175818214566</v>
      </c>
      <c r="M301" s="93">
        <f t="shared" si="17"/>
        <v>0.25864801333426507</v>
      </c>
      <c r="N301" s="93">
        <f t="shared" si="18"/>
        <v>-0.45386124482521306</v>
      </c>
      <c r="O301" s="93">
        <f t="shared" si="19"/>
        <v>-0.4739082105193565</v>
      </c>
      <c r="P301" s="60"/>
    </row>
    <row r="302" spans="1:16">
      <c r="A302" s="79">
        <v>2016</v>
      </c>
      <c r="B302" s="80" t="s">
        <v>195</v>
      </c>
      <c r="C302" s="86">
        <v>0.54791666666666672</v>
      </c>
      <c r="D302" s="86">
        <v>0.64930555555555558</v>
      </c>
      <c r="E302" s="79">
        <v>146</v>
      </c>
      <c r="F302" s="79">
        <v>8</v>
      </c>
      <c r="G302" s="60"/>
      <c r="K302" s="60"/>
      <c r="L302" s="73">
        <f t="shared" si="16"/>
        <v>-0.20037062024486391</v>
      </c>
      <c r="M302" s="93">
        <f t="shared" si="17"/>
        <v>0.37287415397955137</v>
      </c>
      <c r="N302" s="93">
        <f t="shared" si="18"/>
        <v>2.5696426298312072</v>
      </c>
      <c r="O302" s="93">
        <f t="shared" si="19"/>
        <v>-0.65588456513873816</v>
      </c>
      <c r="P302" s="60"/>
    </row>
    <row r="303" spans="1:16">
      <c r="A303" s="79">
        <v>2017</v>
      </c>
      <c r="B303" s="80" t="s">
        <v>174</v>
      </c>
      <c r="C303" s="86">
        <v>0.69374999999999998</v>
      </c>
      <c r="D303" s="86">
        <v>0.67013888888888884</v>
      </c>
      <c r="E303" s="79">
        <v>-34</v>
      </c>
      <c r="F303" s="79">
        <v>7</v>
      </c>
      <c r="G303" s="60"/>
      <c r="K303" s="60"/>
      <c r="L303" s="73">
        <f t="shared" si="16"/>
        <v>0.61112864056154848</v>
      </c>
      <c r="M303" s="93">
        <f t="shared" si="17"/>
        <v>0.48710029462483706</v>
      </c>
      <c r="N303" s="93">
        <f t="shared" si="18"/>
        <v>-0.7088555475070798</v>
      </c>
      <c r="O303" s="93">
        <f t="shared" si="19"/>
        <v>-0.83786091975811994</v>
      </c>
      <c r="P303" s="60"/>
    </row>
    <row r="304" spans="1:16">
      <c r="A304" s="79">
        <v>2019</v>
      </c>
      <c r="B304" s="80" t="s">
        <v>174</v>
      </c>
      <c r="C304" s="86">
        <v>0.75069444444444444</v>
      </c>
      <c r="D304" s="86">
        <v>0.73888888888888893</v>
      </c>
      <c r="E304" s="79">
        <v>-17</v>
      </c>
      <c r="F304" s="79">
        <v>11</v>
      </c>
      <c r="G304" s="60"/>
      <c r="K304" s="60"/>
      <c r="L304" s="73">
        <f t="shared" si="16"/>
        <v>0.92799978049548126</v>
      </c>
      <c r="M304" s="93">
        <f t="shared" si="17"/>
        <v>0.86404655875428171</v>
      </c>
      <c r="N304" s="93">
        <f t="shared" si="18"/>
        <v>-0.39921960853624161</v>
      </c>
      <c r="O304" s="93">
        <f t="shared" si="19"/>
        <v>-0.10995550128059307</v>
      </c>
      <c r="P304" s="60"/>
    </row>
    <row r="305" spans="1:16">
      <c r="A305" s="79">
        <v>2028</v>
      </c>
      <c r="B305" s="80" t="s">
        <v>209</v>
      </c>
      <c r="C305" s="86">
        <v>0.36805555555555558</v>
      </c>
      <c r="D305" s="86">
        <v>0.36736111111111108</v>
      </c>
      <c r="E305" s="79">
        <v>-1</v>
      </c>
      <c r="F305" s="79">
        <v>14</v>
      </c>
      <c r="G305" s="60"/>
      <c r="K305" s="60"/>
      <c r="L305" s="73">
        <f t="shared" si="16"/>
        <v>-1.2012197085727732</v>
      </c>
      <c r="M305" s="93">
        <f t="shared" si="17"/>
        <v>-1.1729862827533208</v>
      </c>
      <c r="N305" s="93">
        <f t="shared" si="18"/>
        <v>-0.10779754832839383</v>
      </c>
      <c r="O305" s="93">
        <f t="shared" si="19"/>
        <v>0.43597356257755204</v>
      </c>
      <c r="P305" s="60"/>
    </row>
    <row r="306" spans="1:16">
      <c r="A306" s="79">
        <v>2030</v>
      </c>
      <c r="B306" s="80" t="s">
        <v>209</v>
      </c>
      <c r="C306" s="86">
        <v>0.4152777777777778</v>
      </c>
      <c r="D306" s="86">
        <v>0.42499999999999999</v>
      </c>
      <c r="E306" s="79">
        <v>14</v>
      </c>
      <c r="F306" s="79">
        <v>15</v>
      </c>
      <c r="G306" s="60"/>
      <c r="K306" s="60"/>
      <c r="L306" s="73">
        <f t="shared" si="16"/>
        <v>-0.9384485193592681</v>
      </c>
      <c r="M306" s="93">
        <f t="shared" si="17"/>
        <v>-0.8569606269680291</v>
      </c>
      <c r="N306" s="93">
        <f t="shared" si="18"/>
        <v>0.1654106331164634</v>
      </c>
      <c r="O306" s="93">
        <f t="shared" si="19"/>
        <v>0.61794991719693382</v>
      </c>
      <c r="P306" s="60"/>
    </row>
    <row r="307" spans="1:16">
      <c r="A307" s="79">
        <v>2032</v>
      </c>
      <c r="B307" s="80" t="s">
        <v>209</v>
      </c>
      <c r="C307" s="86">
        <v>0.45069444444444445</v>
      </c>
      <c r="D307" s="86">
        <v>0.44513888888888892</v>
      </c>
      <c r="E307" s="79">
        <v>-8</v>
      </c>
      <c r="F307" s="79">
        <v>10</v>
      </c>
      <c r="G307" s="60"/>
      <c r="K307" s="60"/>
      <c r="L307" s="73">
        <f t="shared" si="16"/>
        <v>-0.74137012744913933</v>
      </c>
      <c r="M307" s="93">
        <f t="shared" si="17"/>
        <v>-0.74654202434425232</v>
      </c>
      <c r="N307" s="93">
        <f t="shared" si="18"/>
        <v>-0.23529469966932723</v>
      </c>
      <c r="O307" s="93">
        <f t="shared" si="19"/>
        <v>-0.29193185589997478</v>
      </c>
      <c r="P307" s="60"/>
    </row>
    <row r="308" spans="1:16">
      <c r="A308" s="79">
        <v>2034</v>
      </c>
      <c r="B308" s="80" t="s">
        <v>209</v>
      </c>
      <c r="C308" s="86">
        <v>0.50486111111111109</v>
      </c>
      <c r="D308" s="86">
        <v>0.50069444444444444</v>
      </c>
      <c r="E308" s="79">
        <v>-6</v>
      </c>
      <c r="F308" s="79">
        <v>6</v>
      </c>
      <c r="G308" s="60"/>
      <c r="K308" s="60"/>
      <c r="L308" s="73">
        <f t="shared" si="16"/>
        <v>-0.43995611629247189</v>
      </c>
      <c r="M308" s="93">
        <f t="shared" si="17"/>
        <v>-0.44193898262348957</v>
      </c>
      <c r="N308" s="93">
        <f t="shared" si="18"/>
        <v>-0.19886694214334627</v>
      </c>
      <c r="O308" s="93">
        <f t="shared" si="19"/>
        <v>-1.0198372743775017</v>
      </c>
      <c r="P308" s="60"/>
    </row>
    <row r="309" spans="1:16">
      <c r="A309" s="79">
        <v>2036</v>
      </c>
      <c r="B309" s="80" t="s">
        <v>209</v>
      </c>
      <c r="C309" s="86">
        <v>0.56874999999999998</v>
      </c>
      <c r="D309" s="86">
        <v>0.56041666666666667</v>
      </c>
      <c r="E309" s="79">
        <v>-12</v>
      </c>
      <c r="F309" s="79">
        <v>9</v>
      </c>
      <c r="G309" s="60"/>
      <c r="K309" s="60"/>
      <c r="L309" s="73">
        <f t="shared" si="16"/>
        <v>-8.4442154415376766E-2</v>
      </c>
      <c r="M309" s="93">
        <f t="shared" si="17"/>
        <v>-0.11449071277366939</v>
      </c>
      <c r="N309" s="93">
        <f t="shared" si="18"/>
        <v>-0.30815021472128917</v>
      </c>
      <c r="O309" s="93">
        <f t="shared" si="19"/>
        <v>-0.4739082105193565</v>
      </c>
      <c r="P309" s="60"/>
    </row>
    <row r="310" spans="1:16">
      <c r="A310" s="79">
        <v>2042</v>
      </c>
      <c r="B310" s="80" t="s">
        <v>209</v>
      </c>
      <c r="C310" s="86">
        <v>0.66249999999999998</v>
      </c>
      <c r="D310" s="86">
        <v>0.65625</v>
      </c>
      <c r="E310" s="79">
        <v>-9</v>
      </c>
      <c r="F310" s="79">
        <v>6</v>
      </c>
      <c r="G310" s="60"/>
      <c r="K310" s="60"/>
      <c r="L310" s="73">
        <f t="shared" si="16"/>
        <v>0.43723594181731718</v>
      </c>
      <c r="M310" s="93">
        <f t="shared" si="17"/>
        <v>0.41094953419464664</v>
      </c>
      <c r="N310" s="93">
        <f t="shared" si="18"/>
        <v>-0.25350857843231772</v>
      </c>
      <c r="O310" s="93">
        <f t="shared" si="19"/>
        <v>-1.0198372743775017</v>
      </c>
      <c r="P310" s="60"/>
    </row>
    <row r="311" spans="1:16">
      <c r="A311" s="79">
        <v>2044</v>
      </c>
      <c r="B311" s="80" t="s">
        <v>209</v>
      </c>
      <c r="C311" s="86">
        <v>0.7104166666666667</v>
      </c>
      <c r="D311" s="86">
        <v>0.70277777777777783</v>
      </c>
      <c r="E311" s="79">
        <v>-11</v>
      </c>
      <c r="F311" s="79">
        <v>8</v>
      </c>
      <c r="G311" s="60"/>
      <c r="K311" s="60"/>
      <c r="L311" s="73">
        <f t="shared" si="16"/>
        <v>0.7038714132251388</v>
      </c>
      <c r="M311" s="93">
        <f t="shared" si="17"/>
        <v>0.6660545816357859</v>
      </c>
      <c r="N311" s="93">
        <f t="shared" si="18"/>
        <v>-0.28993633595829871</v>
      </c>
      <c r="O311" s="93">
        <f t="shared" si="19"/>
        <v>-0.65588456513873816</v>
      </c>
      <c r="P311" s="60"/>
    </row>
    <row r="312" spans="1:16">
      <c r="A312" s="79">
        <v>2046</v>
      </c>
      <c r="B312" s="80" t="s">
        <v>209</v>
      </c>
      <c r="C312" s="86">
        <v>0.7680555555555556</v>
      </c>
      <c r="D312" s="86">
        <v>0.75416666666666676</v>
      </c>
      <c r="E312" s="79">
        <v>-20</v>
      </c>
      <c r="F312" s="79">
        <v>10</v>
      </c>
      <c r="G312" s="60"/>
      <c r="K312" s="60"/>
      <c r="L312" s="73">
        <f t="shared" si="16"/>
        <v>1.0246068353533877</v>
      </c>
      <c r="M312" s="93">
        <f t="shared" si="17"/>
        <v>0.94781239522749183</v>
      </c>
      <c r="N312" s="93">
        <f t="shared" si="18"/>
        <v>-0.45386124482521306</v>
      </c>
      <c r="O312" s="93">
        <f t="shared" si="19"/>
        <v>-0.29193185589997478</v>
      </c>
      <c r="P312" s="60"/>
    </row>
    <row r="313" spans="1:16">
      <c r="A313" s="79">
        <v>2048</v>
      </c>
      <c r="B313" s="80" t="s">
        <v>209</v>
      </c>
      <c r="C313" s="86">
        <v>0.81874999999999998</v>
      </c>
      <c r="D313" s="86">
        <v>0.8125</v>
      </c>
      <c r="E313" s="79">
        <v>-9</v>
      </c>
      <c r="F313" s="79">
        <v>13</v>
      </c>
      <c r="G313" s="60"/>
      <c r="K313" s="60"/>
      <c r="L313" s="73">
        <f t="shared" si="16"/>
        <v>1.3066994355384738</v>
      </c>
      <c r="M313" s="93">
        <f t="shared" si="17"/>
        <v>1.2676455890342924</v>
      </c>
      <c r="N313" s="93">
        <f t="shared" si="18"/>
        <v>-0.25350857843231772</v>
      </c>
      <c r="O313" s="93">
        <f t="shared" si="19"/>
        <v>0.25399720795817032</v>
      </c>
      <c r="P313" s="60"/>
    </row>
    <row r="314" spans="1:16">
      <c r="A314" s="79">
        <v>2050</v>
      </c>
      <c r="B314" s="80" t="s">
        <v>209</v>
      </c>
      <c r="C314" s="86">
        <v>0.86944444444444446</v>
      </c>
      <c r="D314" s="86">
        <v>0.8666666666666667</v>
      </c>
      <c r="E314" s="79">
        <v>-4</v>
      </c>
      <c r="F314" s="79">
        <v>20</v>
      </c>
      <c r="G314" s="60"/>
      <c r="K314" s="60"/>
      <c r="L314" s="73">
        <f t="shared" si="16"/>
        <v>1.5887920357235603</v>
      </c>
      <c r="M314" s="93">
        <f t="shared" si="17"/>
        <v>1.5646335547120365</v>
      </c>
      <c r="N314" s="93">
        <f t="shared" si="18"/>
        <v>-0.16243918461736531</v>
      </c>
      <c r="O314" s="93">
        <f t="shared" si="19"/>
        <v>1.5278316902938422</v>
      </c>
      <c r="P314" s="60"/>
    </row>
    <row r="315" spans="1:16">
      <c r="A315" s="79">
        <v>2054</v>
      </c>
      <c r="B315" s="80" t="s">
        <v>197</v>
      </c>
      <c r="C315" s="86">
        <v>0.29375000000000001</v>
      </c>
      <c r="D315" s="86">
        <v>0.28541666666666665</v>
      </c>
      <c r="E315" s="79">
        <v>-12</v>
      </c>
      <c r="F315" s="79">
        <v>7</v>
      </c>
      <c r="G315" s="60"/>
      <c r="K315" s="60"/>
      <c r="L315" s="73">
        <f t="shared" si="16"/>
        <v>-1.6146979033646121</v>
      </c>
      <c r="M315" s="93">
        <f t="shared" si="17"/>
        <v>-1.622275769291446</v>
      </c>
      <c r="N315" s="93">
        <f t="shared" si="18"/>
        <v>-0.30815021472128917</v>
      </c>
      <c r="O315" s="93">
        <f t="shared" si="19"/>
        <v>-0.83786091975811994</v>
      </c>
      <c r="P315" s="60"/>
    </row>
    <row r="316" spans="1:16">
      <c r="A316" s="79">
        <v>2056</v>
      </c>
      <c r="B316" s="80" t="s">
        <v>197</v>
      </c>
      <c r="C316" s="86">
        <v>0.33958333333333335</v>
      </c>
      <c r="D316" s="86">
        <v>0.33194444444444443</v>
      </c>
      <c r="E316" s="79">
        <v>-11</v>
      </c>
      <c r="F316" s="79">
        <v>5</v>
      </c>
      <c r="G316" s="60"/>
      <c r="K316" s="60"/>
      <c r="L316" s="73">
        <f t="shared" si="16"/>
        <v>-1.3596552785397396</v>
      </c>
      <c r="M316" s="93">
        <f t="shared" si="17"/>
        <v>-1.3671707218503071</v>
      </c>
      <c r="N316" s="93">
        <f t="shared" si="18"/>
        <v>-0.28993633595829871</v>
      </c>
      <c r="O316" s="93">
        <f t="shared" si="19"/>
        <v>-1.2018136289968833</v>
      </c>
      <c r="P316" s="60"/>
    </row>
    <row r="317" spans="1:16">
      <c r="A317" s="79">
        <v>2060</v>
      </c>
      <c r="B317" s="80" t="s">
        <v>197</v>
      </c>
      <c r="C317" s="86">
        <v>0.4236111111111111</v>
      </c>
      <c r="D317" s="86">
        <v>0.42430555555555555</v>
      </c>
      <c r="E317" s="79">
        <v>1</v>
      </c>
      <c r="F317" s="79">
        <v>18</v>
      </c>
      <c r="G317" s="60"/>
      <c r="K317" s="60"/>
      <c r="L317" s="73">
        <f t="shared" si="16"/>
        <v>-0.89207713302747327</v>
      </c>
      <c r="M317" s="93">
        <f t="shared" si="17"/>
        <v>-0.86076816498953868</v>
      </c>
      <c r="N317" s="93">
        <f t="shared" si="18"/>
        <v>-7.1369790802412875E-2</v>
      </c>
      <c r="O317" s="93">
        <f t="shared" si="19"/>
        <v>1.1638789810550789</v>
      </c>
      <c r="P317" s="60"/>
    </row>
    <row r="318" spans="1:16">
      <c r="A318" s="79">
        <v>2062</v>
      </c>
      <c r="B318" s="80" t="s">
        <v>197</v>
      </c>
      <c r="C318" s="86">
        <v>0.47569444444444442</v>
      </c>
      <c r="D318" s="86">
        <v>0.47222222222222227</v>
      </c>
      <c r="E318" s="79">
        <v>-5</v>
      </c>
      <c r="F318" s="79">
        <v>9</v>
      </c>
      <c r="G318" s="60"/>
      <c r="K318" s="60"/>
      <c r="L318" s="73">
        <f t="shared" si="16"/>
        <v>-0.60225596845375451</v>
      </c>
      <c r="M318" s="93">
        <f t="shared" si="17"/>
        <v>-0.59804804150538038</v>
      </c>
      <c r="N318" s="93">
        <f t="shared" si="18"/>
        <v>-0.18065306338035578</v>
      </c>
      <c r="O318" s="93">
        <f t="shared" si="19"/>
        <v>-0.4739082105193565</v>
      </c>
      <c r="P318" s="60"/>
    </row>
    <row r="319" spans="1:16">
      <c r="A319" s="79">
        <v>2064</v>
      </c>
      <c r="B319" s="80" t="s">
        <v>197</v>
      </c>
      <c r="C319" s="86">
        <v>0.53194444444444444</v>
      </c>
      <c r="D319" s="86">
        <v>0.53263888888888888</v>
      </c>
      <c r="E319" s="79">
        <v>1</v>
      </c>
      <c r="F319" s="79">
        <v>13</v>
      </c>
      <c r="G319" s="60"/>
      <c r="K319" s="60"/>
      <c r="L319" s="73">
        <f t="shared" si="16"/>
        <v>-0.289249110714138</v>
      </c>
      <c r="M319" s="93">
        <f t="shared" si="17"/>
        <v>-0.26679223363405091</v>
      </c>
      <c r="N319" s="93">
        <f t="shared" si="18"/>
        <v>-7.1369790802412875E-2</v>
      </c>
      <c r="O319" s="93">
        <f t="shared" si="19"/>
        <v>0.25399720795817032</v>
      </c>
      <c r="P319" s="60"/>
    </row>
    <row r="320" spans="1:16">
      <c r="A320" s="79">
        <v>2066</v>
      </c>
      <c r="B320" s="80" t="s">
        <v>197</v>
      </c>
      <c r="C320" s="86">
        <v>0.58611111111111114</v>
      </c>
      <c r="D320" s="86">
        <v>0.5756944444444444</v>
      </c>
      <c r="E320" s="79">
        <v>-15</v>
      </c>
      <c r="F320" s="79">
        <v>12</v>
      </c>
      <c r="G320" s="60"/>
      <c r="K320" s="60"/>
      <c r="L320" s="73">
        <f t="shared" si="16"/>
        <v>1.2164900442529795E-2</v>
      </c>
      <c r="M320" s="93">
        <f t="shared" si="17"/>
        <v>-3.0724876300459881E-2</v>
      </c>
      <c r="N320" s="93">
        <f t="shared" si="18"/>
        <v>-0.36279185101026062</v>
      </c>
      <c r="O320" s="93">
        <f t="shared" si="19"/>
        <v>7.2020853338788646E-2</v>
      </c>
      <c r="P320" s="60"/>
    </row>
    <row r="321" spans="1:16">
      <c r="A321" s="79">
        <v>2068</v>
      </c>
      <c r="B321" s="80" t="s">
        <v>197</v>
      </c>
      <c r="C321" s="86">
        <v>0.67638888888888893</v>
      </c>
      <c r="D321" s="86">
        <v>0.67013888888888884</v>
      </c>
      <c r="E321" s="79">
        <v>-9</v>
      </c>
      <c r="F321" s="79">
        <v>10</v>
      </c>
      <c r="G321" s="60"/>
      <c r="K321" s="60"/>
      <c r="L321" s="73">
        <f t="shared" si="16"/>
        <v>0.51452158570364259</v>
      </c>
      <c r="M321" s="93">
        <f t="shared" si="17"/>
        <v>0.48710029462483706</v>
      </c>
      <c r="N321" s="93">
        <f t="shared" si="18"/>
        <v>-0.25350857843231772</v>
      </c>
      <c r="O321" s="93">
        <f t="shared" si="19"/>
        <v>-0.29193185589997478</v>
      </c>
      <c r="P321" s="60"/>
    </row>
    <row r="322" spans="1:16">
      <c r="A322" s="79">
        <v>2072</v>
      </c>
      <c r="B322" s="80" t="s">
        <v>197</v>
      </c>
      <c r="C322" s="86">
        <v>0.7909722222222223</v>
      </c>
      <c r="D322" s="86">
        <v>0.79166666666666663</v>
      </c>
      <c r="E322" s="79">
        <v>1</v>
      </c>
      <c r="F322" s="79">
        <v>29</v>
      </c>
      <c r="G322" s="60"/>
      <c r="K322" s="60"/>
      <c r="L322" s="73">
        <f t="shared" si="16"/>
        <v>1.1521281477658243</v>
      </c>
      <c r="M322" s="93">
        <f t="shared" si="17"/>
        <v>1.1534194483890061</v>
      </c>
      <c r="N322" s="93">
        <f t="shared" si="18"/>
        <v>-7.1369790802412875E-2</v>
      </c>
      <c r="O322" s="93">
        <f t="shared" si="19"/>
        <v>3.1656188818682778</v>
      </c>
      <c r="P322" s="60"/>
    </row>
    <row r="323" spans="1:16">
      <c r="A323" s="79">
        <v>2074</v>
      </c>
      <c r="B323" s="80" t="s">
        <v>197</v>
      </c>
      <c r="C323" s="86">
        <v>0.84305555555555556</v>
      </c>
      <c r="D323" s="86">
        <v>0.8256944444444444</v>
      </c>
      <c r="E323" s="79">
        <v>-25</v>
      </c>
      <c r="F323" s="79">
        <v>10</v>
      </c>
      <c r="G323" s="60"/>
      <c r="K323" s="60"/>
      <c r="L323" s="73">
        <f t="shared" si="16"/>
        <v>1.4419493123395426</v>
      </c>
      <c r="M323" s="93">
        <f t="shared" si="17"/>
        <v>1.3399888114429732</v>
      </c>
      <c r="N323" s="93">
        <f t="shared" si="18"/>
        <v>-0.54493063864016544</v>
      </c>
      <c r="O323" s="93">
        <f t="shared" si="19"/>
        <v>-0.29193185589997478</v>
      </c>
      <c r="P323" s="60"/>
    </row>
    <row r="324" spans="1:16">
      <c r="A324" s="79">
        <v>2076</v>
      </c>
      <c r="B324" s="80" t="s">
        <v>163</v>
      </c>
      <c r="C324" s="86">
        <v>0.62638888888888888</v>
      </c>
      <c r="D324" s="86">
        <v>0.61249999999999993</v>
      </c>
      <c r="E324" s="79">
        <v>-20</v>
      </c>
      <c r="F324" s="79">
        <v>7</v>
      </c>
      <c r="G324" s="60"/>
      <c r="K324" s="60"/>
      <c r="L324" s="73">
        <f t="shared" si="16"/>
        <v>0.23629326771287221</v>
      </c>
      <c r="M324" s="93">
        <f t="shared" si="17"/>
        <v>0.17107463883954546</v>
      </c>
      <c r="N324" s="93">
        <f t="shared" si="18"/>
        <v>-0.45386124482521306</v>
      </c>
      <c r="O324" s="93">
        <f t="shared" si="19"/>
        <v>-0.83786091975811994</v>
      </c>
      <c r="P324" s="60"/>
    </row>
    <row r="325" spans="1:16">
      <c r="A325" s="79">
        <v>2079</v>
      </c>
      <c r="B325" s="80" t="s">
        <v>217</v>
      </c>
      <c r="C325" s="86">
        <v>0.52777777777777779</v>
      </c>
      <c r="D325" s="86">
        <v>0.53611111111111109</v>
      </c>
      <c r="E325" s="79">
        <v>12</v>
      </c>
      <c r="F325" s="79">
        <v>8</v>
      </c>
      <c r="G325" s="60"/>
      <c r="K325" s="60"/>
      <c r="L325" s="73">
        <f t="shared" ref="L325:L334" si="20">STANDARDIZE(C325,$I$4,$J$4)</f>
        <v>-0.31243480388003542</v>
      </c>
      <c r="M325" s="93">
        <f t="shared" ref="M325:M334" si="21">STANDARDIZE(D325,$I$5,$J$5)</f>
        <v>-0.24775454352650331</v>
      </c>
      <c r="N325" s="93">
        <f t="shared" ref="N325:N334" si="22">STANDARDIZE(E325,$I$6,$J$6)</f>
        <v>0.12898287559048247</v>
      </c>
      <c r="O325" s="93">
        <f t="shared" ref="O325:O334" si="23">STANDARDIZE(F325,$I$7,$J$7)</f>
        <v>-0.65588456513873816</v>
      </c>
      <c r="P325" s="60"/>
    </row>
    <row r="326" spans="1:16">
      <c r="A326" s="79">
        <v>2080</v>
      </c>
      <c r="B326" s="80" t="s">
        <v>161</v>
      </c>
      <c r="C326" s="86">
        <v>0.55833333333333335</v>
      </c>
      <c r="D326" s="86">
        <v>0.55555555555555558</v>
      </c>
      <c r="E326" s="79">
        <v>-4</v>
      </c>
      <c r="F326" s="79">
        <v>7</v>
      </c>
      <c r="G326" s="60"/>
      <c r="K326" s="60"/>
      <c r="L326" s="73">
        <f t="shared" si="20"/>
        <v>-0.14240638733012032</v>
      </c>
      <c r="M326" s="93">
        <f t="shared" si="21"/>
        <v>-0.14114347892423604</v>
      </c>
      <c r="N326" s="93">
        <f t="shared" si="22"/>
        <v>-0.16243918461736531</v>
      </c>
      <c r="O326" s="93">
        <f t="shared" si="23"/>
        <v>-0.83786091975811994</v>
      </c>
      <c r="P326" s="60"/>
    </row>
    <row r="327" spans="1:16">
      <c r="A327" s="79">
        <v>2085</v>
      </c>
      <c r="B327" s="80" t="s">
        <v>195</v>
      </c>
      <c r="C327" s="86">
        <v>0.44791666666666669</v>
      </c>
      <c r="D327" s="86">
        <v>0.43888888888888888</v>
      </c>
      <c r="E327" s="79">
        <v>-13</v>
      </c>
      <c r="F327" s="79">
        <v>9</v>
      </c>
      <c r="G327" s="60"/>
      <c r="K327" s="60"/>
      <c r="L327" s="73">
        <f t="shared" si="20"/>
        <v>-0.75682725622640423</v>
      </c>
      <c r="M327" s="93">
        <f t="shared" si="21"/>
        <v>-0.78080986653783835</v>
      </c>
      <c r="N327" s="93">
        <f t="shared" si="22"/>
        <v>-0.32636409348427964</v>
      </c>
      <c r="O327" s="93">
        <f t="shared" si="23"/>
        <v>-0.4739082105193565</v>
      </c>
      <c r="P327" s="60"/>
    </row>
    <row r="328" spans="1:16">
      <c r="A328" s="79">
        <v>2086</v>
      </c>
      <c r="B328" s="80" t="s">
        <v>201</v>
      </c>
      <c r="C328" s="86">
        <v>0.61944444444444446</v>
      </c>
      <c r="D328" s="86">
        <v>0.60347222222222219</v>
      </c>
      <c r="E328" s="79">
        <v>-23</v>
      </c>
      <c r="F328" s="79">
        <v>8</v>
      </c>
      <c r="G328" s="60"/>
      <c r="K328" s="60"/>
      <c r="L328" s="73">
        <f t="shared" si="20"/>
        <v>0.19765044576970983</v>
      </c>
      <c r="M328" s="93">
        <f t="shared" si="21"/>
        <v>0.12157664455992165</v>
      </c>
      <c r="N328" s="93">
        <f t="shared" si="22"/>
        <v>-0.50850288111418451</v>
      </c>
      <c r="O328" s="93">
        <f t="shared" si="23"/>
        <v>-0.65588456513873816</v>
      </c>
      <c r="P328" s="60"/>
    </row>
    <row r="329" spans="1:16">
      <c r="A329" s="79">
        <v>2088</v>
      </c>
      <c r="B329" s="80" t="s">
        <v>158</v>
      </c>
      <c r="C329" s="86">
        <v>0.52916666666666667</v>
      </c>
      <c r="D329" s="86">
        <v>0.54861111111111105</v>
      </c>
      <c r="E329" s="79">
        <v>28</v>
      </c>
      <c r="F329" s="79">
        <v>12</v>
      </c>
      <c r="G329" s="60"/>
      <c r="K329" s="60"/>
      <c r="L329" s="73">
        <f t="shared" si="20"/>
        <v>-0.30470623949140291</v>
      </c>
      <c r="M329" s="93">
        <f t="shared" si="21"/>
        <v>-0.17921885913933189</v>
      </c>
      <c r="N329" s="93">
        <f t="shared" si="22"/>
        <v>0.42040493579833016</v>
      </c>
      <c r="O329" s="93">
        <f t="shared" si="23"/>
        <v>7.2020853338788646E-2</v>
      </c>
      <c r="P329" s="60"/>
    </row>
    <row r="330" spans="1:16">
      <c r="A330" s="79">
        <v>2092</v>
      </c>
      <c r="B330" s="80" t="s">
        <v>161</v>
      </c>
      <c r="C330" s="86">
        <v>0.91319444444444453</v>
      </c>
      <c r="D330" s="86">
        <v>0.92013888888888884</v>
      </c>
      <c r="E330" s="79">
        <v>10</v>
      </c>
      <c r="F330" s="79">
        <v>11</v>
      </c>
      <c r="G330" s="60"/>
      <c r="K330" s="60"/>
      <c r="L330" s="73">
        <f t="shared" si="20"/>
        <v>1.8322418139654846</v>
      </c>
      <c r="M330" s="93">
        <f t="shared" si="21"/>
        <v>1.8578139823682702</v>
      </c>
      <c r="N330" s="93">
        <f t="shared" si="22"/>
        <v>9.2555118064501479E-2</v>
      </c>
      <c r="O330" s="93">
        <f t="shared" si="23"/>
        <v>-0.10995550128059307</v>
      </c>
      <c r="P330" s="60"/>
    </row>
    <row r="331" spans="1:16">
      <c r="A331" s="79">
        <v>2094</v>
      </c>
      <c r="B331" s="80" t="s">
        <v>161</v>
      </c>
      <c r="C331" s="86">
        <v>0.99861111111111101</v>
      </c>
      <c r="D331" s="86">
        <v>0.98333333333333339</v>
      </c>
      <c r="E331" s="79">
        <v>-22</v>
      </c>
      <c r="F331" s="79">
        <v>7</v>
      </c>
      <c r="G331" s="60"/>
      <c r="K331" s="60"/>
      <c r="L331" s="73">
        <f t="shared" si="20"/>
        <v>2.3075485238663824</v>
      </c>
      <c r="M331" s="93">
        <f t="shared" si="21"/>
        <v>2.2042999423256386</v>
      </c>
      <c r="N331" s="93">
        <f t="shared" si="22"/>
        <v>-0.49028900235119399</v>
      </c>
      <c r="O331" s="93">
        <f t="shared" si="23"/>
        <v>-0.83786091975811994</v>
      </c>
      <c r="P331" s="60"/>
    </row>
    <row r="332" spans="1:16">
      <c r="A332" s="79">
        <v>2096</v>
      </c>
      <c r="B332" s="80" t="s">
        <v>161</v>
      </c>
      <c r="C332" s="86">
        <v>0.25694444444444448</v>
      </c>
      <c r="D332" s="86">
        <v>0.24236111111111111</v>
      </c>
      <c r="E332" s="79">
        <v>-21</v>
      </c>
      <c r="F332" s="79">
        <v>8</v>
      </c>
      <c r="G332" s="60"/>
      <c r="K332" s="60"/>
      <c r="L332" s="73">
        <f t="shared" si="20"/>
        <v>-1.8195048596633734</v>
      </c>
      <c r="M332" s="93">
        <f t="shared" si="21"/>
        <v>-1.858343126625037</v>
      </c>
      <c r="N332" s="93">
        <f t="shared" si="22"/>
        <v>-0.47207512358820353</v>
      </c>
      <c r="O332" s="93">
        <f t="shared" si="23"/>
        <v>-0.65588456513873816</v>
      </c>
      <c r="P332" s="60"/>
    </row>
    <row r="333" spans="1:16">
      <c r="A333" s="79">
        <v>2097</v>
      </c>
      <c r="B333" s="80" t="s">
        <v>179</v>
      </c>
      <c r="C333" s="86">
        <v>0.44236111111111115</v>
      </c>
      <c r="D333" s="86">
        <v>0.43611111111111112</v>
      </c>
      <c r="E333" s="79">
        <v>-9</v>
      </c>
      <c r="F333" s="79">
        <v>9</v>
      </c>
      <c r="G333" s="60"/>
      <c r="K333" s="60"/>
      <c r="L333" s="73">
        <f t="shared" si="20"/>
        <v>-0.78774151378093415</v>
      </c>
      <c r="M333" s="93">
        <f t="shared" si="21"/>
        <v>-0.79604001862387641</v>
      </c>
      <c r="N333" s="93">
        <f t="shared" si="22"/>
        <v>-0.25350857843231772</v>
      </c>
      <c r="O333" s="93">
        <f t="shared" si="23"/>
        <v>-0.4739082105193565</v>
      </c>
      <c r="P333" s="60"/>
    </row>
    <row r="334" spans="1:16">
      <c r="A334" s="79">
        <v>2098</v>
      </c>
      <c r="B334" s="80" t="s">
        <v>161</v>
      </c>
      <c r="C334" s="86">
        <v>0.29722222222222222</v>
      </c>
      <c r="D334" s="86">
        <v>0.28888888888888892</v>
      </c>
      <c r="E334" s="79">
        <v>-12</v>
      </c>
      <c r="F334" s="79">
        <v>8</v>
      </c>
      <c r="G334" s="60"/>
      <c r="K334" s="60"/>
      <c r="L334" s="73">
        <f t="shared" si="20"/>
        <v>-1.5953764923930309</v>
      </c>
      <c r="M334" s="93">
        <f t="shared" si="21"/>
        <v>-1.603238079183898</v>
      </c>
      <c r="N334" s="93">
        <f t="shared" si="22"/>
        <v>-0.30815021472128917</v>
      </c>
      <c r="O334" s="93">
        <f t="shared" si="23"/>
        <v>-0.65588456513873816</v>
      </c>
      <c r="P334" s="60"/>
    </row>
    <row r="335" spans="1:16">
      <c r="A335" s="78" t="s">
        <v>235</v>
      </c>
      <c r="B335" s="78" t="s">
        <v>235</v>
      </c>
      <c r="C335" s="87" t="s">
        <v>235</v>
      </c>
      <c r="D335" s="87" t="s">
        <v>235</v>
      </c>
      <c r="E335" s="78" t="s">
        <v>235</v>
      </c>
      <c r="F335" s="78" t="s">
        <v>235</v>
      </c>
      <c r="G335" s="60"/>
      <c r="K335" s="60"/>
      <c r="P335" s="60"/>
    </row>
  </sheetData>
  <mergeCells count="2">
    <mergeCell ref="A1:H1"/>
    <mergeCell ref="Q4:S7"/>
  </mergeCells>
  <conditionalFormatting sqref="N4:N334">
    <cfRule type="colorScale" priority="2">
      <colorScale>
        <cfvo type="min"/>
        <cfvo type="percentile" val="50"/>
        <cfvo type="max"/>
        <color rgb="FF63BE7B"/>
        <color rgb="FFFFEB84"/>
        <color rgb="FFF8696B"/>
      </colorScale>
    </cfRule>
  </conditionalFormatting>
  <conditionalFormatting sqref="O4:O33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B78B9-A8A6-45DB-BFE7-F3F0607E7E4B}">
  <sheetPr codeName="Sheet10"/>
  <dimension ref="A1:L73"/>
  <sheetViews>
    <sheetView topLeftCell="A34" workbookViewId="0">
      <selection activeCell="N32" sqref="N32"/>
    </sheetView>
  </sheetViews>
  <sheetFormatPr defaultRowHeight="13.5" customHeight="1"/>
  <cols>
    <col min="1" max="6" width="5.5703125" bestFit="1" customWidth="1"/>
    <col min="7" max="7" width="6.5703125" bestFit="1" customWidth="1"/>
    <col min="8" max="8" width="7.7109375" bestFit="1" customWidth="1"/>
    <col min="9" max="9" width="13.7109375" bestFit="1" customWidth="1"/>
    <col min="10" max="10" width="15" bestFit="1" customWidth="1"/>
    <col min="11" max="11" width="22.140625" bestFit="1" customWidth="1"/>
    <col min="12" max="12" width="20.28515625" bestFit="1" customWidth="1"/>
  </cols>
  <sheetData>
    <row r="1" spans="2:12" ht="13.5" customHeight="1">
      <c r="B1" s="187" t="s">
        <v>236</v>
      </c>
      <c r="C1" s="187"/>
      <c r="D1" s="187"/>
      <c r="E1" s="187"/>
      <c r="F1" s="187"/>
      <c r="G1" s="187"/>
      <c r="H1" s="187"/>
      <c r="I1" s="94"/>
      <c r="J1" s="94"/>
      <c r="K1" s="94"/>
      <c r="L1" s="94"/>
    </row>
    <row r="3" spans="2:12" ht="13.5" customHeight="1" thickBot="1">
      <c r="B3" s="160" t="s">
        <v>237</v>
      </c>
      <c r="C3" s="161" t="s">
        <v>238</v>
      </c>
      <c r="D3" s="161" t="s">
        <v>239</v>
      </c>
      <c r="E3" s="161" t="s">
        <v>240</v>
      </c>
      <c r="F3" s="161" t="s">
        <v>241</v>
      </c>
      <c r="G3" s="161" t="s">
        <v>242</v>
      </c>
      <c r="H3" s="161" t="s">
        <v>243</v>
      </c>
      <c r="I3" s="145" t="s">
        <v>244</v>
      </c>
      <c r="J3" s="146" t="s">
        <v>245</v>
      </c>
      <c r="K3" s="144" t="s">
        <v>246</v>
      </c>
      <c r="L3" s="147" t="s">
        <v>247</v>
      </c>
    </row>
    <row r="4" spans="2:12" ht="13.5" customHeight="1" thickTop="1">
      <c r="B4" s="162">
        <v>3</v>
      </c>
      <c r="C4" s="163">
        <v>2</v>
      </c>
      <c r="D4" s="163">
        <v>0</v>
      </c>
      <c r="E4" s="163">
        <v>2</v>
      </c>
      <c r="F4" s="163">
        <v>2</v>
      </c>
      <c r="G4" s="163">
        <v>2</v>
      </c>
      <c r="H4" s="164">
        <v>3</v>
      </c>
      <c r="I4" s="165">
        <v>1.6666666666666667</v>
      </c>
      <c r="J4" s="165">
        <v>2</v>
      </c>
      <c r="K4" s="166">
        <v>0.36</v>
      </c>
      <c r="L4" s="167">
        <v>20</v>
      </c>
    </row>
    <row r="5" spans="2:12" ht="13.5" customHeight="1">
      <c r="B5" s="166">
        <v>2</v>
      </c>
      <c r="C5" s="168">
        <v>2</v>
      </c>
      <c r="D5" s="168">
        <v>2</v>
      </c>
      <c r="E5" s="168">
        <v>2</v>
      </c>
      <c r="F5" s="168">
        <v>2</v>
      </c>
      <c r="G5" s="168">
        <v>2</v>
      </c>
      <c r="H5" s="167">
        <v>2</v>
      </c>
      <c r="I5" s="165">
        <v>2</v>
      </c>
      <c r="J5" s="165">
        <v>2</v>
      </c>
      <c r="K5" s="166">
        <v>7.99</v>
      </c>
      <c r="L5" s="167">
        <v>12</v>
      </c>
    </row>
    <row r="6" spans="2:12" ht="13.5" customHeight="1">
      <c r="B6" s="166">
        <v>2</v>
      </c>
      <c r="C6" s="168">
        <v>2</v>
      </c>
      <c r="D6" s="168">
        <v>3</v>
      </c>
      <c r="E6" s="168">
        <v>2</v>
      </c>
      <c r="F6" s="168">
        <v>2</v>
      </c>
      <c r="G6" s="168">
        <v>2</v>
      </c>
      <c r="H6" s="167">
        <v>2</v>
      </c>
      <c r="I6" s="165">
        <v>2.3333333333333335</v>
      </c>
      <c r="J6" s="165">
        <v>2</v>
      </c>
      <c r="K6" s="166">
        <v>0.04</v>
      </c>
      <c r="L6" s="167">
        <v>15</v>
      </c>
    </row>
    <row r="7" spans="2:12" ht="13.5" customHeight="1">
      <c r="B7" s="166">
        <v>3</v>
      </c>
      <c r="C7" s="168">
        <v>3</v>
      </c>
      <c r="D7" s="168">
        <v>4</v>
      </c>
      <c r="E7" s="168">
        <v>4</v>
      </c>
      <c r="F7" s="168">
        <v>1</v>
      </c>
      <c r="G7" s="168">
        <v>2</v>
      </c>
      <c r="H7" s="167">
        <v>3</v>
      </c>
      <c r="I7" s="165">
        <v>3.3333333333333335</v>
      </c>
      <c r="J7" s="165">
        <v>2.3333333333333335</v>
      </c>
      <c r="K7" s="169">
        <v>24.31</v>
      </c>
      <c r="L7" s="167">
        <v>11</v>
      </c>
    </row>
    <row r="8" spans="2:12" ht="13.5" customHeight="1">
      <c r="B8" s="166">
        <v>3</v>
      </c>
      <c r="C8" s="168">
        <v>3</v>
      </c>
      <c r="D8" s="168">
        <v>4</v>
      </c>
      <c r="E8" s="168">
        <v>2</v>
      </c>
      <c r="F8" s="168">
        <v>3</v>
      </c>
      <c r="G8" s="168">
        <v>3</v>
      </c>
      <c r="H8" s="167">
        <v>4</v>
      </c>
      <c r="I8" s="165">
        <v>3.3333333333333335</v>
      </c>
      <c r="J8" s="165">
        <v>2.6666666666666665</v>
      </c>
      <c r="K8" s="166">
        <v>0.65</v>
      </c>
      <c r="L8" s="167">
        <v>22</v>
      </c>
    </row>
    <row r="9" spans="2:12" ht="13.5" customHeight="1">
      <c r="B9" s="166">
        <v>2</v>
      </c>
      <c r="C9" s="168">
        <v>2</v>
      </c>
      <c r="D9" s="168">
        <v>2</v>
      </c>
      <c r="E9" s="168">
        <v>2</v>
      </c>
      <c r="F9" s="168">
        <v>2</v>
      </c>
      <c r="G9" s="168">
        <v>2</v>
      </c>
      <c r="H9" s="167">
        <v>2</v>
      </c>
      <c r="I9" s="165">
        <v>2</v>
      </c>
      <c r="J9" s="165">
        <v>2</v>
      </c>
      <c r="K9" s="166">
        <v>7.0000000000000007E-2</v>
      </c>
      <c r="L9" s="167">
        <v>6</v>
      </c>
    </row>
    <row r="10" spans="2:12" ht="13.5" customHeight="1">
      <c r="B10" s="166">
        <v>3</v>
      </c>
      <c r="C10" s="168">
        <v>3</v>
      </c>
      <c r="D10" s="168">
        <v>4</v>
      </c>
      <c r="E10" s="168">
        <v>3</v>
      </c>
      <c r="F10" s="168">
        <v>3</v>
      </c>
      <c r="G10" s="168">
        <v>3</v>
      </c>
      <c r="H10" s="167">
        <v>3</v>
      </c>
      <c r="I10" s="165">
        <v>3.3333333333333335</v>
      </c>
      <c r="J10" s="165">
        <v>3</v>
      </c>
      <c r="K10" s="169">
        <v>1.17</v>
      </c>
      <c r="L10" s="167">
        <v>39</v>
      </c>
    </row>
    <row r="11" spans="2:12" ht="13.5" customHeight="1">
      <c r="B11" s="166">
        <v>4</v>
      </c>
      <c r="C11" s="168">
        <v>4</v>
      </c>
      <c r="D11" s="168">
        <v>4</v>
      </c>
      <c r="E11" s="168">
        <v>4</v>
      </c>
      <c r="F11" s="168">
        <v>4</v>
      </c>
      <c r="G11" s="168">
        <v>4</v>
      </c>
      <c r="H11" s="167">
        <v>4</v>
      </c>
      <c r="I11" s="165">
        <v>4</v>
      </c>
      <c r="J11" s="165">
        <v>4</v>
      </c>
      <c r="K11" s="166">
        <v>8.6300000000000008</v>
      </c>
      <c r="L11" s="167">
        <v>19</v>
      </c>
    </row>
    <row r="12" spans="2:12" ht="13.5" customHeight="1">
      <c r="B12" s="166">
        <v>4</v>
      </c>
      <c r="C12" s="168">
        <v>4</v>
      </c>
      <c r="D12" s="168">
        <v>4</v>
      </c>
      <c r="E12" s="168">
        <v>4</v>
      </c>
      <c r="F12" s="168">
        <v>4</v>
      </c>
      <c r="G12" s="168">
        <v>4</v>
      </c>
      <c r="H12" s="167">
        <v>4</v>
      </c>
      <c r="I12" s="165">
        <v>4</v>
      </c>
      <c r="J12" s="165">
        <v>4</v>
      </c>
      <c r="K12" s="169">
        <v>1.1599999999999999</v>
      </c>
      <c r="L12" s="167">
        <v>12</v>
      </c>
    </row>
    <row r="13" spans="2:12" ht="13.5" customHeight="1">
      <c r="B13" s="166">
        <v>3</v>
      </c>
      <c r="C13" s="168">
        <v>3</v>
      </c>
      <c r="D13" s="168">
        <v>3</v>
      </c>
      <c r="E13" s="168">
        <v>3</v>
      </c>
      <c r="F13" s="168">
        <v>3</v>
      </c>
      <c r="G13" s="168">
        <v>3</v>
      </c>
      <c r="H13" s="167">
        <v>3</v>
      </c>
      <c r="I13" s="165">
        <v>3</v>
      </c>
      <c r="J13" s="165">
        <v>3</v>
      </c>
      <c r="K13" s="166">
        <v>0.02</v>
      </c>
      <c r="L13" s="167">
        <v>13</v>
      </c>
    </row>
    <row r="14" spans="2:12" ht="13.5" customHeight="1">
      <c r="B14" s="166">
        <v>3</v>
      </c>
      <c r="C14" s="168">
        <v>3</v>
      </c>
      <c r="D14" s="168">
        <v>3</v>
      </c>
      <c r="E14" s="168">
        <v>3</v>
      </c>
      <c r="F14" s="168">
        <v>4</v>
      </c>
      <c r="G14" s="168">
        <v>3</v>
      </c>
      <c r="H14" s="167">
        <v>3</v>
      </c>
      <c r="I14" s="165">
        <v>3</v>
      </c>
      <c r="J14" s="165">
        <v>3.3333333333333335</v>
      </c>
      <c r="K14" s="166">
        <v>0.91</v>
      </c>
      <c r="L14" s="167">
        <v>13</v>
      </c>
    </row>
    <row r="15" spans="2:12" ht="13.5" customHeight="1">
      <c r="B15" s="166">
        <v>3</v>
      </c>
      <c r="C15" s="168">
        <v>2</v>
      </c>
      <c r="D15" s="168">
        <v>3</v>
      </c>
      <c r="E15" s="168">
        <v>3</v>
      </c>
      <c r="F15" s="168">
        <v>4</v>
      </c>
      <c r="G15" s="168">
        <v>4</v>
      </c>
      <c r="H15" s="167">
        <v>3</v>
      </c>
      <c r="I15" s="165">
        <v>2.6666666666666665</v>
      </c>
      <c r="J15" s="165">
        <v>3.6666666666666665</v>
      </c>
      <c r="K15" s="166">
        <v>0.06</v>
      </c>
      <c r="L15" s="167">
        <v>19</v>
      </c>
    </row>
    <row r="16" spans="2:12" ht="13.5" customHeight="1">
      <c r="B16" s="166">
        <v>4</v>
      </c>
      <c r="C16" s="168">
        <v>4</v>
      </c>
      <c r="D16" s="168">
        <v>4</v>
      </c>
      <c r="E16" s="168">
        <v>4</v>
      </c>
      <c r="F16" s="168">
        <v>4</v>
      </c>
      <c r="G16" s="168">
        <v>4</v>
      </c>
      <c r="H16" s="167">
        <v>4</v>
      </c>
      <c r="I16" s="165">
        <v>4</v>
      </c>
      <c r="J16" s="165">
        <v>4</v>
      </c>
      <c r="K16" s="166">
        <v>0.15</v>
      </c>
      <c r="L16" s="167">
        <v>47</v>
      </c>
    </row>
    <row r="17" spans="2:12" ht="13.5" customHeight="1">
      <c r="B17" s="166">
        <v>4</v>
      </c>
      <c r="C17" s="168">
        <v>4</v>
      </c>
      <c r="D17" s="168">
        <v>4</v>
      </c>
      <c r="E17" s="168">
        <v>4</v>
      </c>
      <c r="F17" s="168">
        <v>4</v>
      </c>
      <c r="G17" s="168">
        <v>4</v>
      </c>
      <c r="H17" s="167">
        <v>4</v>
      </c>
      <c r="I17" s="165">
        <v>4</v>
      </c>
      <c r="J17" s="165">
        <v>4</v>
      </c>
      <c r="K17" s="166">
        <v>23.24</v>
      </c>
      <c r="L17" s="167">
        <v>24</v>
      </c>
    </row>
    <row r="18" spans="2:12" ht="13.5" customHeight="1">
      <c r="B18" s="166">
        <v>4</v>
      </c>
      <c r="C18" s="168">
        <v>4</v>
      </c>
      <c r="D18" s="168">
        <v>4</v>
      </c>
      <c r="E18" s="168">
        <v>4</v>
      </c>
      <c r="F18" s="168">
        <v>4</v>
      </c>
      <c r="G18" s="168">
        <v>4</v>
      </c>
      <c r="H18" s="167">
        <v>1</v>
      </c>
      <c r="I18" s="165">
        <v>4</v>
      </c>
      <c r="J18" s="165">
        <v>4</v>
      </c>
      <c r="K18" s="166">
        <v>0.05</v>
      </c>
      <c r="L18" s="167">
        <v>19</v>
      </c>
    </row>
    <row r="19" spans="2:12" ht="13.5" customHeight="1">
      <c r="B19" s="166">
        <v>3</v>
      </c>
      <c r="C19" s="168">
        <v>4</v>
      </c>
      <c r="D19" s="168">
        <v>4</v>
      </c>
      <c r="E19" s="168">
        <v>4</v>
      </c>
      <c r="F19" s="168">
        <v>4</v>
      </c>
      <c r="G19" s="168">
        <v>4</v>
      </c>
      <c r="H19" s="167">
        <v>4</v>
      </c>
      <c r="I19" s="165">
        <v>3.6666666666666665</v>
      </c>
      <c r="J19" s="165">
        <v>4</v>
      </c>
      <c r="K19" s="166">
        <v>5.35</v>
      </c>
      <c r="L19" s="167">
        <v>17</v>
      </c>
    </row>
    <row r="20" spans="2:12" ht="13.5" customHeight="1">
      <c r="B20" s="166">
        <v>2</v>
      </c>
      <c r="C20" s="168">
        <v>2</v>
      </c>
      <c r="D20" s="168">
        <v>2</v>
      </c>
      <c r="E20" s="168">
        <v>2</v>
      </c>
      <c r="F20" s="168">
        <v>2</v>
      </c>
      <c r="G20" s="168">
        <v>2</v>
      </c>
      <c r="H20" s="167">
        <v>3</v>
      </c>
      <c r="I20" s="165">
        <v>2</v>
      </c>
      <c r="J20" s="165">
        <v>2</v>
      </c>
      <c r="K20" s="166">
        <v>0.03</v>
      </c>
      <c r="L20" s="167">
        <v>13</v>
      </c>
    </row>
    <row r="21" spans="2:12" ht="13.5" customHeight="1">
      <c r="B21" s="166">
        <v>2</v>
      </c>
      <c r="C21" s="168">
        <v>2</v>
      </c>
      <c r="D21" s="168">
        <v>3</v>
      </c>
      <c r="E21" s="168">
        <v>3</v>
      </c>
      <c r="F21" s="168">
        <v>3</v>
      </c>
      <c r="G21" s="168">
        <v>2</v>
      </c>
      <c r="H21" s="167">
        <v>3</v>
      </c>
      <c r="I21" s="165">
        <v>2.3333333333333335</v>
      </c>
      <c r="J21" s="165">
        <v>2.6666666666666665</v>
      </c>
      <c r="K21" s="166">
        <v>0.01</v>
      </c>
      <c r="L21" s="167">
        <v>8</v>
      </c>
    </row>
    <row r="22" spans="2:12" ht="13.5" customHeight="1">
      <c r="B22" s="166">
        <v>2</v>
      </c>
      <c r="C22" s="168">
        <v>2</v>
      </c>
      <c r="D22" s="168">
        <v>3</v>
      </c>
      <c r="E22" s="168">
        <v>3</v>
      </c>
      <c r="F22" s="168">
        <v>3</v>
      </c>
      <c r="G22" s="168">
        <v>3</v>
      </c>
      <c r="H22" s="167">
        <v>3</v>
      </c>
      <c r="I22" s="165">
        <v>2.3333333333333335</v>
      </c>
      <c r="J22" s="165">
        <v>3</v>
      </c>
      <c r="K22" s="166">
        <v>0.05</v>
      </c>
      <c r="L22" s="167">
        <v>33</v>
      </c>
    </row>
    <row r="23" spans="2:12" ht="13.5" customHeight="1">
      <c r="B23" s="166">
        <v>3</v>
      </c>
      <c r="C23" s="168">
        <v>4</v>
      </c>
      <c r="D23" s="168">
        <v>4</v>
      </c>
      <c r="E23" s="168">
        <v>3</v>
      </c>
      <c r="F23" s="168">
        <v>3</v>
      </c>
      <c r="G23" s="168">
        <v>3</v>
      </c>
      <c r="H23" s="170">
        <v>2</v>
      </c>
      <c r="I23" s="165">
        <v>3.6666666666666665</v>
      </c>
      <c r="J23" s="165">
        <v>3</v>
      </c>
      <c r="K23" s="166">
        <v>0.05</v>
      </c>
      <c r="L23" s="167">
        <v>21</v>
      </c>
    </row>
    <row r="24" spans="2:12" ht="13.5" customHeight="1">
      <c r="B24" s="166">
        <v>4</v>
      </c>
      <c r="C24" s="168">
        <v>3</v>
      </c>
      <c r="D24" s="168">
        <v>4</v>
      </c>
      <c r="E24" s="168">
        <v>4</v>
      </c>
      <c r="F24" s="168">
        <v>3</v>
      </c>
      <c r="G24" s="168">
        <v>3</v>
      </c>
      <c r="H24" s="167">
        <v>3</v>
      </c>
      <c r="I24" s="165">
        <v>3.6666666666666665</v>
      </c>
      <c r="J24" s="165">
        <v>3.3333333333333335</v>
      </c>
      <c r="K24" s="166">
        <v>2.4300000000000002</v>
      </c>
      <c r="L24" s="167">
        <v>28</v>
      </c>
    </row>
    <row r="25" spans="2:12" ht="13.5" customHeight="1">
      <c r="B25" s="166">
        <v>4</v>
      </c>
      <c r="C25" s="168">
        <v>4</v>
      </c>
      <c r="D25" s="168">
        <v>4</v>
      </c>
      <c r="E25" s="168">
        <v>4</v>
      </c>
      <c r="F25" s="168">
        <v>4</v>
      </c>
      <c r="G25" s="168">
        <v>4</v>
      </c>
      <c r="H25" s="167">
        <v>4</v>
      </c>
      <c r="I25" s="165">
        <v>4</v>
      </c>
      <c r="J25" s="165">
        <v>4</v>
      </c>
      <c r="K25" s="166">
        <v>0.03</v>
      </c>
      <c r="L25" s="167">
        <v>13</v>
      </c>
    </row>
    <row r="26" spans="2:12" ht="13.5" customHeight="1">
      <c r="B26" s="166">
        <v>1</v>
      </c>
      <c r="C26" s="168">
        <v>1</v>
      </c>
      <c r="D26" s="168">
        <v>1</v>
      </c>
      <c r="E26" s="168">
        <v>1</v>
      </c>
      <c r="F26" s="168">
        <v>1</v>
      </c>
      <c r="G26" s="168">
        <v>1</v>
      </c>
      <c r="H26" s="167">
        <v>3</v>
      </c>
      <c r="I26" s="165">
        <v>1</v>
      </c>
      <c r="J26" s="165">
        <v>1</v>
      </c>
      <c r="K26" s="166">
        <v>48.92</v>
      </c>
      <c r="L26" s="167">
        <v>2</v>
      </c>
    </row>
    <row r="27" spans="2:12" ht="13.5" customHeight="1">
      <c r="B27" s="166">
        <v>3</v>
      </c>
      <c r="C27" s="168">
        <v>3</v>
      </c>
      <c r="D27" s="168">
        <v>3</v>
      </c>
      <c r="E27" s="168">
        <v>3</v>
      </c>
      <c r="F27" s="168">
        <v>3</v>
      </c>
      <c r="G27" s="168">
        <v>3</v>
      </c>
      <c r="H27" s="167">
        <v>2</v>
      </c>
      <c r="I27" s="165">
        <v>3</v>
      </c>
      <c r="J27" s="165">
        <v>3</v>
      </c>
      <c r="K27" s="166">
        <v>0.03</v>
      </c>
      <c r="L27" s="167">
        <v>25</v>
      </c>
    </row>
    <row r="28" spans="2:12" ht="13.5" customHeight="1">
      <c r="B28" s="166">
        <v>3</v>
      </c>
      <c r="C28" s="168">
        <v>3</v>
      </c>
      <c r="D28" s="168">
        <v>3</v>
      </c>
      <c r="E28" s="168">
        <v>3</v>
      </c>
      <c r="F28" s="168">
        <v>3</v>
      </c>
      <c r="G28" s="168">
        <v>3</v>
      </c>
      <c r="H28" s="167">
        <v>3</v>
      </c>
      <c r="I28" s="165">
        <v>3</v>
      </c>
      <c r="J28" s="165">
        <v>3</v>
      </c>
      <c r="K28" s="169">
        <v>7.08</v>
      </c>
      <c r="L28" s="167">
        <v>25</v>
      </c>
    </row>
    <row r="29" spans="2:12" ht="13.5" customHeight="1">
      <c r="B29" s="166">
        <v>2</v>
      </c>
      <c r="C29" s="168">
        <v>2</v>
      </c>
      <c r="D29" s="168">
        <v>2</v>
      </c>
      <c r="E29" s="168">
        <v>2</v>
      </c>
      <c r="F29" s="168">
        <v>0</v>
      </c>
      <c r="G29" s="168">
        <v>1</v>
      </c>
      <c r="H29" s="167">
        <v>2</v>
      </c>
      <c r="I29" s="165">
        <v>2</v>
      </c>
      <c r="J29" s="165">
        <v>1</v>
      </c>
      <c r="K29" s="166">
        <v>0.89</v>
      </c>
      <c r="L29" s="167">
        <v>48</v>
      </c>
    </row>
    <row r="30" spans="2:12" ht="13.5" customHeight="1">
      <c r="B30" s="166">
        <v>2</v>
      </c>
      <c r="C30" s="168">
        <v>2</v>
      </c>
      <c r="D30" s="168">
        <v>2</v>
      </c>
      <c r="E30" s="168">
        <v>2</v>
      </c>
      <c r="F30" s="168">
        <v>3</v>
      </c>
      <c r="G30" s="168">
        <v>2</v>
      </c>
      <c r="H30" s="167">
        <v>2</v>
      </c>
      <c r="I30" s="165">
        <v>2</v>
      </c>
      <c r="J30" s="165">
        <v>2.3333333333333335</v>
      </c>
      <c r="K30" s="166">
        <v>0.01</v>
      </c>
      <c r="L30" s="167">
        <v>12</v>
      </c>
    </row>
    <row r="31" spans="2:12" ht="13.5" customHeight="1">
      <c r="B31" s="166">
        <v>4</v>
      </c>
      <c r="C31" s="168">
        <v>4</v>
      </c>
      <c r="D31" s="168">
        <v>4</v>
      </c>
      <c r="E31" s="168">
        <v>4</v>
      </c>
      <c r="F31" s="168">
        <v>4</v>
      </c>
      <c r="G31" s="168">
        <v>4</v>
      </c>
      <c r="H31" s="167">
        <v>3</v>
      </c>
      <c r="I31" s="165">
        <v>4</v>
      </c>
      <c r="J31" s="165">
        <v>4</v>
      </c>
      <c r="K31" s="166">
        <v>71.680000000000007</v>
      </c>
      <c r="L31" s="167">
        <v>118</v>
      </c>
    </row>
    <row r="32" spans="2:12" ht="13.5" customHeight="1">
      <c r="B32" s="166">
        <v>4</v>
      </c>
      <c r="C32" s="168">
        <v>4</v>
      </c>
      <c r="D32" s="168">
        <v>4</v>
      </c>
      <c r="E32" s="168">
        <v>4</v>
      </c>
      <c r="F32" s="168">
        <v>4</v>
      </c>
      <c r="G32" s="168">
        <v>4</v>
      </c>
      <c r="H32" s="167">
        <v>4</v>
      </c>
      <c r="I32" s="165">
        <v>4</v>
      </c>
      <c r="J32" s="165">
        <v>4</v>
      </c>
      <c r="K32" s="166">
        <v>6.98</v>
      </c>
      <c r="L32" s="167">
        <v>27</v>
      </c>
    </row>
    <row r="33" spans="1:12" ht="13.5" customHeight="1">
      <c r="B33" s="166">
        <v>3</v>
      </c>
      <c r="C33" s="168">
        <v>3</v>
      </c>
      <c r="D33" s="168">
        <v>3</v>
      </c>
      <c r="E33" s="168">
        <v>3</v>
      </c>
      <c r="F33" s="168">
        <v>3</v>
      </c>
      <c r="G33" s="168">
        <v>3</v>
      </c>
      <c r="H33" s="167">
        <v>3</v>
      </c>
      <c r="I33" s="165">
        <v>3</v>
      </c>
      <c r="J33" s="165">
        <v>3</v>
      </c>
      <c r="K33" s="166">
        <v>2.96</v>
      </c>
      <c r="L33" s="167">
        <v>11</v>
      </c>
    </row>
    <row r="34" spans="1:12" ht="13.5" customHeight="1">
      <c r="B34" s="166">
        <v>2</v>
      </c>
      <c r="C34" s="168">
        <v>2</v>
      </c>
      <c r="D34" s="168">
        <v>2</v>
      </c>
      <c r="E34" s="168">
        <v>2</v>
      </c>
      <c r="F34" s="168">
        <v>2</v>
      </c>
      <c r="G34" s="168">
        <v>1</v>
      </c>
      <c r="H34" s="167">
        <v>2</v>
      </c>
      <c r="I34" s="165">
        <v>2</v>
      </c>
      <c r="J34" s="165">
        <v>1.6666666666666667</v>
      </c>
      <c r="K34" s="166">
        <v>0.03</v>
      </c>
      <c r="L34" s="167">
        <v>21</v>
      </c>
    </row>
    <row r="35" spans="1:12" ht="13.5" customHeight="1">
      <c r="B35" s="166">
        <v>4</v>
      </c>
      <c r="C35" s="168">
        <v>4</v>
      </c>
      <c r="D35" s="168">
        <v>4</v>
      </c>
      <c r="E35" s="168">
        <v>3</v>
      </c>
      <c r="F35" s="168">
        <v>3</v>
      </c>
      <c r="G35" s="168">
        <v>4</v>
      </c>
      <c r="H35" s="167">
        <v>4</v>
      </c>
      <c r="I35" s="165">
        <v>4</v>
      </c>
      <c r="J35" s="165">
        <v>3.3333333333333335</v>
      </c>
      <c r="K35" s="166">
        <v>0.01</v>
      </c>
      <c r="L35" s="167">
        <v>5</v>
      </c>
    </row>
    <row r="36" spans="1:12" ht="13.5" customHeight="1">
      <c r="B36" s="166">
        <v>4</v>
      </c>
      <c r="C36" s="168">
        <v>4</v>
      </c>
      <c r="D36" s="168">
        <v>4</v>
      </c>
      <c r="E36" s="168">
        <v>4</v>
      </c>
      <c r="F36" s="168">
        <v>4</v>
      </c>
      <c r="G36" s="168">
        <v>4</v>
      </c>
      <c r="H36" s="167">
        <v>3</v>
      </c>
      <c r="I36" s="165">
        <v>4</v>
      </c>
      <c r="J36" s="165">
        <v>4</v>
      </c>
      <c r="K36" s="166">
        <v>5.96</v>
      </c>
      <c r="L36" s="167">
        <v>33</v>
      </c>
    </row>
    <row r="37" spans="1:12" ht="13.5" customHeight="1">
      <c r="B37" s="166">
        <v>4</v>
      </c>
      <c r="C37" s="168">
        <v>4</v>
      </c>
      <c r="D37" s="168">
        <v>4</v>
      </c>
      <c r="E37" s="168">
        <v>4</v>
      </c>
      <c r="F37" s="168">
        <v>4</v>
      </c>
      <c r="G37" s="168">
        <v>4</v>
      </c>
      <c r="H37" s="167">
        <v>4</v>
      </c>
      <c r="I37" s="165">
        <v>4</v>
      </c>
      <c r="J37" s="165">
        <v>4</v>
      </c>
      <c r="K37" s="166">
        <v>6.16</v>
      </c>
      <c r="L37" s="167">
        <v>29</v>
      </c>
    </row>
    <row r="38" spans="1:12" ht="13.5" customHeight="1">
      <c r="B38" s="166">
        <v>4</v>
      </c>
      <c r="C38" s="168">
        <v>4</v>
      </c>
      <c r="D38" s="168">
        <v>4</v>
      </c>
      <c r="E38" s="168">
        <v>4</v>
      </c>
      <c r="F38" s="168">
        <v>4</v>
      </c>
      <c r="G38" s="168">
        <v>4</v>
      </c>
      <c r="H38" s="167">
        <v>3</v>
      </c>
      <c r="I38" s="165">
        <v>4</v>
      </c>
      <c r="J38" s="165">
        <v>4</v>
      </c>
      <c r="K38" s="166">
        <v>0.96</v>
      </c>
      <c r="L38" s="167">
        <v>2</v>
      </c>
    </row>
    <row r="39" spans="1:12" ht="13.5" customHeight="1">
      <c r="B39" s="166">
        <v>2</v>
      </c>
      <c r="C39" s="168">
        <v>2</v>
      </c>
      <c r="D39" s="168">
        <v>3</v>
      </c>
      <c r="E39" s="168">
        <v>3</v>
      </c>
      <c r="F39" s="168">
        <v>4</v>
      </c>
      <c r="G39" s="168">
        <v>3</v>
      </c>
      <c r="H39" s="167">
        <v>3</v>
      </c>
      <c r="I39" s="165">
        <v>2.3333333333333335</v>
      </c>
      <c r="J39" s="165">
        <v>3.3333333333333335</v>
      </c>
      <c r="K39" s="166">
        <v>0.03</v>
      </c>
      <c r="L39" s="167">
        <v>25</v>
      </c>
    </row>
    <row r="40" spans="1:12" ht="13.5" customHeight="1">
      <c r="B40" s="166">
        <v>4</v>
      </c>
      <c r="C40" s="168">
        <v>4</v>
      </c>
      <c r="D40" s="168">
        <v>4</v>
      </c>
      <c r="E40" s="168">
        <v>4</v>
      </c>
      <c r="F40" s="168">
        <v>4</v>
      </c>
      <c r="G40" s="168">
        <v>4</v>
      </c>
      <c r="H40" s="167">
        <v>3</v>
      </c>
      <c r="I40" s="165">
        <v>4</v>
      </c>
      <c r="J40" s="165">
        <v>4</v>
      </c>
      <c r="K40" s="166">
        <v>0.1</v>
      </c>
      <c r="L40" s="167">
        <v>61</v>
      </c>
    </row>
    <row r="41" spans="1:12" ht="13.5" customHeight="1">
      <c r="B41" s="166">
        <v>2</v>
      </c>
      <c r="C41" s="168">
        <v>2</v>
      </c>
      <c r="D41" s="168">
        <v>2</v>
      </c>
      <c r="E41" s="168">
        <v>2</v>
      </c>
      <c r="F41" s="168">
        <v>2</v>
      </c>
      <c r="G41" s="168">
        <v>2</v>
      </c>
      <c r="H41" s="167">
        <v>2</v>
      </c>
      <c r="I41" s="165">
        <v>2</v>
      </c>
      <c r="J41" s="165">
        <v>2</v>
      </c>
      <c r="K41" s="166">
        <v>0.05</v>
      </c>
      <c r="L41" s="167">
        <v>15</v>
      </c>
    </row>
    <row r="42" spans="1:12" ht="13.5" customHeight="1">
      <c r="B42" s="166">
        <v>3</v>
      </c>
      <c r="C42" s="168">
        <v>3</v>
      </c>
      <c r="D42" s="168">
        <v>4</v>
      </c>
      <c r="E42" s="168">
        <v>3</v>
      </c>
      <c r="F42" s="168">
        <v>4</v>
      </c>
      <c r="G42" s="168">
        <v>4</v>
      </c>
      <c r="H42" s="167">
        <v>4</v>
      </c>
      <c r="I42" s="165">
        <v>3.3333333333333335</v>
      </c>
      <c r="J42" s="165">
        <v>3.6666666666666665</v>
      </c>
      <c r="K42" s="166">
        <v>0.01</v>
      </c>
      <c r="L42" s="167">
        <v>11</v>
      </c>
    </row>
    <row r="43" spans="1:12" ht="13.5" customHeight="1">
      <c r="B43" s="166">
        <v>4</v>
      </c>
      <c r="C43" s="168">
        <v>4</v>
      </c>
      <c r="D43" s="168">
        <v>4</v>
      </c>
      <c r="E43" s="168">
        <v>4</v>
      </c>
      <c r="F43" s="168">
        <v>4</v>
      </c>
      <c r="G43" s="168">
        <v>4</v>
      </c>
      <c r="H43" s="167">
        <v>4</v>
      </c>
      <c r="I43" s="165">
        <v>4</v>
      </c>
      <c r="J43" s="165">
        <v>4</v>
      </c>
      <c r="K43" s="166">
        <v>0.02</v>
      </c>
      <c r="L43" s="167">
        <v>2</v>
      </c>
    </row>
    <row r="44" spans="1:12" ht="13.5" customHeight="1">
      <c r="B44" s="166">
        <v>2</v>
      </c>
      <c r="C44" s="168">
        <v>2</v>
      </c>
      <c r="D44" s="168">
        <v>3</v>
      </c>
      <c r="E44" s="168">
        <v>1</v>
      </c>
      <c r="F44" s="168">
        <v>3</v>
      </c>
      <c r="G44" s="168">
        <v>1</v>
      </c>
      <c r="H44" s="167">
        <v>2</v>
      </c>
      <c r="I44" s="165">
        <v>2.3333333333333335</v>
      </c>
      <c r="J44" s="165">
        <v>1.6666666666666667</v>
      </c>
      <c r="K44" s="166">
        <v>0.03</v>
      </c>
      <c r="L44" s="167">
        <v>31</v>
      </c>
    </row>
    <row r="45" spans="1:12" ht="13.5" customHeight="1">
      <c r="B45" s="166">
        <v>2</v>
      </c>
      <c r="C45" s="168">
        <v>4</v>
      </c>
      <c r="D45" s="168">
        <v>4</v>
      </c>
      <c r="E45" s="168">
        <v>2</v>
      </c>
      <c r="F45" s="168">
        <v>3</v>
      </c>
      <c r="G45" s="168">
        <v>2</v>
      </c>
      <c r="H45" s="167">
        <v>2</v>
      </c>
      <c r="I45" s="165">
        <v>3.3333333333333335</v>
      </c>
      <c r="J45" s="165">
        <v>2.3333333333333335</v>
      </c>
      <c r="K45" s="169">
        <v>1.06</v>
      </c>
      <c r="L45" s="167">
        <v>20</v>
      </c>
    </row>
    <row r="46" spans="1:12" ht="13.5" customHeight="1">
      <c r="B46" s="166">
        <v>3</v>
      </c>
      <c r="C46" s="168">
        <v>3</v>
      </c>
      <c r="D46" s="168">
        <v>3</v>
      </c>
      <c r="E46" s="168">
        <v>3</v>
      </c>
      <c r="F46" s="168">
        <v>3</v>
      </c>
      <c r="G46" s="168">
        <v>3</v>
      </c>
      <c r="H46" s="167">
        <v>2</v>
      </c>
      <c r="I46" s="165">
        <v>3</v>
      </c>
      <c r="J46" s="165">
        <v>3</v>
      </c>
      <c r="K46" s="166">
        <v>0.21</v>
      </c>
      <c r="L46" s="167">
        <v>2</v>
      </c>
    </row>
    <row r="47" spans="1:12" ht="13.5" customHeight="1">
      <c r="B47" s="166">
        <v>2</v>
      </c>
      <c r="C47" s="168">
        <v>2</v>
      </c>
      <c r="D47" s="168">
        <v>4</v>
      </c>
      <c r="E47" s="168">
        <v>2</v>
      </c>
      <c r="F47" s="168">
        <v>2</v>
      </c>
      <c r="G47" s="168">
        <v>3</v>
      </c>
      <c r="H47" s="167">
        <v>2</v>
      </c>
      <c r="I47" s="165">
        <v>2.6666666666666665</v>
      </c>
      <c r="J47" s="165">
        <v>2.3333333333333335</v>
      </c>
      <c r="K47" s="171">
        <v>0.24</v>
      </c>
      <c r="L47" s="172">
        <v>15</v>
      </c>
    </row>
    <row r="48" spans="1:12" ht="13.5" customHeight="1">
      <c r="A48" s="148" t="s">
        <v>360</v>
      </c>
      <c r="B48" s="173">
        <f t="shared" ref="B48:L48" si="0">AVERAGE(B4:B47)</f>
        <v>2.9772727272727271</v>
      </c>
      <c r="C48" s="174">
        <f t="shared" si="0"/>
        <v>3</v>
      </c>
      <c r="D48" s="174">
        <f t="shared" si="0"/>
        <v>3.25</v>
      </c>
      <c r="E48" s="174">
        <f t="shared" si="0"/>
        <v>3</v>
      </c>
      <c r="F48" s="174">
        <f t="shared" si="0"/>
        <v>3.0681818181818183</v>
      </c>
      <c r="G48" s="174">
        <f t="shared" si="0"/>
        <v>2.9772727272727271</v>
      </c>
      <c r="H48" s="175">
        <f t="shared" si="0"/>
        <v>2.9318181818181817</v>
      </c>
      <c r="I48" s="174">
        <f t="shared" si="0"/>
        <v>3.0757575757575752</v>
      </c>
      <c r="J48" s="174">
        <f t="shared" si="0"/>
        <v>3.0151515151515151</v>
      </c>
      <c r="K48" s="174">
        <f t="shared" si="0"/>
        <v>5.2313636363636364</v>
      </c>
      <c r="L48" s="176">
        <f t="shared" si="0"/>
        <v>21.90909090909091</v>
      </c>
    </row>
    <row r="49" spans="1:12" ht="13.5" customHeight="1">
      <c r="A49" s="148" t="s">
        <v>361</v>
      </c>
      <c r="B49" s="177">
        <f t="shared" ref="B49:L49" si="1">_xlfn.STDEV.S(B4:B47)</f>
        <v>0.87573587298848343</v>
      </c>
      <c r="C49" s="178">
        <f t="shared" si="1"/>
        <v>0.914991421995628</v>
      </c>
      <c r="D49" s="178">
        <f t="shared" si="1"/>
        <v>0.96749496723647455</v>
      </c>
      <c r="E49" s="178">
        <f t="shared" si="1"/>
        <v>0.914991421995628</v>
      </c>
      <c r="F49" s="178">
        <f t="shared" si="1"/>
        <v>0.99761872925685369</v>
      </c>
      <c r="G49" s="179">
        <f t="shared" si="1"/>
        <v>0.99973569445818267</v>
      </c>
      <c r="H49" s="180">
        <f t="shared" si="1"/>
        <v>0.81832862201882095</v>
      </c>
      <c r="I49" s="178">
        <f t="shared" si="1"/>
        <v>0.84713725664441408</v>
      </c>
      <c r="J49" s="178">
        <f t="shared" si="1"/>
        <v>0.90063011377161872</v>
      </c>
      <c r="K49" s="181">
        <f t="shared" si="1"/>
        <v>13.484806366737873</v>
      </c>
      <c r="L49" s="182">
        <f t="shared" si="1"/>
        <v>19.486212396793242</v>
      </c>
    </row>
    <row r="50" spans="1:12" ht="13.5" customHeight="1">
      <c r="A50" s="149" t="s">
        <v>362</v>
      </c>
      <c r="B50" s="183">
        <f t="shared" ref="B50:L50" si="2">MEDIAN(B4:B47)</f>
        <v>3</v>
      </c>
      <c r="C50" s="184">
        <f t="shared" si="2"/>
        <v>3</v>
      </c>
      <c r="D50" s="184">
        <f t="shared" si="2"/>
        <v>4</v>
      </c>
      <c r="E50" s="184">
        <f t="shared" si="2"/>
        <v>3</v>
      </c>
      <c r="F50" s="184">
        <f t="shared" si="2"/>
        <v>3</v>
      </c>
      <c r="G50" s="184">
        <f t="shared" si="2"/>
        <v>3</v>
      </c>
      <c r="H50" s="185">
        <f t="shared" si="2"/>
        <v>3</v>
      </c>
      <c r="I50" s="186">
        <f t="shared" si="2"/>
        <v>3.166666666666667</v>
      </c>
      <c r="J50" s="184">
        <f t="shared" si="2"/>
        <v>3</v>
      </c>
      <c r="K50" s="184">
        <f t="shared" si="2"/>
        <v>0.22499999999999998</v>
      </c>
      <c r="L50" s="185">
        <f t="shared" si="2"/>
        <v>19</v>
      </c>
    </row>
    <row r="53" spans="1:12" ht="13.5" customHeight="1">
      <c r="I53" s="152" t="s">
        <v>378</v>
      </c>
      <c r="J53" s="152"/>
      <c r="K53" s="152"/>
      <c r="L53" s="60"/>
    </row>
    <row r="54" spans="1:12" ht="13.5" customHeight="1">
      <c r="I54" s="152"/>
      <c r="J54" s="152"/>
      <c r="K54" s="152"/>
    </row>
    <row r="55" spans="1:12" ht="13.5" customHeight="1">
      <c r="I55" s="152"/>
      <c r="J55" s="152"/>
      <c r="K55" s="152"/>
    </row>
    <row r="56" spans="1:12" ht="13.5" customHeight="1">
      <c r="I56" s="152"/>
      <c r="J56" s="152"/>
      <c r="K56" s="152"/>
    </row>
    <row r="57" spans="1:12" ht="13.5" customHeight="1">
      <c r="I57" s="152"/>
      <c r="J57" s="152"/>
      <c r="K57" s="152"/>
    </row>
    <row r="58" spans="1:12" ht="13.5" customHeight="1">
      <c r="I58" s="152"/>
      <c r="J58" s="152"/>
      <c r="K58" s="152"/>
    </row>
    <row r="59" spans="1:12" ht="13.5" customHeight="1">
      <c r="I59" s="152"/>
      <c r="J59" s="152"/>
      <c r="K59" s="152"/>
    </row>
    <row r="60" spans="1:12" ht="13.5" customHeight="1">
      <c r="I60" s="152"/>
      <c r="J60" s="152"/>
      <c r="K60" s="152"/>
    </row>
    <row r="61" spans="1:12" ht="13.5" customHeight="1">
      <c r="I61" s="152"/>
      <c r="J61" s="152"/>
      <c r="K61" s="152"/>
    </row>
    <row r="62" spans="1:12" ht="13.5" customHeight="1">
      <c r="I62" s="152" t="s">
        <v>379</v>
      </c>
      <c r="J62" s="152"/>
      <c r="K62" s="152"/>
    </row>
    <row r="63" spans="1:12" ht="13.5" customHeight="1">
      <c r="I63" s="152"/>
      <c r="J63" s="152"/>
      <c r="K63" s="152"/>
    </row>
    <row r="64" spans="1:12" ht="15">
      <c r="I64" s="152"/>
      <c r="J64" s="152"/>
      <c r="K64" s="152"/>
    </row>
    <row r="65" spans="1:11" ht="13.5" customHeight="1">
      <c r="I65" s="152"/>
      <c r="J65" s="152"/>
      <c r="K65" s="152"/>
    </row>
    <row r="66" spans="1:11" ht="13.5" customHeight="1">
      <c r="I66" s="152"/>
      <c r="J66" s="152"/>
      <c r="K66" s="152"/>
    </row>
    <row r="67" spans="1:11" ht="13.5" customHeight="1">
      <c r="A67" s="152" t="s">
        <v>381</v>
      </c>
      <c r="B67" s="152"/>
      <c r="C67" s="152"/>
      <c r="D67" s="152"/>
      <c r="E67" s="152"/>
      <c r="F67" s="152"/>
      <c r="G67" s="152"/>
      <c r="I67" s="152"/>
      <c r="J67" s="152"/>
      <c r="K67" s="152"/>
    </row>
    <row r="68" spans="1:11" ht="13.5" customHeight="1">
      <c r="A68" s="152"/>
      <c r="B68" s="152"/>
      <c r="C68" s="152"/>
      <c r="D68" s="152"/>
      <c r="E68" s="152"/>
      <c r="F68" s="152"/>
      <c r="G68" s="152"/>
      <c r="I68" s="152"/>
      <c r="J68" s="152"/>
      <c r="K68" s="152"/>
    </row>
    <row r="69" spans="1:11" ht="13.5" customHeight="1">
      <c r="A69" s="152"/>
      <c r="B69" s="152"/>
      <c r="C69" s="152"/>
      <c r="D69" s="152"/>
      <c r="E69" s="152"/>
      <c r="F69" s="152"/>
      <c r="G69" s="152"/>
      <c r="I69" s="152" t="s">
        <v>380</v>
      </c>
      <c r="J69" s="152"/>
      <c r="K69" s="152"/>
    </row>
    <row r="70" spans="1:11" ht="13.5" customHeight="1">
      <c r="A70" s="152"/>
      <c r="B70" s="152"/>
      <c r="C70" s="152"/>
      <c r="D70" s="152"/>
      <c r="E70" s="152"/>
      <c r="F70" s="152"/>
      <c r="G70" s="152"/>
      <c r="I70" s="152"/>
      <c r="J70" s="152"/>
      <c r="K70" s="152"/>
    </row>
    <row r="71" spans="1:11" ht="13.5" customHeight="1">
      <c r="A71" s="152"/>
      <c r="B71" s="152"/>
      <c r="C71" s="152"/>
      <c r="D71" s="152"/>
      <c r="E71" s="152"/>
      <c r="F71" s="152"/>
      <c r="G71" s="152"/>
      <c r="I71" s="152"/>
      <c r="J71" s="152"/>
      <c r="K71" s="152"/>
    </row>
    <row r="72" spans="1:11" ht="13.5" customHeight="1">
      <c r="A72" s="152"/>
      <c r="B72" s="152"/>
      <c r="C72" s="152"/>
      <c r="D72" s="152"/>
      <c r="E72" s="152"/>
      <c r="F72" s="152"/>
      <c r="G72" s="152"/>
      <c r="I72" s="152"/>
      <c r="J72" s="152"/>
      <c r="K72" s="152"/>
    </row>
    <row r="73" spans="1:11" ht="13.5" customHeight="1">
      <c r="A73" s="152"/>
      <c r="B73" s="152"/>
      <c r="C73" s="152"/>
      <c r="D73" s="152"/>
      <c r="E73" s="152"/>
      <c r="F73" s="152"/>
      <c r="G73" s="152"/>
    </row>
  </sheetData>
  <mergeCells count="5">
    <mergeCell ref="I62:K68"/>
    <mergeCell ref="I69:K72"/>
    <mergeCell ref="A67:G73"/>
    <mergeCell ref="B1:H1"/>
    <mergeCell ref="I53:K61"/>
  </mergeCells>
  <conditionalFormatting sqref="I4:J47">
    <cfRule type="colorScale" priority="8">
      <colorScale>
        <cfvo type="min"/>
        <cfvo type="percentile" val="50"/>
        <cfvo type="max"/>
        <color rgb="FFF8696B"/>
        <color rgb="FFFFEB84"/>
        <color rgb="FF63BE7B"/>
      </colorScale>
    </cfRule>
  </conditionalFormatting>
  <conditionalFormatting sqref="K4:K47">
    <cfRule type="colorScale" priority="7">
      <colorScale>
        <cfvo type="min"/>
        <cfvo type="max"/>
        <color rgb="FFFCFCFF"/>
        <color rgb="FFF8696B"/>
      </colorScale>
    </cfRule>
  </conditionalFormatting>
  <conditionalFormatting sqref="L4:L47">
    <cfRule type="colorScale" priority="6">
      <colorScale>
        <cfvo type="min"/>
        <cfvo type="max"/>
        <color rgb="FFFCFCFF"/>
        <color rgb="FFF8696B"/>
      </colorScale>
    </cfRule>
  </conditionalFormatting>
  <conditionalFormatting sqref="B4:H47">
    <cfRule type="colorScale" priority="5">
      <colorScale>
        <cfvo type="min"/>
        <cfvo type="percentile" val="50"/>
        <cfvo type="max"/>
        <color rgb="FFF8696B"/>
        <color rgb="FFFFEB84"/>
        <color rgb="FF63BE7B"/>
      </colorScale>
    </cfRule>
  </conditionalFormatting>
  <conditionalFormatting sqref="B4:J48 B50:J50">
    <cfRule type="colorScale" priority="1">
      <colorScale>
        <cfvo type="min"/>
        <cfvo type="percentile" val="50"/>
        <cfvo type="max"/>
        <color rgb="FFF8696B"/>
        <color rgb="FFFFEB84"/>
        <color rgb="FF63BE7B"/>
      </colorScale>
    </cfRule>
  </conditionalFormatting>
  <conditionalFormatting sqref="K50 H12 K4:K48">
    <cfRule type="colorScale" priority="3">
      <colorScale>
        <cfvo type="min"/>
        <cfvo type="max"/>
        <color rgb="FFFCFCFF"/>
        <color rgb="FFF8696B"/>
      </colorScale>
    </cfRule>
  </conditionalFormatting>
  <conditionalFormatting sqref="L4:L48 L50">
    <cfRule type="colorScale" priority="2">
      <colorScale>
        <cfvo type="min"/>
        <cfvo type="max"/>
        <color rgb="FFFCFCFF"/>
        <color rgb="FFF8696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B08E-4986-4CA0-937F-7DD1CD6485F4}">
  <sheetPr codeName="Sheet11"/>
  <dimension ref="A2:H20"/>
  <sheetViews>
    <sheetView workbookViewId="0">
      <selection activeCell="H13" sqref="H13"/>
    </sheetView>
  </sheetViews>
  <sheetFormatPr defaultColWidth="9.140625" defaultRowHeight="15"/>
  <cols>
    <col min="1" max="1" width="2.85546875" style="15" customWidth="1"/>
    <col min="2" max="2" width="4.140625" style="60" customWidth="1"/>
    <col min="3" max="3" width="3.85546875" style="60" customWidth="1"/>
    <col min="4" max="4" width="3.7109375" style="21" customWidth="1"/>
    <col min="5" max="5" width="3.85546875" style="21" customWidth="1"/>
    <col min="6" max="6" width="9.140625" style="60"/>
    <col min="7" max="7" width="16.85546875" style="60" customWidth="1"/>
    <col min="8" max="8" width="8.85546875" style="95" customWidth="1"/>
    <col min="9" max="16384" width="9.140625" style="60"/>
  </cols>
  <sheetData>
    <row r="2" spans="1:8">
      <c r="A2" s="15" t="s">
        <v>248</v>
      </c>
    </row>
    <row r="3" spans="1:8">
      <c r="A3" s="15" t="s">
        <v>249</v>
      </c>
      <c r="B3" s="53" t="s">
        <v>250</v>
      </c>
      <c r="C3" s="53" t="s">
        <v>251</v>
      </c>
      <c r="G3" s="31" t="s">
        <v>252</v>
      </c>
      <c r="H3" s="95">
        <f>SQRT(SUMXMY2(B4:C4,B5:C5))</f>
        <v>6.0827625302982193</v>
      </c>
    </row>
    <row r="4" spans="1:8">
      <c r="A4" s="15">
        <v>1</v>
      </c>
      <c r="B4" s="60">
        <v>2</v>
      </c>
      <c r="C4" s="60">
        <v>5</v>
      </c>
    </row>
    <row r="5" spans="1:8">
      <c r="A5" s="15">
        <v>2</v>
      </c>
      <c r="B5" s="60">
        <v>8</v>
      </c>
      <c r="C5" s="60">
        <v>4</v>
      </c>
    </row>
    <row r="7" spans="1:8">
      <c r="A7" s="15" t="s">
        <v>253</v>
      </c>
    </row>
    <row r="8" spans="1:8">
      <c r="A8" s="96" t="s">
        <v>249</v>
      </c>
      <c r="B8" s="31" t="s">
        <v>250</v>
      </c>
      <c r="C8" s="31" t="s">
        <v>251</v>
      </c>
      <c r="D8" s="53" t="s">
        <v>254</v>
      </c>
      <c r="E8" s="53" t="s">
        <v>255</v>
      </c>
      <c r="G8" s="31" t="s">
        <v>252</v>
      </c>
      <c r="H8" s="95">
        <f>SQRT(SUMXMY2(B9:E9,B10:E10))</f>
        <v>19.28730152198591</v>
      </c>
    </row>
    <row r="9" spans="1:8">
      <c r="A9" s="15">
        <v>1</v>
      </c>
      <c r="B9" s="60">
        <v>2</v>
      </c>
      <c r="C9" s="60">
        <v>-1</v>
      </c>
      <c r="D9" s="21">
        <v>3</v>
      </c>
      <c r="E9" s="21">
        <v>4</v>
      </c>
    </row>
    <row r="10" spans="1:8">
      <c r="A10" s="15">
        <v>2</v>
      </c>
      <c r="B10" s="60">
        <v>8</v>
      </c>
      <c r="C10" s="60">
        <v>15</v>
      </c>
      <c r="D10" s="21">
        <v>-5</v>
      </c>
      <c r="E10" s="21">
        <v>0</v>
      </c>
    </row>
    <row r="12" spans="1:8">
      <c r="A12" s="15" t="s">
        <v>256</v>
      </c>
    </row>
    <row r="13" spans="1:8">
      <c r="A13" s="96" t="s">
        <v>249</v>
      </c>
      <c r="B13" s="31" t="s">
        <v>250</v>
      </c>
      <c r="C13" s="31" t="s">
        <v>251</v>
      </c>
      <c r="D13" s="53" t="s">
        <v>254</v>
      </c>
      <c r="E13" s="53" t="s">
        <v>255</v>
      </c>
      <c r="G13" s="31" t="s">
        <v>252</v>
      </c>
      <c r="H13" s="95">
        <f>SQRT(SUMXMY2(B14:E14,B15:E15))</f>
        <v>15.362291495737216</v>
      </c>
    </row>
    <row r="14" spans="1:8">
      <c r="A14" s="15">
        <v>1</v>
      </c>
      <c r="B14" s="60">
        <v>2</v>
      </c>
      <c r="C14" s="60">
        <v>-1</v>
      </c>
      <c r="D14" s="21">
        <v>3</v>
      </c>
      <c r="E14" s="21">
        <v>4</v>
      </c>
    </row>
    <row r="15" spans="1:8">
      <c r="A15" s="15">
        <v>2</v>
      </c>
      <c r="B15" s="60">
        <v>7</v>
      </c>
      <c r="C15" s="60">
        <v>10</v>
      </c>
      <c r="D15" s="21">
        <v>0</v>
      </c>
      <c r="E15" s="21">
        <v>-5</v>
      </c>
    </row>
    <row r="17" spans="1:5">
      <c r="A17" s="15" t="s">
        <v>257</v>
      </c>
    </row>
    <row r="18" spans="1:5">
      <c r="A18" s="152" t="s">
        <v>258</v>
      </c>
      <c r="B18" s="152"/>
      <c r="C18" s="152"/>
      <c r="D18" s="152"/>
      <c r="E18" s="152"/>
    </row>
    <row r="19" spans="1:5">
      <c r="A19" s="152"/>
      <c r="B19" s="152"/>
      <c r="C19" s="152"/>
      <c r="D19" s="152"/>
      <c r="E19" s="152"/>
    </row>
    <row r="20" spans="1:5">
      <c r="A20" s="116"/>
      <c r="B20" s="116"/>
      <c r="C20" s="116"/>
      <c r="D20" s="116"/>
      <c r="E20" s="116"/>
    </row>
  </sheetData>
  <mergeCells count="1">
    <mergeCell ref="A18:E1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9B767-5461-4C80-AE32-9099D74011A9}">
  <sheetPr codeName="Sheet12"/>
  <dimension ref="A1:W998"/>
  <sheetViews>
    <sheetView workbookViewId="0">
      <selection activeCell="H26" sqref="H26"/>
    </sheetView>
  </sheetViews>
  <sheetFormatPr defaultColWidth="9.140625" defaultRowHeight="15"/>
  <cols>
    <col min="1" max="1" width="13.7109375" style="60" bestFit="1" customWidth="1"/>
    <col min="2" max="2" width="12.140625" style="60" bestFit="1" customWidth="1"/>
    <col min="3" max="3" width="9.140625" style="24" bestFit="1" customWidth="1"/>
    <col min="4" max="5" width="6" style="24" bestFit="1" customWidth="1"/>
    <col min="6" max="6" width="18.140625" style="60" bestFit="1" customWidth="1"/>
    <col min="7" max="7" width="4" style="60" customWidth="1"/>
    <col min="8" max="8" width="12.140625" style="60" bestFit="1" customWidth="1"/>
    <col min="9" max="9" width="9.140625" style="60" bestFit="1" customWidth="1"/>
    <col min="10" max="10" width="6.42578125" style="60" customWidth="1"/>
    <col min="11" max="11" width="5.5703125" style="60" bestFit="1" customWidth="1"/>
    <col min="12" max="12" width="18.140625" style="60" bestFit="1" customWidth="1"/>
    <col min="13" max="13" width="3.85546875" style="60" customWidth="1"/>
    <col min="14" max="14" width="5.7109375" style="60" bestFit="1" customWidth="1"/>
    <col min="15" max="17" width="7.140625" style="60" bestFit="1" customWidth="1"/>
    <col min="18" max="21" width="9.140625" style="60"/>
    <col min="22" max="22" width="14.140625" style="60" customWidth="1"/>
    <col min="23" max="16384" width="9.140625" style="60"/>
  </cols>
  <sheetData>
    <row r="1" spans="1:23" ht="14.45" customHeight="1">
      <c r="A1" s="156" t="s">
        <v>259</v>
      </c>
      <c r="B1" s="156"/>
      <c r="C1" s="99"/>
      <c r="D1" s="99"/>
      <c r="E1" s="99"/>
      <c r="F1" s="98"/>
      <c r="G1" s="98"/>
      <c r="H1" s="97" t="s">
        <v>260</v>
      </c>
      <c r="I1" s="98"/>
      <c r="J1" s="98"/>
      <c r="K1" s="98"/>
      <c r="L1" s="98"/>
      <c r="M1" s="98"/>
      <c r="N1" s="96" t="s">
        <v>261</v>
      </c>
      <c r="O1" s="96"/>
      <c r="P1" s="15"/>
      <c r="S1" s="31"/>
    </row>
    <row r="2" spans="1:23">
      <c r="A2" s="98"/>
      <c r="B2" s="98"/>
      <c r="C2" s="99"/>
      <c r="D2" s="99"/>
      <c r="E2" s="99"/>
      <c r="F2" s="98"/>
      <c r="G2" s="98"/>
      <c r="H2" s="98"/>
      <c r="I2" s="98"/>
      <c r="J2" s="98"/>
      <c r="K2" s="98"/>
      <c r="L2" s="98"/>
      <c r="M2" s="98"/>
      <c r="O2" s="53" t="s">
        <v>262</v>
      </c>
      <c r="P2" s="53" t="s">
        <v>263</v>
      </c>
      <c r="Q2" s="53" t="s">
        <v>264</v>
      </c>
      <c r="U2" s="53"/>
      <c r="V2" s="53"/>
      <c r="W2" s="53"/>
    </row>
    <row r="3" spans="1:23">
      <c r="A3" s="100" t="s">
        <v>265</v>
      </c>
      <c r="B3" s="100" t="s">
        <v>266</v>
      </c>
      <c r="C3" s="101" t="s">
        <v>267</v>
      </c>
      <c r="D3" s="101" t="s">
        <v>268</v>
      </c>
      <c r="E3" s="101" t="s">
        <v>269</v>
      </c>
      <c r="F3" s="100" t="s">
        <v>270</v>
      </c>
      <c r="G3" s="98"/>
      <c r="H3" s="100" t="s">
        <v>266</v>
      </c>
      <c r="I3" s="101" t="s">
        <v>267</v>
      </c>
      <c r="J3" s="101" t="s">
        <v>268</v>
      </c>
      <c r="K3" s="101" t="s">
        <v>269</v>
      </c>
      <c r="L3" s="100" t="s">
        <v>270</v>
      </c>
      <c r="M3" s="98"/>
      <c r="N3" s="102" t="s">
        <v>262</v>
      </c>
      <c r="O3" s="103">
        <f>SQRT(SUMXMY2(H4:L4,H4:L4))</f>
        <v>0</v>
      </c>
      <c r="P3" s="104">
        <f>SQRT(SUMXMY2(H4:L4,H11:L11))</f>
        <v>2.2541530418524509</v>
      </c>
      <c r="Q3" s="105">
        <f>SQRT(SUMXMY2(H4:L4,H17:L17))</f>
        <v>2.1126736953585747</v>
      </c>
      <c r="S3" s="132"/>
      <c r="T3" s="102"/>
      <c r="U3" s="103"/>
      <c r="V3" s="104"/>
      <c r="W3" s="105"/>
    </row>
    <row r="4" spans="1:23">
      <c r="A4" s="106" t="s">
        <v>262</v>
      </c>
      <c r="B4" s="106">
        <v>68.44</v>
      </c>
      <c r="C4" s="107">
        <v>24.7</v>
      </c>
      <c r="D4" s="107">
        <v>26.4</v>
      </c>
      <c r="E4" s="107">
        <v>11.8</v>
      </c>
      <c r="F4" s="106">
        <v>16.100000000000001</v>
      </c>
      <c r="G4" s="98"/>
      <c r="H4" s="108">
        <f>STANDARDIZE(B4,$B$26,$B$27)</f>
        <v>0.18409601698484687</v>
      </c>
      <c r="I4" s="109">
        <f>STANDARDIZE(C4,$C$26,$C$27)</f>
        <v>-4.671322911941924E-2</v>
      </c>
      <c r="J4" s="109">
        <f>STANDARDIZE(D4,$D$26,$D$27)</f>
        <v>4.0090348014055928E-2</v>
      </c>
      <c r="K4" s="109">
        <f>STANDARDIZE(E4,$E$26,$E$27)</f>
        <v>0.24161208774300941</v>
      </c>
      <c r="L4" s="108">
        <f>STANDARDIZE(F4,$F$26,$F$27)</f>
        <v>6.1682251372142213E-2</v>
      </c>
      <c r="M4" s="98"/>
      <c r="N4" s="102" t="s">
        <v>263</v>
      </c>
      <c r="O4" s="104">
        <f>SQRT(SUMXMY2(H11:L11,H4:L4))</f>
        <v>2.2541530418524509</v>
      </c>
      <c r="P4" s="103">
        <f>SQRT(SUMXMY2(H11:L11,H11:L11))</f>
        <v>0</v>
      </c>
      <c r="Q4" s="110">
        <f>SQRT(SUMXMY2(H11:L11,H17:L17))</f>
        <v>2.2852201491857822</v>
      </c>
      <c r="S4" s="132"/>
      <c r="T4" s="102"/>
      <c r="U4" s="104"/>
      <c r="V4" s="103"/>
      <c r="W4" s="110"/>
    </row>
    <row r="5" spans="1:23">
      <c r="A5" s="106" t="s">
        <v>271</v>
      </c>
      <c r="B5" s="106">
        <v>7.58</v>
      </c>
      <c r="C5" s="107">
        <v>82.5</v>
      </c>
      <c r="D5" s="107">
        <v>12.9</v>
      </c>
      <c r="E5" s="107">
        <v>5.5</v>
      </c>
      <c r="F5" s="106">
        <v>5.5</v>
      </c>
      <c r="G5" s="98"/>
      <c r="H5" s="108">
        <f t="shared" ref="H5:H24" si="0">STANDARDIZE(B5,$B$26,$B$27)</f>
        <v>-0.85441808730387658</v>
      </c>
      <c r="I5" s="109">
        <f>STANDARDIZE(C5,$C$26,$C$27)</f>
        <v>3.4970691149525024</v>
      </c>
      <c r="J5" s="109">
        <f t="shared" ref="J5:J24" si="1">STANDARDIZE(D5,$D$26,$D$27)</f>
        <v>-0.85483986159105652</v>
      </c>
      <c r="K5" s="109">
        <f t="shared" ref="K5:K24" si="2">STANDARDIZE(E5,$E$26,$E$27)</f>
        <v>-0.94228714219773613</v>
      </c>
      <c r="L5" s="108">
        <f t="shared" ref="L5:L24" si="3">STANDARDIZE(F5,$F$26,$F$27)</f>
        <v>-1.5536670610324421</v>
      </c>
      <c r="M5" s="98"/>
      <c r="N5" s="102" t="s">
        <v>264</v>
      </c>
      <c r="O5" s="105">
        <f>SQRT(SUMXMY2(H17:L17,H4:L4))</f>
        <v>2.1126736953585747</v>
      </c>
      <c r="P5" s="110">
        <f>SQRT(SUMXMY2(H17:L17,H11:L11))</f>
        <v>2.2852201491857822</v>
      </c>
      <c r="Q5" s="103">
        <f>SQRT(SUMXMY2(H17:L17,H17:L17))</f>
        <v>0</v>
      </c>
      <c r="S5" s="132"/>
      <c r="T5" s="102"/>
      <c r="U5" s="105"/>
      <c r="V5" s="110"/>
      <c r="W5" s="103"/>
    </row>
    <row r="6" spans="1:23">
      <c r="A6" s="106" t="s">
        <v>272</v>
      </c>
      <c r="B6" s="106">
        <v>6.3</v>
      </c>
      <c r="C6" s="107">
        <v>20.7</v>
      </c>
      <c r="D6" s="107">
        <v>14.9</v>
      </c>
      <c r="E6" s="107">
        <v>7.8</v>
      </c>
      <c r="F6" s="106">
        <v>11.2</v>
      </c>
      <c r="G6" s="98"/>
      <c r="H6" s="108">
        <f t="shared" si="0"/>
        <v>-0.87625998762411272</v>
      </c>
      <c r="I6" s="109">
        <f t="shared" ref="I6:I24" si="4">STANDARDIZE(C6,$C$26,$C$27)</f>
        <v>-0.29195768199636885</v>
      </c>
      <c r="J6" s="109">
        <f t="shared" si="1"/>
        <v>-0.72225760831622499</v>
      </c>
      <c r="K6" s="109">
        <f t="shared" si="2"/>
        <v>-0.51006996301301954</v>
      </c>
      <c r="L6" s="108">
        <f t="shared" si="3"/>
        <v>-0.68503582700356214</v>
      </c>
      <c r="M6" s="98"/>
      <c r="N6" s="131"/>
      <c r="O6" s="131"/>
      <c r="P6" s="131"/>
      <c r="Q6" s="131"/>
      <c r="S6" s="133"/>
    </row>
    <row r="7" spans="1:23">
      <c r="A7" s="106" t="s">
        <v>273</v>
      </c>
      <c r="B7" s="106">
        <v>67.63</v>
      </c>
      <c r="C7" s="107">
        <v>21.5</v>
      </c>
      <c r="D7" s="107">
        <v>27.4</v>
      </c>
      <c r="E7" s="107">
        <v>15.4</v>
      </c>
      <c r="F7" s="106">
        <v>18</v>
      </c>
      <c r="G7" s="98"/>
      <c r="H7" s="108">
        <f t="shared" si="0"/>
        <v>0.17027418943844744</v>
      </c>
      <c r="I7" s="109">
        <f t="shared" si="4"/>
        <v>-0.24290879142097885</v>
      </c>
      <c r="J7" s="109">
        <f t="shared" si="1"/>
        <v>0.10638147465147167</v>
      </c>
      <c r="K7" s="109">
        <f t="shared" si="2"/>
        <v>0.91812593342343529</v>
      </c>
      <c r="L7" s="108">
        <f t="shared" si="3"/>
        <v>0.35122599604843535</v>
      </c>
      <c r="M7" s="98"/>
      <c r="N7" s="98"/>
    </row>
    <row r="8" spans="1:23">
      <c r="A8" s="106" t="s">
        <v>274</v>
      </c>
      <c r="B8" s="106">
        <v>47.16</v>
      </c>
      <c r="C8" s="107">
        <v>20.100000000000001</v>
      </c>
      <c r="D8" s="107">
        <v>21.8</v>
      </c>
      <c r="E8" s="107">
        <v>7.5</v>
      </c>
      <c r="F8" s="106">
        <v>12.9</v>
      </c>
      <c r="G8" s="98"/>
      <c r="H8" s="108">
        <f t="shared" si="0"/>
        <v>-0.17902557583907749</v>
      </c>
      <c r="I8" s="109">
        <f t="shared" si="4"/>
        <v>-0.32874434992791113</v>
      </c>
      <c r="J8" s="109">
        <f t="shared" si="1"/>
        <v>-0.26484883451805635</v>
      </c>
      <c r="K8" s="109">
        <f t="shared" si="2"/>
        <v>-0.56644611681972168</v>
      </c>
      <c r="L8" s="108">
        <f t="shared" si="3"/>
        <v>-0.42597037124056258</v>
      </c>
      <c r="M8" s="98"/>
      <c r="N8" s="98"/>
    </row>
    <row r="9" spans="1:23">
      <c r="A9" s="106" t="s">
        <v>275</v>
      </c>
      <c r="B9" s="106">
        <v>16.899999999999999</v>
      </c>
      <c r="C9" s="107">
        <v>27.9</v>
      </c>
      <c r="D9" s="107">
        <v>3.9</v>
      </c>
      <c r="E9" s="107">
        <v>1.4</v>
      </c>
      <c r="F9" s="106">
        <v>2.6</v>
      </c>
      <c r="G9" s="98"/>
      <c r="H9" s="108">
        <f t="shared" si="0"/>
        <v>-0.6953817505971579</v>
      </c>
      <c r="I9" s="109">
        <f t="shared" si="4"/>
        <v>0.14948233318214038</v>
      </c>
      <c r="J9" s="109">
        <f t="shared" si="1"/>
        <v>-1.4514600013277983</v>
      </c>
      <c r="K9" s="109">
        <f t="shared" si="2"/>
        <v>-1.7127612442226656</v>
      </c>
      <c r="L9" s="108">
        <f t="shared" si="3"/>
        <v>-1.9956022502752058</v>
      </c>
      <c r="M9" s="98"/>
      <c r="N9" s="98"/>
    </row>
    <row r="10" spans="1:23">
      <c r="A10" s="106" t="s">
        <v>276</v>
      </c>
      <c r="B10" s="106">
        <v>51.33</v>
      </c>
      <c r="C10" s="107">
        <v>13.9</v>
      </c>
      <c r="D10" s="107">
        <v>34.799999999999997</v>
      </c>
      <c r="E10" s="107">
        <v>15.1</v>
      </c>
      <c r="F10" s="106">
        <v>20.6</v>
      </c>
      <c r="G10" s="98"/>
      <c r="H10" s="108">
        <f t="shared" si="0"/>
        <v>-0.10786875995205847</v>
      </c>
      <c r="I10" s="109">
        <f t="shared" si="4"/>
        <v>-0.70887325188718309</v>
      </c>
      <c r="J10" s="109">
        <f t="shared" si="1"/>
        <v>0.59693581176834809</v>
      </c>
      <c r="K10" s="109">
        <f t="shared" si="2"/>
        <v>0.86174977961673305</v>
      </c>
      <c r="L10" s="108">
        <f t="shared" si="3"/>
        <v>0.74744375192125811</v>
      </c>
      <c r="M10" s="98"/>
      <c r="N10" s="98"/>
    </row>
    <row r="11" spans="1:23">
      <c r="A11" s="106" t="s">
        <v>263</v>
      </c>
      <c r="B11" s="106">
        <v>0.41</v>
      </c>
      <c r="C11" s="107">
        <v>26</v>
      </c>
      <c r="D11" s="107">
        <v>24.1</v>
      </c>
      <c r="E11" s="107">
        <v>4.3</v>
      </c>
      <c r="F11" s="106">
        <v>7.5</v>
      </c>
      <c r="G11" s="98"/>
      <c r="H11" s="108">
        <f t="shared" si="0"/>
        <v>-0.97676685706644895</v>
      </c>
      <c r="I11" s="109">
        <f t="shared" si="4"/>
        <v>3.2991218065589419E-2</v>
      </c>
      <c r="J11" s="109">
        <f t="shared" si="1"/>
        <v>-0.11237924325200009</v>
      </c>
      <c r="K11" s="109">
        <f t="shared" si="2"/>
        <v>-1.1677917574245449</v>
      </c>
      <c r="L11" s="108">
        <f t="shared" si="3"/>
        <v>-1.2488841718995016</v>
      </c>
      <c r="M11" s="98"/>
      <c r="N11" s="98"/>
    </row>
    <row r="12" spans="1:23">
      <c r="A12" s="106" t="s">
        <v>277</v>
      </c>
      <c r="B12" s="106">
        <v>0.78</v>
      </c>
      <c r="C12" s="107">
        <v>3.6</v>
      </c>
      <c r="D12" s="107">
        <v>15.1</v>
      </c>
      <c r="E12" s="107">
        <v>5.0999999999999996</v>
      </c>
      <c r="F12" s="106">
        <v>13.3</v>
      </c>
      <c r="G12" s="98"/>
      <c r="H12" s="108">
        <f t="shared" si="0"/>
        <v>-0.97045318275513059</v>
      </c>
      <c r="I12" s="109">
        <f t="shared" si="4"/>
        <v>-1.3403777180453282</v>
      </c>
      <c r="J12" s="109">
        <f t="shared" si="1"/>
        <v>-0.70899938298874188</v>
      </c>
      <c r="K12" s="109">
        <f t="shared" si="2"/>
        <v>-1.017455347273339</v>
      </c>
      <c r="L12" s="108">
        <f t="shared" si="3"/>
        <v>-0.36501379341397444</v>
      </c>
      <c r="M12" s="98"/>
      <c r="N12" s="98"/>
      <c r="O12" s="31"/>
    </row>
    <row r="13" spans="1:23">
      <c r="A13" s="106" t="s">
        <v>278</v>
      </c>
      <c r="B13" s="106">
        <v>73.84</v>
      </c>
      <c r="C13" s="107">
        <v>27.9</v>
      </c>
      <c r="D13" s="107">
        <v>31</v>
      </c>
      <c r="E13" s="107">
        <v>13.5</v>
      </c>
      <c r="F13" s="106">
        <v>23.4</v>
      </c>
      <c r="G13" s="98"/>
      <c r="H13" s="108">
        <f t="shared" si="0"/>
        <v>0.27624153396084278</v>
      </c>
      <c r="I13" s="109">
        <f t="shared" si="4"/>
        <v>0.14948233318214038</v>
      </c>
      <c r="J13" s="109">
        <f t="shared" si="1"/>
        <v>0.34502953054616847</v>
      </c>
      <c r="K13" s="109">
        <f t="shared" si="2"/>
        <v>0.56107695931432156</v>
      </c>
      <c r="L13" s="108">
        <f t="shared" si="3"/>
        <v>1.1741397967073743</v>
      </c>
      <c r="M13" s="98"/>
      <c r="N13" s="98"/>
      <c r="P13" s="53"/>
      <c r="Q13" s="53"/>
      <c r="R13" s="53"/>
    </row>
    <row r="14" spans="1:23">
      <c r="A14" s="106" t="s">
        <v>279</v>
      </c>
      <c r="B14" s="106">
        <v>122.11</v>
      </c>
      <c r="C14" s="107">
        <v>18</v>
      </c>
      <c r="D14" s="107">
        <v>62.9</v>
      </c>
      <c r="E14" s="107">
        <v>20.3</v>
      </c>
      <c r="F14" s="106">
        <v>21.1</v>
      </c>
      <c r="G14" s="98"/>
      <c r="H14" s="108">
        <f t="shared" si="0"/>
        <v>1.0999200718184945</v>
      </c>
      <c r="I14" s="109">
        <f t="shared" si="4"/>
        <v>-0.45749768768830973</v>
      </c>
      <c r="J14" s="109">
        <f t="shared" si="1"/>
        <v>2.4597164702797305</v>
      </c>
      <c r="K14" s="109">
        <f t="shared" si="2"/>
        <v>1.8389364455995707</v>
      </c>
      <c r="L14" s="108">
        <f t="shared" si="3"/>
        <v>0.82363947420449324</v>
      </c>
      <c r="M14" s="98"/>
      <c r="N14" s="98"/>
      <c r="O14" s="132"/>
      <c r="P14" s="103"/>
      <c r="Q14" s="104"/>
      <c r="R14" s="105"/>
      <c r="T14" s="53"/>
      <c r="U14" s="53"/>
      <c r="V14" s="53"/>
    </row>
    <row r="15" spans="1:23">
      <c r="A15" s="106" t="s">
        <v>280</v>
      </c>
      <c r="B15" s="106">
        <v>2.6</v>
      </c>
      <c r="C15" s="107">
        <v>19.899999999999999</v>
      </c>
      <c r="D15" s="107">
        <v>21.4</v>
      </c>
      <c r="E15" s="107">
        <v>6.8</v>
      </c>
      <c r="F15" s="106">
        <v>11</v>
      </c>
      <c r="G15" s="98"/>
      <c r="H15" s="108">
        <f t="shared" si="0"/>
        <v>-0.9393967307372949</v>
      </c>
      <c r="I15" s="109">
        <f>STANDARDIZE(C15,$C$26,$C$27)</f>
        <v>-0.34100657257175876</v>
      </c>
      <c r="J15" s="109">
        <f t="shared" si="1"/>
        <v>-0.29136528517302279</v>
      </c>
      <c r="K15" s="109">
        <f t="shared" si="2"/>
        <v>-0.69799047570202677</v>
      </c>
      <c r="L15" s="108">
        <f t="shared" si="3"/>
        <v>-0.71551411591685599</v>
      </c>
      <c r="M15" s="98"/>
      <c r="N15" s="98"/>
      <c r="O15" s="132"/>
      <c r="P15" s="104"/>
      <c r="Q15" s="103"/>
      <c r="R15" s="110"/>
      <c r="S15" s="102"/>
      <c r="T15" s="103"/>
      <c r="U15" s="104"/>
      <c r="V15" s="105"/>
    </row>
    <row r="16" spans="1:23">
      <c r="A16" s="106" t="s">
        <v>281</v>
      </c>
      <c r="B16" s="106">
        <v>173.93</v>
      </c>
      <c r="C16" s="107">
        <v>28.4</v>
      </c>
      <c r="D16" s="107">
        <v>28.6</v>
      </c>
      <c r="E16" s="107">
        <v>16.3</v>
      </c>
      <c r="F16" s="106">
        <v>17.899999999999999</v>
      </c>
      <c r="G16" s="98"/>
      <c r="H16" s="108">
        <f t="shared" si="0"/>
        <v>1.9841757550955508</v>
      </c>
      <c r="I16" s="109">
        <f t="shared" si="4"/>
        <v>0.18013788979175907</v>
      </c>
      <c r="J16" s="109">
        <f t="shared" si="1"/>
        <v>0.18593082661637075</v>
      </c>
      <c r="K16" s="109">
        <f t="shared" si="2"/>
        <v>1.0872543948435418</v>
      </c>
      <c r="L16" s="108">
        <f t="shared" si="3"/>
        <v>0.33598685159178815</v>
      </c>
      <c r="M16" s="98"/>
      <c r="N16" s="98"/>
      <c r="O16" s="132"/>
      <c r="P16" s="105"/>
      <c r="Q16" s="110"/>
      <c r="R16" s="103"/>
      <c r="S16" s="102"/>
      <c r="T16" s="104"/>
      <c r="U16" s="103"/>
      <c r="V16" s="110"/>
    </row>
    <row r="17" spans="1:22">
      <c r="A17" s="106" t="s">
        <v>264</v>
      </c>
      <c r="B17" s="106">
        <v>1.2</v>
      </c>
      <c r="C17" s="107">
        <v>28.6</v>
      </c>
      <c r="D17" s="107">
        <v>11.2</v>
      </c>
      <c r="E17" s="107">
        <v>5.4</v>
      </c>
      <c r="F17" s="106">
        <v>21.3</v>
      </c>
      <c r="G17" s="98"/>
      <c r="H17" s="108">
        <f t="shared" si="0"/>
        <v>-0.96328630921255309</v>
      </c>
      <c r="I17" s="109">
        <f t="shared" si="4"/>
        <v>0.19240011243560673</v>
      </c>
      <c r="J17" s="109">
        <f t="shared" si="1"/>
        <v>-0.96753477687466338</v>
      </c>
      <c r="K17" s="109">
        <f t="shared" si="2"/>
        <v>-0.96107919346663673</v>
      </c>
      <c r="L17" s="108">
        <f t="shared" si="3"/>
        <v>0.85411776311778709</v>
      </c>
      <c r="N17" s="98"/>
      <c r="O17" s="133"/>
      <c r="S17" s="102"/>
      <c r="T17" s="105"/>
      <c r="U17" s="110"/>
      <c r="V17" s="103"/>
    </row>
    <row r="18" spans="1:22">
      <c r="A18" s="106" t="s">
        <v>282</v>
      </c>
      <c r="B18" s="106">
        <v>132.56</v>
      </c>
      <c r="C18" s="107">
        <v>18.899999999999999</v>
      </c>
      <c r="D18" s="107">
        <v>40.6</v>
      </c>
      <c r="E18" s="107">
        <v>15</v>
      </c>
      <c r="F18" s="106">
        <v>14.1</v>
      </c>
      <c r="G18" s="98"/>
      <c r="H18" s="108">
        <f t="shared" si="0"/>
        <v>1.2782387111516715</v>
      </c>
      <c r="I18" s="109">
        <f t="shared" si="4"/>
        <v>-0.40231768579099619</v>
      </c>
      <c r="J18" s="109">
        <f t="shared" si="1"/>
        <v>0.98142434626535968</v>
      </c>
      <c r="K18" s="109">
        <f t="shared" si="2"/>
        <v>0.84295772834783234</v>
      </c>
      <c r="L18" s="108">
        <f t="shared" si="3"/>
        <v>-0.24310063776079846</v>
      </c>
      <c r="N18" s="98"/>
      <c r="S18" s="98"/>
    </row>
    <row r="19" spans="1:22">
      <c r="A19" s="106" t="s">
        <v>283</v>
      </c>
      <c r="B19" s="106">
        <v>96.65</v>
      </c>
      <c r="C19" s="107">
        <v>21.6</v>
      </c>
      <c r="D19" s="107">
        <v>17.899999999999999</v>
      </c>
      <c r="E19" s="107">
        <v>11.2</v>
      </c>
      <c r="F19" s="106">
        <v>22.4</v>
      </c>
      <c r="G19" s="98"/>
      <c r="H19" s="108">
        <f t="shared" si="0"/>
        <v>0.66547102326129937</v>
      </c>
      <c r="I19" s="109">
        <f t="shared" si="4"/>
        <v>-0.23677768009905503</v>
      </c>
      <c r="J19" s="109">
        <f t="shared" si="1"/>
        <v>-0.52338422840397791</v>
      </c>
      <c r="K19" s="109">
        <f t="shared" si="2"/>
        <v>0.12885978012960481</v>
      </c>
      <c r="L19" s="108">
        <f t="shared" si="3"/>
        <v>1.0217483521409041</v>
      </c>
      <c r="N19" s="98"/>
    </row>
    <row r="20" spans="1:22">
      <c r="A20" s="106" t="s">
        <v>284</v>
      </c>
      <c r="B20" s="106">
        <v>199.47</v>
      </c>
      <c r="C20" s="107">
        <v>23.6</v>
      </c>
      <c r="D20" s="107">
        <v>45.6</v>
      </c>
      <c r="E20" s="107">
        <v>19.2</v>
      </c>
      <c r="F20" s="106">
        <v>25.2</v>
      </c>
      <c r="G20" s="98"/>
      <c r="H20" s="108">
        <f t="shared" si="0"/>
        <v>2.4199899224227606</v>
      </c>
      <c r="I20" s="109">
        <f t="shared" si="4"/>
        <v>-0.11415545366058025</v>
      </c>
      <c r="J20" s="109">
        <f t="shared" si="1"/>
        <v>1.3128799794524384</v>
      </c>
      <c r="K20" s="109">
        <f t="shared" si="2"/>
        <v>1.6322238816416625</v>
      </c>
      <c r="L20" s="108">
        <f t="shared" si="3"/>
        <v>1.4484443969270206</v>
      </c>
      <c r="N20" s="98"/>
    </row>
    <row r="21" spans="1:22">
      <c r="A21" s="106" t="s">
        <v>285</v>
      </c>
      <c r="B21" s="106">
        <v>56.24</v>
      </c>
      <c r="C21" s="107">
        <v>56.5</v>
      </c>
      <c r="D21" s="107">
        <v>13.5</v>
      </c>
      <c r="E21" s="107">
        <v>5.7</v>
      </c>
      <c r="F21" s="106">
        <v>7.3</v>
      </c>
      <c r="G21" s="98"/>
      <c r="H21" s="108">
        <f t="shared" si="0"/>
        <v>-2.4084595442402927E-2</v>
      </c>
      <c r="I21" s="109">
        <f t="shared" si="4"/>
        <v>1.90298017125233</v>
      </c>
      <c r="J21" s="109">
        <f t="shared" si="1"/>
        <v>-0.81506518560860708</v>
      </c>
      <c r="K21" s="109">
        <f t="shared" si="2"/>
        <v>-0.9047030396599347</v>
      </c>
      <c r="L21" s="108">
        <f t="shared" si="3"/>
        <v>-1.2793624608127956</v>
      </c>
      <c r="N21" s="98"/>
    </row>
    <row r="22" spans="1:22">
      <c r="A22" s="106" t="s">
        <v>286</v>
      </c>
      <c r="B22" s="106">
        <v>34.1</v>
      </c>
      <c r="C22" s="107">
        <v>18.899999999999999</v>
      </c>
      <c r="D22" s="107">
        <v>22.6</v>
      </c>
      <c r="E22" s="107">
        <v>13.3</v>
      </c>
      <c r="F22" s="106">
        <v>17.600000000000001</v>
      </c>
      <c r="G22" s="98"/>
      <c r="H22" s="108">
        <f t="shared" si="0"/>
        <v>-0.40188121504398588</v>
      </c>
      <c r="I22" s="109">
        <f t="shared" si="4"/>
        <v>-0.40231768579099619</v>
      </c>
      <c r="J22" s="109">
        <f t="shared" si="1"/>
        <v>-0.21181593320812372</v>
      </c>
      <c r="K22" s="109">
        <f t="shared" si="2"/>
        <v>0.52349285677652024</v>
      </c>
      <c r="L22" s="108">
        <f t="shared" si="3"/>
        <v>0.29026941822184749</v>
      </c>
      <c r="N22" s="98"/>
    </row>
    <row r="23" spans="1:22">
      <c r="A23" s="106" t="s">
        <v>287</v>
      </c>
      <c r="B23" s="106">
        <v>3.26</v>
      </c>
      <c r="C23" s="107">
        <v>18.399999999999999</v>
      </c>
      <c r="D23" s="107">
        <v>10.199999999999999</v>
      </c>
      <c r="E23" s="107">
        <v>6.8</v>
      </c>
      <c r="F23" s="106">
        <v>15.1</v>
      </c>
      <c r="G23" s="98"/>
      <c r="H23" s="108">
        <f t="shared" si="0"/>
        <v>-0.92813450088467331</v>
      </c>
      <c r="I23" s="109">
        <f t="shared" si="4"/>
        <v>-0.43297324240061486</v>
      </c>
      <c r="J23" s="109">
        <f t="shared" si="1"/>
        <v>-1.0338259035120791</v>
      </c>
      <c r="K23" s="109">
        <f t="shared" si="2"/>
        <v>-0.69799047570202677</v>
      </c>
      <c r="L23" s="108">
        <f t="shared" si="3"/>
        <v>-9.0709193194328255E-2</v>
      </c>
      <c r="N23" s="98"/>
    </row>
    <row r="24" spans="1:22">
      <c r="A24" s="106" t="s">
        <v>288</v>
      </c>
      <c r="B24" s="106">
        <v>48.19</v>
      </c>
      <c r="C24" s="107">
        <v>13.1</v>
      </c>
      <c r="D24" s="107">
        <v>54.9</v>
      </c>
      <c r="E24" s="107">
        <v>13.4</v>
      </c>
      <c r="F24" s="106">
        <v>25.5</v>
      </c>
      <c r="G24" s="98"/>
      <c r="H24" s="108">
        <f t="shared" si="0"/>
        <v>-0.16144967167513755</v>
      </c>
      <c r="I24" s="109">
        <f t="shared" si="4"/>
        <v>-0.75792214246257306</v>
      </c>
      <c r="J24" s="109">
        <f t="shared" si="1"/>
        <v>1.9293874571804046</v>
      </c>
      <c r="K24" s="109">
        <f t="shared" si="2"/>
        <v>0.54228490804542084</v>
      </c>
      <c r="L24" s="108">
        <f t="shared" si="3"/>
        <v>1.4941618302969619</v>
      </c>
      <c r="N24" s="98"/>
    </row>
    <row r="25" spans="1:22">
      <c r="A25" s="98"/>
      <c r="B25" s="98"/>
      <c r="C25" s="99"/>
      <c r="D25" s="99"/>
      <c r="E25" s="99"/>
      <c r="F25" s="98"/>
      <c r="G25" s="98"/>
      <c r="H25" s="98"/>
      <c r="I25" s="98"/>
      <c r="N25" s="98"/>
    </row>
    <row r="26" spans="1:22">
      <c r="A26" s="102" t="s">
        <v>289</v>
      </c>
      <c r="B26" s="111">
        <f>AVERAGE(B4:B24)</f>
        <v>57.651428571428561</v>
      </c>
      <c r="C26" s="112">
        <f>AVERAGE(C4:C24)</f>
        <v>25.461904761904766</v>
      </c>
      <c r="D26" s="112">
        <f>AVERAGE(D4:D24)</f>
        <v>25.795238095238098</v>
      </c>
      <c r="E26" s="112">
        <f>AVERAGE(E4:E24)</f>
        <v>10.514285714285714</v>
      </c>
      <c r="F26" s="111">
        <f>AVERAGE(F4:F24)</f>
        <v>15.6952380952381</v>
      </c>
      <c r="G26" s="98"/>
      <c r="H26" s="98"/>
      <c r="I26" s="98"/>
    </row>
    <row r="27" spans="1:22">
      <c r="A27" s="102" t="s">
        <v>290</v>
      </c>
      <c r="B27" s="111">
        <f>STDEV(B4:B24)</f>
        <v>58.602959505959632</v>
      </c>
      <c r="C27" s="112">
        <f>STDEV(C4:C24)</f>
        <v>16.310256778802593</v>
      </c>
      <c r="D27" s="112">
        <f>STDEV(D4:D24)</f>
        <v>15.084975180306929</v>
      </c>
      <c r="E27" s="112">
        <f>STDEV(E4:E24)</f>
        <v>5.3213988493896709</v>
      </c>
      <c r="F27" s="111">
        <f>STDEV(F4:F24)</f>
        <v>6.5620481703867526</v>
      </c>
      <c r="G27" s="98"/>
      <c r="H27" s="98"/>
      <c r="I27" s="98"/>
    </row>
    <row r="28" spans="1:22">
      <c r="A28" s="98"/>
      <c r="B28" s="98"/>
      <c r="C28" s="99"/>
      <c r="D28" s="99"/>
      <c r="E28" s="99"/>
      <c r="F28" s="98"/>
      <c r="G28" s="98"/>
      <c r="H28" s="98"/>
      <c r="I28" s="98"/>
    </row>
    <row r="29" spans="1:22">
      <c r="A29" s="98"/>
      <c r="B29" s="98"/>
      <c r="C29" s="99"/>
      <c r="D29" s="99"/>
      <c r="E29" s="99"/>
      <c r="F29" s="98"/>
      <c r="G29" s="98"/>
      <c r="H29" s="98"/>
      <c r="I29" s="98"/>
    </row>
    <row r="30" spans="1:22">
      <c r="A30" s="98"/>
      <c r="B30" s="98"/>
      <c r="C30" s="99"/>
      <c r="D30" s="99"/>
      <c r="E30" s="99"/>
      <c r="F30" s="98"/>
      <c r="G30" s="98"/>
      <c r="H30" s="98"/>
      <c r="I30" s="98"/>
    </row>
    <row r="31" spans="1:22">
      <c r="A31" s="98"/>
      <c r="B31" s="98"/>
      <c r="C31" s="99"/>
      <c r="D31" s="99"/>
      <c r="E31" s="99"/>
      <c r="F31" s="98"/>
      <c r="G31" s="98"/>
      <c r="H31" s="98"/>
      <c r="I31" s="98"/>
    </row>
    <row r="32" spans="1:22">
      <c r="A32" s="98"/>
      <c r="B32" s="98"/>
      <c r="C32" s="99"/>
      <c r="D32" s="99"/>
      <c r="E32" s="99"/>
      <c r="F32" s="98"/>
      <c r="G32" s="98"/>
      <c r="H32" s="98"/>
      <c r="I32" s="98"/>
    </row>
    <row r="33" spans="1:9">
      <c r="A33" s="98"/>
      <c r="B33" s="98"/>
      <c r="C33" s="99"/>
      <c r="D33" s="99"/>
      <c r="E33" s="99"/>
      <c r="F33" s="98"/>
      <c r="G33" s="98"/>
      <c r="H33" s="98"/>
      <c r="I33" s="98"/>
    </row>
    <row r="34" spans="1:9">
      <c r="A34" s="98"/>
      <c r="B34" s="98"/>
      <c r="C34" s="99"/>
      <c r="D34" s="99"/>
      <c r="E34" s="99"/>
      <c r="F34" s="98"/>
      <c r="G34" s="98"/>
      <c r="H34" s="98"/>
      <c r="I34" s="98"/>
    </row>
    <row r="35" spans="1:9">
      <c r="A35" s="98"/>
      <c r="B35" s="98"/>
      <c r="C35" s="99"/>
      <c r="D35" s="99"/>
      <c r="E35" s="99"/>
      <c r="F35" s="98"/>
      <c r="G35" s="98"/>
      <c r="H35" s="98"/>
      <c r="I35" s="98"/>
    </row>
    <row r="36" spans="1:9">
      <c r="A36" s="98"/>
      <c r="B36" s="98"/>
      <c r="C36" s="99"/>
      <c r="D36" s="99"/>
      <c r="E36" s="99"/>
      <c r="F36" s="98"/>
      <c r="G36" s="98"/>
      <c r="H36" s="98"/>
      <c r="I36" s="98"/>
    </row>
    <row r="37" spans="1:9">
      <c r="A37" s="98"/>
      <c r="B37" s="98"/>
      <c r="C37" s="99"/>
      <c r="D37" s="99"/>
      <c r="E37" s="99"/>
      <c r="F37" s="98"/>
      <c r="G37" s="98"/>
      <c r="H37" s="98"/>
      <c r="I37" s="98"/>
    </row>
    <row r="38" spans="1:9">
      <c r="A38" s="98"/>
      <c r="B38" s="98"/>
      <c r="C38" s="99"/>
      <c r="D38" s="99"/>
      <c r="E38" s="99"/>
      <c r="F38" s="98"/>
      <c r="G38" s="98"/>
      <c r="H38" s="98"/>
      <c r="I38" s="98"/>
    </row>
    <row r="39" spans="1:9">
      <c r="A39" s="98"/>
      <c r="B39" s="98"/>
      <c r="C39" s="99"/>
      <c r="D39" s="99"/>
      <c r="E39" s="99"/>
      <c r="F39" s="98"/>
      <c r="G39" s="98"/>
      <c r="H39" s="98"/>
      <c r="I39" s="98"/>
    </row>
    <row r="40" spans="1:9">
      <c r="A40" s="98"/>
      <c r="B40" s="98"/>
      <c r="C40" s="99"/>
      <c r="D40" s="99"/>
      <c r="E40" s="99"/>
      <c r="F40" s="98"/>
      <c r="G40" s="98"/>
      <c r="H40" s="98"/>
      <c r="I40" s="98"/>
    </row>
    <row r="41" spans="1:9">
      <c r="A41" s="98"/>
      <c r="B41" s="98"/>
      <c r="C41" s="99"/>
      <c r="D41" s="99"/>
      <c r="E41" s="99"/>
      <c r="F41" s="98"/>
      <c r="G41" s="98"/>
      <c r="H41" s="98"/>
      <c r="I41" s="98"/>
    </row>
    <row r="42" spans="1:9">
      <c r="A42" s="98"/>
      <c r="B42" s="98"/>
      <c r="C42" s="99"/>
      <c r="D42" s="99"/>
      <c r="E42" s="99"/>
      <c r="F42" s="98"/>
      <c r="G42" s="98"/>
      <c r="H42" s="98"/>
      <c r="I42" s="98"/>
    </row>
    <row r="43" spans="1:9">
      <c r="A43" s="98"/>
      <c r="B43" s="98"/>
      <c r="C43" s="99"/>
      <c r="D43" s="99"/>
      <c r="E43" s="99"/>
      <c r="F43" s="98"/>
      <c r="G43" s="98"/>
      <c r="H43" s="98"/>
      <c r="I43" s="98"/>
    </row>
    <row r="44" spans="1:9">
      <c r="A44" s="98"/>
      <c r="B44" s="98"/>
      <c r="C44" s="99"/>
      <c r="D44" s="99"/>
      <c r="E44" s="99"/>
      <c r="F44" s="98"/>
      <c r="G44" s="98"/>
      <c r="H44" s="98"/>
      <c r="I44" s="98"/>
    </row>
    <row r="45" spans="1:9">
      <c r="A45" s="98"/>
      <c r="B45" s="98"/>
      <c r="C45" s="99"/>
      <c r="D45" s="99"/>
      <c r="E45" s="99"/>
      <c r="F45" s="98"/>
      <c r="G45" s="98"/>
      <c r="H45" s="98"/>
      <c r="I45" s="98"/>
    </row>
    <row r="46" spans="1:9">
      <c r="A46" s="98"/>
      <c r="B46" s="98"/>
      <c r="C46" s="99"/>
      <c r="D46" s="99"/>
      <c r="E46" s="99"/>
      <c r="F46" s="98"/>
      <c r="G46" s="98"/>
      <c r="H46" s="98"/>
      <c r="I46" s="98"/>
    </row>
    <row r="47" spans="1:9">
      <c r="A47" s="98"/>
      <c r="B47" s="98"/>
      <c r="C47" s="99"/>
      <c r="D47" s="99"/>
      <c r="E47" s="99"/>
      <c r="F47" s="98"/>
      <c r="G47" s="98"/>
      <c r="H47" s="98"/>
      <c r="I47" s="98"/>
    </row>
    <row r="48" spans="1:9">
      <c r="A48" s="98"/>
      <c r="B48" s="98"/>
      <c r="C48" s="99"/>
      <c r="D48" s="99"/>
      <c r="E48" s="99"/>
      <c r="F48" s="98"/>
      <c r="G48" s="98"/>
      <c r="H48" s="98"/>
      <c r="I48" s="98"/>
    </row>
    <row r="49" spans="1:9">
      <c r="A49" s="98"/>
      <c r="B49" s="98"/>
      <c r="C49" s="99"/>
      <c r="D49" s="99"/>
      <c r="E49" s="99"/>
      <c r="F49" s="98"/>
      <c r="G49" s="98"/>
      <c r="H49" s="98"/>
      <c r="I49" s="98"/>
    </row>
    <row r="50" spans="1:9">
      <c r="A50" s="98"/>
      <c r="B50" s="98"/>
      <c r="C50" s="99"/>
      <c r="D50" s="99"/>
      <c r="E50" s="99"/>
      <c r="F50" s="98"/>
      <c r="G50" s="98"/>
      <c r="H50" s="98"/>
      <c r="I50" s="98"/>
    </row>
    <row r="51" spans="1:9">
      <c r="A51" s="98"/>
      <c r="B51" s="98"/>
      <c r="C51" s="99"/>
      <c r="D51" s="99"/>
      <c r="E51" s="99"/>
      <c r="F51" s="98"/>
      <c r="G51" s="98"/>
      <c r="H51" s="98"/>
      <c r="I51" s="98"/>
    </row>
    <row r="52" spans="1:9">
      <c r="A52" s="98"/>
      <c r="B52" s="98"/>
      <c r="C52" s="99"/>
      <c r="D52" s="99"/>
      <c r="E52" s="99"/>
      <c r="F52" s="98"/>
      <c r="G52" s="98"/>
      <c r="H52" s="98"/>
      <c r="I52" s="98"/>
    </row>
    <row r="53" spans="1:9">
      <c r="A53" s="98"/>
      <c r="B53" s="98"/>
      <c r="C53" s="99"/>
      <c r="D53" s="99"/>
      <c r="E53" s="99"/>
      <c r="F53" s="98"/>
      <c r="G53" s="98"/>
      <c r="H53" s="98"/>
      <c r="I53" s="98"/>
    </row>
    <row r="54" spans="1:9">
      <c r="A54" s="98"/>
      <c r="B54" s="98"/>
      <c r="C54" s="99"/>
      <c r="D54" s="99"/>
      <c r="E54" s="99"/>
      <c r="F54" s="98"/>
      <c r="G54" s="98"/>
      <c r="H54" s="98"/>
      <c r="I54" s="98"/>
    </row>
    <row r="55" spans="1:9">
      <c r="A55" s="98"/>
      <c r="B55" s="98"/>
      <c r="C55" s="99"/>
      <c r="D55" s="99"/>
      <c r="E55" s="99"/>
      <c r="F55" s="98"/>
      <c r="G55" s="98"/>
      <c r="H55" s="98"/>
      <c r="I55" s="98"/>
    </row>
    <row r="56" spans="1:9">
      <c r="A56" s="98"/>
      <c r="B56" s="98"/>
      <c r="C56" s="99"/>
      <c r="D56" s="99"/>
      <c r="E56" s="99"/>
      <c r="F56" s="98"/>
      <c r="G56" s="98"/>
      <c r="H56" s="98"/>
      <c r="I56" s="98"/>
    </row>
    <row r="57" spans="1:9">
      <c r="A57" s="98"/>
      <c r="B57" s="98"/>
      <c r="C57" s="99"/>
      <c r="D57" s="99"/>
      <c r="E57" s="99"/>
      <c r="F57" s="98"/>
      <c r="G57" s="98"/>
      <c r="H57" s="98"/>
      <c r="I57" s="98"/>
    </row>
    <row r="58" spans="1:9">
      <c r="A58" s="98"/>
      <c r="B58" s="98"/>
      <c r="C58" s="99"/>
      <c r="D58" s="99"/>
      <c r="E58" s="99"/>
      <c r="F58" s="98"/>
      <c r="G58" s="98"/>
      <c r="H58" s="98"/>
      <c r="I58" s="98"/>
    </row>
    <row r="59" spans="1:9">
      <c r="A59" s="98"/>
      <c r="B59" s="98"/>
      <c r="C59" s="99"/>
      <c r="D59" s="99"/>
      <c r="E59" s="99"/>
      <c r="F59" s="98"/>
      <c r="G59" s="98"/>
      <c r="H59" s="98"/>
      <c r="I59" s="98"/>
    </row>
    <row r="60" spans="1:9">
      <c r="A60" s="98"/>
      <c r="B60" s="98"/>
      <c r="C60" s="99"/>
      <c r="D60" s="99"/>
      <c r="E60" s="99"/>
      <c r="F60" s="98"/>
      <c r="G60" s="98"/>
      <c r="H60" s="98"/>
      <c r="I60" s="98"/>
    </row>
    <row r="61" spans="1:9">
      <c r="A61" s="98"/>
      <c r="B61" s="98"/>
      <c r="C61" s="99"/>
      <c r="D61" s="99"/>
      <c r="E61" s="99"/>
      <c r="F61" s="98"/>
      <c r="G61" s="98"/>
      <c r="H61" s="98"/>
      <c r="I61" s="98"/>
    </row>
    <row r="62" spans="1:9">
      <c r="A62" s="98"/>
      <c r="B62" s="98"/>
      <c r="C62" s="99"/>
      <c r="D62" s="99"/>
      <c r="E62" s="99"/>
      <c r="F62" s="98"/>
      <c r="G62" s="98"/>
      <c r="H62" s="98"/>
      <c r="I62" s="98"/>
    </row>
    <row r="63" spans="1:9">
      <c r="A63" s="98"/>
      <c r="B63" s="98"/>
      <c r="C63" s="99"/>
      <c r="D63" s="99"/>
      <c r="E63" s="99"/>
      <c r="F63" s="98"/>
      <c r="G63" s="98"/>
      <c r="H63" s="98"/>
      <c r="I63" s="98"/>
    </row>
    <row r="64" spans="1:9">
      <c r="A64" s="98"/>
      <c r="B64" s="98"/>
      <c r="C64" s="99"/>
      <c r="D64" s="99"/>
      <c r="E64" s="99"/>
      <c r="F64" s="98"/>
      <c r="G64" s="98"/>
      <c r="H64" s="98"/>
      <c r="I64" s="98"/>
    </row>
    <row r="65" spans="1:9">
      <c r="A65" s="98"/>
      <c r="B65" s="98"/>
      <c r="C65" s="99"/>
      <c r="D65" s="99"/>
      <c r="E65" s="99"/>
      <c r="F65" s="98"/>
      <c r="G65" s="98"/>
      <c r="H65" s="98"/>
      <c r="I65" s="98"/>
    </row>
    <row r="66" spans="1:9">
      <c r="A66" s="98"/>
      <c r="B66" s="98"/>
      <c r="C66" s="99"/>
      <c r="D66" s="99"/>
      <c r="E66" s="99"/>
      <c r="F66" s="98"/>
      <c r="G66" s="98"/>
      <c r="H66" s="98"/>
      <c r="I66" s="98"/>
    </row>
    <row r="67" spans="1:9">
      <c r="A67" s="98"/>
      <c r="B67" s="98"/>
      <c r="C67" s="99"/>
      <c r="D67" s="99"/>
      <c r="E67" s="99"/>
      <c r="F67" s="98"/>
      <c r="G67" s="98"/>
      <c r="H67" s="98"/>
      <c r="I67" s="98"/>
    </row>
    <row r="68" spans="1:9">
      <c r="A68" s="98"/>
      <c r="B68" s="98"/>
      <c r="C68" s="99"/>
      <c r="D68" s="99"/>
      <c r="E68" s="99"/>
      <c r="F68" s="98"/>
      <c r="G68" s="98"/>
      <c r="H68" s="98"/>
      <c r="I68" s="98"/>
    </row>
    <row r="69" spans="1:9">
      <c r="A69" s="98"/>
      <c r="B69" s="98"/>
      <c r="C69" s="99"/>
      <c r="D69" s="99"/>
      <c r="E69" s="99"/>
      <c r="F69" s="98"/>
      <c r="G69" s="98"/>
      <c r="H69" s="98"/>
      <c r="I69" s="98"/>
    </row>
    <row r="70" spans="1:9">
      <c r="A70" s="98"/>
      <c r="B70" s="98"/>
      <c r="C70" s="99"/>
      <c r="D70" s="99"/>
      <c r="E70" s="99"/>
      <c r="F70" s="98"/>
      <c r="G70" s="98"/>
      <c r="H70" s="98"/>
      <c r="I70" s="98"/>
    </row>
    <row r="71" spans="1:9">
      <c r="A71" s="98"/>
      <c r="B71" s="98"/>
      <c r="C71" s="99"/>
      <c r="D71" s="99"/>
      <c r="E71" s="99"/>
      <c r="F71" s="98"/>
      <c r="G71" s="98"/>
      <c r="H71" s="98"/>
      <c r="I71" s="98"/>
    </row>
    <row r="72" spans="1:9">
      <c r="A72" s="98"/>
      <c r="B72" s="98"/>
      <c r="C72" s="99"/>
      <c r="D72" s="99"/>
      <c r="E72" s="99"/>
      <c r="F72" s="98"/>
      <c r="G72" s="98"/>
      <c r="H72" s="98"/>
      <c r="I72" s="98"/>
    </row>
    <row r="73" spans="1:9">
      <c r="A73" s="98"/>
      <c r="B73" s="98"/>
      <c r="C73" s="99"/>
      <c r="D73" s="99"/>
      <c r="E73" s="99"/>
      <c r="F73" s="98"/>
      <c r="G73" s="98"/>
      <c r="H73" s="98"/>
      <c r="I73" s="98"/>
    </row>
    <row r="74" spans="1:9">
      <c r="A74" s="98"/>
      <c r="B74" s="98"/>
      <c r="C74" s="99"/>
      <c r="D74" s="99"/>
      <c r="E74" s="99"/>
      <c r="F74" s="98"/>
      <c r="G74" s="98"/>
      <c r="H74" s="98"/>
      <c r="I74" s="98"/>
    </row>
    <row r="75" spans="1:9">
      <c r="A75" s="98"/>
      <c r="B75" s="98"/>
      <c r="C75" s="99"/>
      <c r="D75" s="99"/>
      <c r="E75" s="99"/>
      <c r="F75" s="98"/>
      <c r="G75" s="98"/>
      <c r="H75" s="98"/>
      <c r="I75" s="98"/>
    </row>
    <row r="76" spans="1:9">
      <c r="A76" s="98"/>
      <c r="B76" s="98"/>
      <c r="C76" s="99"/>
      <c r="D76" s="99"/>
      <c r="E76" s="99"/>
      <c r="F76" s="98"/>
      <c r="G76" s="98"/>
      <c r="H76" s="98"/>
      <c r="I76" s="98"/>
    </row>
    <row r="77" spans="1:9">
      <c r="A77" s="98"/>
      <c r="B77" s="98"/>
      <c r="C77" s="99"/>
      <c r="D77" s="99"/>
      <c r="E77" s="99"/>
      <c r="F77" s="98"/>
      <c r="G77" s="98"/>
      <c r="H77" s="98"/>
      <c r="I77" s="98"/>
    </row>
    <row r="78" spans="1:9">
      <c r="A78" s="98"/>
      <c r="B78" s="98"/>
      <c r="C78" s="99"/>
      <c r="D78" s="99"/>
      <c r="E78" s="99"/>
      <c r="F78" s="98"/>
      <c r="G78" s="98"/>
      <c r="H78" s="98"/>
      <c r="I78" s="98"/>
    </row>
    <row r="79" spans="1:9">
      <c r="A79" s="98"/>
      <c r="B79" s="98"/>
      <c r="C79" s="99"/>
      <c r="D79" s="99"/>
      <c r="E79" s="99"/>
      <c r="F79" s="98"/>
      <c r="G79" s="98"/>
      <c r="H79" s="98"/>
      <c r="I79" s="98"/>
    </row>
    <row r="80" spans="1:9">
      <c r="A80" s="98"/>
      <c r="B80" s="98"/>
      <c r="C80" s="99"/>
      <c r="D80" s="99"/>
      <c r="E80" s="99"/>
      <c r="F80" s="98"/>
      <c r="G80" s="98"/>
      <c r="H80" s="98"/>
      <c r="I80" s="98"/>
    </row>
    <row r="81" spans="1:9">
      <c r="A81" s="98"/>
      <c r="B81" s="98"/>
      <c r="C81" s="99"/>
      <c r="D81" s="99"/>
      <c r="E81" s="99"/>
      <c r="F81" s="98"/>
      <c r="G81" s="98"/>
      <c r="H81" s="98"/>
      <c r="I81" s="98"/>
    </row>
    <row r="82" spans="1:9">
      <c r="A82" s="98"/>
      <c r="B82" s="98"/>
      <c r="C82" s="99"/>
      <c r="D82" s="99"/>
      <c r="E82" s="99"/>
      <c r="F82" s="98"/>
      <c r="G82" s="98"/>
      <c r="H82" s="98"/>
      <c r="I82" s="98"/>
    </row>
    <row r="83" spans="1:9">
      <c r="A83" s="98"/>
      <c r="B83" s="98"/>
      <c r="C83" s="99"/>
      <c r="D83" s="99"/>
      <c r="E83" s="99"/>
      <c r="F83" s="98"/>
      <c r="G83" s="98"/>
      <c r="H83" s="98"/>
      <c r="I83" s="98"/>
    </row>
    <row r="84" spans="1:9">
      <c r="A84" s="98"/>
      <c r="B84" s="98"/>
      <c r="C84" s="99"/>
      <c r="D84" s="99"/>
      <c r="E84" s="99"/>
      <c r="F84" s="98"/>
      <c r="G84" s="98"/>
      <c r="H84" s="98"/>
      <c r="I84" s="98"/>
    </row>
    <row r="85" spans="1:9">
      <c r="A85" s="98"/>
      <c r="B85" s="98"/>
      <c r="C85" s="99"/>
      <c r="D85" s="99"/>
      <c r="E85" s="99"/>
      <c r="F85" s="98"/>
      <c r="G85" s="98"/>
      <c r="H85" s="98"/>
      <c r="I85" s="98"/>
    </row>
    <row r="86" spans="1:9">
      <c r="A86" s="98"/>
      <c r="B86" s="98"/>
      <c r="C86" s="99"/>
      <c r="D86" s="99"/>
      <c r="E86" s="99"/>
      <c r="F86" s="98"/>
      <c r="G86" s="98"/>
      <c r="H86" s="98"/>
      <c r="I86" s="98"/>
    </row>
    <row r="87" spans="1:9">
      <c r="A87" s="98"/>
      <c r="B87" s="98"/>
      <c r="C87" s="99"/>
      <c r="D87" s="99"/>
      <c r="E87" s="99"/>
      <c r="F87" s="98"/>
      <c r="G87" s="98"/>
      <c r="H87" s="98"/>
      <c r="I87" s="98"/>
    </row>
    <row r="88" spans="1:9">
      <c r="A88" s="98"/>
      <c r="B88" s="98"/>
      <c r="C88" s="99"/>
      <c r="D88" s="99"/>
      <c r="E88" s="99"/>
      <c r="F88" s="98"/>
      <c r="G88" s="98"/>
      <c r="H88" s="98"/>
      <c r="I88" s="98"/>
    </row>
    <row r="89" spans="1:9">
      <c r="A89" s="98"/>
      <c r="B89" s="98"/>
      <c r="C89" s="99"/>
      <c r="D89" s="99"/>
      <c r="E89" s="99"/>
      <c r="F89" s="98"/>
      <c r="G89" s="98"/>
      <c r="H89" s="98"/>
      <c r="I89" s="98"/>
    </row>
    <row r="90" spans="1:9">
      <c r="A90" s="98"/>
      <c r="B90" s="98"/>
      <c r="C90" s="99"/>
      <c r="D90" s="99"/>
      <c r="E90" s="99"/>
      <c r="F90" s="98"/>
      <c r="G90" s="98"/>
      <c r="H90" s="98"/>
      <c r="I90" s="98"/>
    </row>
    <row r="91" spans="1:9">
      <c r="A91" s="98"/>
      <c r="B91" s="98"/>
      <c r="C91" s="99"/>
      <c r="D91" s="99"/>
      <c r="E91" s="99"/>
      <c r="F91" s="98"/>
      <c r="G91" s="98"/>
      <c r="H91" s="98"/>
      <c r="I91" s="98"/>
    </row>
    <row r="92" spans="1:9">
      <c r="A92" s="98"/>
      <c r="B92" s="98"/>
      <c r="C92" s="99"/>
      <c r="D92" s="99"/>
      <c r="E92" s="99"/>
      <c r="F92" s="98"/>
      <c r="G92" s="98"/>
      <c r="H92" s="98"/>
      <c r="I92" s="98"/>
    </row>
    <row r="93" spans="1:9">
      <c r="A93" s="98"/>
      <c r="B93" s="98"/>
      <c r="C93" s="99"/>
      <c r="D93" s="99"/>
      <c r="E93" s="99"/>
      <c r="F93" s="98"/>
      <c r="G93" s="98"/>
      <c r="H93" s="98"/>
      <c r="I93" s="98"/>
    </row>
    <row r="94" spans="1:9">
      <c r="A94" s="98"/>
      <c r="B94" s="98"/>
      <c r="C94" s="99"/>
      <c r="D94" s="99"/>
      <c r="E94" s="99"/>
      <c r="F94" s="98"/>
      <c r="G94" s="98"/>
      <c r="H94" s="98"/>
      <c r="I94" s="98"/>
    </row>
    <row r="95" spans="1:9">
      <c r="A95" s="98"/>
      <c r="B95" s="98"/>
      <c r="C95" s="99"/>
      <c r="D95" s="99"/>
      <c r="E95" s="99"/>
      <c r="F95" s="98"/>
      <c r="G95" s="98"/>
      <c r="H95" s="98"/>
      <c r="I95" s="98"/>
    </row>
    <row r="96" spans="1:9">
      <c r="A96" s="98"/>
      <c r="B96" s="98"/>
      <c r="C96" s="99"/>
      <c r="D96" s="99"/>
      <c r="E96" s="99"/>
      <c r="F96" s="98"/>
      <c r="G96" s="98"/>
      <c r="H96" s="98"/>
      <c r="I96" s="98"/>
    </row>
    <row r="97" spans="1:9">
      <c r="A97" s="98"/>
      <c r="B97" s="98"/>
      <c r="C97" s="99"/>
      <c r="D97" s="99"/>
      <c r="E97" s="99"/>
      <c r="F97" s="98"/>
      <c r="G97" s="98"/>
      <c r="H97" s="98"/>
      <c r="I97" s="98"/>
    </row>
    <row r="98" spans="1:9">
      <c r="A98" s="98"/>
      <c r="B98" s="98"/>
      <c r="C98" s="99"/>
      <c r="D98" s="99"/>
      <c r="E98" s="99"/>
      <c r="F98" s="98"/>
      <c r="G98" s="98"/>
      <c r="H98" s="98"/>
      <c r="I98" s="98"/>
    </row>
    <row r="99" spans="1:9">
      <c r="A99" s="98"/>
      <c r="B99" s="98"/>
      <c r="C99" s="99"/>
      <c r="D99" s="99"/>
      <c r="E99" s="99"/>
      <c r="F99" s="98"/>
      <c r="G99" s="98"/>
      <c r="H99" s="98"/>
      <c r="I99" s="98"/>
    </row>
    <row r="100" spans="1:9">
      <c r="A100" s="98"/>
      <c r="B100" s="98"/>
      <c r="C100" s="99"/>
      <c r="D100" s="99"/>
      <c r="E100" s="99"/>
      <c r="F100" s="98"/>
      <c r="G100" s="98"/>
      <c r="H100" s="98"/>
      <c r="I100" s="98"/>
    </row>
    <row r="101" spans="1:9">
      <c r="A101" s="98"/>
      <c r="B101" s="98"/>
      <c r="C101" s="99"/>
      <c r="D101" s="99"/>
      <c r="E101" s="99"/>
      <c r="F101" s="98"/>
      <c r="G101" s="98"/>
      <c r="H101" s="98"/>
      <c r="I101" s="98"/>
    </row>
    <row r="102" spans="1:9">
      <c r="A102" s="98"/>
      <c r="B102" s="98"/>
      <c r="C102" s="99"/>
      <c r="D102" s="99"/>
      <c r="E102" s="99"/>
      <c r="F102" s="98"/>
      <c r="G102" s="98"/>
      <c r="H102" s="98"/>
      <c r="I102" s="98"/>
    </row>
    <row r="103" spans="1:9">
      <c r="A103" s="98"/>
      <c r="B103" s="98"/>
      <c r="C103" s="99"/>
      <c r="D103" s="99"/>
      <c r="E103" s="99"/>
      <c r="F103" s="98"/>
      <c r="G103" s="98"/>
      <c r="H103" s="98"/>
      <c r="I103" s="98"/>
    </row>
    <row r="104" spans="1:9">
      <c r="A104" s="98"/>
      <c r="B104" s="98"/>
      <c r="C104" s="99"/>
      <c r="D104" s="99"/>
      <c r="E104" s="99"/>
      <c r="F104" s="98"/>
      <c r="G104" s="98"/>
      <c r="H104" s="98"/>
      <c r="I104" s="98"/>
    </row>
    <row r="105" spans="1:9">
      <c r="A105" s="98"/>
      <c r="B105" s="98"/>
      <c r="C105" s="99"/>
      <c r="D105" s="99"/>
      <c r="E105" s="99"/>
      <c r="F105" s="98"/>
      <c r="G105" s="98"/>
      <c r="H105" s="98"/>
      <c r="I105" s="98"/>
    </row>
    <row r="106" spans="1:9">
      <c r="A106" s="98"/>
      <c r="B106" s="98"/>
      <c r="C106" s="99"/>
      <c r="D106" s="99"/>
      <c r="E106" s="99"/>
      <c r="F106" s="98"/>
      <c r="G106" s="98"/>
      <c r="H106" s="98"/>
      <c r="I106" s="98"/>
    </row>
    <row r="107" spans="1:9">
      <c r="A107" s="98"/>
      <c r="B107" s="98"/>
      <c r="C107" s="99"/>
      <c r="D107" s="99"/>
      <c r="E107" s="99"/>
      <c r="F107" s="98"/>
      <c r="G107" s="98"/>
      <c r="H107" s="98"/>
      <c r="I107" s="98"/>
    </row>
    <row r="108" spans="1:9">
      <c r="A108" s="98"/>
      <c r="B108" s="98"/>
      <c r="C108" s="99"/>
      <c r="D108" s="99"/>
      <c r="E108" s="99"/>
      <c r="F108" s="98"/>
      <c r="G108" s="98"/>
      <c r="H108" s="98"/>
      <c r="I108" s="98"/>
    </row>
    <row r="109" spans="1:9">
      <c r="A109" s="98"/>
      <c r="B109" s="98"/>
      <c r="C109" s="99"/>
      <c r="D109" s="99"/>
      <c r="E109" s="99"/>
      <c r="F109" s="98"/>
      <c r="G109" s="98"/>
      <c r="H109" s="98"/>
      <c r="I109" s="98"/>
    </row>
    <row r="110" spans="1:9">
      <c r="A110" s="98"/>
      <c r="B110" s="98"/>
      <c r="C110" s="99"/>
      <c r="D110" s="99"/>
      <c r="E110" s="99"/>
      <c r="F110" s="98"/>
      <c r="G110" s="98"/>
      <c r="H110" s="98"/>
      <c r="I110" s="98"/>
    </row>
    <row r="111" spans="1:9">
      <c r="A111" s="98"/>
      <c r="B111" s="98"/>
      <c r="C111" s="99"/>
      <c r="D111" s="99"/>
      <c r="E111" s="99"/>
      <c r="F111" s="98"/>
      <c r="G111" s="98"/>
      <c r="H111" s="98"/>
      <c r="I111" s="98"/>
    </row>
    <row r="112" spans="1:9">
      <c r="A112" s="98"/>
      <c r="B112" s="98"/>
      <c r="C112" s="99"/>
      <c r="D112" s="99"/>
      <c r="E112" s="99"/>
      <c r="F112" s="98"/>
      <c r="G112" s="98"/>
      <c r="H112" s="98"/>
      <c r="I112" s="98"/>
    </row>
    <row r="113" spans="1:9">
      <c r="A113" s="98"/>
      <c r="B113" s="98"/>
      <c r="C113" s="99"/>
      <c r="D113" s="99"/>
      <c r="E113" s="99"/>
      <c r="F113" s="98"/>
      <c r="G113" s="98"/>
      <c r="H113" s="98"/>
      <c r="I113" s="98"/>
    </row>
    <row r="114" spans="1:9">
      <c r="A114" s="98"/>
      <c r="B114" s="98"/>
      <c r="C114" s="99"/>
      <c r="D114" s="99"/>
      <c r="E114" s="99"/>
      <c r="F114" s="98"/>
      <c r="G114" s="98"/>
      <c r="H114" s="98"/>
      <c r="I114" s="98"/>
    </row>
    <row r="115" spans="1:9">
      <c r="A115" s="98"/>
      <c r="B115" s="98"/>
      <c r="C115" s="99"/>
      <c r="D115" s="99"/>
      <c r="E115" s="99"/>
      <c r="F115" s="98"/>
      <c r="G115" s="98"/>
      <c r="H115" s="98"/>
      <c r="I115" s="98"/>
    </row>
    <row r="116" spans="1:9">
      <c r="A116" s="98"/>
      <c r="B116" s="98"/>
      <c r="C116" s="99"/>
      <c r="D116" s="99"/>
      <c r="E116" s="99"/>
      <c r="F116" s="98"/>
      <c r="G116" s="98"/>
      <c r="H116" s="98"/>
      <c r="I116" s="98"/>
    </row>
    <row r="117" spans="1:9">
      <c r="A117" s="98"/>
      <c r="B117" s="98"/>
      <c r="C117" s="99"/>
      <c r="D117" s="99"/>
      <c r="E117" s="99"/>
      <c r="F117" s="98"/>
      <c r="G117" s="98"/>
      <c r="H117" s="98"/>
      <c r="I117" s="98"/>
    </row>
    <row r="118" spans="1:9">
      <c r="A118" s="98"/>
      <c r="B118" s="98"/>
      <c r="C118" s="99"/>
      <c r="D118" s="99"/>
      <c r="E118" s="99"/>
      <c r="F118" s="98"/>
      <c r="G118" s="98"/>
      <c r="H118" s="98"/>
      <c r="I118" s="98"/>
    </row>
    <row r="119" spans="1:9">
      <c r="A119" s="98"/>
      <c r="B119" s="98"/>
      <c r="C119" s="99"/>
      <c r="D119" s="99"/>
      <c r="E119" s="99"/>
      <c r="F119" s="98"/>
      <c r="G119" s="98"/>
      <c r="H119" s="98"/>
      <c r="I119" s="98"/>
    </row>
    <row r="120" spans="1:9">
      <c r="A120" s="98"/>
      <c r="B120" s="98"/>
      <c r="C120" s="99"/>
      <c r="D120" s="99"/>
      <c r="E120" s="99"/>
      <c r="F120" s="98"/>
      <c r="G120" s="98"/>
      <c r="H120" s="98"/>
      <c r="I120" s="98"/>
    </row>
    <row r="121" spans="1:9">
      <c r="A121" s="98"/>
      <c r="B121" s="98"/>
      <c r="C121" s="99"/>
      <c r="D121" s="99"/>
      <c r="E121" s="99"/>
      <c r="F121" s="98"/>
      <c r="G121" s="98"/>
      <c r="H121" s="98"/>
      <c r="I121" s="98"/>
    </row>
    <row r="122" spans="1:9">
      <c r="A122" s="98"/>
      <c r="B122" s="98"/>
      <c r="C122" s="99"/>
      <c r="D122" s="99"/>
      <c r="E122" s="99"/>
      <c r="F122" s="98"/>
      <c r="G122" s="98"/>
      <c r="H122" s="98"/>
      <c r="I122" s="98"/>
    </row>
    <row r="123" spans="1:9">
      <c r="A123" s="98"/>
      <c r="B123" s="98"/>
      <c r="C123" s="99"/>
      <c r="D123" s="99"/>
      <c r="E123" s="99"/>
      <c r="F123" s="98"/>
      <c r="G123" s="98"/>
      <c r="H123" s="98"/>
      <c r="I123" s="98"/>
    </row>
    <row r="124" spans="1:9">
      <c r="A124" s="98"/>
      <c r="B124" s="98"/>
      <c r="C124" s="99"/>
      <c r="D124" s="99"/>
      <c r="E124" s="99"/>
      <c r="F124" s="98"/>
      <c r="G124" s="98"/>
      <c r="H124" s="98"/>
      <c r="I124" s="98"/>
    </row>
    <row r="125" spans="1:9">
      <c r="A125" s="98"/>
      <c r="B125" s="98"/>
      <c r="C125" s="99"/>
      <c r="D125" s="99"/>
      <c r="E125" s="99"/>
      <c r="F125" s="98"/>
      <c r="G125" s="98"/>
      <c r="H125" s="98"/>
      <c r="I125" s="98"/>
    </row>
    <row r="126" spans="1:9">
      <c r="A126" s="98"/>
      <c r="B126" s="98"/>
      <c r="C126" s="99"/>
      <c r="D126" s="99"/>
      <c r="E126" s="99"/>
      <c r="F126" s="98"/>
      <c r="G126" s="98"/>
      <c r="H126" s="98"/>
      <c r="I126" s="98"/>
    </row>
    <row r="127" spans="1:9">
      <c r="A127" s="98"/>
      <c r="B127" s="98"/>
      <c r="C127" s="99"/>
      <c r="D127" s="99"/>
      <c r="E127" s="99"/>
      <c r="F127" s="98"/>
      <c r="G127" s="98"/>
      <c r="H127" s="98"/>
      <c r="I127" s="98"/>
    </row>
    <row r="128" spans="1:9">
      <c r="A128" s="98"/>
      <c r="B128" s="98"/>
      <c r="C128" s="99"/>
      <c r="D128" s="99"/>
      <c r="E128" s="99"/>
      <c r="F128" s="98"/>
      <c r="G128" s="98"/>
      <c r="H128" s="98"/>
      <c r="I128" s="98"/>
    </row>
    <row r="129" spans="1:9">
      <c r="A129" s="98"/>
      <c r="B129" s="98"/>
      <c r="C129" s="99"/>
      <c r="D129" s="99"/>
      <c r="E129" s="99"/>
      <c r="F129" s="98"/>
      <c r="G129" s="98"/>
      <c r="H129" s="98"/>
      <c r="I129" s="98"/>
    </row>
    <row r="130" spans="1:9">
      <c r="A130" s="98"/>
      <c r="B130" s="98"/>
      <c r="C130" s="99"/>
      <c r="D130" s="99"/>
      <c r="E130" s="99"/>
      <c r="F130" s="98"/>
      <c r="G130" s="98"/>
      <c r="H130" s="98"/>
      <c r="I130" s="98"/>
    </row>
    <row r="131" spans="1:9">
      <c r="A131" s="98"/>
      <c r="B131" s="98"/>
      <c r="C131" s="99"/>
      <c r="D131" s="99"/>
      <c r="E131" s="99"/>
      <c r="F131" s="98"/>
      <c r="G131" s="98"/>
      <c r="H131" s="98"/>
      <c r="I131" s="98"/>
    </row>
    <row r="132" spans="1:9">
      <c r="A132" s="98"/>
      <c r="B132" s="98"/>
      <c r="C132" s="99"/>
      <c r="D132" s="99"/>
      <c r="E132" s="99"/>
      <c r="F132" s="98"/>
      <c r="G132" s="98"/>
      <c r="H132" s="98"/>
      <c r="I132" s="98"/>
    </row>
    <row r="133" spans="1:9">
      <c r="A133" s="98"/>
      <c r="B133" s="98"/>
      <c r="C133" s="99"/>
      <c r="D133" s="99"/>
      <c r="E133" s="99"/>
      <c r="F133" s="98"/>
      <c r="G133" s="98"/>
      <c r="H133" s="98"/>
      <c r="I133" s="98"/>
    </row>
    <row r="134" spans="1:9">
      <c r="A134" s="98"/>
      <c r="B134" s="98"/>
      <c r="C134" s="99"/>
      <c r="D134" s="99"/>
      <c r="E134" s="99"/>
      <c r="F134" s="98"/>
      <c r="G134" s="98"/>
      <c r="H134" s="98"/>
      <c r="I134" s="98"/>
    </row>
    <row r="135" spans="1:9">
      <c r="A135" s="98"/>
      <c r="B135" s="98"/>
      <c r="C135" s="99"/>
      <c r="D135" s="99"/>
      <c r="E135" s="99"/>
      <c r="F135" s="98"/>
      <c r="G135" s="98"/>
      <c r="H135" s="98"/>
      <c r="I135" s="98"/>
    </row>
    <row r="136" spans="1:9">
      <c r="A136" s="98"/>
      <c r="B136" s="98"/>
      <c r="C136" s="99"/>
      <c r="D136" s="99"/>
      <c r="E136" s="99"/>
      <c r="F136" s="98"/>
      <c r="G136" s="98"/>
      <c r="H136" s="98"/>
      <c r="I136" s="98"/>
    </row>
    <row r="137" spans="1:9">
      <c r="A137" s="98"/>
      <c r="B137" s="98"/>
      <c r="C137" s="99"/>
      <c r="D137" s="99"/>
      <c r="E137" s="99"/>
      <c r="F137" s="98"/>
      <c r="G137" s="98"/>
      <c r="H137" s="98"/>
      <c r="I137" s="98"/>
    </row>
    <row r="138" spans="1:9">
      <c r="A138" s="98"/>
      <c r="B138" s="98"/>
      <c r="C138" s="99"/>
      <c r="D138" s="99"/>
      <c r="E138" s="99"/>
      <c r="F138" s="98"/>
      <c r="G138" s="98"/>
      <c r="H138" s="98"/>
      <c r="I138" s="98"/>
    </row>
    <row r="139" spans="1:9">
      <c r="A139" s="98"/>
      <c r="B139" s="98"/>
      <c r="C139" s="99"/>
      <c r="D139" s="99"/>
      <c r="E139" s="99"/>
      <c r="F139" s="98"/>
      <c r="G139" s="98"/>
      <c r="H139" s="98"/>
      <c r="I139" s="98"/>
    </row>
    <row r="140" spans="1:9">
      <c r="A140" s="98"/>
      <c r="B140" s="98"/>
      <c r="C140" s="99"/>
      <c r="D140" s="99"/>
      <c r="E140" s="99"/>
      <c r="F140" s="98"/>
      <c r="G140" s="98"/>
      <c r="H140" s="98"/>
      <c r="I140" s="98"/>
    </row>
    <row r="141" spans="1:9">
      <c r="A141" s="98"/>
      <c r="B141" s="98"/>
      <c r="C141" s="99"/>
      <c r="D141" s="99"/>
      <c r="E141" s="99"/>
      <c r="F141" s="98"/>
      <c r="G141" s="98"/>
      <c r="H141" s="98"/>
      <c r="I141" s="98"/>
    </row>
    <row r="142" spans="1:9">
      <c r="A142" s="98"/>
      <c r="B142" s="98"/>
      <c r="C142" s="99"/>
      <c r="D142" s="99"/>
      <c r="E142" s="99"/>
      <c r="F142" s="98"/>
      <c r="G142" s="98"/>
      <c r="H142" s="98"/>
      <c r="I142" s="98"/>
    </row>
    <row r="143" spans="1:9">
      <c r="A143" s="98"/>
      <c r="B143" s="98"/>
      <c r="C143" s="99"/>
      <c r="D143" s="99"/>
      <c r="E143" s="99"/>
      <c r="F143" s="98"/>
      <c r="G143" s="98"/>
      <c r="H143" s="98"/>
      <c r="I143" s="98"/>
    </row>
    <row r="144" spans="1:9">
      <c r="A144" s="98"/>
      <c r="B144" s="98"/>
      <c r="C144" s="99"/>
      <c r="D144" s="99"/>
      <c r="E144" s="99"/>
      <c r="F144" s="98"/>
      <c r="G144" s="98"/>
      <c r="H144" s="98"/>
      <c r="I144" s="98"/>
    </row>
    <row r="145" spans="1:9">
      <c r="A145" s="98"/>
      <c r="B145" s="98"/>
      <c r="C145" s="99"/>
      <c r="D145" s="99"/>
      <c r="E145" s="99"/>
      <c r="F145" s="98"/>
      <c r="G145" s="98"/>
      <c r="H145" s="98"/>
      <c r="I145" s="98"/>
    </row>
    <row r="146" spans="1:9">
      <c r="A146" s="98"/>
      <c r="B146" s="98"/>
      <c r="C146" s="99"/>
      <c r="D146" s="99"/>
      <c r="E146" s="99"/>
      <c r="F146" s="98"/>
      <c r="G146" s="98"/>
      <c r="H146" s="98"/>
      <c r="I146" s="98"/>
    </row>
    <row r="147" spans="1:9">
      <c r="A147" s="98"/>
      <c r="B147" s="98"/>
      <c r="C147" s="99"/>
      <c r="D147" s="99"/>
      <c r="E147" s="99"/>
      <c r="F147" s="98"/>
      <c r="G147" s="98"/>
      <c r="H147" s="98"/>
      <c r="I147" s="98"/>
    </row>
    <row r="148" spans="1:9">
      <c r="A148" s="98"/>
      <c r="B148" s="98"/>
      <c r="C148" s="99"/>
      <c r="D148" s="99"/>
      <c r="E148" s="99"/>
      <c r="F148" s="98"/>
      <c r="G148" s="98"/>
      <c r="H148" s="98"/>
      <c r="I148" s="98"/>
    </row>
    <row r="149" spans="1:9">
      <c r="A149" s="98"/>
      <c r="B149" s="98"/>
      <c r="C149" s="99"/>
      <c r="D149" s="99"/>
      <c r="E149" s="99"/>
      <c r="F149" s="98"/>
      <c r="G149" s="98"/>
      <c r="H149" s="98"/>
      <c r="I149" s="98"/>
    </row>
    <row r="150" spans="1:9">
      <c r="A150" s="98"/>
      <c r="B150" s="98"/>
      <c r="C150" s="99"/>
      <c r="D150" s="99"/>
      <c r="E150" s="99"/>
      <c r="F150" s="98"/>
      <c r="G150" s="98"/>
      <c r="H150" s="98"/>
      <c r="I150" s="98"/>
    </row>
    <row r="151" spans="1:9">
      <c r="A151" s="98"/>
      <c r="B151" s="98"/>
      <c r="C151" s="99"/>
      <c r="D151" s="99"/>
      <c r="E151" s="99"/>
      <c r="F151" s="98"/>
      <c r="G151" s="98"/>
      <c r="H151" s="98"/>
      <c r="I151" s="98"/>
    </row>
    <row r="152" spans="1:9">
      <c r="A152" s="98"/>
      <c r="B152" s="98"/>
      <c r="C152" s="99"/>
      <c r="D152" s="99"/>
      <c r="E152" s="99"/>
      <c r="F152" s="98"/>
      <c r="G152" s="98"/>
      <c r="H152" s="98"/>
      <c r="I152" s="98"/>
    </row>
    <row r="153" spans="1:9">
      <c r="A153" s="98"/>
      <c r="B153" s="98"/>
      <c r="C153" s="99"/>
      <c r="D153" s="99"/>
      <c r="E153" s="99"/>
      <c r="F153" s="98"/>
      <c r="G153" s="98"/>
      <c r="H153" s="98"/>
      <c r="I153" s="98"/>
    </row>
    <row r="154" spans="1:9">
      <c r="A154" s="98"/>
      <c r="B154" s="98"/>
      <c r="C154" s="99"/>
      <c r="D154" s="99"/>
      <c r="E154" s="99"/>
      <c r="F154" s="98"/>
      <c r="G154" s="98"/>
      <c r="H154" s="98"/>
      <c r="I154" s="98"/>
    </row>
    <row r="155" spans="1:9">
      <c r="A155" s="98"/>
      <c r="B155" s="98"/>
      <c r="C155" s="99"/>
      <c r="D155" s="99"/>
      <c r="E155" s="99"/>
      <c r="F155" s="98"/>
      <c r="G155" s="98"/>
      <c r="H155" s="98"/>
      <c r="I155" s="98"/>
    </row>
    <row r="156" spans="1:9">
      <c r="A156" s="98"/>
      <c r="B156" s="98"/>
      <c r="C156" s="99"/>
      <c r="D156" s="99"/>
      <c r="E156" s="99"/>
      <c r="F156" s="98"/>
      <c r="G156" s="98"/>
      <c r="H156" s="98"/>
      <c r="I156" s="98"/>
    </row>
    <row r="157" spans="1:9">
      <c r="A157" s="98"/>
      <c r="B157" s="98"/>
      <c r="C157" s="99"/>
      <c r="D157" s="99"/>
      <c r="E157" s="99"/>
      <c r="F157" s="98"/>
      <c r="G157" s="98"/>
      <c r="H157" s="98"/>
      <c r="I157" s="98"/>
    </row>
    <row r="158" spans="1:9">
      <c r="A158" s="98"/>
      <c r="B158" s="98"/>
      <c r="C158" s="99"/>
      <c r="D158" s="99"/>
      <c r="E158" s="99"/>
      <c r="F158" s="98"/>
      <c r="G158" s="98"/>
      <c r="H158" s="98"/>
      <c r="I158" s="98"/>
    </row>
    <row r="159" spans="1:9">
      <c r="A159" s="98"/>
      <c r="B159" s="98"/>
      <c r="C159" s="99"/>
      <c r="D159" s="99"/>
      <c r="E159" s="99"/>
      <c r="F159" s="98"/>
      <c r="G159" s="98"/>
      <c r="H159" s="98"/>
      <c r="I159" s="98"/>
    </row>
    <row r="160" spans="1:9">
      <c r="A160" s="98"/>
      <c r="B160" s="98"/>
      <c r="C160" s="99"/>
      <c r="D160" s="99"/>
      <c r="E160" s="99"/>
      <c r="F160" s="98"/>
      <c r="G160" s="98"/>
      <c r="H160" s="98"/>
      <c r="I160" s="98"/>
    </row>
    <row r="161" spans="1:9">
      <c r="A161" s="98"/>
      <c r="B161" s="98"/>
      <c r="C161" s="99"/>
      <c r="D161" s="99"/>
      <c r="E161" s="99"/>
      <c r="F161" s="98"/>
      <c r="G161" s="98"/>
      <c r="H161" s="98"/>
      <c r="I161" s="98"/>
    </row>
    <row r="162" spans="1:9">
      <c r="A162" s="98"/>
      <c r="B162" s="98"/>
      <c r="C162" s="99"/>
      <c r="D162" s="99"/>
      <c r="E162" s="99"/>
      <c r="F162" s="98"/>
      <c r="G162" s="98"/>
      <c r="H162" s="98"/>
      <c r="I162" s="98"/>
    </row>
    <row r="163" spans="1:9">
      <c r="A163" s="98"/>
      <c r="B163" s="98"/>
      <c r="C163" s="99"/>
      <c r="D163" s="99"/>
      <c r="E163" s="99"/>
      <c r="F163" s="98"/>
      <c r="G163" s="98"/>
      <c r="H163" s="98"/>
      <c r="I163" s="98"/>
    </row>
    <row r="164" spans="1:9">
      <c r="A164" s="98"/>
      <c r="B164" s="98"/>
      <c r="C164" s="99"/>
      <c r="D164" s="99"/>
      <c r="E164" s="99"/>
      <c r="F164" s="98"/>
      <c r="G164" s="98"/>
      <c r="H164" s="98"/>
      <c r="I164" s="98"/>
    </row>
    <row r="165" spans="1:9">
      <c r="A165" s="98"/>
      <c r="B165" s="98"/>
      <c r="C165" s="99"/>
      <c r="D165" s="99"/>
      <c r="E165" s="99"/>
      <c r="F165" s="98"/>
      <c r="G165" s="98"/>
      <c r="H165" s="98"/>
      <c r="I165" s="98"/>
    </row>
    <row r="166" spans="1:9">
      <c r="A166" s="98"/>
      <c r="B166" s="98"/>
      <c r="C166" s="99"/>
      <c r="D166" s="99"/>
      <c r="E166" s="99"/>
      <c r="F166" s="98"/>
      <c r="G166" s="98"/>
      <c r="H166" s="98"/>
      <c r="I166" s="98"/>
    </row>
    <row r="167" spans="1:9">
      <c r="A167" s="98"/>
      <c r="B167" s="98"/>
      <c r="C167" s="99"/>
      <c r="D167" s="99"/>
      <c r="E167" s="99"/>
      <c r="F167" s="98"/>
      <c r="G167" s="98"/>
      <c r="H167" s="98"/>
      <c r="I167" s="98"/>
    </row>
    <row r="168" spans="1:9">
      <c r="A168" s="98"/>
      <c r="B168" s="98"/>
      <c r="C168" s="99"/>
      <c r="D168" s="99"/>
      <c r="E168" s="99"/>
      <c r="F168" s="98"/>
      <c r="G168" s="98"/>
      <c r="H168" s="98"/>
      <c r="I168" s="98"/>
    </row>
    <row r="169" spans="1:9">
      <c r="A169" s="98"/>
      <c r="B169" s="98"/>
      <c r="C169" s="99"/>
      <c r="D169" s="99"/>
      <c r="E169" s="99"/>
      <c r="F169" s="98"/>
      <c r="G169" s="98"/>
      <c r="H169" s="98"/>
      <c r="I169" s="98"/>
    </row>
    <row r="170" spans="1:9">
      <c r="A170" s="98"/>
      <c r="B170" s="98"/>
      <c r="C170" s="99"/>
      <c r="D170" s="99"/>
      <c r="E170" s="99"/>
      <c r="F170" s="98"/>
      <c r="G170" s="98"/>
      <c r="H170" s="98"/>
      <c r="I170" s="98"/>
    </row>
    <row r="171" spans="1:9">
      <c r="A171" s="98"/>
      <c r="B171" s="98"/>
      <c r="C171" s="99"/>
      <c r="D171" s="99"/>
      <c r="E171" s="99"/>
      <c r="F171" s="98"/>
      <c r="G171" s="98"/>
      <c r="H171" s="98"/>
      <c r="I171" s="98"/>
    </row>
    <row r="172" spans="1:9">
      <c r="A172" s="98"/>
      <c r="B172" s="98"/>
      <c r="C172" s="99"/>
      <c r="D172" s="99"/>
      <c r="E172" s="99"/>
      <c r="F172" s="98"/>
      <c r="G172" s="98"/>
      <c r="H172" s="98"/>
      <c r="I172" s="98"/>
    </row>
    <row r="173" spans="1:9">
      <c r="A173" s="98"/>
      <c r="B173" s="98"/>
      <c r="C173" s="99"/>
      <c r="D173" s="99"/>
      <c r="E173" s="99"/>
      <c r="F173" s="98"/>
      <c r="G173" s="98"/>
      <c r="H173" s="98"/>
      <c r="I173" s="98"/>
    </row>
    <row r="174" spans="1:9">
      <c r="A174" s="98"/>
      <c r="B174" s="98"/>
      <c r="C174" s="99"/>
      <c r="D174" s="99"/>
      <c r="E174" s="99"/>
      <c r="F174" s="98"/>
      <c r="G174" s="98"/>
      <c r="H174" s="98"/>
      <c r="I174" s="98"/>
    </row>
    <row r="175" spans="1:9">
      <c r="A175" s="98"/>
      <c r="B175" s="98"/>
      <c r="C175" s="99"/>
      <c r="D175" s="99"/>
      <c r="E175" s="99"/>
      <c r="F175" s="98"/>
      <c r="G175" s="98"/>
      <c r="H175" s="98"/>
      <c r="I175" s="98"/>
    </row>
    <row r="176" spans="1:9">
      <c r="A176" s="98"/>
      <c r="B176" s="98"/>
      <c r="C176" s="99"/>
      <c r="D176" s="99"/>
      <c r="E176" s="99"/>
      <c r="F176" s="98"/>
      <c r="G176" s="98"/>
      <c r="H176" s="98"/>
      <c r="I176" s="98"/>
    </row>
    <row r="177" spans="1:9">
      <c r="A177" s="98"/>
      <c r="B177" s="98"/>
      <c r="C177" s="99"/>
      <c r="D177" s="99"/>
      <c r="E177" s="99"/>
      <c r="F177" s="98"/>
      <c r="G177" s="98"/>
      <c r="H177" s="98"/>
      <c r="I177" s="98"/>
    </row>
    <row r="178" spans="1:9">
      <c r="A178" s="98"/>
      <c r="B178" s="98"/>
      <c r="C178" s="99"/>
      <c r="D178" s="99"/>
      <c r="E178" s="99"/>
      <c r="F178" s="98"/>
      <c r="G178" s="98"/>
      <c r="H178" s="98"/>
      <c r="I178" s="98"/>
    </row>
    <row r="179" spans="1:9">
      <c r="A179" s="98"/>
      <c r="B179" s="98"/>
      <c r="C179" s="99"/>
      <c r="D179" s="99"/>
      <c r="E179" s="99"/>
      <c r="F179" s="98"/>
      <c r="G179" s="98"/>
      <c r="H179" s="98"/>
      <c r="I179" s="98"/>
    </row>
    <row r="180" spans="1:9">
      <c r="A180" s="98"/>
      <c r="B180" s="98"/>
      <c r="C180" s="99"/>
      <c r="D180" s="99"/>
      <c r="E180" s="99"/>
      <c r="F180" s="98"/>
      <c r="G180" s="98"/>
      <c r="H180" s="98"/>
      <c r="I180" s="98"/>
    </row>
    <row r="181" spans="1:9">
      <c r="A181" s="98"/>
      <c r="B181" s="98"/>
      <c r="C181" s="99"/>
      <c r="D181" s="99"/>
      <c r="E181" s="99"/>
      <c r="F181" s="98"/>
      <c r="G181" s="98"/>
      <c r="H181" s="98"/>
      <c r="I181" s="98"/>
    </row>
    <row r="182" spans="1:9">
      <c r="A182" s="98"/>
      <c r="B182" s="98"/>
      <c r="C182" s="99"/>
      <c r="D182" s="99"/>
      <c r="E182" s="99"/>
      <c r="F182" s="98"/>
      <c r="G182" s="98"/>
      <c r="H182" s="98"/>
      <c r="I182" s="98"/>
    </row>
    <row r="183" spans="1:9">
      <c r="A183" s="98"/>
      <c r="B183" s="98"/>
      <c r="C183" s="99"/>
      <c r="D183" s="99"/>
      <c r="E183" s="99"/>
      <c r="F183" s="98"/>
      <c r="G183" s="98"/>
      <c r="H183" s="98"/>
      <c r="I183" s="98"/>
    </row>
    <row r="184" spans="1:9">
      <c r="A184" s="98"/>
      <c r="B184" s="98"/>
      <c r="C184" s="99"/>
      <c r="D184" s="99"/>
      <c r="E184" s="99"/>
      <c r="F184" s="98"/>
      <c r="G184" s="98"/>
      <c r="H184" s="98"/>
      <c r="I184" s="98"/>
    </row>
    <row r="185" spans="1:9">
      <c r="A185" s="98"/>
      <c r="B185" s="98"/>
      <c r="C185" s="99"/>
      <c r="D185" s="99"/>
      <c r="E185" s="99"/>
      <c r="F185" s="98"/>
      <c r="G185" s="98"/>
      <c r="H185" s="98"/>
      <c r="I185" s="98"/>
    </row>
    <row r="186" spans="1:9">
      <c r="A186" s="98"/>
      <c r="B186" s="98"/>
      <c r="C186" s="99"/>
      <c r="D186" s="99"/>
      <c r="E186" s="99"/>
      <c r="F186" s="98"/>
      <c r="G186" s="98"/>
      <c r="H186" s="98"/>
      <c r="I186" s="98"/>
    </row>
    <row r="187" spans="1:9">
      <c r="A187" s="98"/>
      <c r="B187" s="98"/>
      <c r="C187" s="99"/>
      <c r="D187" s="99"/>
      <c r="E187" s="99"/>
      <c r="F187" s="98"/>
      <c r="G187" s="98"/>
      <c r="H187" s="98"/>
      <c r="I187" s="98"/>
    </row>
    <row r="188" spans="1:9">
      <c r="A188" s="98"/>
      <c r="B188" s="98"/>
      <c r="C188" s="99"/>
      <c r="D188" s="99"/>
      <c r="E188" s="99"/>
      <c r="F188" s="98"/>
      <c r="G188" s="98"/>
      <c r="H188" s="98"/>
      <c r="I188" s="98"/>
    </row>
    <row r="189" spans="1:9">
      <c r="A189" s="98"/>
      <c r="B189" s="98"/>
      <c r="C189" s="99"/>
      <c r="D189" s="99"/>
      <c r="E189" s="99"/>
      <c r="F189" s="98"/>
      <c r="G189" s="98"/>
      <c r="H189" s="98"/>
      <c r="I189" s="98"/>
    </row>
    <row r="190" spans="1:9">
      <c r="A190" s="98"/>
      <c r="B190" s="98"/>
      <c r="C190" s="99"/>
      <c r="D190" s="99"/>
      <c r="E190" s="99"/>
      <c r="F190" s="98"/>
      <c r="G190" s="98"/>
      <c r="H190" s="98"/>
      <c r="I190" s="98"/>
    </row>
    <row r="191" spans="1:9">
      <c r="A191" s="98"/>
      <c r="B191" s="98"/>
      <c r="C191" s="99"/>
      <c r="D191" s="99"/>
      <c r="E191" s="99"/>
      <c r="F191" s="98"/>
      <c r="G191" s="98"/>
      <c r="H191" s="98"/>
      <c r="I191" s="98"/>
    </row>
    <row r="192" spans="1:9">
      <c r="A192" s="98"/>
      <c r="B192" s="98"/>
      <c r="C192" s="99"/>
      <c r="D192" s="99"/>
      <c r="E192" s="99"/>
      <c r="F192" s="98"/>
      <c r="G192" s="98"/>
      <c r="H192" s="98"/>
      <c r="I192" s="98"/>
    </row>
    <row r="193" spans="1:9">
      <c r="A193" s="98"/>
      <c r="B193" s="98"/>
      <c r="C193" s="99"/>
      <c r="D193" s="99"/>
      <c r="E193" s="99"/>
      <c r="F193" s="98"/>
      <c r="G193" s="98"/>
      <c r="H193" s="98"/>
      <c r="I193" s="98"/>
    </row>
    <row r="194" spans="1:9">
      <c r="A194" s="98"/>
      <c r="B194" s="98"/>
      <c r="C194" s="99"/>
      <c r="D194" s="99"/>
      <c r="E194" s="99"/>
      <c r="F194" s="98"/>
      <c r="G194" s="98"/>
      <c r="H194" s="98"/>
      <c r="I194" s="98"/>
    </row>
    <row r="195" spans="1:9">
      <c r="A195" s="98"/>
      <c r="B195" s="98"/>
      <c r="C195" s="99"/>
      <c r="D195" s="99"/>
      <c r="E195" s="99"/>
      <c r="F195" s="98"/>
      <c r="G195" s="98"/>
      <c r="H195" s="98"/>
      <c r="I195" s="98"/>
    </row>
    <row r="196" spans="1:9">
      <c r="A196" s="98"/>
      <c r="B196" s="98"/>
      <c r="C196" s="99"/>
      <c r="D196" s="99"/>
      <c r="E196" s="99"/>
      <c r="F196" s="98"/>
      <c r="G196" s="98"/>
      <c r="H196" s="98"/>
      <c r="I196" s="98"/>
    </row>
    <row r="197" spans="1:9">
      <c r="A197" s="98"/>
      <c r="B197" s="98"/>
      <c r="C197" s="99"/>
      <c r="D197" s="99"/>
      <c r="E197" s="99"/>
      <c r="F197" s="98"/>
      <c r="G197" s="98"/>
      <c r="H197" s="98"/>
      <c r="I197" s="98"/>
    </row>
    <row r="198" spans="1:9">
      <c r="A198" s="98"/>
      <c r="B198" s="98"/>
      <c r="C198" s="99"/>
      <c r="D198" s="99"/>
      <c r="E198" s="99"/>
      <c r="F198" s="98"/>
      <c r="G198" s="98"/>
      <c r="H198" s="98"/>
      <c r="I198" s="98"/>
    </row>
    <row r="199" spans="1:9">
      <c r="A199" s="98"/>
      <c r="B199" s="98"/>
      <c r="C199" s="99"/>
      <c r="D199" s="99"/>
      <c r="E199" s="99"/>
      <c r="F199" s="98"/>
      <c r="G199" s="98"/>
      <c r="H199" s="98"/>
      <c r="I199" s="98"/>
    </row>
    <row r="200" spans="1:9">
      <c r="A200" s="98"/>
      <c r="B200" s="98"/>
      <c r="C200" s="99"/>
      <c r="D200" s="99"/>
      <c r="E200" s="99"/>
      <c r="F200" s="98"/>
      <c r="G200" s="98"/>
      <c r="H200" s="98"/>
      <c r="I200" s="98"/>
    </row>
    <row r="201" spans="1:9">
      <c r="A201" s="98"/>
      <c r="B201" s="98"/>
      <c r="C201" s="99"/>
      <c r="D201" s="99"/>
      <c r="E201" s="99"/>
      <c r="F201" s="98"/>
      <c r="G201" s="98"/>
      <c r="H201" s="98"/>
      <c r="I201" s="98"/>
    </row>
    <row r="202" spans="1:9">
      <c r="A202" s="98"/>
      <c r="B202" s="98"/>
      <c r="C202" s="99"/>
      <c r="D202" s="99"/>
      <c r="E202" s="99"/>
      <c r="F202" s="98"/>
      <c r="G202" s="98"/>
      <c r="H202" s="98"/>
      <c r="I202" s="98"/>
    </row>
    <row r="203" spans="1:9">
      <c r="A203" s="98"/>
      <c r="B203" s="98"/>
      <c r="C203" s="99"/>
      <c r="D203" s="99"/>
      <c r="E203" s="99"/>
      <c r="F203" s="98"/>
      <c r="G203" s="98"/>
      <c r="H203" s="98"/>
      <c r="I203" s="98"/>
    </row>
    <row r="204" spans="1:9">
      <c r="A204" s="98"/>
      <c r="B204" s="98"/>
      <c r="C204" s="99"/>
      <c r="D204" s="99"/>
      <c r="E204" s="99"/>
      <c r="F204" s="98"/>
      <c r="G204" s="98"/>
      <c r="H204" s="98"/>
      <c r="I204" s="98"/>
    </row>
    <row r="205" spans="1:9">
      <c r="A205" s="98"/>
      <c r="B205" s="98"/>
      <c r="C205" s="99"/>
      <c r="D205" s="99"/>
      <c r="E205" s="99"/>
      <c r="F205" s="98"/>
      <c r="G205" s="98"/>
      <c r="H205" s="98"/>
      <c r="I205" s="98"/>
    </row>
    <row r="206" spans="1:9">
      <c r="A206" s="98"/>
      <c r="B206" s="98"/>
      <c r="C206" s="99"/>
      <c r="D206" s="99"/>
      <c r="E206" s="99"/>
      <c r="F206" s="98"/>
      <c r="G206" s="98"/>
      <c r="H206" s="98"/>
      <c r="I206" s="98"/>
    </row>
    <row r="207" spans="1:9">
      <c r="A207" s="98"/>
      <c r="B207" s="98"/>
      <c r="C207" s="99"/>
      <c r="D207" s="99"/>
      <c r="E207" s="99"/>
      <c r="F207" s="98"/>
      <c r="G207" s="98"/>
      <c r="H207" s="98"/>
      <c r="I207" s="98"/>
    </row>
    <row r="208" spans="1:9">
      <c r="A208" s="98"/>
      <c r="B208" s="98"/>
      <c r="C208" s="99"/>
      <c r="D208" s="99"/>
      <c r="E208" s="99"/>
      <c r="F208" s="98"/>
      <c r="G208" s="98"/>
      <c r="H208" s="98"/>
      <c r="I208" s="98"/>
    </row>
    <row r="209" spans="1:9">
      <c r="A209" s="98"/>
      <c r="B209" s="98"/>
      <c r="C209" s="99"/>
      <c r="D209" s="99"/>
      <c r="E209" s="99"/>
      <c r="F209" s="98"/>
      <c r="G209" s="98"/>
      <c r="H209" s="98"/>
      <c r="I209" s="98"/>
    </row>
    <row r="210" spans="1:9">
      <c r="A210" s="98"/>
      <c r="B210" s="98"/>
      <c r="C210" s="99"/>
      <c r="D210" s="99"/>
      <c r="E210" s="99"/>
      <c r="F210" s="98"/>
      <c r="G210" s="98"/>
      <c r="H210" s="98"/>
      <c r="I210" s="98"/>
    </row>
    <row r="211" spans="1:9">
      <c r="A211" s="98"/>
      <c r="B211" s="98"/>
      <c r="C211" s="99"/>
      <c r="D211" s="99"/>
      <c r="E211" s="99"/>
      <c r="F211" s="98"/>
      <c r="G211" s="98"/>
      <c r="H211" s="98"/>
      <c r="I211" s="98"/>
    </row>
    <row r="212" spans="1:9">
      <c r="A212" s="98"/>
      <c r="B212" s="98"/>
      <c r="C212" s="99"/>
      <c r="D212" s="99"/>
      <c r="E212" s="99"/>
      <c r="F212" s="98"/>
      <c r="G212" s="98"/>
      <c r="H212" s="98"/>
      <c r="I212" s="98"/>
    </row>
    <row r="213" spans="1:9">
      <c r="A213" s="98"/>
      <c r="B213" s="98"/>
      <c r="C213" s="99"/>
      <c r="D213" s="99"/>
      <c r="E213" s="99"/>
      <c r="F213" s="98"/>
      <c r="G213" s="98"/>
      <c r="H213" s="98"/>
      <c r="I213" s="98"/>
    </row>
    <row r="214" spans="1:9">
      <c r="A214" s="98"/>
      <c r="B214" s="98"/>
      <c r="C214" s="99"/>
      <c r="D214" s="99"/>
      <c r="E214" s="99"/>
      <c r="F214" s="98"/>
      <c r="G214" s="98"/>
      <c r="H214" s="98"/>
      <c r="I214" s="98"/>
    </row>
    <row r="215" spans="1:9">
      <c r="A215" s="98"/>
      <c r="B215" s="98"/>
      <c r="C215" s="99"/>
      <c r="D215" s="99"/>
      <c r="E215" s="99"/>
      <c r="F215" s="98"/>
      <c r="G215" s="98"/>
      <c r="H215" s="98"/>
      <c r="I215" s="98"/>
    </row>
    <row r="216" spans="1:9">
      <c r="A216" s="98"/>
      <c r="B216" s="98"/>
      <c r="C216" s="99"/>
      <c r="D216" s="99"/>
      <c r="E216" s="99"/>
      <c r="F216" s="98"/>
      <c r="G216" s="98"/>
      <c r="H216" s="98"/>
      <c r="I216" s="98"/>
    </row>
    <row r="217" spans="1:9">
      <c r="A217" s="98"/>
      <c r="B217" s="98"/>
      <c r="C217" s="99"/>
      <c r="D217" s="99"/>
      <c r="E217" s="99"/>
      <c r="F217" s="98"/>
      <c r="G217" s="98"/>
      <c r="H217" s="98"/>
      <c r="I217" s="98"/>
    </row>
    <row r="218" spans="1:9">
      <c r="A218" s="98"/>
      <c r="B218" s="98"/>
      <c r="C218" s="99"/>
      <c r="D218" s="99"/>
      <c r="E218" s="99"/>
      <c r="F218" s="98"/>
      <c r="G218" s="98"/>
      <c r="H218" s="98"/>
      <c r="I218" s="98"/>
    </row>
    <row r="219" spans="1:9">
      <c r="A219" s="98"/>
      <c r="B219" s="98"/>
      <c r="C219" s="99"/>
      <c r="D219" s="99"/>
      <c r="E219" s="99"/>
      <c r="F219" s="98"/>
      <c r="G219" s="98"/>
      <c r="H219" s="98"/>
      <c r="I219" s="98"/>
    </row>
    <row r="220" spans="1:9">
      <c r="A220" s="98"/>
      <c r="B220" s="98"/>
      <c r="C220" s="99"/>
      <c r="D220" s="99"/>
      <c r="E220" s="99"/>
      <c r="F220" s="98"/>
      <c r="G220" s="98"/>
      <c r="H220" s="98"/>
      <c r="I220" s="98"/>
    </row>
    <row r="221" spans="1:9">
      <c r="A221" s="98"/>
      <c r="B221" s="98"/>
      <c r="C221" s="99"/>
      <c r="D221" s="99"/>
      <c r="E221" s="99"/>
      <c r="F221" s="98"/>
      <c r="G221" s="98"/>
      <c r="H221" s="98"/>
      <c r="I221" s="98"/>
    </row>
    <row r="222" spans="1:9">
      <c r="A222" s="98"/>
      <c r="B222" s="98"/>
      <c r="C222" s="99"/>
      <c r="D222" s="99"/>
      <c r="E222" s="99"/>
      <c r="F222" s="98"/>
      <c r="G222" s="98"/>
      <c r="H222" s="98"/>
      <c r="I222" s="98"/>
    </row>
    <row r="223" spans="1:9">
      <c r="A223" s="98"/>
      <c r="B223" s="98"/>
      <c r="C223" s="99"/>
      <c r="D223" s="99"/>
      <c r="E223" s="99"/>
      <c r="F223" s="98"/>
      <c r="G223" s="98"/>
      <c r="H223" s="98"/>
      <c r="I223" s="98"/>
    </row>
    <row r="224" spans="1:9">
      <c r="A224" s="98"/>
      <c r="B224" s="98"/>
      <c r="C224" s="99"/>
      <c r="D224" s="99"/>
      <c r="E224" s="99"/>
      <c r="F224" s="98"/>
      <c r="G224" s="98"/>
      <c r="H224" s="98"/>
      <c r="I224" s="98"/>
    </row>
    <row r="225" spans="1:9">
      <c r="A225" s="98"/>
      <c r="B225" s="98"/>
      <c r="C225" s="99"/>
      <c r="D225" s="99"/>
      <c r="E225" s="99"/>
      <c r="F225" s="98"/>
      <c r="G225" s="98"/>
      <c r="H225" s="98"/>
      <c r="I225" s="98"/>
    </row>
    <row r="226" spans="1:9">
      <c r="A226" s="98"/>
      <c r="B226" s="98"/>
      <c r="C226" s="99"/>
      <c r="D226" s="99"/>
      <c r="E226" s="99"/>
      <c r="F226" s="98"/>
      <c r="G226" s="98"/>
      <c r="H226" s="98"/>
      <c r="I226" s="98"/>
    </row>
    <row r="227" spans="1:9">
      <c r="A227" s="98"/>
      <c r="B227" s="98"/>
      <c r="C227" s="99"/>
      <c r="D227" s="99"/>
      <c r="E227" s="99"/>
      <c r="F227" s="98"/>
      <c r="G227" s="98"/>
      <c r="H227" s="98"/>
      <c r="I227" s="98"/>
    </row>
    <row r="228" spans="1:9">
      <c r="A228" s="98"/>
      <c r="B228" s="98"/>
      <c r="C228" s="99"/>
      <c r="D228" s="99"/>
      <c r="E228" s="99"/>
      <c r="F228" s="98"/>
      <c r="G228" s="98"/>
      <c r="H228" s="98"/>
      <c r="I228" s="98"/>
    </row>
    <row r="229" spans="1:9">
      <c r="A229" s="98"/>
      <c r="B229" s="98"/>
      <c r="C229" s="99"/>
      <c r="D229" s="99"/>
      <c r="E229" s="99"/>
      <c r="F229" s="98"/>
      <c r="G229" s="98"/>
      <c r="H229" s="98"/>
      <c r="I229" s="98"/>
    </row>
    <row r="230" spans="1:9">
      <c r="A230" s="98"/>
      <c r="B230" s="98"/>
      <c r="C230" s="99"/>
      <c r="D230" s="99"/>
      <c r="E230" s="99"/>
      <c r="F230" s="98"/>
      <c r="G230" s="98"/>
      <c r="H230" s="98"/>
      <c r="I230" s="98"/>
    </row>
    <row r="231" spans="1:9">
      <c r="A231" s="98"/>
      <c r="B231" s="98"/>
      <c r="C231" s="99"/>
      <c r="D231" s="99"/>
      <c r="E231" s="99"/>
      <c r="F231" s="98"/>
      <c r="G231" s="98"/>
      <c r="H231" s="98"/>
      <c r="I231" s="98"/>
    </row>
    <row r="232" spans="1:9">
      <c r="A232" s="98"/>
      <c r="B232" s="98"/>
      <c r="C232" s="99"/>
      <c r="D232" s="99"/>
      <c r="E232" s="99"/>
      <c r="F232" s="98"/>
      <c r="G232" s="98"/>
      <c r="H232" s="98"/>
      <c r="I232" s="98"/>
    </row>
    <row r="233" spans="1:9">
      <c r="A233" s="98"/>
      <c r="B233" s="98"/>
      <c r="C233" s="99"/>
      <c r="D233" s="99"/>
      <c r="E233" s="99"/>
      <c r="F233" s="98"/>
      <c r="G233" s="98"/>
      <c r="H233" s="98"/>
      <c r="I233" s="98"/>
    </row>
    <row r="234" spans="1:9">
      <c r="A234" s="98"/>
      <c r="B234" s="98"/>
      <c r="C234" s="99"/>
      <c r="D234" s="99"/>
      <c r="E234" s="99"/>
      <c r="F234" s="98"/>
      <c r="G234" s="98"/>
      <c r="H234" s="98"/>
      <c r="I234" s="98"/>
    </row>
    <row r="235" spans="1:9">
      <c r="A235" s="98"/>
      <c r="B235" s="98"/>
      <c r="C235" s="99"/>
      <c r="D235" s="99"/>
      <c r="E235" s="99"/>
      <c r="F235" s="98"/>
      <c r="G235" s="98"/>
      <c r="H235" s="98"/>
      <c r="I235" s="98"/>
    </row>
    <row r="236" spans="1:9">
      <c r="A236" s="98"/>
      <c r="B236" s="98"/>
      <c r="C236" s="99"/>
      <c r="D236" s="99"/>
      <c r="E236" s="99"/>
      <c r="F236" s="98"/>
      <c r="G236" s="98"/>
      <c r="H236" s="98"/>
      <c r="I236" s="98"/>
    </row>
    <row r="237" spans="1:9">
      <c r="A237" s="98"/>
      <c r="B237" s="98"/>
      <c r="C237" s="99"/>
      <c r="D237" s="99"/>
      <c r="E237" s="99"/>
      <c r="F237" s="98"/>
      <c r="G237" s="98"/>
      <c r="H237" s="98"/>
      <c r="I237" s="98"/>
    </row>
    <row r="238" spans="1:9">
      <c r="A238" s="98"/>
      <c r="B238" s="98"/>
      <c r="C238" s="99"/>
      <c r="D238" s="99"/>
      <c r="E238" s="99"/>
      <c r="F238" s="98"/>
      <c r="G238" s="98"/>
      <c r="H238" s="98"/>
      <c r="I238" s="98"/>
    </row>
    <row r="239" spans="1:9">
      <c r="A239" s="98"/>
      <c r="B239" s="98"/>
      <c r="C239" s="99"/>
      <c r="D239" s="99"/>
      <c r="E239" s="99"/>
      <c r="F239" s="98"/>
      <c r="G239" s="98"/>
      <c r="H239" s="98"/>
      <c r="I239" s="98"/>
    </row>
    <row r="240" spans="1:9">
      <c r="A240" s="98"/>
      <c r="B240" s="98"/>
      <c r="C240" s="99"/>
      <c r="D240" s="99"/>
      <c r="E240" s="99"/>
      <c r="F240" s="98"/>
      <c r="G240" s="98"/>
      <c r="H240" s="98"/>
      <c r="I240" s="98"/>
    </row>
    <row r="241" spans="1:9">
      <c r="A241" s="98"/>
      <c r="B241" s="98"/>
      <c r="C241" s="99"/>
      <c r="D241" s="99"/>
      <c r="E241" s="99"/>
      <c r="F241" s="98"/>
      <c r="G241" s="98"/>
      <c r="H241" s="98"/>
      <c r="I241" s="98"/>
    </row>
    <row r="242" spans="1:9">
      <c r="A242" s="98"/>
      <c r="B242" s="98"/>
      <c r="C242" s="99"/>
      <c r="D242" s="99"/>
      <c r="E242" s="99"/>
      <c r="F242" s="98"/>
      <c r="G242" s="98"/>
      <c r="H242" s="98"/>
      <c r="I242" s="98"/>
    </row>
    <row r="243" spans="1:9">
      <c r="A243" s="98"/>
      <c r="B243" s="98"/>
      <c r="C243" s="99"/>
      <c r="D243" s="99"/>
      <c r="E243" s="99"/>
      <c r="F243" s="98"/>
      <c r="G243" s="98"/>
      <c r="H243" s="98"/>
      <c r="I243" s="98"/>
    </row>
    <row r="244" spans="1:9">
      <c r="A244" s="98"/>
      <c r="B244" s="98"/>
      <c r="C244" s="99"/>
      <c r="D244" s="99"/>
      <c r="E244" s="99"/>
      <c r="F244" s="98"/>
      <c r="G244" s="98"/>
      <c r="H244" s="98"/>
      <c r="I244" s="98"/>
    </row>
    <row r="245" spans="1:9">
      <c r="A245" s="98"/>
      <c r="B245" s="98"/>
      <c r="C245" s="99"/>
      <c r="D245" s="99"/>
      <c r="E245" s="99"/>
      <c r="F245" s="98"/>
      <c r="G245" s="98"/>
      <c r="H245" s="98"/>
      <c r="I245" s="98"/>
    </row>
    <row r="246" spans="1:9">
      <c r="A246" s="98"/>
      <c r="B246" s="98"/>
      <c r="C246" s="99"/>
      <c r="D246" s="99"/>
      <c r="E246" s="99"/>
      <c r="F246" s="98"/>
      <c r="G246" s="98"/>
      <c r="H246" s="98"/>
      <c r="I246" s="98"/>
    </row>
    <row r="247" spans="1:9">
      <c r="A247" s="98"/>
      <c r="B247" s="98"/>
      <c r="C247" s="99"/>
      <c r="D247" s="99"/>
      <c r="E247" s="99"/>
      <c r="F247" s="98"/>
      <c r="G247" s="98"/>
      <c r="H247" s="98"/>
      <c r="I247" s="98"/>
    </row>
    <row r="248" spans="1:9">
      <c r="A248" s="98"/>
      <c r="B248" s="98"/>
      <c r="C248" s="99"/>
      <c r="D248" s="99"/>
      <c r="E248" s="99"/>
      <c r="F248" s="98"/>
      <c r="G248" s="98"/>
      <c r="H248" s="98"/>
      <c r="I248" s="98"/>
    </row>
    <row r="249" spans="1:9">
      <c r="A249" s="98"/>
      <c r="B249" s="98"/>
      <c r="C249" s="99"/>
      <c r="D249" s="99"/>
      <c r="E249" s="99"/>
      <c r="F249" s="98"/>
      <c r="G249" s="98"/>
      <c r="H249" s="98"/>
      <c r="I249" s="98"/>
    </row>
    <row r="250" spans="1:9">
      <c r="A250" s="98"/>
      <c r="B250" s="98"/>
      <c r="C250" s="99"/>
      <c r="D250" s="99"/>
      <c r="E250" s="99"/>
      <c r="F250" s="98"/>
      <c r="G250" s="98"/>
      <c r="H250" s="98"/>
      <c r="I250" s="98"/>
    </row>
    <row r="251" spans="1:9">
      <c r="A251" s="98"/>
      <c r="B251" s="98"/>
      <c r="C251" s="99"/>
      <c r="D251" s="99"/>
      <c r="E251" s="99"/>
      <c r="F251" s="98"/>
      <c r="G251" s="98"/>
      <c r="H251" s="98"/>
      <c r="I251" s="98"/>
    </row>
    <row r="252" spans="1:9">
      <c r="A252" s="98"/>
      <c r="B252" s="98"/>
      <c r="C252" s="99"/>
      <c r="D252" s="99"/>
      <c r="E252" s="99"/>
      <c r="F252" s="98"/>
      <c r="G252" s="98"/>
      <c r="H252" s="98"/>
      <c r="I252" s="98"/>
    </row>
    <row r="253" spans="1:9">
      <c r="A253" s="98"/>
      <c r="B253" s="98"/>
      <c r="C253" s="99"/>
      <c r="D253" s="99"/>
      <c r="E253" s="99"/>
      <c r="F253" s="98"/>
      <c r="G253" s="98"/>
      <c r="H253" s="98"/>
      <c r="I253" s="98"/>
    </row>
    <row r="254" spans="1:9">
      <c r="A254" s="98"/>
      <c r="B254" s="98"/>
      <c r="C254" s="99"/>
      <c r="D254" s="99"/>
      <c r="E254" s="99"/>
      <c r="F254" s="98"/>
      <c r="G254" s="98"/>
      <c r="H254" s="98"/>
      <c r="I254" s="98"/>
    </row>
    <row r="255" spans="1:9">
      <c r="A255" s="98"/>
      <c r="B255" s="98"/>
      <c r="C255" s="99"/>
      <c r="D255" s="99"/>
      <c r="E255" s="99"/>
      <c r="F255" s="98"/>
      <c r="G255" s="98"/>
      <c r="H255" s="98"/>
      <c r="I255" s="98"/>
    </row>
    <row r="256" spans="1:9">
      <c r="A256" s="98"/>
      <c r="B256" s="98"/>
      <c r="C256" s="99"/>
      <c r="D256" s="99"/>
      <c r="E256" s="99"/>
      <c r="F256" s="98"/>
      <c r="G256" s="98"/>
      <c r="H256" s="98"/>
      <c r="I256" s="98"/>
    </row>
    <row r="257" spans="1:9">
      <c r="A257" s="98"/>
      <c r="B257" s="98"/>
      <c r="C257" s="99"/>
      <c r="D257" s="99"/>
      <c r="E257" s="99"/>
      <c r="F257" s="98"/>
      <c r="G257" s="98"/>
      <c r="H257" s="98"/>
      <c r="I257" s="98"/>
    </row>
    <row r="258" spans="1:9">
      <c r="A258" s="98"/>
      <c r="B258" s="98"/>
      <c r="C258" s="99"/>
      <c r="D258" s="99"/>
      <c r="E258" s="99"/>
      <c r="F258" s="98"/>
      <c r="G258" s="98"/>
      <c r="H258" s="98"/>
      <c r="I258" s="98"/>
    </row>
    <row r="259" spans="1:9">
      <c r="A259" s="98"/>
      <c r="B259" s="98"/>
      <c r="C259" s="99"/>
      <c r="D259" s="99"/>
      <c r="E259" s="99"/>
      <c r="F259" s="98"/>
      <c r="G259" s="98"/>
      <c r="H259" s="98"/>
      <c r="I259" s="98"/>
    </row>
    <row r="260" spans="1:9">
      <c r="A260" s="98"/>
      <c r="B260" s="98"/>
      <c r="C260" s="99"/>
      <c r="D260" s="99"/>
      <c r="E260" s="99"/>
      <c r="F260" s="98"/>
      <c r="G260" s="98"/>
      <c r="H260" s="98"/>
      <c r="I260" s="98"/>
    </row>
    <row r="261" spans="1:9">
      <c r="A261" s="98"/>
      <c r="B261" s="98"/>
      <c r="C261" s="99"/>
      <c r="D261" s="99"/>
      <c r="E261" s="99"/>
      <c r="F261" s="98"/>
      <c r="G261" s="98"/>
      <c r="H261" s="98"/>
      <c r="I261" s="98"/>
    </row>
    <row r="262" spans="1:9">
      <c r="A262" s="98"/>
      <c r="B262" s="98"/>
      <c r="C262" s="99"/>
      <c r="D262" s="99"/>
      <c r="E262" s="99"/>
      <c r="F262" s="98"/>
      <c r="G262" s="98"/>
      <c r="H262" s="98"/>
      <c r="I262" s="98"/>
    </row>
    <row r="263" spans="1:9">
      <c r="A263" s="98"/>
      <c r="B263" s="98"/>
      <c r="C263" s="99"/>
      <c r="D263" s="99"/>
      <c r="E263" s="99"/>
      <c r="F263" s="98"/>
      <c r="G263" s="98"/>
      <c r="H263" s="98"/>
      <c r="I263" s="98"/>
    </row>
    <row r="264" spans="1:9">
      <c r="A264" s="98"/>
      <c r="B264" s="98"/>
      <c r="C264" s="99"/>
      <c r="D264" s="99"/>
      <c r="E264" s="99"/>
      <c r="F264" s="98"/>
      <c r="G264" s="98"/>
      <c r="H264" s="98"/>
      <c r="I264" s="98"/>
    </row>
    <row r="265" spans="1:9">
      <c r="A265" s="98"/>
      <c r="B265" s="98"/>
      <c r="C265" s="99"/>
      <c r="D265" s="99"/>
      <c r="E265" s="99"/>
      <c r="F265" s="98"/>
      <c r="G265" s="98"/>
      <c r="H265" s="98"/>
      <c r="I265" s="98"/>
    </row>
    <row r="266" spans="1:9">
      <c r="A266" s="98"/>
      <c r="B266" s="98"/>
      <c r="C266" s="99"/>
      <c r="D266" s="99"/>
      <c r="E266" s="99"/>
      <c r="F266" s="98"/>
      <c r="G266" s="98"/>
      <c r="H266" s="98"/>
      <c r="I266" s="98"/>
    </row>
    <row r="267" spans="1:9">
      <c r="A267" s="98"/>
      <c r="B267" s="98"/>
      <c r="C267" s="99"/>
      <c r="D267" s="99"/>
      <c r="E267" s="99"/>
      <c r="F267" s="98"/>
      <c r="G267" s="98"/>
      <c r="H267" s="98"/>
      <c r="I267" s="98"/>
    </row>
    <row r="268" spans="1:9">
      <c r="A268" s="98"/>
      <c r="B268" s="98"/>
      <c r="C268" s="99"/>
      <c r="D268" s="99"/>
      <c r="E268" s="99"/>
      <c r="F268" s="98"/>
      <c r="G268" s="98"/>
      <c r="H268" s="98"/>
      <c r="I268" s="98"/>
    </row>
    <row r="269" spans="1:9">
      <c r="A269" s="98"/>
      <c r="B269" s="98"/>
      <c r="C269" s="99"/>
      <c r="D269" s="99"/>
      <c r="E269" s="99"/>
      <c r="F269" s="98"/>
      <c r="G269" s="98"/>
      <c r="H269" s="98"/>
      <c r="I269" s="98"/>
    </row>
    <row r="270" spans="1:9">
      <c r="A270" s="98"/>
      <c r="B270" s="98"/>
      <c r="C270" s="99"/>
      <c r="D270" s="99"/>
      <c r="E270" s="99"/>
      <c r="F270" s="98"/>
      <c r="G270" s="98"/>
      <c r="H270" s="98"/>
      <c r="I270" s="98"/>
    </row>
    <row r="271" spans="1:9">
      <c r="A271" s="98"/>
      <c r="B271" s="98"/>
      <c r="C271" s="99"/>
      <c r="D271" s="99"/>
      <c r="E271" s="99"/>
      <c r="F271" s="98"/>
      <c r="G271" s="98"/>
      <c r="H271" s="98"/>
      <c r="I271" s="98"/>
    </row>
    <row r="272" spans="1:9">
      <c r="A272" s="98"/>
      <c r="B272" s="98"/>
      <c r="C272" s="99"/>
      <c r="D272" s="99"/>
      <c r="E272" s="99"/>
      <c r="F272" s="98"/>
      <c r="G272" s="98"/>
      <c r="H272" s="98"/>
      <c r="I272" s="98"/>
    </row>
    <row r="273" spans="1:9">
      <c r="A273" s="98"/>
      <c r="B273" s="98"/>
      <c r="C273" s="99"/>
      <c r="D273" s="99"/>
      <c r="E273" s="99"/>
      <c r="F273" s="98"/>
      <c r="G273" s="98"/>
      <c r="H273" s="98"/>
      <c r="I273" s="98"/>
    </row>
    <row r="274" spans="1:9">
      <c r="A274" s="98"/>
      <c r="B274" s="98"/>
      <c r="C274" s="99"/>
      <c r="D274" s="99"/>
      <c r="E274" s="99"/>
      <c r="F274" s="98"/>
      <c r="G274" s="98"/>
      <c r="H274" s="98"/>
      <c r="I274" s="98"/>
    </row>
    <row r="275" spans="1:9">
      <c r="A275" s="98"/>
      <c r="B275" s="98"/>
      <c r="C275" s="99"/>
      <c r="D275" s="99"/>
      <c r="E275" s="99"/>
      <c r="F275" s="98"/>
      <c r="G275" s="98"/>
      <c r="H275" s="98"/>
      <c r="I275" s="98"/>
    </row>
    <row r="276" spans="1:9">
      <c r="A276" s="98"/>
      <c r="B276" s="98"/>
      <c r="C276" s="99"/>
      <c r="D276" s="99"/>
      <c r="E276" s="99"/>
      <c r="F276" s="98"/>
      <c r="G276" s="98"/>
      <c r="H276" s="98"/>
      <c r="I276" s="98"/>
    </row>
    <row r="277" spans="1:9">
      <c r="A277" s="98"/>
      <c r="B277" s="98"/>
      <c r="C277" s="99"/>
      <c r="D277" s="99"/>
      <c r="E277" s="99"/>
      <c r="F277" s="98"/>
      <c r="G277" s="98"/>
      <c r="H277" s="98"/>
      <c r="I277" s="98"/>
    </row>
    <row r="278" spans="1:9">
      <c r="A278" s="98"/>
      <c r="B278" s="98"/>
      <c r="C278" s="99"/>
      <c r="D278" s="99"/>
      <c r="E278" s="99"/>
      <c r="F278" s="98"/>
      <c r="G278" s="98"/>
      <c r="H278" s="98"/>
      <c r="I278" s="98"/>
    </row>
    <row r="279" spans="1:9">
      <c r="A279" s="98"/>
      <c r="B279" s="98"/>
      <c r="C279" s="99"/>
      <c r="D279" s="99"/>
      <c r="E279" s="99"/>
      <c r="F279" s="98"/>
      <c r="G279" s="98"/>
      <c r="H279" s="98"/>
      <c r="I279" s="98"/>
    </row>
    <row r="280" spans="1:9">
      <c r="A280" s="98"/>
      <c r="B280" s="98"/>
      <c r="C280" s="99"/>
      <c r="D280" s="99"/>
      <c r="E280" s="99"/>
      <c r="F280" s="98"/>
      <c r="G280" s="98"/>
      <c r="H280" s="98"/>
      <c r="I280" s="98"/>
    </row>
    <row r="281" spans="1:9">
      <c r="A281" s="98"/>
      <c r="B281" s="98"/>
      <c r="C281" s="99"/>
      <c r="D281" s="99"/>
      <c r="E281" s="99"/>
      <c r="F281" s="98"/>
      <c r="G281" s="98"/>
      <c r="H281" s="98"/>
      <c r="I281" s="98"/>
    </row>
    <row r="282" spans="1:9">
      <c r="A282" s="98"/>
      <c r="B282" s="98"/>
      <c r="C282" s="99"/>
      <c r="D282" s="99"/>
      <c r="E282" s="99"/>
      <c r="F282" s="98"/>
      <c r="G282" s="98"/>
      <c r="H282" s="98"/>
      <c r="I282" s="98"/>
    </row>
    <row r="283" spans="1:9">
      <c r="A283" s="98"/>
      <c r="B283" s="98"/>
      <c r="C283" s="99"/>
      <c r="D283" s="99"/>
      <c r="E283" s="99"/>
      <c r="F283" s="98"/>
      <c r="G283" s="98"/>
      <c r="H283" s="98"/>
      <c r="I283" s="98"/>
    </row>
    <row r="284" spans="1:9">
      <c r="A284" s="98"/>
      <c r="B284" s="98"/>
      <c r="C284" s="99"/>
      <c r="D284" s="99"/>
      <c r="E284" s="99"/>
      <c r="F284" s="98"/>
      <c r="G284" s="98"/>
      <c r="H284" s="98"/>
      <c r="I284" s="98"/>
    </row>
    <row r="285" spans="1:9">
      <c r="A285" s="98"/>
      <c r="B285" s="98"/>
      <c r="C285" s="99"/>
      <c r="D285" s="99"/>
      <c r="E285" s="99"/>
      <c r="F285" s="98"/>
      <c r="G285" s="98"/>
      <c r="H285" s="98"/>
      <c r="I285" s="98"/>
    </row>
    <row r="286" spans="1:9">
      <c r="A286" s="98"/>
      <c r="B286" s="98"/>
      <c r="C286" s="99"/>
      <c r="D286" s="99"/>
      <c r="E286" s="99"/>
      <c r="F286" s="98"/>
      <c r="G286" s="98"/>
      <c r="H286" s="98"/>
      <c r="I286" s="98"/>
    </row>
    <row r="287" spans="1:9">
      <c r="A287" s="98"/>
      <c r="B287" s="98"/>
      <c r="C287" s="99"/>
      <c r="D287" s="99"/>
      <c r="E287" s="99"/>
      <c r="F287" s="98"/>
      <c r="G287" s="98"/>
      <c r="H287" s="98"/>
      <c r="I287" s="98"/>
    </row>
    <row r="288" spans="1:9">
      <c r="A288" s="98"/>
      <c r="B288" s="98"/>
      <c r="C288" s="99"/>
      <c r="D288" s="99"/>
      <c r="E288" s="99"/>
      <c r="F288" s="98"/>
      <c r="G288" s="98"/>
      <c r="H288" s="98"/>
      <c r="I288" s="98"/>
    </row>
    <row r="289" spans="1:9">
      <c r="A289" s="98"/>
      <c r="B289" s="98"/>
      <c r="C289" s="99"/>
      <c r="D289" s="99"/>
      <c r="E289" s="99"/>
      <c r="F289" s="98"/>
      <c r="G289" s="98"/>
      <c r="H289" s="98"/>
      <c r="I289" s="98"/>
    </row>
    <row r="290" spans="1:9">
      <c r="A290" s="98"/>
      <c r="B290" s="98"/>
      <c r="C290" s="99"/>
      <c r="D290" s="99"/>
      <c r="E290" s="99"/>
      <c r="F290" s="98"/>
      <c r="G290" s="98"/>
      <c r="H290" s="98"/>
      <c r="I290" s="98"/>
    </row>
    <row r="291" spans="1:9">
      <c r="A291" s="98"/>
      <c r="B291" s="98"/>
      <c r="C291" s="99"/>
      <c r="D291" s="99"/>
      <c r="E291" s="99"/>
      <c r="F291" s="98"/>
      <c r="G291" s="98"/>
      <c r="H291" s="98"/>
      <c r="I291" s="98"/>
    </row>
    <row r="292" spans="1:9">
      <c r="A292" s="98"/>
      <c r="B292" s="98"/>
      <c r="C292" s="99"/>
      <c r="D292" s="99"/>
      <c r="E292" s="99"/>
      <c r="F292" s="98"/>
      <c r="G292" s="98"/>
      <c r="H292" s="98"/>
      <c r="I292" s="98"/>
    </row>
    <row r="293" spans="1:9">
      <c r="A293" s="98"/>
      <c r="B293" s="98"/>
      <c r="C293" s="99"/>
      <c r="D293" s="99"/>
      <c r="E293" s="99"/>
      <c r="F293" s="98"/>
      <c r="G293" s="98"/>
      <c r="H293" s="98"/>
      <c r="I293" s="98"/>
    </row>
    <row r="294" spans="1:9">
      <c r="A294" s="98"/>
      <c r="B294" s="98"/>
      <c r="C294" s="99"/>
      <c r="D294" s="99"/>
      <c r="E294" s="99"/>
      <c r="F294" s="98"/>
      <c r="G294" s="98"/>
      <c r="H294" s="98"/>
      <c r="I294" s="98"/>
    </row>
    <row r="295" spans="1:9">
      <c r="A295" s="98"/>
      <c r="B295" s="98"/>
      <c r="C295" s="99"/>
      <c r="D295" s="99"/>
      <c r="E295" s="99"/>
      <c r="F295" s="98"/>
      <c r="G295" s="98"/>
      <c r="H295" s="98"/>
      <c r="I295" s="98"/>
    </row>
    <row r="296" spans="1:9">
      <c r="A296" s="98"/>
      <c r="B296" s="98"/>
      <c r="C296" s="99"/>
      <c r="D296" s="99"/>
      <c r="E296" s="99"/>
      <c r="F296" s="98"/>
      <c r="G296" s="98"/>
      <c r="H296" s="98"/>
      <c r="I296" s="98"/>
    </row>
    <row r="297" spans="1:9">
      <c r="A297" s="98"/>
      <c r="B297" s="98"/>
      <c r="C297" s="99"/>
      <c r="D297" s="99"/>
      <c r="E297" s="99"/>
      <c r="F297" s="98"/>
      <c r="G297" s="98"/>
      <c r="H297" s="98"/>
      <c r="I297" s="98"/>
    </row>
    <row r="298" spans="1:9">
      <c r="A298" s="98"/>
      <c r="B298" s="98"/>
      <c r="C298" s="99"/>
      <c r="D298" s="99"/>
      <c r="E298" s="99"/>
      <c r="F298" s="98"/>
      <c r="G298" s="98"/>
      <c r="H298" s="98"/>
      <c r="I298" s="98"/>
    </row>
    <row r="299" spans="1:9">
      <c r="A299" s="98"/>
      <c r="B299" s="98"/>
      <c r="C299" s="99"/>
      <c r="D299" s="99"/>
      <c r="E299" s="99"/>
      <c r="F299" s="98"/>
      <c r="G299" s="98"/>
      <c r="H299" s="98"/>
      <c r="I299" s="98"/>
    </row>
    <row r="300" spans="1:9">
      <c r="A300" s="98"/>
      <c r="B300" s="98"/>
      <c r="C300" s="99"/>
      <c r="D300" s="99"/>
      <c r="E300" s="99"/>
      <c r="F300" s="98"/>
      <c r="G300" s="98"/>
      <c r="H300" s="98"/>
      <c r="I300" s="98"/>
    </row>
    <row r="301" spans="1:9">
      <c r="A301" s="98"/>
      <c r="B301" s="98"/>
      <c r="C301" s="99"/>
      <c r="D301" s="99"/>
      <c r="E301" s="99"/>
      <c r="F301" s="98"/>
      <c r="G301" s="98"/>
      <c r="H301" s="98"/>
      <c r="I301" s="98"/>
    </row>
    <row r="302" spans="1:9">
      <c r="A302" s="98"/>
      <c r="B302" s="98"/>
      <c r="C302" s="99"/>
      <c r="D302" s="99"/>
      <c r="E302" s="99"/>
      <c r="F302" s="98"/>
      <c r="G302" s="98"/>
      <c r="H302" s="98"/>
      <c r="I302" s="98"/>
    </row>
    <row r="303" spans="1:9">
      <c r="A303" s="98"/>
      <c r="B303" s="98"/>
      <c r="C303" s="99"/>
      <c r="D303" s="99"/>
      <c r="E303" s="99"/>
      <c r="F303" s="98"/>
      <c r="G303" s="98"/>
      <c r="H303" s="98"/>
      <c r="I303" s="98"/>
    </row>
    <row r="304" spans="1:9">
      <c r="A304" s="98"/>
      <c r="B304" s="98"/>
      <c r="C304" s="99"/>
      <c r="D304" s="99"/>
      <c r="E304" s="99"/>
      <c r="F304" s="98"/>
      <c r="G304" s="98"/>
      <c r="H304" s="98"/>
      <c r="I304" s="98"/>
    </row>
    <row r="305" spans="1:9">
      <c r="A305" s="98"/>
      <c r="B305" s="98"/>
      <c r="C305" s="99"/>
      <c r="D305" s="99"/>
      <c r="E305" s="99"/>
      <c r="F305" s="98"/>
      <c r="G305" s="98"/>
      <c r="H305" s="98"/>
      <c r="I305" s="98"/>
    </row>
    <row r="306" spans="1:9">
      <c r="A306" s="98"/>
      <c r="B306" s="98"/>
      <c r="C306" s="99"/>
      <c r="D306" s="99"/>
      <c r="E306" s="99"/>
      <c r="F306" s="98"/>
      <c r="G306" s="98"/>
      <c r="H306" s="98"/>
      <c r="I306" s="98"/>
    </row>
    <row r="307" spans="1:9">
      <c r="A307" s="98"/>
      <c r="B307" s="98"/>
      <c r="C307" s="99"/>
      <c r="D307" s="99"/>
      <c r="E307" s="99"/>
      <c r="F307" s="98"/>
      <c r="G307" s="98"/>
      <c r="H307" s="98"/>
      <c r="I307" s="98"/>
    </row>
    <row r="308" spans="1:9">
      <c r="A308" s="98"/>
      <c r="B308" s="98"/>
      <c r="C308" s="99"/>
      <c r="D308" s="99"/>
      <c r="E308" s="99"/>
      <c r="F308" s="98"/>
      <c r="G308" s="98"/>
      <c r="H308" s="98"/>
      <c r="I308" s="98"/>
    </row>
    <row r="309" spans="1:9">
      <c r="A309" s="98"/>
      <c r="B309" s="98"/>
      <c r="C309" s="99"/>
      <c r="D309" s="99"/>
      <c r="E309" s="99"/>
      <c r="F309" s="98"/>
      <c r="G309" s="98"/>
      <c r="H309" s="98"/>
      <c r="I309" s="98"/>
    </row>
    <row r="310" spans="1:9">
      <c r="A310" s="98"/>
      <c r="B310" s="98"/>
      <c r="C310" s="99"/>
      <c r="D310" s="99"/>
      <c r="E310" s="99"/>
      <c r="F310" s="98"/>
      <c r="G310" s="98"/>
      <c r="H310" s="98"/>
      <c r="I310" s="98"/>
    </row>
    <row r="311" spans="1:9">
      <c r="A311" s="98"/>
      <c r="B311" s="98"/>
      <c r="C311" s="99"/>
      <c r="D311" s="99"/>
      <c r="E311" s="99"/>
      <c r="F311" s="98"/>
      <c r="G311" s="98"/>
      <c r="H311" s="98"/>
      <c r="I311" s="98"/>
    </row>
    <row r="312" spans="1:9">
      <c r="A312" s="98"/>
      <c r="B312" s="98"/>
      <c r="C312" s="99"/>
      <c r="D312" s="99"/>
      <c r="E312" s="99"/>
      <c r="F312" s="98"/>
      <c r="G312" s="98"/>
      <c r="H312" s="98"/>
      <c r="I312" s="98"/>
    </row>
    <row r="313" spans="1:9">
      <c r="A313" s="98"/>
      <c r="B313" s="98"/>
      <c r="C313" s="99"/>
      <c r="D313" s="99"/>
      <c r="E313" s="99"/>
      <c r="F313" s="98"/>
      <c r="G313" s="98"/>
      <c r="H313" s="98"/>
      <c r="I313" s="98"/>
    </row>
    <row r="314" spans="1:9">
      <c r="A314" s="98"/>
      <c r="B314" s="98"/>
      <c r="C314" s="99"/>
      <c r="D314" s="99"/>
      <c r="E314" s="99"/>
      <c r="F314" s="98"/>
      <c r="G314" s="98"/>
      <c r="H314" s="98"/>
      <c r="I314" s="98"/>
    </row>
    <row r="315" spans="1:9">
      <c r="A315" s="98"/>
      <c r="B315" s="98"/>
      <c r="C315" s="99"/>
      <c r="D315" s="99"/>
      <c r="E315" s="99"/>
      <c r="F315" s="98"/>
      <c r="G315" s="98"/>
      <c r="H315" s="98"/>
      <c r="I315" s="98"/>
    </row>
    <row r="316" spans="1:9">
      <c r="A316" s="98"/>
      <c r="B316" s="98"/>
      <c r="C316" s="99"/>
      <c r="D316" s="99"/>
      <c r="E316" s="99"/>
      <c r="F316" s="98"/>
      <c r="G316" s="98"/>
      <c r="H316" s="98"/>
      <c r="I316" s="98"/>
    </row>
    <row r="317" spans="1:9">
      <c r="A317" s="98"/>
      <c r="B317" s="98"/>
      <c r="C317" s="99"/>
      <c r="D317" s="99"/>
      <c r="E317" s="99"/>
      <c r="F317" s="98"/>
      <c r="G317" s="98"/>
      <c r="H317" s="98"/>
      <c r="I317" s="98"/>
    </row>
    <row r="318" spans="1:9">
      <c r="A318" s="98"/>
      <c r="B318" s="98"/>
      <c r="C318" s="99"/>
      <c r="D318" s="99"/>
      <c r="E318" s="99"/>
      <c r="F318" s="98"/>
      <c r="G318" s="98"/>
      <c r="H318" s="98"/>
      <c r="I318" s="98"/>
    </row>
    <row r="319" spans="1:9">
      <c r="A319" s="98"/>
      <c r="B319" s="98"/>
      <c r="C319" s="99"/>
      <c r="D319" s="99"/>
      <c r="E319" s="99"/>
      <c r="F319" s="98"/>
      <c r="G319" s="98"/>
      <c r="H319" s="98"/>
      <c r="I319" s="98"/>
    </row>
    <row r="320" spans="1:9">
      <c r="A320" s="98"/>
      <c r="B320" s="98"/>
      <c r="C320" s="99"/>
      <c r="D320" s="99"/>
      <c r="E320" s="99"/>
      <c r="F320" s="98"/>
      <c r="G320" s="98"/>
      <c r="H320" s="98"/>
      <c r="I320" s="98"/>
    </row>
    <row r="321" spans="1:9">
      <c r="A321" s="98"/>
      <c r="B321" s="98"/>
      <c r="C321" s="99"/>
      <c r="D321" s="99"/>
      <c r="E321" s="99"/>
      <c r="F321" s="98"/>
      <c r="G321" s="98"/>
      <c r="H321" s="98"/>
      <c r="I321" s="98"/>
    </row>
    <row r="322" spans="1:9">
      <c r="A322" s="98"/>
      <c r="B322" s="98"/>
      <c r="C322" s="99"/>
      <c r="D322" s="99"/>
      <c r="E322" s="99"/>
      <c r="F322" s="98"/>
      <c r="G322" s="98"/>
      <c r="H322" s="98"/>
      <c r="I322" s="98"/>
    </row>
    <row r="323" spans="1:9">
      <c r="A323" s="98"/>
      <c r="B323" s="98"/>
      <c r="C323" s="99"/>
      <c r="D323" s="99"/>
      <c r="E323" s="99"/>
      <c r="F323" s="98"/>
      <c r="G323" s="98"/>
      <c r="H323" s="98"/>
      <c r="I323" s="98"/>
    </row>
    <row r="324" spans="1:9">
      <c r="A324" s="98"/>
      <c r="B324" s="98"/>
      <c r="C324" s="99"/>
      <c r="D324" s="99"/>
      <c r="E324" s="99"/>
      <c r="F324" s="98"/>
      <c r="G324" s="98"/>
      <c r="H324" s="98"/>
      <c r="I324" s="98"/>
    </row>
    <row r="325" spans="1:9">
      <c r="A325" s="98"/>
      <c r="B325" s="98"/>
      <c r="C325" s="99"/>
      <c r="D325" s="99"/>
      <c r="E325" s="99"/>
      <c r="F325" s="98"/>
      <c r="G325" s="98"/>
      <c r="H325" s="98"/>
      <c r="I325" s="98"/>
    </row>
    <row r="326" spans="1:9">
      <c r="A326" s="98"/>
      <c r="B326" s="98"/>
      <c r="C326" s="99"/>
      <c r="D326" s="99"/>
      <c r="E326" s="99"/>
      <c r="F326" s="98"/>
      <c r="G326" s="98"/>
      <c r="H326" s="98"/>
      <c r="I326" s="98"/>
    </row>
    <row r="327" spans="1:9">
      <c r="A327" s="98"/>
      <c r="B327" s="98"/>
      <c r="C327" s="99"/>
      <c r="D327" s="99"/>
      <c r="E327" s="99"/>
      <c r="F327" s="98"/>
      <c r="G327" s="98"/>
      <c r="H327" s="98"/>
      <c r="I327" s="98"/>
    </row>
    <row r="328" spans="1:9">
      <c r="A328" s="98"/>
      <c r="B328" s="98"/>
      <c r="C328" s="99"/>
      <c r="D328" s="99"/>
      <c r="E328" s="99"/>
      <c r="F328" s="98"/>
      <c r="G328" s="98"/>
      <c r="H328" s="98"/>
      <c r="I328" s="98"/>
    </row>
    <row r="329" spans="1:9">
      <c r="A329" s="98"/>
      <c r="B329" s="98"/>
      <c r="C329" s="99"/>
      <c r="D329" s="99"/>
      <c r="E329" s="99"/>
      <c r="F329" s="98"/>
      <c r="G329" s="98"/>
      <c r="H329" s="98"/>
      <c r="I329" s="98"/>
    </row>
    <row r="330" spans="1:9">
      <c r="A330" s="98"/>
      <c r="B330" s="98"/>
      <c r="C330" s="99"/>
      <c r="D330" s="99"/>
      <c r="E330" s="99"/>
      <c r="F330" s="98"/>
      <c r="G330" s="98"/>
      <c r="H330" s="98"/>
      <c r="I330" s="98"/>
    </row>
    <row r="331" spans="1:9">
      <c r="A331" s="98"/>
      <c r="B331" s="98"/>
      <c r="C331" s="99"/>
      <c r="D331" s="99"/>
      <c r="E331" s="99"/>
      <c r="F331" s="98"/>
      <c r="G331" s="98"/>
      <c r="H331" s="98"/>
      <c r="I331" s="98"/>
    </row>
    <row r="332" spans="1:9">
      <c r="A332" s="98"/>
      <c r="B332" s="98"/>
      <c r="C332" s="99"/>
      <c r="D332" s="99"/>
      <c r="E332" s="99"/>
      <c r="F332" s="98"/>
      <c r="G332" s="98"/>
      <c r="H332" s="98"/>
      <c r="I332" s="98"/>
    </row>
    <row r="333" spans="1:9">
      <c r="A333" s="98"/>
      <c r="B333" s="98"/>
      <c r="C333" s="99"/>
      <c r="D333" s="99"/>
      <c r="E333" s="99"/>
      <c r="F333" s="98"/>
      <c r="G333" s="98"/>
      <c r="H333" s="98"/>
      <c r="I333" s="98"/>
    </row>
    <row r="334" spans="1:9">
      <c r="A334" s="98"/>
      <c r="B334" s="98"/>
      <c r="C334" s="99"/>
      <c r="D334" s="99"/>
      <c r="E334" s="99"/>
      <c r="F334" s="98"/>
      <c r="G334" s="98"/>
      <c r="H334" s="98"/>
      <c r="I334" s="98"/>
    </row>
    <row r="335" spans="1:9">
      <c r="A335" s="98"/>
      <c r="B335" s="98"/>
      <c r="C335" s="99"/>
      <c r="D335" s="99"/>
      <c r="E335" s="99"/>
      <c r="F335" s="98"/>
      <c r="G335" s="98"/>
      <c r="H335" s="98"/>
      <c r="I335" s="98"/>
    </row>
    <row r="336" spans="1:9">
      <c r="A336" s="98"/>
      <c r="B336" s="98"/>
      <c r="C336" s="99"/>
      <c r="D336" s="99"/>
      <c r="E336" s="99"/>
      <c r="F336" s="98"/>
      <c r="G336" s="98"/>
      <c r="H336" s="98"/>
      <c r="I336" s="98"/>
    </row>
    <row r="337" spans="1:9">
      <c r="A337" s="98"/>
      <c r="B337" s="98"/>
      <c r="C337" s="99"/>
      <c r="D337" s="99"/>
      <c r="E337" s="99"/>
      <c r="F337" s="98"/>
      <c r="G337" s="98"/>
      <c r="H337" s="98"/>
      <c r="I337" s="98"/>
    </row>
    <row r="338" spans="1:9">
      <c r="A338" s="98"/>
      <c r="B338" s="98"/>
      <c r="C338" s="99"/>
      <c r="D338" s="99"/>
      <c r="E338" s="99"/>
      <c r="F338" s="98"/>
      <c r="G338" s="98"/>
      <c r="H338" s="98"/>
      <c r="I338" s="98"/>
    </row>
    <row r="339" spans="1:9">
      <c r="A339" s="98"/>
      <c r="B339" s="98"/>
      <c r="C339" s="99"/>
      <c r="D339" s="99"/>
      <c r="E339" s="99"/>
      <c r="F339" s="98"/>
      <c r="G339" s="98"/>
      <c r="H339" s="98"/>
      <c r="I339" s="98"/>
    </row>
    <row r="340" spans="1:9">
      <c r="A340" s="98"/>
      <c r="B340" s="98"/>
      <c r="C340" s="99"/>
      <c r="D340" s="99"/>
      <c r="E340" s="99"/>
      <c r="F340" s="98"/>
      <c r="G340" s="98"/>
      <c r="H340" s="98"/>
      <c r="I340" s="98"/>
    </row>
    <row r="341" spans="1:9">
      <c r="A341" s="98"/>
      <c r="B341" s="98"/>
      <c r="C341" s="99"/>
      <c r="D341" s="99"/>
      <c r="E341" s="99"/>
      <c r="F341" s="98"/>
      <c r="G341" s="98"/>
      <c r="H341" s="98"/>
      <c r="I341" s="98"/>
    </row>
    <row r="342" spans="1:9">
      <c r="A342" s="98"/>
      <c r="B342" s="98"/>
      <c r="C342" s="99"/>
      <c r="D342" s="99"/>
      <c r="E342" s="99"/>
      <c r="F342" s="98"/>
      <c r="G342" s="98"/>
      <c r="H342" s="98"/>
      <c r="I342" s="98"/>
    </row>
    <row r="343" spans="1:9">
      <c r="A343" s="98"/>
      <c r="B343" s="98"/>
      <c r="C343" s="99"/>
      <c r="D343" s="99"/>
      <c r="E343" s="99"/>
      <c r="F343" s="98"/>
      <c r="G343" s="98"/>
      <c r="H343" s="98"/>
      <c r="I343" s="98"/>
    </row>
    <row r="344" spans="1:9">
      <c r="A344" s="98"/>
      <c r="B344" s="98"/>
      <c r="C344" s="99"/>
      <c r="D344" s="99"/>
      <c r="E344" s="99"/>
      <c r="F344" s="98"/>
      <c r="G344" s="98"/>
      <c r="H344" s="98"/>
      <c r="I344" s="98"/>
    </row>
    <row r="345" spans="1:9">
      <c r="A345" s="98"/>
      <c r="B345" s="98"/>
      <c r="C345" s="99"/>
      <c r="D345" s="99"/>
      <c r="E345" s="99"/>
      <c r="F345" s="98"/>
      <c r="G345" s="98"/>
      <c r="H345" s="98"/>
      <c r="I345" s="98"/>
    </row>
    <row r="346" spans="1:9">
      <c r="A346" s="98"/>
      <c r="B346" s="98"/>
      <c r="C346" s="99"/>
      <c r="D346" s="99"/>
      <c r="E346" s="99"/>
      <c r="F346" s="98"/>
      <c r="G346" s="98"/>
      <c r="H346" s="98"/>
      <c r="I346" s="98"/>
    </row>
    <row r="347" spans="1:9">
      <c r="A347" s="98"/>
      <c r="B347" s="98"/>
      <c r="C347" s="99"/>
      <c r="D347" s="99"/>
      <c r="E347" s="99"/>
      <c r="F347" s="98"/>
      <c r="G347" s="98"/>
      <c r="H347" s="98"/>
      <c r="I347" s="98"/>
    </row>
    <row r="348" spans="1:9">
      <c r="A348" s="98"/>
      <c r="B348" s="98"/>
      <c r="C348" s="99"/>
      <c r="D348" s="99"/>
      <c r="E348" s="99"/>
      <c r="F348" s="98"/>
      <c r="G348" s="98"/>
      <c r="H348" s="98"/>
      <c r="I348" s="98"/>
    </row>
    <row r="349" spans="1:9">
      <c r="A349" s="98"/>
      <c r="B349" s="98"/>
      <c r="C349" s="99"/>
      <c r="D349" s="99"/>
      <c r="E349" s="99"/>
      <c r="F349" s="98"/>
      <c r="G349" s="98"/>
      <c r="H349" s="98"/>
      <c r="I349" s="98"/>
    </row>
    <row r="350" spans="1:9">
      <c r="A350" s="98"/>
      <c r="B350" s="98"/>
      <c r="C350" s="99"/>
      <c r="D350" s="99"/>
      <c r="E350" s="99"/>
      <c r="F350" s="98"/>
      <c r="G350" s="98"/>
      <c r="H350" s="98"/>
      <c r="I350" s="98"/>
    </row>
    <row r="351" spans="1:9">
      <c r="A351" s="98"/>
      <c r="B351" s="98"/>
      <c r="C351" s="99"/>
      <c r="D351" s="99"/>
      <c r="E351" s="99"/>
      <c r="F351" s="98"/>
      <c r="G351" s="98"/>
      <c r="H351" s="98"/>
      <c r="I351" s="98"/>
    </row>
    <row r="352" spans="1:9">
      <c r="A352" s="98"/>
      <c r="B352" s="98"/>
      <c r="C352" s="99"/>
      <c r="D352" s="99"/>
      <c r="E352" s="99"/>
      <c r="F352" s="98"/>
      <c r="G352" s="98"/>
      <c r="H352" s="98"/>
      <c r="I352" s="98"/>
    </row>
    <row r="353" spans="1:9">
      <c r="A353" s="98"/>
      <c r="B353" s="98"/>
      <c r="C353" s="99"/>
      <c r="D353" s="99"/>
      <c r="E353" s="99"/>
      <c r="F353" s="98"/>
      <c r="G353" s="98"/>
      <c r="H353" s="98"/>
      <c r="I353" s="98"/>
    </row>
    <row r="354" spans="1:9">
      <c r="A354" s="98"/>
      <c r="B354" s="98"/>
      <c r="C354" s="99"/>
      <c r="D354" s="99"/>
      <c r="E354" s="99"/>
      <c r="F354" s="98"/>
      <c r="G354" s="98"/>
      <c r="H354" s="98"/>
      <c r="I354" s="98"/>
    </row>
    <row r="355" spans="1:9">
      <c r="A355" s="98"/>
      <c r="B355" s="98"/>
      <c r="C355" s="99"/>
      <c r="D355" s="99"/>
      <c r="E355" s="99"/>
      <c r="F355" s="98"/>
      <c r="G355" s="98"/>
      <c r="H355" s="98"/>
      <c r="I355" s="98"/>
    </row>
    <row r="356" spans="1:9">
      <c r="A356" s="98"/>
      <c r="B356" s="98"/>
      <c r="C356" s="99"/>
      <c r="D356" s="99"/>
      <c r="E356" s="99"/>
      <c r="F356" s="98"/>
      <c r="G356" s="98"/>
      <c r="H356" s="98"/>
      <c r="I356" s="98"/>
    </row>
    <row r="357" spans="1:9">
      <c r="A357" s="98"/>
      <c r="B357" s="98"/>
      <c r="C357" s="99"/>
      <c r="D357" s="99"/>
      <c r="E357" s="99"/>
      <c r="F357" s="98"/>
      <c r="G357" s="98"/>
      <c r="H357" s="98"/>
      <c r="I357" s="98"/>
    </row>
    <row r="358" spans="1:9">
      <c r="A358" s="98"/>
      <c r="B358" s="98"/>
      <c r="C358" s="99"/>
      <c r="D358" s="99"/>
      <c r="E358" s="99"/>
      <c r="F358" s="98"/>
      <c r="G358" s="98"/>
      <c r="H358" s="98"/>
      <c r="I358" s="98"/>
    </row>
    <row r="359" spans="1:9">
      <c r="A359" s="98"/>
      <c r="B359" s="98"/>
      <c r="C359" s="99"/>
      <c r="D359" s="99"/>
      <c r="E359" s="99"/>
      <c r="F359" s="98"/>
      <c r="G359" s="98"/>
      <c r="H359" s="98"/>
      <c r="I359" s="98"/>
    </row>
    <row r="360" spans="1:9">
      <c r="A360" s="98"/>
      <c r="B360" s="98"/>
      <c r="C360" s="99"/>
      <c r="D360" s="99"/>
      <c r="E360" s="99"/>
      <c r="F360" s="98"/>
      <c r="G360" s="98"/>
      <c r="H360" s="98"/>
      <c r="I360" s="98"/>
    </row>
    <row r="361" spans="1:9">
      <c r="A361" s="98"/>
      <c r="B361" s="98"/>
      <c r="C361" s="99"/>
      <c r="D361" s="99"/>
      <c r="E361" s="99"/>
      <c r="F361" s="98"/>
      <c r="G361" s="98"/>
      <c r="H361" s="98"/>
      <c r="I361" s="98"/>
    </row>
    <row r="362" spans="1:9">
      <c r="A362" s="98"/>
      <c r="B362" s="98"/>
      <c r="C362" s="99"/>
      <c r="D362" s="99"/>
      <c r="E362" s="99"/>
      <c r="F362" s="98"/>
      <c r="G362" s="98"/>
      <c r="H362" s="98"/>
      <c r="I362" s="98"/>
    </row>
    <row r="363" spans="1:9">
      <c r="A363" s="98"/>
      <c r="B363" s="98"/>
      <c r="C363" s="99"/>
      <c r="D363" s="99"/>
      <c r="E363" s="99"/>
      <c r="F363" s="98"/>
      <c r="G363" s="98"/>
      <c r="H363" s="98"/>
      <c r="I363" s="98"/>
    </row>
    <row r="364" spans="1:9">
      <c r="A364" s="98"/>
      <c r="B364" s="98"/>
      <c r="C364" s="99"/>
      <c r="D364" s="99"/>
      <c r="E364" s="99"/>
      <c r="F364" s="98"/>
      <c r="G364" s="98"/>
      <c r="H364" s="98"/>
      <c r="I364" s="98"/>
    </row>
    <row r="365" spans="1:9">
      <c r="A365" s="98"/>
      <c r="B365" s="98"/>
      <c r="C365" s="99"/>
      <c r="D365" s="99"/>
      <c r="E365" s="99"/>
      <c r="F365" s="98"/>
      <c r="G365" s="98"/>
      <c r="H365" s="98"/>
      <c r="I365" s="98"/>
    </row>
    <row r="366" spans="1:9">
      <c r="A366" s="98"/>
      <c r="B366" s="98"/>
      <c r="C366" s="99"/>
      <c r="D366" s="99"/>
      <c r="E366" s="99"/>
      <c r="F366" s="98"/>
      <c r="G366" s="98"/>
      <c r="H366" s="98"/>
      <c r="I366" s="98"/>
    </row>
    <row r="367" spans="1:9">
      <c r="A367" s="98"/>
      <c r="B367" s="98"/>
      <c r="C367" s="99"/>
      <c r="D367" s="99"/>
      <c r="E367" s="99"/>
      <c r="F367" s="98"/>
      <c r="G367" s="98"/>
      <c r="H367" s="98"/>
      <c r="I367" s="98"/>
    </row>
    <row r="368" spans="1:9">
      <c r="A368" s="98"/>
      <c r="B368" s="98"/>
      <c r="C368" s="99"/>
      <c r="D368" s="99"/>
      <c r="E368" s="99"/>
      <c r="F368" s="98"/>
      <c r="G368" s="98"/>
      <c r="H368" s="98"/>
      <c r="I368" s="98"/>
    </row>
    <row r="369" spans="1:9">
      <c r="A369" s="98"/>
      <c r="B369" s="98"/>
      <c r="C369" s="99"/>
      <c r="D369" s="99"/>
      <c r="E369" s="99"/>
      <c r="F369" s="98"/>
      <c r="G369" s="98"/>
      <c r="H369" s="98"/>
      <c r="I369" s="98"/>
    </row>
    <row r="370" spans="1:9">
      <c r="A370" s="98"/>
      <c r="B370" s="98"/>
      <c r="C370" s="99"/>
      <c r="D370" s="99"/>
      <c r="E370" s="99"/>
      <c r="F370" s="98"/>
      <c r="G370" s="98"/>
      <c r="H370" s="98"/>
      <c r="I370" s="98"/>
    </row>
    <row r="371" spans="1:9">
      <c r="A371" s="98"/>
      <c r="B371" s="98"/>
      <c r="C371" s="99"/>
      <c r="D371" s="99"/>
      <c r="E371" s="99"/>
      <c r="F371" s="98"/>
      <c r="G371" s="98"/>
      <c r="H371" s="98"/>
      <c r="I371" s="98"/>
    </row>
    <row r="372" spans="1:9">
      <c r="A372" s="98"/>
      <c r="B372" s="98"/>
      <c r="C372" s="99"/>
      <c r="D372" s="99"/>
      <c r="E372" s="99"/>
      <c r="F372" s="98"/>
      <c r="G372" s="98"/>
      <c r="H372" s="98"/>
      <c r="I372" s="98"/>
    </row>
    <row r="373" spans="1:9">
      <c r="A373" s="98"/>
      <c r="B373" s="98"/>
      <c r="C373" s="99"/>
      <c r="D373" s="99"/>
      <c r="E373" s="99"/>
      <c r="F373" s="98"/>
      <c r="G373" s="98"/>
      <c r="H373" s="98"/>
      <c r="I373" s="98"/>
    </row>
    <row r="374" spans="1:9">
      <c r="A374" s="98"/>
      <c r="B374" s="98"/>
      <c r="C374" s="99"/>
      <c r="D374" s="99"/>
      <c r="E374" s="99"/>
      <c r="F374" s="98"/>
      <c r="G374" s="98"/>
      <c r="H374" s="98"/>
      <c r="I374" s="98"/>
    </row>
    <row r="375" spans="1:9">
      <c r="A375" s="98"/>
      <c r="B375" s="98"/>
      <c r="C375" s="99"/>
      <c r="D375" s="99"/>
      <c r="E375" s="99"/>
      <c r="F375" s="98"/>
      <c r="G375" s="98"/>
      <c r="H375" s="98"/>
      <c r="I375" s="98"/>
    </row>
    <row r="376" spans="1:9">
      <c r="A376" s="98"/>
      <c r="B376" s="98"/>
      <c r="C376" s="99"/>
      <c r="D376" s="99"/>
      <c r="E376" s="99"/>
      <c r="F376" s="98"/>
      <c r="G376" s="98"/>
      <c r="H376" s="98"/>
      <c r="I376" s="98"/>
    </row>
    <row r="377" spans="1:9">
      <c r="A377" s="98"/>
      <c r="B377" s="98"/>
      <c r="C377" s="99"/>
      <c r="D377" s="99"/>
      <c r="E377" s="99"/>
      <c r="F377" s="98"/>
      <c r="G377" s="98"/>
      <c r="H377" s="98"/>
      <c r="I377" s="98"/>
    </row>
    <row r="378" spans="1:9">
      <c r="A378" s="98"/>
      <c r="B378" s="98"/>
      <c r="C378" s="99"/>
      <c r="D378" s="99"/>
      <c r="E378" s="99"/>
      <c r="F378" s="98"/>
      <c r="G378" s="98"/>
      <c r="H378" s="98"/>
      <c r="I378" s="98"/>
    </row>
    <row r="379" spans="1:9">
      <c r="A379" s="98"/>
      <c r="B379" s="98"/>
      <c r="C379" s="99"/>
      <c r="D379" s="99"/>
      <c r="E379" s="99"/>
      <c r="F379" s="98"/>
      <c r="G379" s="98"/>
      <c r="H379" s="98"/>
      <c r="I379" s="98"/>
    </row>
    <row r="380" spans="1:9">
      <c r="A380" s="98"/>
      <c r="B380" s="98"/>
      <c r="C380" s="99"/>
      <c r="D380" s="99"/>
      <c r="E380" s="99"/>
      <c r="F380" s="98"/>
      <c r="G380" s="98"/>
      <c r="H380" s="98"/>
      <c r="I380" s="98"/>
    </row>
    <row r="381" spans="1:9">
      <c r="A381" s="98"/>
      <c r="B381" s="98"/>
      <c r="C381" s="99"/>
      <c r="D381" s="99"/>
      <c r="E381" s="99"/>
      <c r="F381" s="98"/>
      <c r="G381" s="98"/>
      <c r="H381" s="98"/>
      <c r="I381" s="98"/>
    </row>
    <row r="382" spans="1:9">
      <c r="A382" s="98"/>
      <c r="B382" s="98"/>
      <c r="C382" s="99"/>
      <c r="D382" s="99"/>
      <c r="E382" s="99"/>
      <c r="F382" s="98"/>
      <c r="G382" s="98"/>
      <c r="H382" s="98"/>
      <c r="I382" s="98"/>
    </row>
    <row r="383" spans="1:9">
      <c r="A383" s="98"/>
      <c r="B383" s="98"/>
      <c r="C383" s="99"/>
      <c r="D383" s="99"/>
      <c r="E383" s="99"/>
      <c r="F383" s="98"/>
      <c r="G383" s="98"/>
      <c r="H383" s="98"/>
      <c r="I383" s="98"/>
    </row>
    <row r="384" spans="1:9">
      <c r="A384" s="98"/>
      <c r="B384" s="98"/>
      <c r="C384" s="99"/>
      <c r="D384" s="99"/>
      <c r="E384" s="99"/>
      <c r="F384" s="98"/>
      <c r="G384" s="98"/>
      <c r="H384" s="98"/>
      <c r="I384" s="98"/>
    </row>
    <row r="385" spans="1:9">
      <c r="A385" s="98"/>
      <c r="B385" s="98"/>
      <c r="C385" s="99"/>
      <c r="D385" s="99"/>
      <c r="E385" s="99"/>
      <c r="F385" s="98"/>
      <c r="G385" s="98"/>
      <c r="H385" s="98"/>
      <c r="I385" s="98"/>
    </row>
    <row r="386" spans="1:9">
      <c r="A386" s="98"/>
      <c r="B386" s="98"/>
      <c r="C386" s="99"/>
      <c r="D386" s="99"/>
      <c r="E386" s="99"/>
      <c r="F386" s="98"/>
      <c r="G386" s="98"/>
      <c r="H386" s="98"/>
      <c r="I386" s="98"/>
    </row>
    <row r="387" spans="1:9">
      <c r="A387" s="98"/>
      <c r="B387" s="98"/>
      <c r="C387" s="99"/>
      <c r="D387" s="99"/>
      <c r="E387" s="99"/>
      <c r="F387" s="98"/>
      <c r="G387" s="98"/>
      <c r="H387" s="98"/>
      <c r="I387" s="98"/>
    </row>
    <row r="388" spans="1:9">
      <c r="A388" s="98"/>
      <c r="B388" s="98"/>
      <c r="C388" s="99"/>
      <c r="D388" s="99"/>
      <c r="E388" s="99"/>
      <c r="F388" s="98"/>
      <c r="G388" s="98"/>
      <c r="H388" s="98"/>
      <c r="I388" s="98"/>
    </row>
    <row r="389" spans="1:9">
      <c r="A389" s="98"/>
      <c r="B389" s="98"/>
      <c r="C389" s="99"/>
      <c r="D389" s="99"/>
      <c r="E389" s="99"/>
      <c r="F389" s="98"/>
      <c r="G389" s="98"/>
      <c r="H389" s="98"/>
      <c r="I389" s="98"/>
    </row>
    <row r="390" spans="1:9">
      <c r="A390" s="98"/>
      <c r="B390" s="98"/>
      <c r="C390" s="99"/>
      <c r="D390" s="99"/>
      <c r="E390" s="99"/>
      <c r="F390" s="98"/>
      <c r="G390" s="98"/>
      <c r="H390" s="98"/>
      <c r="I390" s="98"/>
    </row>
    <row r="391" spans="1:9">
      <c r="A391" s="98"/>
      <c r="B391" s="98"/>
      <c r="C391" s="99"/>
      <c r="D391" s="99"/>
      <c r="E391" s="99"/>
      <c r="F391" s="98"/>
      <c r="G391" s="98"/>
      <c r="H391" s="98"/>
      <c r="I391" s="98"/>
    </row>
    <row r="392" spans="1:9">
      <c r="A392" s="98"/>
      <c r="B392" s="98"/>
      <c r="C392" s="99"/>
      <c r="D392" s="99"/>
      <c r="E392" s="99"/>
      <c r="F392" s="98"/>
      <c r="G392" s="98"/>
      <c r="H392" s="98"/>
      <c r="I392" s="98"/>
    </row>
    <row r="393" spans="1:9">
      <c r="A393" s="98"/>
      <c r="B393" s="98"/>
      <c r="C393" s="99"/>
      <c r="D393" s="99"/>
      <c r="E393" s="99"/>
      <c r="F393" s="98"/>
      <c r="G393" s="98"/>
      <c r="H393" s="98"/>
      <c r="I393" s="98"/>
    </row>
    <row r="394" spans="1:9">
      <c r="A394" s="98"/>
      <c r="B394" s="98"/>
      <c r="C394" s="99"/>
      <c r="D394" s="99"/>
      <c r="E394" s="99"/>
      <c r="F394" s="98"/>
      <c r="G394" s="98"/>
      <c r="H394" s="98"/>
      <c r="I394" s="98"/>
    </row>
    <row r="395" spans="1:9">
      <c r="A395" s="98"/>
      <c r="B395" s="98"/>
      <c r="C395" s="99"/>
      <c r="D395" s="99"/>
      <c r="E395" s="99"/>
      <c r="F395" s="98"/>
      <c r="G395" s="98"/>
      <c r="H395" s="98"/>
      <c r="I395" s="98"/>
    </row>
    <row r="396" spans="1:9">
      <c r="A396" s="98"/>
      <c r="B396" s="98"/>
      <c r="C396" s="99"/>
      <c r="D396" s="99"/>
      <c r="E396" s="99"/>
      <c r="F396" s="98"/>
      <c r="G396" s="98"/>
      <c r="H396" s="98"/>
      <c r="I396" s="98"/>
    </row>
    <row r="397" spans="1:9">
      <c r="A397" s="98"/>
      <c r="B397" s="98"/>
      <c r="C397" s="99"/>
      <c r="D397" s="99"/>
      <c r="E397" s="99"/>
      <c r="F397" s="98"/>
      <c r="G397" s="98"/>
      <c r="H397" s="98"/>
      <c r="I397" s="98"/>
    </row>
    <row r="398" spans="1:9">
      <c r="A398" s="98"/>
      <c r="B398" s="98"/>
      <c r="C398" s="99"/>
      <c r="D398" s="99"/>
      <c r="E398" s="99"/>
      <c r="F398" s="98"/>
      <c r="G398" s="98"/>
      <c r="H398" s="98"/>
      <c r="I398" s="98"/>
    </row>
    <row r="399" spans="1:9">
      <c r="A399" s="98"/>
      <c r="B399" s="98"/>
      <c r="C399" s="99"/>
      <c r="D399" s="99"/>
      <c r="E399" s="99"/>
      <c r="F399" s="98"/>
      <c r="G399" s="98"/>
      <c r="H399" s="98"/>
      <c r="I399" s="98"/>
    </row>
    <row r="400" spans="1:9">
      <c r="A400" s="98"/>
      <c r="B400" s="98"/>
      <c r="C400" s="99"/>
      <c r="D400" s="99"/>
      <c r="E400" s="99"/>
      <c r="F400" s="98"/>
      <c r="G400" s="98"/>
      <c r="H400" s="98"/>
      <c r="I400" s="98"/>
    </row>
    <row r="401" spans="1:9">
      <c r="A401" s="98"/>
      <c r="B401" s="98"/>
      <c r="C401" s="99"/>
      <c r="D401" s="99"/>
      <c r="E401" s="99"/>
      <c r="F401" s="98"/>
      <c r="G401" s="98"/>
      <c r="H401" s="98"/>
      <c r="I401" s="98"/>
    </row>
    <row r="402" spans="1:9">
      <c r="A402" s="98"/>
      <c r="B402" s="98"/>
      <c r="C402" s="99"/>
      <c r="D402" s="99"/>
      <c r="E402" s="99"/>
      <c r="F402" s="98"/>
      <c r="G402" s="98"/>
      <c r="H402" s="98"/>
      <c r="I402" s="98"/>
    </row>
    <row r="403" spans="1:9">
      <c r="A403" s="98"/>
      <c r="B403" s="98"/>
      <c r="C403" s="99"/>
      <c r="D403" s="99"/>
      <c r="E403" s="99"/>
      <c r="F403" s="98"/>
      <c r="G403" s="98"/>
      <c r="H403" s="98"/>
      <c r="I403" s="98"/>
    </row>
    <row r="404" spans="1:9">
      <c r="A404" s="98"/>
      <c r="B404" s="98"/>
      <c r="C404" s="99"/>
      <c r="D404" s="99"/>
      <c r="E404" s="99"/>
      <c r="F404" s="98"/>
      <c r="G404" s="98"/>
      <c r="H404" s="98"/>
      <c r="I404" s="98"/>
    </row>
    <row r="405" spans="1:9">
      <c r="A405" s="98"/>
      <c r="B405" s="98"/>
      <c r="C405" s="99"/>
      <c r="D405" s="99"/>
      <c r="E405" s="99"/>
      <c r="F405" s="98"/>
      <c r="G405" s="98"/>
      <c r="H405" s="98"/>
      <c r="I405" s="98"/>
    </row>
    <row r="406" spans="1:9">
      <c r="A406" s="98"/>
      <c r="B406" s="98"/>
      <c r="C406" s="99"/>
      <c r="D406" s="99"/>
      <c r="E406" s="99"/>
      <c r="F406" s="98"/>
      <c r="G406" s="98"/>
      <c r="H406" s="98"/>
      <c r="I406" s="98"/>
    </row>
    <row r="407" spans="1:9">
      <c r="A407" s="98"/>
      <c r="B407" s="98"/>
      <c r="C407" s="99"/>
      <c r="D407" s="99"/>
      <c r="E407" s="99"/>
      <c r="F407" s="98"/>
      <c r="G407" s="98"/>
      <c r="H407" s="98"/>
      <c r="I407" s="98"/>
    </row>
    <row r="408" spans="1:9">
      <c r="A408" s="98"/>
      <c r="B408" s="98"/>
      <c r="C408" s="99"/>
      <c r="D408" s="99"/>
      <c r="E408" s="99"/>
      <c r="F408" s="98"/>
      <c r="G408" s="98"/>
      <c r="H408" s="98"/>
      <c r="I408" s="98"/>
    </row>
    <row r="409" spans="1:9">
      <c r="A409" s="98"/>
      <c r="B409" s="98"/>
      <c r="C409" s="99"/>
      <c r="D409" s="99"/>
      <c r="E409" s="99"/>
      <c r="F409" s="98"/>
      <c r="G409" s="98"/>
      <c r="H409" s="98"/>
      <c r="I409" s="98"/>
    </row>
    <row r="410" spans="1:9">
      <c r="A410" s="98"/>
      <c r="B410" s="98"/>
      <c r="C410" s="99"/>
      <c r="D410" s="99"/>
      <c r="E410" s="99"/>
      <c r="F410" s="98"/>
      <c r="G410" s="98"/>
      <c r="H410" s="98"/>
      <c r="I410" s="98"/>
    </row>
    <row r="411" spans="1:9">
      <c r="A411" s="98"/>
      <c r="B411" s="98"/>
      <c r="C411" s="99"/>
      <c r="D411" s="99"/>
      <c r="E411" s="99"/>
      <c r="F411" s="98"/>
      <c r="G411" s="98"/>
      <c r="H411" s="98"/>
      <c r="I411" s="98"/>
    </row>
    <row r="412" spans="1:9">
      <c r="A412" s="98"/>
      <c r="B412" s="98"/>
      <c r="C412" s="99"/>
      <c r="D412" s="99"/>
      <c r="E412" s="99"/>
      <c r="F412" s="98"/>
      <c r="G412" s="98"/>
      <c r="H412" s="98"/>
      <c r="I412" s="98"/>
    </row>
    <row r="413" spans="1:9">
      <c r="A413" s="98"/>
      <c r="B413" s="98"/>
      <c r="C413" s="99"/>
      <c r="D413" s="99"/>
      <c r="E413" s="99"/>
      <c r="F413" s="98"/>
      <c r="G413" s="98"/>
      <c r="H413" s="98"/>
      <c r="I413" s="98"/>
    </row>
    <row r="414" spans="1:9">
      <c r="A414" s="98"/>
      <c r="B414" s="98"/>
      <c r="C414" s="99"/>
      <c r="D414" s="99"/>
      <c r="E414" s="99"/>
      <c r="F414" s="98"/>
      <c r="G414" s="98"/>
      <c r="H414" s="98"/>
      <c r="I414" s="98"/>
    </row>
    <row r="415" spans="1:9">
      <c r="A415" s="98"/>
      <c r="B415" s="98"/>
      <c r="C415" s="99"/>
      <c r="D415" s="99"/>
      <c r="E415" s="99"/>
      <c r="F415" s="98"/>
      <c r="G415" s="98"/>
      <c r="H415" s="98"/>
      <c r="I415" s="98"/>
    </row>
    <row r="416" spans="1:9">
      <c r="A416" s="98"/>
      <c r="B416" s="98"/>
      <c r="C416" s="99"/>
      <c r="D416" s="99"/>
      <c r="E416" s="99"/>
      <c r="F416" s="98"/>
      <c r="G416" s="98"/>
      <c r="H416" s="98"/>
      <c r="I416" s="98"/>
    </row>
    <row r="417" spans="1:9">
      <c r="A417" s="98"/>
      <c r="B417" s="98"/>
      <c r="C417" s="99"/>
      <c r="D417" s="99"/>
      <c r="E417" s="99"/>
      <c r="F417" s="98"/>
      <c r="G417" s="98"/>
      <c r="H417" s="98"/>
      <c r="I417" s="98"/>
    </row>
    <row r="418" spans="1:9">
      <c r="A418" s="98"/>
      <c r="B418" s="98"/>
      <c r="C418" s="99"/>
      <c r="D418" s="99"/>
      <c r="E418" s="99"/>
      <c r="F418" s="98"/>
      <c r="G418" s="98"/>
      <c r="H418" s="98"/>
      <c r="I418" s="98"/>
    </row>
    <row r="419" spans="1:9">
      <c r="A419" s="98"/>
      <c r="B419" s="98"/>
      <c r="C419" s="99"/>
      <c r="D419" s="99"/>
      <c r="E419" s="99"/>
      <c r="F419" s="98"/>
      <c r="G419" s="98"/>
      <c r="H419" s="98"/>
      <c r="I419" s="98"/>
    </row>
    <row r="420" spans="1:9">
      <c r="A420" s="98"/>
      <c r="B420" s="98"/>
      <c r="C420" s="99"/>
      <c r="D420" s="99"/>
      <c r="E420" s="99"/>
      <c r="F420" s="98"/>
      <c r="G420" s="98"/>
      <c r="H420" s="98"/>
      <c r="I420" s="98"/>
    </row>
    <row r="421" spans="1:9">
      <c r="A421" s="98"/>
      <c r="B421" s="98"/>
      <c r="C421" s="99"/>
      <c r="D421" s="99"/>
      <c r="E421" s="99"/>
      <c r="F421" s="98"/>
      <c r="G421" s="98"/>
      <c r="H421" s="98"/>
      <c r="I421" s="98"/>
    </row>
    <row r="422" spans="1:9">
      <c r="A422" s="98"/>
      <c r="B422" s="98"/>
      <c r="C422" s="99"/>
      <c r="D422" s="99"/>
      <c r="E422" s="99"/>
      <c r="F422" s="98"/>
      <c r="G422" s="98"/>
      <c r="H422" s="98"/>
      <c r="I422" s="98"/>
    </row>
    <row r="423" spans="1:9">
      <c r="A423" s="98"/>
      <c r="B423" s="98"/>
      <c r="C423" s="99"/>
      <c r="D423" s="99"/>
      <c r="E423" s="99"/>
      <c r="F423" s="98"/>
      <c r="G423" s="98"/>
      <c r="H423" s="98"/>
      <c r="I423" s="98"/>
    </row>
    <row r="424" spans="1:9">
      <c r="A424" s="98"/>
      <c r="B424" s="98"/>
      <c r="C424" s="99"/>
      <c r="D424" s="99"/>
      <c r="E424" s="99"/>
      <c r="F424" s="98"/>
      <c r="G424" s="98"/>
      <c r="H424" s="98"/>
      <c r="I424" s="98"/>
    </row>
    <row r="425" spans="1:9">
      <c r="A425" s="98"/>
      <c r="B425" s="98"/>
      <c r="C425" s="99"/>
      <c r="D425" s="99"/>
      <c r="E425" s="99"/>
      <c r="F425" s="98"/>
      <c r="G425" s="98"/>
      <c r="H425" s="98"/>
      <c r="I425" s="98"/>
    </row>
    <row r="426" spans="1:9">
      <c r="A426" s="98"/>
      <c r="B426" s="98"/>
      <c r="C426" s="99"/>
      <c r="D426" s="99"/>
      <c r="E426" s="99"/>
      <c r="F426" s="98"/>
      <c r="G426" s="98"/>
      <c r="H426" s="98"/>
      <c r="I426" s="98"/>
    </row>
    <row r="427" spans="1:9">
      <c r="A427" s="98"/>
      <c r="B427" s="98"/>
      <c r="C427" s="99"/>
      <c r="D427" s="99"/>
      <c r="E427" s="99"/>
      <c r="F427" s="98"/>
      <c r="G427" s="98"/>
      <c r="H427" s="98"/>
      <c r="I427" s="98"/>
    </row>
    <row r="428" spans="1:9">
      <c r="A428" s="98"/>
      <c r="B428" s="98"/>
      <c r="C428" s="99"/>
      <c r="D428" s="99"/>
      <c r="E428" s="99"/>
      <c r="F428" s="98"/>
      <c r="G428" s="98"/>
      <c r="H428" s="98"/>
      <c r="I428" s="98"/>
    </row>
    <row r="429" spans="1:9">
      <c r="A429" s="98"/>
      <c r="B429" s="98"/>
      <c r="C429" s="99"/>
      <c r="D429" s="99"/>
      <c r="E429" s="99"/>
      <c r="F429" s="98"/>
      <c r="G429" s="98"/>
      <c r="H429" s="98"/>
      <c r="I429" s="98"/>
    </row>
    <row r="430" spans="1:9">
      <c r="A430" s="98"/>
      <c r="B430" s="98"/>
      <c r="C430" s="99"/>
      <c r="D430" s="99"/>
      <c r="E430" s="99"/>
      <c r="F430" s="98"/>
      <c r="G430" s="98"/>
      <c r="H430" s="98"/>
      <c r="I430" s="98"/>
    </row>
    <row r="431" spans="1:9">
      <c r="A431" s="98"/>
      <c r="B431" s="98"/>
      <c r="C431" s="99"/>
      <c r="D431" s="99"/>
      <c r="E431" s="99"/>
      <c r="F431" s="98"/>
      <c r="G431" s="98"/>
      <c r="H431" s="98"/>
      <c r="I431" s="98"/>
    </row>
    <row r="432" spans="1:9">
      <c r="A432" s="98"/>
      <c r="B432" s="98"/>
      <c r="C432" s="99"/>
      <c r="D432" s="99"/>
      <c r="E432" s="99"/>
      <c r="F432" s="98"/>
      <c r="G432" s="98"/>
      <c r="H432" s="98"/>
      <c r="I432" s="98"/>
    </row>
    <row r="433" spans="1:9">
      <c r="A433" s="98"/>
      <c r="B433" s="98"/>
      <c r="C433" s="99"/>
      <c r="D433" s="99"/>
      <c r="E433" s="99"/>
      <c r="F433" s="98"/>
      <c r="G433" s="98"/>
      <c r="H433" s="98"/>
      <c r="I433" s="98"/>
    </row>
    <row r="434" spans="1:9">
      <c r="A434" s="98"/>
      <c r="B434" s="98"/>
      <c r="C434" s="99"/>
      <c r="D434" s="99"/>
      <c r="E434" s="99"/>
      <c r="F434" s="98"/>
      <c r="G434" s="98"/>
      <c r="H434" s="98"/>
      <c r="I434" s="98"/>
    </row>
    <row r="435" spans="1:9">
      <c r="A435" s="98"/>
      <c r="B435" s="98"/>
      <c r="C435" s="99"/>
      <c r="D435" s="99"/>
      <c r="E435" s="99"/>
      <c r="F435" s="98"/>
      <c r="G435" s="98"/>
      <c r="H435" s="98"/>
      <c r="I435" s="98"/>
    </row>
    <row r="436" spans="1:9">
      <c r="A436" s="98"/>
      <c r="B436" s="98"/>
      <c r="C436" s="99"/>
      <c r="D436" s="99"/>
      <c r="E436" s="99"/>
      <c r="F436" s="98"/>
      <c r="G436" s="98"/>
      <c r="H436" s="98"/>
      <c r="I436" s="98"/>
    </row>
    <row r="437" spans="1:9">
      <c r="A437" s="98"/>
      <c r="B437" s="98"/>
      <c r="C437" s="99"/>
      <c r="D437" s="99"/>
      <c r="E437" s="99"/>
      <c r="F437" s="98"/>
      <c r="G437" s="98"/>
      <c r="H437" s="98"/>
      <c r="I437" s="98"/>
    </row>
    <row r="438" spans="1:9">
      <c r="A438" s="98"/>
      <c r="B438" s="98"/>
      <c r="C438" s="99"/>
      <c r="D438" s="99"/>
      <c r="E438" s="99"/>
      <c r="F438" s="98"/>
      <c r="G438" s="98"/>
      <c r="H438" s="98"/>
      <c r="I438" s="98"/>
    </row>
    <row r="439" spans="1:9">
      <c r="A439" s="98"/>
      <c r="B439" s="98"/>
      <c r="C439" s="99"/>
      <c r="D439" s="99"/>
      <c r="E439" s="99"/>
      <c r="F439" s="98"/>
      <c r="G439" s="98"/>
      <c r="H439" s="98"/>
      <c r="I439" s="98"/>
    </row>
    <row r="440" spans="1:9">
      <c r="A440" s="98"/>
      <c r="B440" s="98"/>
      <c r="C440" s="99"/>
      <c r="D440" s="99"/>
      <c r="E440" s="99"/>
      <c r="F440" s="98"/>
      <c r="G440" s="98"/>
      <c r="H440" s="98"/>
      <c r="I440" s="98"/>
    </row>
    <row r="441" spans="1:9">
      <c r="A441" s="98"/>
      <c r="B441" s="98"/>
      <c r="C441" s="99"/>
      <c r="D441" s="99"/>
      <c r="E441" s="99"/>
      <c r="F441" s="98"/>
      <c r="G441" s="98"/>
      <c r="H441" s="98"/>
      <c r="I441" s="98"/>
    </row>
    <row r="442" spans="1:9">
      <c r="A442" s="98"/>
      <c r="B442" s="98"/>
      <c r="C442" s="99"/>
      <c r="D442" s="99"/>
      <c r="E442" s="99"/>
      <c r="F442" s="98"/>
      <c r="G442" s="98"/>
      <c r="H442" s="98"/>
      <c r="I442" s="98"/>
    </row>
    <row r="443" spans="1:9">
      <c r="A443" s="98"/>
      <c r="B443" s="98"/>
      <c r="C443" s="99"/>
      <c r="D443" s="99"/>
      <c r="E443" s="99"/>
      <c r="F443" s="98"/>
      <c r="G443" s="98"/>
      <c r="H443" s="98"/>
      <c r="I443" s="98"/>
    </row>
    <row r="444" spans="1:9">
      <c r="A444" s="98"/>
      <c r="B444" s="98"/>
      <c r="C444" s="99"/>
      <c r="D444" s="99"/>
      <c r="E444" s="99"/>
      <c r="F444" s="98"/>
      <c r="G444" s="98"/>
      <c r="H444" s="98"/>
      <c r="I444" s="98"/>
    </row>
    <row r="445" spans="1:9">
      <c r="A445" s="98"/>
      <c r="B445" s="98"/>
      <c r="C445" s="99"/>
      <c r="D445" s="99"/>
      <c r="E445" s="99"/>
      <c r="F445" s="98"/>
      <c r="G445" s="98"/>
      <c r="H445" s="98"/>
      <c r="I445" s="98"/>
    </row>
    <row r="446" spans="1:9">
      <c r="A446" s="98"/>
      <c r="B446" s="98"/>
      <c r="C446" s="99"/>
      <c r="D446" s="99"/>
      <c r="E446" s="99"/>
      <c r="F446" s="98"/>
      <c r="G446" s="98"/>
      <c r="H446" s="98"/>
      <c r="I446" s="98"/>
    </row>
    <row r="447" spans="1:9">
      <c r="A447" s="98"/>
      <c r="B447" s="98"/>
      <c r="C447" s="99"/>
      <c r="D447" s="99"/>
      <c r="E447" s="99"/>
      <c r="F447" s="98"/>
      <c r="G447" s="98"/>
      <c r="H447" s="98"/>
      <c r="I447" s="98"/>
    </row>
    <row r="448" spans="1:9">
      <c r="A448" s="98"/>
      <c r="B448" s="98"/>
      <c r="C448" s="99"/>
      <c r="D448" s="99"/>
      <c r="E448" s="99"/>
      <c r="F448" s="98"/>
      <c r="G448" s="98"/>
      <c r="H448" s="98"/>
      <c r="I448" s="98"/>
    </row>
    <row r="449" spans="1:9">
      <c r="A449" s="98"/>
      <c r="B449" s="98"/>
      <c r="C449" s="99"/>
      <c r="D449" s="99"/>
      <c r="E449" s="99"/>
      <c r="F449" s="98"/>
      <c r="G449" s="98"/>
      <c r="H449" s="98"/>
      <c r="I449" s="98"/>
    </row>
    <row r="450" spans="1:9">
      <c r="A450" s="98"/>
      <c r="B450" s="98"/>
      <c r="C450" s="99"/>
      <c r="D450" s="99"/>
      <c r="E450" s="99"/>
      <c r="F450" s="98"/>
      <c r="G450" s="98"/>
      <c r="H450" s="98"/>
      <c r="I450" s="98"/>
    </row>
    <row r="451" spans="1:9">
      <c r="A451" s="98"/>
      <c r="B451" s="98"/>
      <c r="C451" s="99"/>
      <c r="D451" s="99"/>
      <c r="E451" s="99"/>
      <c r="F451" s="98"/>
      <c r="G451" s="98"/>
      <c r="H451" s="98"/>
      <c r="I451" s="98"/>
    </row>
    <row r="452" spans="1:9">
      <c r="A452" s="98"/>
      <c r="B452" s="98"/>
      <c r="C452" s="99"/>
      <c r="D452" s="99"/>
      <c r="E452" s="99"/>
      <c r="F452" s="98"/>
      <c r="G452" s="98"/>
      <c r="H452" s="98"/>
      <c r="I452" s="98"/>
    </row>
    <row r="453" spans="1:9">
      <c r="A453" s="98"/>
      <c r="B453" s="98"/>
      <c r="C453" s="99"/>
      <c r="D453" s="99"/>
      <c r="E453" s="99"/>
      <c r="F453" s="98"/>
      <c r="G453" s="98"/>
      <c r="H453" s="98"/>
      <c r="I453" s="98"/>
    </row>
    <row r="454" spans="1:9">
      <c r="A454" s="98"/>
      <c r="B454" s="98"/>
      <c r="C454" s="99"/>
      <c r="D454" s="99"/>
      <c r="E454" s="99"/>
      <c r="F454" s="98"/>
      <c r="G454" s="98"/>
      <c r="H454" s="98"/>
      <c r="I454" s="98"/>
    </row>
    <row r="455" spans="1:9">
      <c r="A455" s="98"/>
      <c r="B455" s="98"/>
      <c r="C455" s="99"/>
      <c r="D455" s="99"/>
      <c r="E455" s="99"/>
      <c r="F455" s="98"/>
      <c r="G455" s="98"/>
      <c r="H455" s="98"/>
      <c r="I455" s="98"/>
    </row>
    <row r="456" spans="1:9">
      <c r="A456" s="98"/>
      <c r="B456" s="98"/>
      <c r="C456" s="99"/>
      <c r="D456" s="99"/>
      <c r="E456" s="99"/>
      <c r="F456" s="98"/>
      <c r="G456" s="98"/>
      <c r="H456" s="98"/>
      <c r="I456" s="98"/>
    </row>
    <row r="457" spans="1:9">
      <c r="A457" s="98"/>
      <c r="B457" s="98"/>
      <c r="C457" s="99"/>
      <c r="D457" s="99"/>
      <c r="E457" s="99"/>
      <c r="F457" s="98"/>
      <c r="G457" s="98"/>
      <c r="H457" s="98"/>
      <c r="I457" s="98"/>
    </row>
    <row r="458" spans="1:9">
      <c r="A458" s="98"/>
      <c r="B458" s="98"/>
      <c r="C458" s="99"/>
      <c r="D458" s="99"/>
      <c r="E458" s="99"/>
      <c r="F458" s="98"/>
      <c r="G458" s="98"/>
      <c r="H458" s="98"/>
      <c r="I458" s="98"/>
    </row>
    <row r="459" spans="1:9">
      <c r="A459" s="98"/>
      <c r="B459" s="98"/>
      <c r="C459" s="99"/>
      <c r="D459" s="99"/>
      <c r="E459" s="99"/>
      <c r="F459" s="98"/>
      <c r="G459" s="98"/>
      <c r="H459" s="98"/>
      <c r="I459" s="98"/>
    </row>
    <row r="460" spans="1:9">
      <c r="A460" s="98"/>
      <c r="B460" s="98"/>
      <c r="C460" s="99"/>
      <c r="D460" s="99"/>
      <c r="E460" s="99"/>
      <c r="F460" s="98"/>
      <c r="G460" s="98"/>
      <c r="H460" s="98"/>
      <c r="I460" s="98"/>
    </row>
    <row r="461" spans="1:9">
      <c r="A461" s="98"/>
      <c r="B461" s="98"/>
      <c r="C461" s="99"/>
      <c r="D461" s="99"/>
      <c r="E461" s="99"/>
      <c r="F461" s="98"/>
      <c r="G461" s="98"/>
      <c r="H461" s="98"/>
      <c r="I461" s="98"/>
    </row>
    <row r="462" spans="1:9">
      <c r="A462" s="98"/>
      <c r="B462" s="98"/>
      <c r="C462" s="99"/>
      <c r="D462" s="99"/>
      <c r="E462" s="99"/>
      <c r="F462" s="98"/>
      <c r="G462" s="98"/>
      <c r="H462" s="98"/>
      <c r="I462" s="98"/>
    </row>
    <row r="463" spans="1:9">
      <c r="A463" s="98"/>
      <c r="B463" s="98"/>
      <c r="C463" s="99"/>
      <c r="D463" s="99"/>
      <c r="E463" s="99"/>
      <c r="F463" s="98"/>
      <c r="G463" s="98"/>
      <c r="H463" s="98"/>
      <c r="I463" s="98"/>
    </row>
    <row r="464" spans="1:9">
      <c r="A464" s="98"/>
      <c r="B464" s="98"/>
      <c r="C464" s="99"/>
      <c r="D464" s="99"/>
      <c r="E464" s="99"/>
      <c r="F464" s="98"/>
      <c r="G464" s="98"/>
      <c r="H464" s="98"/>
      <c r="I464" s="98"/>
    </row>
    <row r="465" spans="1:9">
      <c r="A465" s="98"/>
      <c r="B465" s="98"/>
      <c r="C465" s="99"/>
      <c r="D465" s="99"/>
      <c r="E465" s="99"/>
      <c r="F465" s="98"/>
      <c r="G465" s="98"/>
      <c r="H465" s="98"/>
      <c r="I465" s="98"/>
    </row>
    <row r="466" spans="1:9">
      <c r="A466" s="98"/>
      <c r="B466" s="98"/>
      <c r="C466" s="99"/>
      <c r="D466" s="99"/>
      <c r="E466" s="99"/>
      <c r="F466" s="98"/>
      <c r="G466" s="98"/>
      <c r="H466" s="98"/>
      <c r="I466" s="98"/>
    </row>
    <row r="467" spans="1:9">
      <c r="A467" s="98"/>
      <c r="B467" s="98"/>
      <c r="C467" s="99"/>
      <c r="D467" s="99"/>
      <c r="E467" s="99"/>
      <c r="F467" s="98"/>
      <c r="G467" s="98"/>
      <c r="H467" s="98"/>
      <c r="I467" s="98"/>
    </row>
    <row r="468" spans="1:9">
      <c r="A468" s="98"/>
      <c r="B468" s="98"/>
      <c r="C468" s="99"/>
      <c r="D468" s="99"/>
      <c r="E468" s="99"/>
      <c r="F468" s="98"/>
      <c r="G468" s="98"/>
      <c r="H468" s="98"/>
      <c r="I468" s="98"/>
    </row>
    <row r="469" spans="1:9">
      <c r="A469" s="98"/>
      <c r="B469" s="98"/>
      <c r="C469" s="99"/>
      <c r="D469" s="99"/>
      <c r="E469" s="99"/>
      <c r="F469" s="98"/>
      <c r="G469" s="98"/>
      <c r="H469" s="98"/>
      <c r="I469" s="98"/>
    </row>
    <row r="470" spans="1:9">
      <c r="A470" s="98"/>
      <c r="B470" s="98"/>
      <c r="C470" s="99"/>
      <c r="D470" s="99"/>
      <c r="E470" s="99"/>
      <c r="F470" s="98"/>
      <c r="G470" s="98"/>
      <c r="H470" s="98"/>
      <c r="I470" s="98"/>
    </row>
    <row r="471" spans="1:9">
      <c r="A471" s="98"/>
      <c r="B471" s="98"/>
      <c r="C471" s="99"/>
      <c r="D471" s="99"/>
      <c r="E471" s="99"/>
      <c r="F471" s="98"/>
      <c r="G471" s="98"/>
      <c r="H471" s="98"/>
      <c r="I471" s="98"/>
    </row>
    <row r="472" spans="1:9">
      <c r="A472" s="98"/>
      <c r="B472" s="98"/>
      <c r="C472" s="99"/>
      <c r="D472" s="99"/>
      <c r="E472" s="99"/>
      <c r="F472" s="98"/>
      <c r="G472" s="98"/>
      <c r="H472" s="98"/>
      <c r="I472" s="98"/>
    </row>
    <row r="473" spans="1:9">
      <c r="A473" s="98"/>
      <c r="B473" s="98"/>
      <c r="C473" s="99"/>
      <c r="D473" s="99"/>
      <c r="E473" s="99"/>
      <c r="F473" s="98"/>
      <c r="G473" s="98"/>
      <c r="H473" s="98"/>
      <c r="I473" s="98"/>
    </row>
    <row r="474" spans="1:9">
      <c r="A474" s="98"/>
      <c r="B474" s="98"/>
      <c r="C474" s="99"/>
      <c r="D474" s="99"/>
      <c r="E474" s="99"/>
      <c r="F474" s="98"/>
      <c r="G474" s="98"/>
      <c r="H474" s="98"/>
      <c r="I474" s="98"/>
    </row>
    <row r="475" spans="1:9">
      <c r="A475" s="98"/>
      <c r="B475" s="98"/>
      <c r="C475" s="99"/>
      <c r="D475" s="99"/>
      <c r="E475" s="99"/>
      <c r="F475" s="98"/>
      <c r="G475" s="98"/>
      <c r="H475" s="98"/>
      <c r="I475" s="98"/>
    </row>
    <row r="476" spans="1:9">
      <c r="A476" s="98"/>
      <c r="B476" s="98"/>
      <c r="C476" s="99"/>
      <c r="D476" s="99"/>
      <c r="E476" s="99"/>
      <c r="F476" s="98"/>
      <c r="G476" s="98"/>
      <c r="H476" s="98"/>
      <c r="I476" s="98"/>
    </row>
    <row r="477" spans="1:9">
      <c r="A477" s="98"/>
      <c r="B477" s="98"/>
      <c r="C477" s="99"/>
      <c r="D477" s="99"/>
      <c r="E477" s="99"/>
      <c r="F477" s="98"/>
      <c r="G477" s="98"/>
      <c r="H477" s="98"/>
      <c r="I477" s="98"/>
    </row>
    <row r="478" spans="1:9">
      <c r="A478" s="98"/>
      <c r="B478" s="98"/>
      <c r="C478" s="99"/>
      <c r="D478" s="99"/>
      <c r="E478" s="99"/>
      <c r="F478" s="98"/>
      <c r="G478" s="98"/>
      <c r="H478" s="98"/>
      <c r="I478" s="98"/>
    </row>
    <row r="479" spans="1:9">
      <c r="A479" s="98"/>
      <c r="B479" s="98"/>
      <c r="C479" s="99"/>
      <c r="D479" s="99"/>
      <c r="E479" s="99"/>
      <c r="F479" s="98"/>
      <c r="G479" s="98"/>
      <c r="H479" s="98"/>
      <c r="I479" s="98"/>
    </row>
    <row r="480" spans="1:9">
      <c r="A480" s="98"/>
      <c r="B480" s="98"/>
      <c r="C480" s="99"/>
      <c r="D480" s="99"/>
      <c r="E480" s="99"/>
      <c r="F480" s="98"/>
      <c r="G480" s="98"/>
      <c r="H480" s="98"/>
      <c r="I480" s="98"/>
    </row>
    <row r="481" spans="1:9">
      <c r="A481" s="98"/>
      <c r="B481" s="98"/>
      <c r="C481" s="99"/>
      <c r="D481" s="99"/>
      <c r="E481" s="99"/>
      <c r="F481" s="98"/>
      <c r="G481" s="98"/>
      <c r="H481" s="98"/>
      <c r="I481" s="98"/>
    </row>
    <row r="482" spans="1:9">
      <c r="A482" s="98"/>
      <c r="B482" s="98"/>
      <c r="C482" s="99"/>
      <c r="D482" s="99"/>
      <c r="E482" s="99"/>
      <c r="F482" s="98"/>
      <c r="G482" s="98"/>
      <c r="H482" s="98"/>
      <c r="I482" s="98"/>
    </row>
    <row r="483" spans="1:9">
      <c r="A483" s="98"/>
      <c r="B483" s="98"/>
      <c r="C483" s="99"/>
      <c r="D483" s="99"/>
      <c r="E483" s="99"/>
      <c r="F483" s="98"/>
      <c r="G483" s="98"/>
      <c r="H483" s="98"/>
      <c r="I483" s="98"/>
    </row>
    <row r="484" spans="1:9">
      <c r="A484" s="98"/>
      <c r="B484" s="98"/>
      <c r="C484" s="99"/>
      <c r="D484" s="99"/>
      <c r="E484" s="99"/>
      <c r="F484" s="98"/>
      <c r="G484" s="98"/>
      <c r="H484" s="98"/>
      <c r="I484" s="98"/>
    </row>
    <row r="485" spans="1:9">
      <c r="A485" s="98"/>
      <c r="B485" s="98"/>
      <c r="C485" s="99"/>
      <c r="D485" s="99"/>
      <c r="E485" s="99"/>
      <c r="F485" s="98"/>
      <c r="G485" s="98"/>
      <c r="H485" s="98"/>
      <c r="I485" s="98"/>
    </row>
    <row r="486" spans="1:9">
      <c r="A486" s="98"/>
      <c r="B486" s="98"/>
      <c r="C486" s="99"/>
      <c r="D486" s="99"/>
      <c r="E486" s="99"/>
      <c r="F486" s="98"/>
      <c r="G486" s="98"/>
      <c r="H486" s="98"/>
      <c r="I486" s="98"/>
    </row>
    <row r="487" spans="1:9">
      <c r="A487" s="98"/>
      <c r="B487" s="98"/>
      <c r="C487" s="99"/>
      <c r="D487" s="99"/>
      <c r="E487" s="99"/>
      <c r="F487" s="98"/>
      <c r="G487" s="98"/>
      <c r="H487" s="98"/>
      <c r="I487" s="98"/>
    </row>
    <row r="488" spans="1:9">
      <c r="A488" s="98"/>
      <c r="B488" s="98"/>
      <c r="C488" s="99"/>
      <c r="D488" s="99"/>
      <c r="E488" s="99"/>
      <c r="F488" s="98"/>
      <c r="G488" s="98"/>
      <c r="H488" s="98"/>
      <c r="I488" s="98"/>
    </row>
    <row r="489" spans="1:9">
      <c r="A489" s="98"/>
      <c r="B489" s="98"/>
      <c r="C489" s="99"/>
      <c r="D489" s="99"/>
      <c r="E489" s="99"/>
      <c r="F489" s="98"/>
      <c r="G489" s="98"/>
      <c r="H489" s="98"/>
      <c r="I489" s="98"/>
    </row>
    <row r="490" spans="1:9">
      <c r="A490" s="98"/>
      <c r="B490" s="98"/>
      <c r="C490" s="99"/>
      <c r="D490" s="99"/>
      <c r="E490" s="99"/>
      <c r="F490" s="98"/>
      <c r="G490" s="98"/>
      <c r="H490" s="98"/>
      <c r="I490" s="98"/>
    </row>
    <row r="491" spans="1:9">
      <c r="A491" s="98"/>
      <c r="B491" s="98"/>
      <c r="C491" s="99"/>
      <c r="D491" s="99"/>
      <c r="E491" s="99"/>
      <c r="F491" s="98"/>
      <c r="G491" s="98"/>
      <c r="H491" s="98"/>
      <c r="I491" s="98"/>
    </row>
    <row r="492" spans="1:9">
      <c r="A492" s="98"/>
      <c r="B492" s="98"/>
      <c r="C492" s="99"/>
      <c r="D492" s="99"/>
      <c r="E492" s="99"/>
      <c r="F492" s="98"/>
      <c r="G492" s="98"/>
      <c r="H492" s="98"/>
      <c r="I492" s="98"/>
    </row>
    <row r="493" spans="1:9">
      <c r="A493" s="98"/>
      <c r="B493" s="98"/>
      <c r="C493" s="99"/>
      <c r="D493" s="99"/>
      <c r="E493" s="99"/>
      <c r="F493" s="98"/>
      <c r="G493" s="98"/>
      <c r="H493" s="98"/>
      <c r="I493" s="98"/>
    </row>
    <row r="494" spans="1:9">
      <c r="A494" s="98"/>
      <c r="B494" s="98"/>
      <c r="C494" s="99"/>
      <c r="D494" s="99"/>
      <c r="E494" s="99"/>
      <c r="F494" s="98"/>
      <c r="G494" s="98"/>
      <c r="H494" s="98"/>
      <c r="I494" s="98"/>
    </row>
    <row r="495" spans="1:9">
      <c r="A495" s="98"/>
      <c r="B495" s="98"/>
      <c r="C495" s="99"/>
      <c r="D495" s="99"/>
      <c r="E495" s="99"/>
      <c r="F495" s="98"/>
      <c r="G495" s="98"/>
      <c r="H495" s="98"/>
      <c r="I495" s="98"/>
    </row>
    <row r="496" spans="1:9">
      <c r="A496" s="98"/>
      <c r="B496" s="98"/>
      <c r="C496" s="99"/>
      <c r="D496" s="99"/>
      <c r="E496" s="99"/>
      <c r="F496" s="98"/>
      <c r="G496" s="98"/>
      <c r="H496" s="98"/>
      <c r="I496" s="98"/>
    </row>
    <row r="497" spans="1:9">
      <c r="A497" s="98"/>
      <c r="B497" s="98"/>
      <c r="C497" s="99"/>
      <c r="D497" s="99"/>
      <c r="E497" s="99"/>
      <c r="F497" s="98"/>
      <c r="G497" s="98"/>
      <c r="H497" s="98"/>
      <c r="I497" s="98"/>
    </row>
    <row r="498" spans="1:9">
      <c r="A498" s="98"/>
      <c r="B498" s="98"/>
      <c r="C498" s="99"/>
      <c r="D498" s="99"/>
      <c r="E498" s="99"/>
      <c r="F498" s="98"/>
      <c r="G498" s="98"/>
      <c r="H498" s="98"/>
      <c r="I498" s="98"/>
    </row>
    <row r="499" spans="1:9">
      <c r="A499" s="98"/>
      <c r="B499" s="98"/>
      <c r="C499" s="99"/>
      <c r="D499" s="99"/>
      <c r="E499" s="99"/>
      <c r="F499" s="98"/>
      <c r="G499" s="98"/>
      <c r="H499" s="98"/>
      <c r="I499" s="98"/>
    </row>
    <row r="500" spans="1:9">
      <c r="A500" s="98"/>
      <c r="B500" s="98"/>
      <c r="C500" s="99"/>
      <c r="D500" s="99"/>
      <c r="E500" s="99"/>
      <c r="F500" s="98"/>
      <c r="G500" s="98"/>
      <c r="H500" s="98"/>
      <c r="I500" s="98"/>
    </row>
    <row r="501" spans="1:9">
      <c r="A501" s="98"/>
      <c r="B501" s="98"/>
      <c r="C501" s="99"/>
      <c r="D501" s="99"/>
      <c r="E501" s="99"/>
      <c r="F501" s="98"/>
      <c r="G501" s="98"/>
      <c r="H501" s="98"/>
      <c r="I501" s="98"/>
    </row>
    <row r="502" spans="1:9">
      <c r="A502" s="98"/>
      <c r="B502" s="98"/>
      <c r="C502" s="99"/>
      <c r="D502" s="99"/>
      <c r="E502" s="99"/>
      <c r="F502" s="98"/>
      <c r="G502" s="98"/>
      <c r="H502" s="98"/>
      <c r="I502" s="98"/>
    </row>
    <row r="503" spans="1:9">
      <c r="A503" s="98"/>
      <c r="B503" s="98"/>
      <c r="C503" s="99"/>
      <c r="D503" s="99"/>
      <c r="E503" s="99"/>
      <c r="F503" s="98"/>
      <c r="G503" s="98"/>
      <c r="H503" s="98"/>
      <c r="I503" s="98"/>
    </row>
    <row r="504" spans="1:9">
      <c r="A504" s="98"/>
      <c r="B504" s="98"/>
      <c r="C504" s="99"/>
      <c r="D504" s="99"/>
      <c r="E504" s="99"/>
      <c r="F504" s="98"/>
      <c r="G504" s="98"/>
      <c r="H504" s="98"/>
      <c r="I504" s="98"/>
    </row>
    <row r="505" spans="1:9">
      <c r="A505" s="98"/>
      <c r="B505" s="98"/>
      <c r="C505" s="99"/>
      <c r="D505" s="99"/>
      <c r="E505" s="99"/>
      <c r="F505" s="98"/>
      <c r="G505" s="98"/>
      <c r="H505" s="98"/>
      <c r="I505" s="98"/>
    </row>
    <row r="506" spans="1:9">
      <c r="A506" s="98"/>
      <c r="B506" s="98"/>
      <c r="C506" s="99"/>
      <c r="D506" s="99"/>
      <c r="E506" s="99"/>
      <c r="F506" s="98"/>
      <c r="G506" s="98"/>
      <c r="H506" s="98"/>
      <c r="I506" s="98"/>
    </row>
    <row r="507" spans="1:9">
      <c r="A507" s="98"/>
      <c r="B507" s="98"/>
      <c r="C507" s="99"/>
      <c r="D507" s="99"/>
      <c r="E507" s="99"/>
      <c r="F507" s="98"/>
      <c r="G507" s="98"/>
      <c r="H507" s="98"/>
      <c r="I507" s="98"/>
    </row>
    <row r="508" spans="1:9">
      <c r="A508" s="98"/>
      <c r="B508" s="98"/>
      <c r="C508" s="99"/>
      <c r="D508" s="99"/>
      <c r="E508" s="99"/>
      <c r="F508" s="98"/>
      <c r="G508" s="98"/>
      <c r="H508" s="98"/>
      <c r="I508" s="98"/>
    </row>
    <row r="509" spans="1:9">
      <c r="A509" s="98"/>
      <c r="B509" s="98"/>
      <c r="C509" s="99"/>
      <c r="D509" s="99"/>
      <c r="E509" s="99"/>
      <c r="F509" s="98"/>
      <c r="G509" s="98"/>
      <c r="H509" s="98"/>
      <c r="I509" s="98"/>
    </row>
    <row r="510" spans="1:9">
      <c r="A510" s="98"/>
      <c r="B510" s="98"/>
      <c r="C510" s="99"/>
      <c r="D510" s="99"/>
      <c r="E510" s="99"/>
      <c r="F510" s="98"/>
      <c r="G510" s="98"/>
      <c r="H510" s="98"/>
      <c r="I510" s="98"/>
    </row>
    <row r="511" spans="1:9">
      <c r="A511" s="98"/>
      <c r="B511" s="98"/>
      <c r="C511" s="99"/>
      <c r="D511" s="99"/>
      <c r="E511" s="99"/>
      <c r="F511" s="98"/>
      <c r="G511" s="98"/>
      <c r="H511" s="98"/>
      <c r="I511" s="98"/>
    </row>
    <row r="512" spans="1:9">
      <c r="A512" s="98"/>
      <c r="B512" s="98"/>
      <c r="C512" s="99"/>
      <c r="D512" s="99"/>
      <c r="E512" s="99"/>
      <c r="F512" s="98"/>
      <c r="G512" s="98"/>
      <c r="H512" s="98"/>
      <c r="I512" s="98"/>
    </row>
    <row r="513" spans="1:9">
      <c r="A513" s="98"/>
      <c r="B513" s="98"/>
      <c r="C513" s="99"/>
      <c r="D513" s="99"/>
      <c r="E513" s="99"/>
      <c r="F513" s="98"/>
      <c r="G513" s="98"/>
      <c r="H513" s="98"/>
      <c r="I513" s="98"/>
    </row>
    <row r="514" spans="1:9">
      <c r="A514" s="98"/>
      <c r="B514" s="98"/>
      <c r="C514" s="99"/>
      <c r="D514" s="99"/>
      <c r="E514" s="99"/>
      <c r="F514" s="98"/>
      <c r="G514" s="98"/>
      <c r="H514" s="98"/>
      <c r="I514" s="98"/>
    </row>
    <row r="515" spans="1:9">
      <c r="A515" s="98"/>
      <c r="B515" s="98"/>
      <c r="C515" s="99"/>
      <c r="D515" s="99"/>
      <c r="E515" s="99"/>
      <c r="F515" s="98"/>
      <c r="G515" s="98"/>
      <c r="H515" s="98"/>
      <c r="I515" s="98"/>
    </row>
    <row r="516" spans="1:9">
      <c r="A516" s="98"/>
      <c r="B516" s="98"/>
      <c r="C516" s="99"/>
      <c r="D516" s="99"/>
      <c r="E516" s="99"/>
      <c r="F516" s="98"/>
      <c r="G516" s="98"/>
      <c r="H516" s="98"/>
      <c r="I516" s="98"/>
    </row>
    <row r="517" spans="1:9">
      <c r="A517" s="98"/>
      <c r="B517" s="98"/>
      <c r="C517" s="99"/>
      <c r="D517" s="99"/>
      <c r="E517" s="99"/>
      <c r="F517" s="98"/>
      <c r="G517" s="98"/>
      <c r="H517" s="98"/>
      <c r="I517" s="98"/>
    </row>
    <row r="518" spans="1:9">
      <c r="A518" s="98"/>
      <c r="B518" s="98"/>
      <c r="C518" s="99"/>
      <c r="D518" s="99"/>
      <c r="E518" s="99"/>
      <c r="F518" s="98"/>
      <c r="G518" s="98"/>
      <c r="H518" s="98"/>
      <c r="I518" s="98"/>
    </row>
    <row r="519" spans="1:9">
      <c r="A519" s="98"/>
      <c r="B519" s="98"/>
      <c r="C519" s="99"/>
      <c r="D519" s="99"/>
      <c r="E519" s="99"/>
      <c r="F519" s="98"/>
      <c r="G519" s="98"/>
      <c r="H519" s="98"/>
      <c r="I519" s="98"/>
    </row>
    <row r="520" spans="1:9">
      <c r="A520" s="98"/>
      <c r="B520" s="98"/>
      <c r="C520" s="99"/>
      <c r="D520" s="99"/>
      <c r="E520" s="99"/>
      <c r="F520" s="98"/>
      <c r="G520" s="98"/>
      <c r="H520" s="98"/>
      <c r="I520" s="98"/>
    </row>
    <row r="521" spans="1:9">
      <c r="A521" s="98"/>
      <c r="B521" s="98"/>
      <c r="C521" s="99"/>
      <c r="D521" s="99"/>
      <c r="E521" s="99"/>
      <c r="F521" s="98"/>
      <c r="G521" s="98"/>
      <c r="H521" s="98"/>
      <c r="I521" s="98"/>
    </row>
    <row r="522" spans="1:9">
      <c r="A522" s="98"/>
      <c r="B522" s="98"/>
      <c r="C522" s="99"/>
      <c r="D522" s="99"/>
      <c r="E522" s="99"/>
      <c r="F522" s="98"/>
      <c r="G522" s="98"/>
      <c r="H522" s="98"/>
      <c r="I522" s="98"/>
    </row>
    <row r="523" spans="1:9">
      <c r="A523" s="98"/>
      <c r="B523" s="98"/>
      <c r="C523" s="99"/>
      <c r="D523" s="99"/>
      <c r="E523" s="99"/>
      <c r="F523" s="98"/>
      <c r="G523" s="98"/>
      <c r="H523" s="98"/>
      <c r="I523" s="98"/>
    </row>
    <row r="524" spans="1:9">
      <c r="A524" s="98"/>
      <c r="B524" s="98"/>
      <c r="C524" s="99"/>
      <c r="D524" s="99"/>
      <c r="E524" s="99"/>
      <c r="F524" s="98"/>
      <c r="G524" s="98"/>
      <c r="H524" s="98"/>
      <c r="I524" s="98"/>
    </row>
    <row r="525" spans="1:9">
      <c r="A525" s="98"/>
      <c r="B525" s="98"/>
      <c r="C525" s="99"/>
      <c r="D525" s="99"/>
      <c r="E525" s="99"/>
      <c r="F525" s="98"/>
      <c r="G525" s="98"/>
      <c r="H525" s="98"/>
      <c r="I525" s="98"/>
    </row>
    <row r="526" spans="1:9">
      <c r="A526" s="98"/>
      <c r="B526" s="98"/>
      <c r="C526" s="99"/>
      <c r="D526" s="99"/>
      <c r="E526" s="99"/>
      <c r="F526" s="98"/>
      <c r="G526" s="98"/>
      <c r="H526" s="98"/>
      <c r="I526" s="98"/>
    </row>
    <row r="527" spans="1:9">
      <c r="A527" s="98"/>
      <c r="B527" s="98"/>
      <c r="C527" s="99"/>
      <c r="D527" s="99"/>
      <c r="E527" s="99"/>
      <c r="F527" s="98"/>
      <c r="G527" s="98"/>
      <c r="H527" s="98"/>
      <c r="I527" s="98"/>
    </row>
    <row r="528" spans="1:9">
      <c r="A528" s="98"/>
      <c r="B528" s="98"/>
      <c r="C528" s="99"/>
      <c r="D528" s="99"/>
      <c r="E528" s="99"/>
      <c r="F528" s="98"/>
      <c r="G528" s="98"/>
      <c r="H528" s="98"/>
      <c r="I528" s="98"/>
    </row>
    <row r="529" spans="1:9">
      <c r="A529" s="98"/>
      <c r="B529" s="98"/>
      <c r="C529" s="99"/>
      <c r="D529" s="99"/>
      <c r="E529" s="99"/>
      <c r="F529" s="98"/>
      <c r="G529" s="98"/>
      <c r="H529" s="98"/>
      <c r="I529" s="98"/>
    </row>
    <row r="530" spans="1:9">
      <c r="A530" s="98"/>
      <c r="B530" s="98"/>
      <c r="C530" s="99"/>
      <c r="D530" s="99"/>
      <c r="E530" s="99"/>
      <c r="F530" s="98"/>
      <c r="G530" s="98"/>
      <c r="H530" s="98"/>
      <c r="I530" s="98"/>
    </row>
    <row r="531" spans="1:9">
      <c r="A531" s="98"/>
      <c r="B531" s="98"/>
      <c r="C531" s="99"/>
      <c r="D531" s="99"/>
      <c r="E531" s="99"/>
      <c r="F531" s="98"/>
      <c r="G531" s="98"/>
      <c r="H531" s="98"/>
      <c r="I531" s="98"/>
    </row>
    <row r="532" spans="1:9">
      <c r="A532" s="98"/>
      <c r="B532" s="98"/>
      <c r="C532" s="99"/>
      <c r="D532" s="99"/>
      <c r="E532" s="99"/>
      <c r="F532" s="98"/>
      <c r="G532" s="98"/>
      <c r="H532" s="98"/>
      <c r="I532" s="98"/>
    </row>
    <row r="533" spans="1:9">
      <c r="A533" s="98"/>
      <c r="B533" s="98"/>
      <c r="C533" s="99"/>
      <c r="D533" s="99"/>
      <c r="E533" s="99"/>
      <c r="F533" s="98"/>
      <c r="G533" s="98"/>
      <c r="H533" s="98"/>
      <c r="I533" s="98"/>
    </row>
    <row r="534" spans="1:9">
      <c r="A534" s="98"/>
      <c r="B534" s="98"/>
      <c r="C534" s="99"/>
      <c r="D534" s="99"/>
      <c r="E534" s="99"/>
      <c r="F534" s="98"/>
      <c r="G534" s="98"/>
      <c r="H534" s="98"/>
      <c r="I534" s="98"/>
    </row>
    <row r="535" spans="1:9">
      <c r="A535" s="98"/>
      <c r="B535" s="98"/>
      <c r="C535" s="99"/>
      <c r="D535" s="99"/>
      <c r="E535" s="99"/>
      <c r="F535" s="98"/>
      <c r="G535" s="98"/>
      <c r="H535" s="98"/>
      <c r="I535" s="98"/>
    </row>
    <row r="536" spans="1:9">
      <c r="A536" s="98"/>
      <c r="B536" s="98"/>
      <c r="C536" s="99"/>
      <c r="D536" s="99"/>
      <c r="E536" s="99"/>
      <c r="F536" s="98"/>
      <c r="G536" s="98"/>
      <c r="H536" s="98"/>
      <c r="I536" s="98"/>
    </row>
    <row r="537" spans="1:9">
      <c r="A537" s="98"/>
      <c r="B537" s="98"/>
      <c r="C537" s="99"/>
      <c r="D537" s="99"/>
      <c r="E537" s="99"/>
      <c r="F537" s="98"/>
      <c r="G537" s="98"/>
      <c r="H537" s="98"/>
      <c r="I537" s="98"/>
    </row>
    <row r="538" spans="1:9">
      <c r="A538" s="98"/>
      <c r="B538" s="98"/>
      <c r="C538" s="99"/>
      <c r="D538" s="99"/>
      <c r="E538" s="99"/>
      <c r="F538" s="98"/>
      <c r="G538" s="98"/>
      <c r="H538" s="98"/>
      <c r="I538" s="98"/>
    </row>
    <row r="539" spans="1:9">
      <c r="A539" s="98"/>
      <c r="B539" s="98"/>
      <c r="C539" s="99"/>
      <c r="D539" s="99"/>
      <c r="E539" s="99"/>
      <c r="F539" s="98"/>
      <c r="G539" s="98"/>
      <c r="H539" s="98"/>
      <c r="I539" s="98"/>
    </row>
    <row r="540" spans="1:9">
      <c r="A540" s="98"/>
      <c r="B540" s="98"/>
      <c r="C540" s="99"/>
      <c r="D540" s="99"/>
      <c r="E540" s="99"/>
      <c r="F540" s="98"/>
      <c r="G540" s="98"/>
      <c r="H540" s="98"/>
      <c r="I540" s="98"/>
    </row>
    <row r="541" spans="1:9">
      <c r="A541" s="98"/>
      <c r="B541" s="98"/>
      <c r="C541" s="99"/>
      <c r="D541" s="99"/>
      <c r="E541" s="99"/>
      <c r="F541" s="98"/>
      <c r="G541" s="98"/>
      <c r="H541" s="98"/>
      <c r="I541" s="98"/>
    </row>
    <row r="542" spans="1:9">
      <c r="A542" s="98"/>
      <c r="B542" s="98"/>
      <c r="C542" s="99"/>
      <c r="D542" s="99"/>
      <c r="E542" s="99"/>
      <c r="F542" s="98"/>
      <c r="G542" s="98"/>
      <c r="H542" s="98"/>
      <c r="I542" s="98"/>
    </row>
    <row r="543" spans="1:9">
      <c r="A543" s="98"/>
      <c r="B543" s="98"/>
      <c r="C543" s="99"/>
      <c r="D543" s="99"/>
      <c r="E543" s="99"/>
      <c r="F543" s="98"/>
      <c r="G543" s="98"/>
      <c r="H543" s="98"/>
      <c r="I543" s="98"/>
    </row>
    <row r="544" spans="1:9">
      <c r="A544" s="98"/>
      <c r="B544" s="98"/>
      <c r="C544" s="99"/>
      <c r="D544" s="99"/>
      <c r="E544" s="99"/>
      <c r="F544" s="98"/>
      <c r="G544" s="98"/>
      <c r="H544" s="98"/>
      <c r="I544" s="98"/>
    </row>
    <row r="545" spans="1:9">
      <c r="A545" s="98"/>
      <c r="B545" s="98"/>
      <c r="C545" s="99"/>
      <c r="D545" s="99"/>
      <c r="E545" s="99"/>
      <c r="F545" s="98"/>
      <c r="G545" s="98"/>
      <c r="H545" s="98"/>
      <c r="I545" s="98"/>
    </row>
    <row r="546" spans="1:9">
      <c r="A546" s="98"/>
      <c r="B546" s="98"/>
      <c r="C546" s="99"/>
      <c r="D546" s="99"/>
      <c r="E546" s="99"/>
      <c r="F546" s="98"/>
      <c r="G546" s="98"/>
      <c r="H546" s="98"/>
      <c r="I546" s="98"/>
    </row>
    <row r="547" spans="1:9">
      <c r="A547" s="98"/>
      <c r="B547" s="98"/>
      <c r="C547" s="99"/>
      <c r="D547" s="99"/>
      <c r="E547" s="99"/>
      <c r="F547" s="98"/>
      <c r="G547" s="98"/>
      <c r="H547" s="98"/>
      <c r="I547" s="98"/>
    </row>
    <row r="548" spans="1:9">
      <c r="A548" s="98"/>
      <c r="B548" s="98"/>
      <c r="C548" s="99"/>
      <c r="D548" s="99"/>
      <c r="E548" s="99"/>
      <c r="F548" s="98"/>
      <c r="G548" s="98"/>
      <c r="H548" s="98"/>
      <c r="I548" s="98"/>
    </row>
    <row r="549" spans="1:9">
      <c r="A549" s="98"/>
      <c r="B549" s="98"/>
      <c r="C549" s="99"/>
      <c r="D549" s="99"/>
      <c r="E549" s="99"/>
      <c r="F549" s="98"/>
      <c r="G549" s="98"/>
      <c r="H549" s="98"/>
      <c r="I549" s="98"/>
    </row>
    <row r="550" spans="1:9">
      <c r="A550" s="98"/>
      <c r="B550" s="98"/>
      <c r="C550" s="99"/>
      <c r="D550" s="99"/>
      <c r="E550" s="99"/>
      <c r="F550" s="98"/>
      <c r="G550" s="98"/>
      <c r="H550" s="98"/>
      <c r="I550" s="98"/>
    </row>
    <row r="551" spans="1:9">
      <c r="A551" s="98"/>
      <c r="B551" s="98"/>
      <c r="C551" s="99"/>
      <c r="D551" s="99"/>
      <c r="E551" s="99"/>
      <c r="F551" s="98"/>
      <c r="G551" s="98"/>
      <c r="H551" s="98"/>
      <c r="I551" s="98"/>
    </row>
    <row r="552" spans="1:9">
      <c r="A552" s="98"/>
      <c r="B552" s="98"/>
      <c r="C552" s="99"/>
      <c r="D552" s="99"/>
      <c r="E552" s="99"/>
      <c r="F552" s="98"/>
      <c r="G552" s="98"/>
      <c r="H552" s="98"/>
      <c r="I552" s="98"/>
    </row>
    <row r="553" spans="1:9">
      <c r="A553" s="98"/>
      <c r="B553" s="98"/>
      <c r="C553" s="99"/>
      <c r="D553" s="99"/>
      <c r="E553" s="99"/>
      <c r="F553" s="98"/>
      <c r="G553" s="98"/>
      <c r="H553" s="98"/>
      <c r="I553" s="98"/>
    </row>
    <row r="554" spans="1:9">
      <c r="A554" s="98"/>
      <c r="B554" s="98"/>
      <c r="C554" s="99"/>
      <c r="D554" s="99"/>
      <c r="E554" s="99"/>
      <c r="F554" s="98"/>
      <c r="G554" s="98"/>
      <c r="H554" s="98"/>
      <c r="I554" s="98"/>
    </row>
    <row r="555" spans="1:9">
      <c r="A555" s="98"/>
      <c r="B555" s="98"/>
      <c r="C555" s="99"/>
      <c r="D555" s="99"/>
      <c r="E555" s="99"/>
      <c r="F555" s="98"/>
      <c r="G555" s="98"/>
      <c r="H555" s="98"/>
      <c r="I555" s="98"/>
    </row>
    <row r="556" spans="1:9">
      <c r="A556" s="98"/>
      <c r="B556" s="98"/>
      <c r="C556" s="99"/>
      <c r="D556" s="99"/>
      <c r="E556" s="99"/>
      <c r="F556" s="98"/>
      <c r="G556" s="98"/>
      <c r="H556" s="98"/>
      <c r="I556" s="98"/>
    </row>
    <row r="557" spans="1:9">
      <c r="A557" s="98"/>
      <c r="B557" s="98"/>
      <c r="C557" s="99"/>
      <c r="D557" s="99"/>
      <c r="E557" s="99"/>
      <c r="F557" s="98"/>
      <c r="G557" s="98"/>
      <c r="H557" s="98"/>
      <c r="I557" s="98"/>
    </row>
    <row r="558" spans="1:9">
      <c r="A558" s="98"/>
      <c r="B558" s="98"/>
      <c r="C558" s="99"/>
      <c r="D558" s="99"/>
      <c r="E558" s="99"/>
      <c r="F558" s="98"/>
      <c r="G558" s="98"/>
      <c r="H558" s="98"/>
      <c r="I558" s="98"/>
    </row>
    <row r="559" spans="1:9">
      <c r="A559" s="98"/>
      <c r="B559" s="98"/>
      <c r="C559" s="99"/>
      <c r="D559" s="99"/>
      <c r="E559" s="99"/>
      <c r="F559" s="98"/>
      <c r="G559" s="98"/>
      <c r="H559" s="98"/>
      <c r="I559" s="98"/>
    </row>
    <row r="560" spans="1:9">
      <c r="A560" s="98"/>
      <c r="B560" s="98"/>
      <c r="C560" s="99"/>
      <c r="D560" s="99"/>
      <c r="E560" s="99"/>
      <c r="F560" s="98"/>
      <c r="G560" s="98"/>
      <c r="H560" s="98"/>
      <c r="I560" s="98"/>
    </row>
    <row r="561" spans="1:9">
      <c r="A561" s="98"/>
      <c r="B561" s="98"/>
      <c r="C561" s="99"/>
      <c r="D561" s="99"/>
      <c r="E561" s="99"/>
      <c r="F561" s="98"/>
      <c r="G561" s="98"/>
      <c r="H561" s="98"/>
      <c r="I561" s="98"/>
    </row>
    <row r="562" spans="1:9">
      <c r="A562" s="98"/>
      <c r="B562" s="98"/>
      <c r="C562" s="99"/>
      <c r="D562" s="99"/>
      <c r="E562" s="99"/>
      <c r="F562" s="98"/>
      <c r="G562" s="98"/>
      <c r="H562" s="98"/>
      <c r="I562" s="98"/>
    </row>
    <row r="563" spans="1:9">
      <c r="A563" s="98"/>
      <c r="B563" s="98"/>
      <c r="C563" s="99"/>
      <c r="D563" s="99"/>
      <c r="E563" s="99"/>
      <c r="F563" s="98"/>
      <c r="G563" s="98"/>
      <c r="H563" s="98"/>
      <c r="I563" s="98"/>
    </row>
    <row r="564" spans="1:9">
      <c r="A564" s="98"/>
      <c r="B564" s="98"/>
      <c r="C564" s="99"/>
      <c r="D564" s="99"/>
      <c r="E564" s="99"/>
      <c r="F564" s="98"/>
      <c r="G564" s="98"/>
      <c r="H564" s="98"/>
      <c r="I564" s="98"/>
    </row>
    <row r="565" spans="1:9">
      <c r="A565" s="98"/>
      <c r="B565" s="98"/>
      <c r="C565" s="99"/>
      <c r="D565" s="99"/>
      <c r="E565" s="99"/>
      <c r="F565" s="98"/>
      <c r="G565" s="98"/>
      <c r="H565" s="98"/>
      <c r="I565" s="98"/>
    </row>
    <row r="566" spans="1:9">
      <c r="A566" s="98"/>
      <c r="B566" s="98"/>
      <c r="C566" s="99"/>
      <c r="D566" s="99"/>
      <c r="E566" s="99"/>
      <c r="F566" s="98"/>
      <c r="G566" s="98"/>
      <c r="H566" s="98"/>
      <c r="I566" s="98"/>
    </row>
    <row r="567" spans="1:9">
      <c r="A567" s="98"/>
      <c r="B567" s="98"/>
      <c r="C567" s="99"/>
      <c r="D567" s="99"/>
      <c r="E567" s="99"/>
      <c r="F567" s="98"/>
      <c r="G567" s="98"/>
      <c r="H567" s="98"/>
      <c r="I567" s="98"/>
    </row>
    <row r="568" spans="1:9">
      <c r="A568" s="98"/>
      <c r="B568" s="98"/>
      <c r="C568" s="99"/>
      <c r="D568" s="99"/>
      <c r="E568" s="99"/>
      <c r="F568" s="98"/>
      <c r="G568" s="98"/>
      <c r="H568" s="98"/>
      <c r="I568" s="98"/>
    </row>
    <row r="569" spans="1:9">
      <c r="A569" s="98"/>
      <c r="B569" s="98"/>
      <c r="C569" s="99"/>
      <c r="D569" s="99"/>
      <c r="E569" s="99"/>
      <c r="F569" s="98"/>
      <c r="G569" s="98"/>
      <c r="H569" s="98"/>
      <c r="I569" s="98"/>
    </row>
    <row r="570" spans="1:9">
      <c r="A570" s="98"/>
      <c r="B570" s="98"/>
      <c r="C570" s="99"/>
      <c r="D570" s="99"/>
      <c r="E570" s="99"/>
      <c r="F570" s="98"/>
      <c r="G570" s="98"/>
      <c r="H570" s="98"/>
      <c r="I570" s="98"/>
    </row>
    <row r="571" spans="1:9">
      <c r="A571" s="98"/>
      <c r="B571" s="98"/>
      <c r="C571" s="99"/>
      <c r="D571" s="99"/>
      <c r="E571" s="99"/>
      <c r="F571" s="98"/>
      <c r="G571" s="98"/>
      <c r="H571" s="98"/>
      <c r="I571" s="98"/>
    </row>
    <row r="572" spans="1:9">
      <c r="A572" s="98"/>
      <c r="B572" s="98"/>
      <c r="C572" s="99"/>
      <c r="D572" s="99"/>
      <c r="E572" s="99"/>
      <c r="F572" s="98"/>
      <c r="G572" s="98"/>
      <c r="H572" s="98"/>
      <c r="I572" s="98"/>
    </row>
    <row r="573" spans="1:9">
      <c r="A573" s="98"/>
      <c r="B573" s="98"/>
      <c r="C573" s="99"/>
      <c r="D573" s="99"/>
      <c r="E573" s="99"/>
      <c r="F573" s="98"/>
      <c r="G573" s="98"/>
      <c r="H573" s="98"/>
      <c r="I573" s="98"/>
    </row>
    <row r="574" spans="1:9">
      <c r="A574" s="98"/>
      <c r="B574" s="98"/>
      <c r="C574" s="99"/>
      <c r="D574" s="99"/>
      <c r="E574" s="99"/>
      <c r="F574" s="98"/>
      <c r="G574" s="98"/>
      <c r="H574" s="98"/>
      <c r="I574" s="98"/>
    </row>
    <row r="575" spans="1:9">
      <c r="A575" s="98"/>
      <c r="B575" s="98"/>
      <c r="C575" s="99"/>
      <c r="D575" s="99"/>
      <c r="E575" s="99"/>
      <c r="F575" s="98"/>
      <c r="G575" s="98"/>
      <c r="H575" s="98"/>
      <c r="I575" s="98"/>
    </row>
    <row r="576" spans="1:9">
      <c r="A576" s="98"/>
      <c r="B576" s="98"/>
      <c r="C576" s="99"/>
      <c r="D576" s="99"/>
      <c r="E576" s="99"/>
      <c r="F576" s="98"/>
      <c r="G576" s="98"/>
      <c r="H576" s="98"/>
      <c r="I576" s="98"/>
    </row>
    <row r="577" spans="1:9">
      <c r="A577" s="98"/>
      <c r="B577" s="98"/>
      <c r="C577" s="99"/>
      <c r="D577" s="99"/>
      <c r="E577" s="99"/>
      <c r="F577" s="98"/>
      <c r="G577" s="98"/>
      <c r="H577" s="98"/>
      <c r="I577" s="98"/>
    </row>
    <row r="578" spans="1:9">
      <c r="A578" s="98"/>
      <c r="B578" s="98"/>
      <c r="C578" s="99"/>
      <c r="D578" s="99"/>
      <c r="E578" s="99"/>
      <c r="F578" s="98"/>
      <c r="G578" s="98"/>
      <c r="H578" s="98"/>
      <c r="I578" s="98"/>
    </row>
    <row r="579" spans="1:9">
      <c r="A579" s="98"/>
      <c r="B579" s="98"/>
      <c r="C579" s="99"/>
      <c r="D579" s="99"/>
      <c r="E579" s="99"/>
      <c r="F579" s="98"/>
      <c r="G579" s="98"/>
      <c r="H579" s="98"/>
      <c r="I579" s="98"/>
    </row>
    <row r="580" spans="1:9">
      <c r="A580" s="98"/>
      <c r="B580" s="98"/>
      <c r="C580" s="99"/>
      <c r="D580" s="99"/>
      <c r="E580" s="99"/>
      <c r="F580" s="98"/>
      <c r="G580" s="98"/>
      <c r="H580" s="98"/>
      <c r="I580" s="98"/>
    </row>
    <row r="581" spans="1:9">
      <c r="A581" s="98"/>
      <c r="B581" s="98"/>
      <c r="C581" s="99"/>
      <c r="D581" s="99"/>
      <c r="E581" s="99"/>
      <c r="F581" s="98"/>
      <c r="G581" s="98"/>
      <c r="H581" s="98"/>
      <c r="I581" s="98"/>
    </row>
    <row r="582" spans="1:9">
      <c r="A582" s="98"/>
      <c r="B582" s="98"/>
      <c r="C582" s="99"/>
      <c r="D582" s="99"/>
      <c r="E582" s="99"/>
      <c r="F582" s="98"/>
      <c r="G582" s="98"/>
      <c r="H582" s="98"/>
      <c r="I582" s="98"/>
    </row>
    <row r="583" spans="1:9">
      <c r="A583" s="98"/>
      <c r="B583" s="98"/>
      <c r="C583" s="99"/>
      <c r="D583" s="99"/>
      <c r="E583" s="99"/>
      <c r="F583" s="98"/>
      <c r="G583" s="98"/>
      <c r="H583" s="98"/>
      <c r="I583" s="98"/>
    </row>
    <row r="584" spans="1:9">
      <c r="A584" s="98"/>
      <c r="B584" s="98"/>
      <c r="C584" s="99"/>
      <c r="D584" s="99"/>
      <c r="E584" s="99"/>
      <c r="F584" s="98"/>
      <c r="G584" s="98"/>
      <c r="H584" s="98"/>
      <c r="I584" s="98"/>
    </row>
    <row r="585" spans="1:9">
      <c r="A585" s="98"/>
      <c r="B585" s="98"/>
      <c r="C585" s="99"/>
      <c r="D585" s="99"/>
      <c r="E585" s="99"/>
      <c r="F585" s="98"/>
      <c r="G585" s="98"/>
      <c r="H585" s="98"/>
      <c r="I585" s="98"/>
    </row>
    <row r="586" spans="1:9">
      <c r="A586" s="98"/>
      <c r="B586" s="98"/>
      <c r="C586" s="99"/>
      <c r="D586" s="99"/>
      <c r="E586" s="99"/>
      <c r="F586" s="98"/>
      <c r="G586" s="98"/>
      <c r="H586" s="98"/>
      <c r="I586" s="98"/>
    </row>
    <row r="587" spans="1:9">
      <c r="A587" s="98"/>
      <c r="B587" s="98"/>
      <c r="C587" s="99"/>
      <c r="D587" s="99"/>
      <c r="E587" s="99"/>
      <c r="F587" s="98"/>
      <c r="G587" s="98"/>
      <c r="H587" s="98"/>
      <c r="I587" s="98"/>
    </row>
    <row r="588" spans="1:9">
      <c r="A588" s="98"/>
      <c r="B588" s="98"/>
      <c r="C588" s="99"/>
      <c r="D588" s="99"/>
      <c r="E588" s="99"/>
      <c r="F588" s="98"/>
      <c r="G588" s="98"/>
      <c r="H588" s="98"/>
      <c r="I588" s="98"/>
    </row>
    <row r="589" spans="1:9">
      <c r="A589" s="98"/>
      <c r="B589" s="98"/>
      <c r="C589" s="99"/>
      <c r="D589" s="99"/>
      <c r="E589" s="99"/>
      <c r="F589" s="98"/>
      <c r="G589" s="98"/>
      <c r="H589" s="98"/>
      <c r="I589" s="98"/>
    </row>
    <row r="590" spans="1:9">
      <c r="A590" s="98"/>
      <c r="B590" s="98"/>
      <c r="C590" s="99"/>
      <c r="D590" s="99"/>
      <c r="E590" s="99"/>
      <c r="F590" s="98"/>
      <c r="G590" s="98"/>
      <c r="H590" s="98"/>
      <c r="I590" s="98"/>
    </row>
    <row r="591" spans="1:9">
      <c r="A591" s="98"/>
      <c r="B591" s="98"/>
      <c r="C591" s="99"/>
      <c r="D591" s="99"/>
      <c r="E591" s="99"/>
      <c r="F591" s="98"/>
      <c r="G591" s="98"/>
      <c r="H591" s="98"/>
      <c r="I591" s="98"/>
    </row>
    <row r="592" spans="1:9">
      <c r="A592" s="98"/>
      <c r="B592" s="98"/>
      <c r="C592" s="99"/>
      <c r="D592" s="99"/>
      <c r="E592" s="99"/>
      <c r="F592" s="98"/>
      <c r="G592" s="98"/>
      <c r="H592" s="98"/>
      <c r="I592" s="98"/>
    </row>
    <row r="593" spans="1:9">
      <c r="A593" s="98"/>
      <c r="B593" s="98"/>
      <c r="C593" s="99"/>
      <c r="D593" s="99"/>
      <c r="E593" s="99"/>
      <c r="F593" s="98"/>
      <c r="G593" s="98"/>
      <c r="H593" s="98"/>
      <c r="I593" s="98"/>
    </row>
    <row r="594" spans="1:9">
      <c r="A594" s="98"/>
      <c r="B594" s="98"/>
      <c r="C594" s="99"/>
      <c r="D594" s="99"/>
      <c r="E594" s="99"/>
      <c r="F594" s="98"/>
      <c r="G594" s="98"/>
      <c r="H594" s="98"/>
      <c r="I594" s="98"/>
    </row>
    <row r="595" spans="1:9">
      <c r="A595" s="98"/>
      <c r="B595" s="98"/>
      <c r="C595" s="99"/>
      <c r="D595" s="99"/>
      <c r="E595" s="99"/>
      <c r="F595" s="98"/>
      <c r="G595" s="98"/>
      <c r="H595" s="98"/>
      <c r="I595" s="98"/>
    </row>
    <row r="596" spans="1:9">
      <c r="A596" s="98"/>
      <c r="B596" s="98"/>
      <c r="C596" s="99"/>
      <c r="D596" s="99"/>
      <c r="E596" s="99"/>
      <c r="F596" s="98"/>
      <c r="G596" s="98"/>
      <c r="H596" s="98"/>
      <c r="I596" s="98"/>
    </row>
    <row r="597" spans="1:9">
      <c r="A597" s="98"/>
      <c r="B597" s="98"/>
      <c r="C597" s="99"/>
      <c r="D597" s="99"/>
      <c r="E597" s="99"/>
      <c r="F597" s="98"/>
      <c r="G597" s="98"/>
      <c r="H597" s="98"/>
      <c r="I597" s="98"/>
    </row>
    <row r="598" spans="1:9">
      <c r="A598" s="98"/>
      <c r="B598" s="98"/>
      <c r="C598" s="99"/>
      <c r="D598" s="99"/>
      <c r="E598" s="99"/>
      <c r="F598" s="98"/>
      <c r="G598" s="98"/>
      <c r="H598" s="98"/>
      <c r="I598" s="98"/>
    </row>
    <row r="599" spans="1:9">
      <c r="A599" s="98"/>
      <c r="B599" s="98"/>
      <c r="C599" s="99"/>
      <c r="D599" s="99"/>
      <c r="E599" s="99"/>
      <c r="F599" s="98"/>
      <c r="G599" s="98"/>
      <c r="H599" s="98"/>
      <c r="I599" s="98"/>
    </row>
    <row r="600" spans="1:9">
      <c r="A600" s="98"/>
      <c r="B600" s="98"/>
      <c r="C600" s="99"/>
      <c r="D600" s="99"/>
      <c r="E600" s="99"/>
      <c r="F600" s="98"/>
      <c r="G600" s="98"/>
      <c r="H600" s="98"/>
      <c r="I600" s="98"/>
    </row>
    <row r="601" spans="1:9">
      <c r="A601" s="98"/>
      <c r="B601" s="98"/>
      <c r="C601" s="99"/>
      <c r="D601" s="99"/>
      <c r="E601" s="99"/>
      <c r="F601" s="98"/>
      <c r="G601" s="98"/>
      <c r="H601" s="98"/>
      <c r="I601" s="98"/>
    </row>
    <row r="602" spans="1:9">
      <c r="A602" s="98"/>
      <c r="B602" s="98"/>
      <c r="C602" s="99"/>
      <c r="D602" s="99"/>
      <c r="E602" s="99"/>
      <c r="F602" s="98"/>
      <c r="G602" s="98"/>
      <c r="H602" s="98"/>
      <c r="I602" s="98"/>
    </row>
    <row r="603" spans="1:9">
      <c r="A603" s="98"/>
      <c r="B603" s="98"/>
      <c r="C603" s="99"/>
      <c r="D603" s="99"/>
      <c r="E603" s="99"/>
      <c r="F603" s="98"/>
      <c r="G603" s="98"/>
      <c r="H603" s="98"/>
      <c r="I603" s="98"/>
    </row>
    <row r="604" spans="1:9">
      <c r="A604" s="98"/>
      <c r="B604" s="98"/>
      <c r="C604" s="99"/>
      <c r="D604" s="99"/>
      <c r="E604" s="99"/>
      <c r="F604" s="98"/>
      <c r="G604" s="98"/>
      <c r="H604" s="98"/>
      <c r="I604" s="98"/>
    </row>
    <row r="605" spans="1:9">
      <c r="A605" s="98"/>
      <c r="B605" s="98"/>
      <c r="C605" s="99"/>
      <c r="D605" s="99"/>
      <c r="E605" s="99"/>
      <c r="F605" s="98"/>
      <c r="G605" s="98"/>
      <c r="H605" s="98"/>
      <c r="I605" s="98"/>
    </row>
    <row r="606" spans="1:9">
      <c r="A606" s="98"/>
      <c r="B606" s="98"/>
      <c r="C606" s="99"/>
      <c r="D606" s="99"/>
      <c r="E606" s="99"/>
      <c r="F606" s="98"/>
      <c r="G606" s="98"/>
      <c r="H606" s="98"/>
      <c r="I606" s="98"/>
    </row>
    <row r="607" spans="1:9">
      <c r="A607" s="98"/>
      <c r="B607" s="98"/>
      <c r="C607" s="99"/>
      <c r="D607" s="99"/>
      <c r="E607" s="99"/>
      <c r="F607" s="98"/>
      <c r="G607" s="98"/>
      <c r="H607" s="98"/>
      <c r="I607" s="98"/>
    </row>
    <row r="608" spans="1:9">
      <c r="A608" s="98"/>
      <c r="B608" s="98"/>
      <c r="C608" s="99"/>
      <c r="D608" s="99"/>
      <c r="E608" s="99"/>
      <c r="F608" s="98"/>
      <c r="G608" s="98"/>
      <c r="H608" s="98"/>
      <c r="I608" s="98"/>
    </row>
    <row r="609" spans="1:9">
      <c r="A609" s="98"/>
      <c r="B609" s="98"/>
      <c r="C609" s="99"/>
      <c r="D609" s="99"/>
      <c r="E609" s="99"/>
      <c r="F609" s="98"/>
      <c r="G609" s="98"/>
      <c r="H609" s="98"/>
      <c r="I609" s="98"/>
    </row>
    <row r="610" spans="1:9">
      <c r="A610" s="98"/>
      <c r="B610" s="98"/>
      <c r="C610" s="99"/>
      <c r="D610" s="99"/>
      <c r="E610" s="99"/>
      <c r="F610" s="98"/>
      <c r="G610" s="98"/>
      <c r="H610" s="98"/>
      <c r="I610" s="98"/>
    </row>
    <row r="611" spans="1:9">
      <c r="A611" s="98"/>
      <c r="B611" s="98"/>
      <c r="C611" s="99"/>
      <c r="D611" s="99"/>
      <c r="E611" s="99"/>
      <c r="F611" s="98"/>
      <c r="G611" s="98"/>
      <c r="H611" s="98"/>
      <c r="I611" s="98"/>
    </row>
    <row r="612" spans="1:9">
      <c r="A612" s="98"/>
      <c r="B612" s="98"/>
      <c r="C612" s="99"/>
      <c r="D612" s="99"/>
      <c r="E612" s="99"/>
      <c r="F612" s="98"/>
      <c r="G612" s="98"/>
      <c r="H612" s="98"/>
      <c r="I612" s="98"/>
    </row>
    <row r="613" spans="1:9">
      <c r="A613" s="98"/>
      <c r="B613" s="98"/>
      <c r="C613" s="99"/>
      <c r="D613" s="99"/>
      <c r="E613" s="99"/>
      <c r="F613" s="98"/>
      <c r="G613" s="98"/>
      <c r="H613" s="98"/>
      <c r="I613" s="98"/>
    </row>
    <row r="614" spans="1:9">
      <c r="A614" s="98"/>
      <c r="B614" s="98"/>
      <c r="C614" s="99"/>
      <c r="D614" s="99"/>
      <c r="E614" s="99"/>
      <c r="F614" s="98"/>
      <c r="G614" s="98"/>
      <c r="H614" s="98"/>
      <c r="I614" s="98"/>
    </row>
    <row r="615" spans="1:9">
      <c r="A615" s="98"/>
      <c r="B615" s="98"/>
      <c r="C615" s="99"/>
      <c r="D615" s="99"/>
      <c r="E615" s="99"/>
      <c r="F615" s="98"/>
      <c r="G615" s="98"/>
      <c r="H615" s="98"/>
      <c r="I615" s="98"/>
    </row>
    <row r="616" spans="1:9">
      <c r="A616" s="98"/>
      <c r="B616" s="98"/>
      <c r="C616" s="99"/>
      <c r="D616" s="99"/>
      <c r="E616" s="99"/>
      <c r="F616" s="98"/>
      <c r="G616" s="98"/>
      <c r="H616" s="98"/>
      <c r="I616" s="98"/>
    </row>
    <row r="617" spans="1:9">
      <c r="A617" s="98"/>
      <c r="B617" s="98"/>
      <c r="C617" s="99"/>
      <c r="D617" s="99"/>
      <c r="E617" s="99"/>
      <c r="F617" s="98"/>
      <c r="G617" s="98"/>
      <c r="H617" s="98"/>
      <c r="I617" s="98"/>
    </row>
    <row r="618" spans="1:9">
      <c r="A618" s="98"/>
      <c r="B618" s="98"/>
      <c r="C618" s="99"/>
      <c r="D618" s="99"/>
      <c r="E618" s="99"/>
      <c r="F618" s="98"/>
      <c r="G618" s="98"/>
      <c r="H618" s="98"/>
      <c r="I618" s="98"/>
    </row>
    <row r="619" spans="1:9">
      <c r="A619" s="98"/>
      <c r="B619" s="98"/>
      <c r="C619" s="99"/>
      <c r="D619" s="99"/>
      <c r="E619" s="99"/>
      <c r="F619" s="98"/>
      <c r="G619" s="98"/>
      <c r="H619" s="98"/>
      <c r="I619" s="98"/>
    </row>
    <row r="620" spans="1:9">
      <c r="A620" s="98"/>
      <c r="B620" s="98"/>
      <c r="C620" s="99"/>
      <c r="D620" s="99"/>
      <c r="E620" s="99"/>
      <c r="F620" s="98"/>
      <c r="G620" s="98"/>
      <c r="H620" s="98"/>
      <c r="I620" s="98"/>
    </row>
    <row r="621" spans="1:9">
      <c r="A621" s="98"/>
      <c r="B621" s="98"/>
      <c r="C621" s="99"/>
      <c r="D621" s="99"/>
      <c r="E621" s="99"/>
      <c r="F621" s="98"/>
      <c r="G621" s="98"/>
      <c r="H621" s="98"/>
      <c r="I621" s="98"/>
    </row>
    <row r="622" spans="1:9">
      <c r="A622" s="98"/>
      <c r="B622" s="98"/>
      <c r="C622" s="99"/>
      <c r="D622" s="99"/>
      <c r="E622" s="99"/>
      <c r="F622" s="98"/>
      <c r="G622" s="98"/>
      <c r="H622" s="98"/>
      <c r="I622" s="98"/>
    </row>
    <row r="623" spans="1:9">
      <c r="A623" s="98"/>
      <c r="B623" s="98"/>
      <c r="C623" s="99"/>
      <c r="D623" s="99"/>
      <c r="E623" s="99"/>
      <c r="F623" s="98"/>
      <c r="G623" s="98"/>
      <c r="H623" s="98"/>
      <c r="I623" s="98"/>
    </row>
    <row r="624" spans="1:9">
      <c r="A624" s="98"/>
      <c r="B624" s="98"/>
      <c r="C624" s="99"/>
      <c r="D624" s="99"/>
      <c r="E624" s="99"/>
      <c r="F624" s="98"/>
      <c r="G624" s="98"/>
      <c r="H624" s="98"/>
      <c r="I624" s="98"/>
    </row>
    <row r="625" spans="1:9">
      <c r="A625" s="98"/>
      <c r="B625" s="98"/>
      <c r="C625" s="99"/>
      <c r="D625" s="99"/>
      <c r="E625" s="99"/>
      <c r="F625" s="98"/>
      <c r="G625" s="98"/>
      <c r="H625" s="98"/>
      <c r="I625" s="98"/>
    </row>
    <row r="626" spans="1:9">
      <c r="A626" s="98"/>
      <c r="B626" s="98"/>
      <c r="C626" s="99"/>
      <c r="D626" s="99"/>
      <c r="E626" s="99"/>
      <c r="F626" s="98"/>
      <c r="G626" s="98"/>
      <c r="H626" s="98"/>
      <c r="I626" s="98"/>
    </row>
    <row r="627" spans="1:9">
      <c r="A627" s="98"/>
      <c r="B627" s="98"/>
      <c r="C627" s="99"/>
      <c r="D627" s="99"/>
      <c r="E627" s="99"/>
      <c r="F627" s="98"/>
      <c r="G627" s="98"/>
      <c r="H627" s="98"/>
      <c r="I627" s="98"/>
    </row>
    <row r="628" spans="1:9">
      <c r="A628" s="98"/>
      <c r="B628" s="98"/>
      <c r="C628" s="99"/>
      <c r="D628" s="99"/>
      <c r="E628" s="99"/>
      <c r="F628" s="98"/>
      <c r="G628" s="98"/>
      <c r="H628" s="98"/>
      <c r="I628" s="98"/>
    </row>
    <row r="629" spans="1:9">
      <c r="A629" s="98"/>
      <c r="B629" s="98"/>
      <c r="C629" s="99"/>
      <c r="D629" s="99"/>
      <c r="E629" s="99"/>
      <c r="F629" s="98"/>
      <c r="G629" s="98"/>
      <c r="H629" s="98"/>
      <c r="I629" s="98"/>
    </row>
    <row r="630" spans="1:9">
      <c r="A630" s="98"/>
      <c r="B630" s="98"/>
      <c r="C630" s="99"/>
      <c r="D630" s="99"/>
      <c r="E630" s="99"/>
      <c r="F630" s="98"/>
      <c r="G630" s="98"/>
      <c r="H630" s="98"/>
      <c r="I630" s="98"/>
    </row>
    <row r="631" spans="1:9">
      <c r="A631" s="98"/>
      <c r="B631" s="98"/>
      <c r="C631" s="99"/>
      <c r="D631" s="99"/>
      <c r="E631" s="99"/>
      <c r="F631" s="98"/>
      <c r="G631" s="98"/>
      <c r="H631" s="98"/>
      <c r="I631" s="98"/>
    </row>
    <row r="632" spans="1:9">
      <c r="A632" s="98"/>
      <c r="B632" s="98"/>
      <c r="C632" s="99"/>
      <c r="D632" s="99"/>
      <c r="E632" s="99"/>
      <c r="F632" s="98"/>
      <c r="G632" s="98"/>
      <c r="H632" s="98"/>
      <c r="I632" s="98"/>
    </row>
    <row r="633" spans="1:9">
      <c r="A633" s="98"/>
      <c r="B633" s="98"/>
      <c r="C633" s="99"/>
      <c r="D633" s="99"/>
      <c r="E633" s="99"/>
      <c r="F633" s="98"/>
      <c r="G633" s="98"/>
      <c r="H633" s="98"/>
      <c r="I633" s="98"/>
    </row>
    <row r="634" spans="1:9">
      <c r="A634" s="98"/>
      <c r="B634" s="98"/>
      <c r="C634" s="99"/>
      <c r="D634" s="99"/>
      <c r="E634" s="99"/>
      <c r="F634" s="98"/>
      <c r="G634" s="98"/>
      <c r="H634" s="98"/>
      <c r="I634" s="98"/>
    </row>
    <row r="635" spans="1:9">
      <c r="A635" s="98"/>
      <c r="B635" s="98"/>
      <c r="C635" s="99"/>
      <c r="D635" s="99"/>
      <c r="E635" s="99"/>
      <c r="F635" s="98"/>
      <c r="G635" s="98"/>
      <c r="H635" s="98"/>
      <c r="I635" s="98"/>
    </row>
    <row r="636" spans="1:9">
      <c r="A636" s="98"/>
      <c r="B636" s="98"/>
      <c r="C636" s="99"/>
      <c r="D636" s="99"/>
      <c r="E636" s="99"/>
      <c r="F636" s="98"/>
      <c r="G636" s="98"/>
      <c r="H636" s="98"/>
      <c r="I636" s="98"/>
    </row>
    <row r="637" spans="1:9">
      <c r="A637" s="98"/>
      <c r="B637" s="98"/>
      <c r="C637" s="99"/>
      <c r="D637" s="99"/>
      <c r="E637" s="99"/>
      <c r="F637" s="98"/>
      <c r="G637" s="98"/>
      <c r="H637" s="98"/>
      <c r="I637" s="98"/>
    </row>
    <row r="638" spans="1:9">
      <c r="A638" s="98"/>
      <c r="B638" s="98"/>
      <c r="C638" s="99"/>
      <c r="D638" s="99"/>
      <c r="E638" s="99"/>
      <c r="F638" s="98"/>
      <c r="G638" s="98"/>
      <c r="H638" s="98"/>
      <c r="I638" s="98"/>
    </row>
    <row r="639" spans="1:9">
      <c r="A639" s="98"/>
      <c r="B639" s="98"/>
      <c r="C639" s="99"/>
      <c r="D639" s="99"/>
      <c r="E639" s="99"/>
      <c r="F639" s="98"/>
      <c r="G639" s="98"/>
      <c r="H639" s="98"/>
      <c r="I639" s="98"/>
    </row>
    <row r="640" spans="1:9">
      <c r="A640" s="98"/>
      <c r="B640" s="98"/>
      <c r="C640" s="99"/>
      <c r="D640" s="99"/>
      <c r="E640" s="99"/>
      <c r="F640" s="98"/>
      <c r="G640" s="98"/>
      <c r="H640" s="98"/>
      <c r="I640" s="98"/>
    </row>
    <row r="641" spans="1:9">
      <c r="A641" s="98"/>
      <c r="B641" s="98"/>
      <c r="C641" s="99"/>
      <c r="D641" s="99"/>
      <c r="E641" s="99"/>
      <c r="F641" s="98"/>
      <c r="G641" s="98"/>
      <c r="H641" s="98"/>
      <c r="I641" s="98"/>
    </row>
    <row r="642" spans="1:9">
      <c r="A642" s="98"/>
      <c r="B642" s="98"/>
      <c r="C642" s="99"/>
      <c r="D642" s="99"/>
      <c r="E642" s="99"/>
      <c r="F642" s="98"/>
      <c r="G642" s="98"/>
      <c r="H642" s="98"/>
      <c r="I642" s="98"/>
    </row>
    <row r="643" spans="1:9">
      <c r="A643" s="98"/>
      <c r="B643" s="98"/>
      <c r="C643" s="99"/>
      <c r="D643" s="99"/>
      <c r="E643" s="99"/>
      <c r="F643" s="98"/>
      <c r="G643" s="98"/>
      <c r="H643" s="98"/>
      <c r="I643" s="98"/>
    </row>
    <row r="644" spans="1:9">
      <c r="A644" s="98"/>
      <c r="B644" s="98"/>
      <c r="C644" s="99"/>
      <c r="D644" s="99"/>
      <c r="E644" s="99"/>
      <c r="F644" s="98"/>
      <c r="G644" s="98"/>
      <c r="H644" s="98"/>
      <c r="I644" s="98"/>
    </row>
    <row r="645" spans="1:9">
      <c r="A645" s="98"/>
      <c r="B645" s="98"/>
      <c r="C645" s="99"/>
      <c r="D645" s="99"/>
      <c r="E645" s="99"/>
      <c r="F645" s="98"/>
      <c r="G645" s="98"/>
      <c r="H645" s="98"/>
      <c r="I645" s="98"/>
    </row>
    <row r="646" spans="1:9">
      <c r="A646" s="98"/>
      <c r="B646" s="98"/>
      <c r="C646" s="99"/>
      <c r="D646" s="99"/>
      <c r="E646" s="99"/>
      <c r="F646" s="98"/>
      <c r="G646" s="98"/>
      <c r="H646" s="98"/>
      <c r="I646" s="98"/>
    </row>
    <row r="647" spans="1:9">
      <c r="A647" s="98"/>
      <c r="B647" s="98"/>
      <c r="C647" s="99"/>
      <c r="D647" s="99"/>
      <c r="E647" s="99"/>
      <c r="F647" s="98"/>
      <c r="G647" s="98"/>
      <c r="H647" s="98"/>
      <c r="I647" s="98"/>
    </row>
    <row r="648" spans="1:9">
      <c r="A648" s="98"/>
      <c r="B648" s="98"/>
      <c r="C648" s="99"/>
      <c r="D648" s="99"/>
      <c r="E648" s="99"/>
      <c r="F648" s="98"/>
      <c r="G648" s="98"/>
      <c r="H648" s="98"/>
      <c r="I648" s="98"/>
    </row>
    <row r="649" spans="1:9">
      <c r="A649" s="98"/>
      <c r="B649" s="98"/>
      <c r="C649" s="99"/>
      <c r="D649" s="99"/>
      <c r="E649" s="99"/>
      <c r="F649" s="98"/>
      <c r="G649" s="98"/>
      <c r="H649" s="98"/>
      <c r="I649" s="98"/>
    </row>
    <row r="650" spans="1:9">
      <c r="A650" s="98"/>
      <c r="B650" s="98"/>
      <c r="C650" s="99"/>
      <c r="D650" s="99"/>
      <c r="E650" s="99"/>
      <c r="F650" s="98"/>
      <c r="G650" s="98"/>
      <c r="H650" s="98"/>
      <c r="I650" s="98"/>
    </row>
    <row r="651" spans="1:9">
      <c r="A651" s="98"/>
      <c r="B651" s="98"/>
      <c r="C651" s="99"/>
      <c r="D651" s="99"/>
      <c r="E651" s="99"/>
      <c r="F651" s="98"/>
      <c r="G651" s="98"/>
      <c r="H651" s="98"/>
      <c r="I651" s="98"/>
    </row>
    <row r="652" spans="1:9">
      <c r="A652" s="98"/>
      <c r="B652" s="98"/>
      <c r="C652" s="99"/>
      <c r="D652" s="99"/>
      <c r="E652" s="99"/>
      <c r="F652" s="98"/>
      <c r="G652" s="98"/>
      <c r="H652" s="98"/>
      <c r="I652" s="98"/>
    </row>
    <row r="653" spans="1:9">
      <c r="A653" s="98"/>
      <c r="B653" s="98"/>
      <c r="C653" s="99"/>
      <c r="D653" s="99"/>
      <c r="E653" s="99"/>
      <c r="F653" s="98"/>
      <c r="G653" s="98"/>
      <c r="H653" s="98"/>
      <c r="I653" s="98"/>
    </row>
    <row r="654" spans="1:9">
      <c r="A654" s="98"/>
      <c r="B654" s="98"/>
      <c r="C654" s="99"/>
      <c r="D654" s="99"/>
      <c r="E654" s="99"/>
      <c r="F654" s="98"/>
      <c r="G654" s="98"/>
      <c r="H654" s="98"/>
      <c r="I654" s="98"/>
    </row>
    <row r="655" spans="1:9">
      <c r="A655" s="98"/>
      <c r="B655" s="98"/>
      <c r="C655" s="99"/>
      <c r="D655" s="99"/>
      <c r="E655" s="99"/>
      <c r="F655" s="98"/>
      <c r="G655" s="98"/>
      <c r="H655" s="98"/>
      <c r="I655" s="98"/>
    </row>
    <row r="656" spans="1:9">
      <c r="A656" s="98"/>
      <c r="B656" s="98"/>
      <c r="C656" s="99"/>
      <c r="D656" s="99"/>
      <c r="E656" s="99"/>
      <c r="F656" s="98"/>
      <c r="G656" s="98"/>
      <c r="H656" s="98"/>
      <c r="I656" s="98"/>
    </row>
    <row r="657" spans="1:9">
      <c r="A657" s="98"/>
      <c r="B657" s="98"/>
      <c r="C657" s="99"/>
      <c r="D657" s="99"/>
      <c r="E657" s="99"/>
      <c r="F657" s="98"/>
      <c r="G657" s="98"/>
      <c r="H657" s="98"/>
      <c r="I657" s="98"/>
    </row>
    <row r="658" spans="1:9">
      <c r="A658" s="98"/>
      <c r="B658" s="98"/>
      <c r="C658" s="99"/>
      <c r="D658" s="99"/>
      <c r="E658" s="99"/>
      <c r="F658" s="98"/>
      <c r="G658" s="98"/>
      <c r="H658" s="98"/>
      <c r="I658" s="98"/>
    </row>
    <row r="659" spans="1:9">
      <c r="A659" s="98"/>
      <c r="B659" s="98"/>
      <c r="C659" s="99"/>
      <c r="D659" s="99"/>
      <c r="E659" s="99"/>
      <c r="F659" s="98"/>
      <c r="G659" s="98"/>
      <c r="H659" s="98"/>
      <c r="I659" s="98"/>
    </row>
    <row r="660" spans="1:9">
      <c r="A660" s="98"/>
      <c r="B660" s="98"/>
      <c r="C660" s="99"/>
      <c r="D660" s="99"/>
      <c r="E660" s="99"/>
      <c r="F660" s="98"/>
      <c r="G660" s="98"/>
      <c r="H660" s="98"/>
      <c r="I660" s="98"/>
    </row>
    <row r="661" spans="1:9">
      <c r="A661" s="98"/>
      <c r="B661" s="98"/>
      <c r="C661" s="99"/>
      <c r="D661" s="99"/>
      <c r="E661" s="99"/>
      <c r="F661" s="98"/>
      <c r="G661" s="98"/>
      <c r="H661" s="98"/>
      <c r="I661" s="98"/>
    </row>
    <row r="662" spans="1:9">
      <c r="A662" s="98"/>
      <c r="B662" s="98"/>
      <c r="C662" s="99"/>
      <c r="D662" s="99"/>
      <c r="E662" s="99"/>
      <c r="F662" s="98"/>
      <c r="G662" s="98"/>
      <c r="H662" s="98"/>
      <c r="I662" s="98"/>
    </row>
    <row r="663" spans="1:9">
      <c r="A663" s="98"/>
      <c r="B663" s="98"/>
      <c r="C663" s="99"/>
      <c r="D663" s="99"/>
      <c r="E663" s="99"/>
      <c r="F663" s="98"/>
      <c r="G663" s="98"/>
      <c r="H663" s="98"/>
      <c r="I663" s="98"/>
    </row>
    <row r="664" spans="1:9">
      <c r="A664" s="98"/>
      <c r="B664" s="98"/>
      <c r="C664" s="99"/>
      <c r="D664" s="99"/>
      <c r="E664" s="99"/>
      <c r="F664" s="98"/>
      <c r="G664" s="98"/>
      <c r="H664" s="98"/>
      <c r="I664" s="98"/>
    </row>
    <row r="665" spans="1:9">
      <c r="A665" s="98"/>
      <c r="B665" s="98"/>
      <c r="C665" s="99"/>
      <c r="D665" s="99"/>
      <c r="E665" s="99"/>
      <c r="F665" s="98"/>
      <c r="G665" s="98"/>
      <c r="H665" s="98"/>
      <c r="I665" s="98"/>
    </row>
    <row r="666" spans="1:9">
      <c r="A666" s="98"/>
      <c r="B666" s="98"/>
      <c r="C666" s="99"/>
      <c r="D666" s="99"/>
      <c r="E666" s="99"/>
      <c r="F666" s="98"/>
      <c r="G666" s="98"/>
      <c r="H666" s="98"/>
      <c r="I666" s="98"/>
    </row>
    <row r="667" spans="1:9">
      <c r="A667" s="98"/>
      <c r="B667" s="98"/>
      <c r="C667" s="99"/>
      <c r="D667" s="99"/>
      <c r="E667" s="99"/>
      <c r="F667" s="98"/>
      <c r="G667" s="98"/>
      <c r="H667" s="98"/>
      <c r="I667" s="98"/>
    </row>
    <row r="668" spans="1:9">
      <c r="A668" s="98"/>
      <c r="B668" s="98"/>
      <c r="C668" s="99"/>
      <c r="D668" s="99"/>
      <c r="E668" s="99"/>
      <c r="F668" s="98"/>
      <c r="G668" s="98"/>
      <c r="H668" s="98"/>
      <c r="I668" s="98"/>
    </row>
    <row r="669" spans="1:9">
      <c r="A669" s="98"/>
      <c r="B669" s="98"/>
      <c r="C669" s="99"/>
      <c r="D669" s="99"/>
      <c r="E669" s="99"/>
      <c r="F669" s="98"/>
      <c r="G669" s="98"/>
      <c r="H669" s="98"/>
      <c r="I669" s="98"/>
    </row>
    <row r="670" spans="1:9">
      <c r="A670" s="98"/>
      <c r="B670" s="98"/>
      <c r="C670" s="99"/>
      <c r="D670" s="99"/>
      <c r="E670" s="99"/>
      <c r="F670" s="98"/>
      <c r="G670" s="98"/>
      <c r="H670" s="98"/>
      <c r="I670" s="98"/>
    </row>
    <row r="671" spans="1:9">
      <c r="A671" s="98"/>
      <c r="B671" s="98"/>
      <c r="C671" s="99"/>
      <c r="D671" s="99"/>
      <c r="E671" s="99"/>
      <c r="F671" s="98"/>
      <c r="G671" s="98"/>
      <c r="H671" s="98"/>
      <c r="I671" s="98"/>
    </row>
    <row r="672" spans="1:9">
      <c r="A672" s="98"/>
      <c r="B672" s="98"/>
      <c r="C672" s="99"/>
      <c r="D672" s="99"/>
      <c r="E672" s="99"/>
      <c r="F672" s="98"/>
      <c r="G672" s="98"/>
      <c r="H672" s="98"/>
      <c r="I672" s="98"/>
    </row>
    <row r="673" spans="1:9">
      <c r="A673" s="98"/>
      <c r="B673" s="98"/>
      <c r="C673" s="99"/>
      <c r="D673" s="99"/>
      <c r="E673" s="99"/>
      <c r="F673" s="98"/>
      <c r="G673" s="98"/>
      <c r="H673" s="98"/>
      <c r="I673" s="98"/>
    </row>
    <row r="674" spans="1:9">
      <c r="A674" s="98"/>
      <c r="B674" s="98"/>
      <c r="C674" s="99"/>
      <c r="D674" s="99"/>
      <c r="E674" s="99"/>
      <c r="F674" s="98"/>
      <c r="G674" s="98"/>
      <c r="H674" s="98"/>
      <c r="I674" s="98"/>
    </row>
    <row r="675" spans="1:9">
      <c r="A675" s="98"/>
      <c r="B675" s="98"/>
      <c r="C675" s="99"/>
      <c r="D675" s="99"/>
      <c r="E675" s="99"/>
      <c r="F675" s="98"/>
      <c r="G675" s="98"/>
      <c r="H675" s="98"/>
      <c r="I675" s="98"/>
    </row>
    <row r="676" spans="1:9">
      <c r="A676" s="98"/>
      <c r="B676" s="98"/>
      <c r="C676" s="99"/>
      <c r="D676" s="99"/>
      <c r="E676" s="99"/>
      <c r="F676" s="98"/>
      <c r="G676" s="98"/>
      <c r="H676" s="98"/>
      <c r="I676" s="98"/>
    </row>
    <row r="677" spans="1:9">
      <c r="A677" s="98"/>
      <c r="B677" s="98"/>
      <c r="C677" s="99"/>
      <c r="D677" s="99"/>
      <c r="E677" s="99"/>
      <c r="F677" s="98"/>
      <c r="G677" s="98"/>
      <c r="H677" s="98"/>
      <c r="I677" s="98"/>
    </row>
    <row r="678" spans="1:9">
      <c r="A678" s="98"/>
      <c r="B678" s="98"/>
      <c r="C678" s="99"/>
      <c r="D678" s="99"/>
      <c r="E678" s="99"/>
      <c r="F678" s="98"/>
      <c r="G678" s="98"/>
      <c r="H678" s="98"/>
      <c r="I678" s="98"/>
    </row>
    <row r="679" spans="1:9">
      <c r="A679" s="98"/>
      <c r="B679" s="98"/>
      <c r="C679" s="99"/>
      <c r="D679" s="99"/>
      <c r="E679" s="99"/>
      <c r="F679" s="98"/>
      <c r="G679" s="98"/>
      <c r="H679" s="98"/>
      <c r="I679" s="98"/>
    </row>
    <row r="680" spans="1:9">
      <c r="A680" s="98"/>
      <c r="B680" s="98"/>
      <c r="C680" s="99"/>
      <c r="D680" s="99"/>
      <c r="E680" s="99"/>
      <c r="F680" s="98"/>
      <c r="G680" s="98"/>
      <c r="H680" s="98"/>
      <c r="I680" s="98"/>
    </row>
    <row r="681" spans="1:9">
      <c r="A681" s="98"/>
      <c r="B681" s="98"/>
      <c r="C681" s="99"/>
      <c r="D681" s="99"/>
      <c r="E681" s="99"/>
      <c r="F681" s="98"/>
      <c r="G681" s="98"/>
      <c r="H681" s="98"/>
      <c r="I681" s="98"/>
    </row>
    <row r="682" spans="1:9">
      <c r="A682" s="98"/>
      <c r="B682" s="98"/>
      <c r="C682" s="99"/>
      <c r="D682" s="99"/>
      <c r="E682" s="99"/>
      <c r="F682" s="98"/>
      <c r="G682" s="98"/>
      <c r="H682" s="98"/>
      <c r="I682" s="98"/>
    </row>
    <row r="683" spans="1:9">
      <c r="A683" s="98"/>
      <c r="B683" s="98"/>
      <c r="C683" s="99"/>
      <c r="D683" s="99"/>
      <c r="E683" s="99"/>
      <c r="F683" s="98"/>
      <c r="G683" s="98"/>
      <c r="H683" s="98"/>
      <c r="I683" s="98"/>
    </row>
    <row r="684" spans="1:9">
      <c r="A684" s="98"/>
      <c r="B684" s="98"/>
      <c r="C684" s="99"/>
      <c r="D684" s="99"/>
      <c r="E684" s="99"/>
      <c r="F684" s="98"/>
      <c r="G684" s="98"/>
      <c r="H684" s="98"/>
      <c r="I684" s="98"/>
    </row>
    <row r="685" spans="1:9">
      <c r="A685" s="98"/>
      <c r="B685" s="98"/>
      <c r="C685" s="99"/>
      <c r="D685" s="99"/>
      <c r="E685" s="99"/>
      <c r="F685" s="98"/>
      <c r="G685" s="98"/>
      <c r="H685" s="98"/>
      <c r="I685" s="98"/>
    </row>
    <row r="686" spans="1:9">
      <c r="A686" s="98"/>
      <c r="B686" s="98"/>
      <c r="C686" s="99"/>
      <c r="D686" s="99"/>
      <c r="E686" s="99"/>
      <c r="F686" s="98"/>
      <c r="G686" s="98"/>
      <c r="H686" s="98"/>
      <c r="I686" s="98"/>
    </row>
    <row r="687" spans="1:9">
      <c r="A687" s="98"/>
      <c r="B687" s="98"/>
      <c r="C687" s="99"/>
      <c r="D687" s="99"/>
      <c r="E687" s="99"/>
      <c r="F687" s="98"/>
      <c r="G687" s="98"/>
      <c r="H687" s="98"/>
      <c r="I687" s="98"/>
    </row>
    <row r="688" spans="1:9">
      <c r="A688" s="98"/>
      <c r="B688" s="98"/>
      <c r="C688" s="99"/>
      <c r="D688" s="99"/>
      <c r="E688" s="99"/>
      <c r="F688" s="98"/>
      <c r="G688" s="98"/>
      <c r="H688" s="98"/>
      <c r="I688" s="98"/>
    </row>
    <row r="689" spans="1:9">
      <c r="A689" s="98"/>
      <c r="B689" s="98"/>
      <c r="C689" s="99"/>
      <c r="D689" s="99"/>
      <c r="E689" s="99"/>
      <c r="F689" s="98"/>
      <c r="G689" s="98"/>
      <c r="H689" s="98"/>
      <c r="I689" s="98"/>
    </row>
    <row r="690" spans="1:9">
      <c r="A690" s="98"/>
      <c r="B690" s="98"/>
      <c r="C690" s="99"/>
      <c r="D690" s="99"/>
      <c r="E690" s="99"/>
      <c r="F690" s="98"/>
      <c r="G690" s="98"/>
      <c r="H690" s="98"/>
      <c r="I690" s="98"/>
    </row>
    <row r="691" spans="1:9">
      <c r="A691" s="98"/>
      <c r="B691" s="98"/>
      <c r="C691" s="99"/>
      <c r="D691" s="99"/>
      <c r="E691" s="99"/>
      <c r="F691" s="98"/>
      <c r="G691" s="98"/>
      <c r="H691" s="98"/>
      <c r="I691" s="98"/>
    </row>
    <row r="692" spans="1:9">
      <c r="A692" s="98"/>
      <c r="B692" s="98"/>
      <c r="C692" s="99"/>
      <c r="D692" s="99"/>
      <c r="E692" s="99"/>
      <c r="F692" s="98"/>
      <c r="G692" s="98"/>
      <c r="H692" s="98"/>
      <c r="I692" s="98"/>
    </row>
    <row r="693" spans="1:9">
      <c r="A693" s="98"/>
      <c r="B693" s="98"/>
      <c r="C693" s="99"/>
      <c r="D693" s="99"/>
      <c r="E693" s="99"/>
      <c r="F693" s="98"/>
      <c r="G693" s="98"/>
      <c r="H693" s="98"/>
      <c r="I693" s="98"/>
    </row>
    <row r="694" spans="1:9">
      <c r="A694" s="98"/>
      <c r="B694" s="98"/>
      <c r="C694" s="99"/>
      <c r="D694" s="99"/>
      <c r="E694" s="99"/>
      <c r="F694" s="98"/>
      <c r="G694" s="98"/>
      <c r="H694" s="98"/>
      <c r="I694" s="98"/>
    </row>
    <row r="695" spans="1:9">
      <c r="A695" s="98"/>
      <c r="B695" s="98"/>
      <c r="C695" s="99"/>
      <c r="D695" s="99"/>
      <c r="E695" s="99"/>
      <c r="F695" s="98"/>
      <c r="G695" s="98"/>
      <c r="H695" s="98"/>
      <c r="I695" s="98"/>
    </row>
    <row r="696" spans="1:9">
      <c r="A696" s="98"/>
      <c r="B696" s="98"/>
      <c r="C696" s="99"/>
      <c r="D696" s="99"/>
      <c r="E696" s="99"/>
      <c r="F696" s="98"/>
      <c r="G696" s="98"/>
      <c r="H696" s="98"/>
      <c r="I696" s="98"/>
    </row>
    <row r="697" spans="1:9">
      <c r="A697" s="98"/>
      <c r="B697" s="98"/>
      <c r="C697" s="99"/>
      <c r="D697" s="99"/>
      <c r="E697" s="99"/>
      <c r="F697" s="98"/>
      <c r="G697" s="98"/>
      <c r="H697" s="98"/>
      <c r="I697" s="98"/>
    </row>
    <row r="698" spans="1:9">
      <c r="A698" s="98"/>
      <c r="B698" s="98"/>
      <c r="C698" s="99"/>
      <c r="D698" s="99"/>
      <c r="E698" s="99"/>
      <c r="F698" s="98"/>
      <c r="G698" s="98"/>
      <c r="H698" s="98"/>
      <c r="I698" s="98"/>
    </row>
    <row r="699" spans="1:9">
      <c r="A699" s="98"/>
      <c r="B699" s="98"/>
      <c r="C699" s="99"/>
      <c r="D699" s="99"/>
      <c r="E699" s="99"/>
      <c r="F699" s="98"/>
      <c r="G699" s="98"/>
      <c r="H699" s="98"/>
      <c r="I699" s="98"/>
    </row>
    <row r="700" spans="1:9">
      <c r="A700" s="98"/>
      <c r="B700" s="98"/>
      <c r="C700" s="99"/>
      <c r="D700" s="99"/>
      <c r="E700" s="99"/>
      <c r="F700" s="98"/>
      <c r="G700" s="98"/>
      <c r="H700" s="98"/>
      <c r="I700" s="98"/>
    </row>
    <row r="701" spans="1:9">
      <c r="A701" s="98"/>
      <c r="B701" s="98"/>
      <c r="C701" s="99"/>
      <c r="D701" s="99"/>
      <c r="E701" s="99"/>
      <c r="F701" s="98"/>
      <c r="G701" s="98"/>
      <c r="H701" s="98"/>
      <c r="I701" s="98"/>
    </row>
    <row r="702" spans="1:9">
      <c r="A702" s="98"/>
      <c r="B702" s="98"/>
      <c r="C702" s="99"/>
      <c r="D702" s="99"/>
      <c r="E702" s="99"/>
      <c r="F702" s="98"/>
      <c r="G702" s="98"/>
      <c r="H702" s="98"/>
      <c r="I702" s="98"/>
    </row>
    <row r="703" spans="1:9">
      <c r="A703" s="98"/>
      <c r="B703" s="98"/>
      <c r="C703" s="99"/>
      <c r="D703" s="99"/>
      <c r="E703" s="99"/>
      <c r="F703" s="98"/>
      <c r="G703" s="98"/>
      <c r="H703" s="98"/>
      <c r="I703" s="98"/>
    </row>
    <row r="704" spans="1:9">
      <c r="A704" s="98"/>
      <c r="B704" s="98"/>
      <c r="C704" s="99"/>
      <c r="D704" s="99"/>
      <c r="E704" s="99"/>
      <c r="F704" s="98"/>
      <c r="G704" s="98"/>
      <c r="H704" s="98"/>
      <c r="I704" s="98"/>
    </row>
    <row r="705" spans="1:9">
      <c r="A705" s="98"/>
      <c r="B705" s="98"/>
      <c r="C705" s="99"/>
      <c r="D705" s="99"/>
      <c r="E705" s="99"/>
      <c r="F705" s="98"/>
      <c r="G705" s="98"/>
      <c r="H705" s="98"/>
      <c r="I705" s="98"/>
    </row>
    <row r="706" spans="1:9">
      <c r="A706" s="98"/>
      <c r="B706" s="98"/>
      <c r="C706" s="99"/>
      <c r="D706" s="99"/>
      <c r="E706" s="99"/>
      <c r="F706" s="98"/>
      <c r="G706" s="98"/>
      <c r="H706" s="98"/>
      <c r="I706" s="98"/>
    </row>
    <row r="707" spans="1:9">
      <c r="A707" s="98"/>
      <c r="B707" s="98"/>
      <c r="C707" s="99"/>
      <c r="D707" s="99"/>
      <c r="E707" s="99"/>
      <c r="F707" s="98"/>
      <c r="G707" s="98"/>
      <c r="H707" s="98"/>
      <c r="I707" s="98"/>
    </row>
    <row r="708" spans="1:9">
      <c r="A708" s="98"/>
      <c r="B708" s="98"/>
      <c r="C708" s="99"/>
      <c r="D708" s="99"/>
      <c r="E708" s="99"/>
      <c r="F708" s="98"/>
      <c r="G708" s="98"/>
      <c r="H708" s="98"/>
      <c r="I708" s="98"/>
    </row>
    <row r="709" spans="1:9">
      <c r="A709" s="98"/>
      <c r="B709" s="98"/>
      <c r="C709" s="99"/>
      <c r="D709" s="99"/>
      <c r="E709" s="99"/>
      <c r="F709" s="98"/>
      <c r="G709" s="98"/>
      <c r="H709" s="98"/>
      <c r="I709" s="98"/>
    </row>
    <row r="710" spans="1:9">
      <c r="A710" s="98"/>
      <c r="B710" s="98"/>
      <c r="C710" s="99"/>
      <c r="D710" s="99"/>
      <c r="E710" s="99"/>
      <c r="F710" s="98"/>
      <c r="G710" s="98"/>
      <c r="H710" s="98"/>
      <c r="I710" s="98"/>
    </row>
    <row r="711" spans="1:9">
      <c r="A711" s="98"/>
      <c r="B711" s="98"/>
      <c r="C711" s="99"/>
      <c r="D711" s="99"/>
      <c r="E711" s="99"/>
      <c r="F711" s="98"/>
      <c r="G711" s="98"/>
      <c r="H711" s="98"/>
      <c r="I711" s="98"/>
    </row>
    <row r="712" spans="1:9">
      <c r="A712" s="98"/>
      <c r="B712" s="98"/>
      <c r="C712" s="99"/>
      <c r="D712" s="99"/>
      <c r="E712" s="99"/>
      <c r="F712" s="98"/>
      <c r="G712" s="98"/>
      <c r="H712" s="98"/>
      <c r="I712" s="98"/>
    </row>
    <row r="713" spans="1:9">
      <c r="A713" s="98"/>
      <c r="B713" s="98"/>
      <c r="C713" s="99"/>
      <c r="D713" s="99"/>
      <c r="E713" s="99"/>
      <c r="F713" s="98"/>
      <c r="G713" s="98"/>
      <c r="H713" s="98"/>
      <c r="I713" s="98"/>
    </row>
    <row r="714" spans="1:9">
      <c r="A714" s="98"/>
      <c r="B714" s="98"/>
      <c r="C714" s="99"/>
      <c r="D714" s="99"/>
      <c r="E714" s="99"/>
      <c r="F714" s="98"/>
      <c r="G714" s="98"/>
      <c r="H714" s="98"/>
      <c r="I714" s="98"/>
    </row>
    <row r="715" spans="1:9">
      <c r="A715" s="98"/>
      <c r="B715" s="98"/>
      <c r="C715" s="99"/>
      <c r="D715" s="99"/>
      <c r="E715" s="99"/>
      <c r="F715" s="98"/>
      <c r="G715" s="98"/>
      <c r="H715" s="98"/>
      <c r="I715" s="98"/>
    </row>
    <row r="716" spans="1:9">
      <c r="A716" s="98"/>
      <c r="B716" s="98"/>
      <c r="C716" s="99"/>
      <c r="D716" s="99"/>
      <c r="E716" s="99"/>
      <c r="F716" s="98"/>
      <c r="G716" s="98"/>
      <c r="H716" s="98"/>
      <c r="I716" s="98"/>
    </row>
    <row r="717" spans="1:9">
      <c r="A717" s="98"/>
      <c r="B717" s="98"/>
      <c r="C717" s="99"/>
      <c r="D717" s="99"/>
      <c r="E717" s="99"/>
      <c r="F717" s="98"/>
      <c r="G717" s="98"/>
      <c r="H717" s="98"/>
      <c r="I717" s="98"/>
    </row>
    <row r="718" spans="1:9">
      <c r="A718" s="98"/>
      <c r="B718" s="98"/>
      <c r="C718" s="99"/>
      <c r="D718" s="99"/>
      <c r="E718" s="99"/>
      <c r="F718" s="98"/>
      <c r="G718" s="98"/>
      <c r="H718" s="98"/>
      <c r="I718" s="98"/>
    </row>
    <row r="719" spans="1:9">
      <c r="A719" s="98"/>
      <c r="B719" s="98"/>
      <c r="C719" s="99"/>
      <c r="D719" s="99"/>
      <c r="E719" s="99"/>
      <c r="F719" s="98"/>
      <c r="G719" s="98"/>
      <c r="H719" s="98"/>
      <c r="I719" s="98"/>
    </row>
    <row r="720" spans="1:9">
      <c r="A720" s="98"/>
      <c r="B720" s="98"/>
      <c r="C720" s="99"/>
      <c r="D720" s="99"/>
      <c r="E720" s="99"/>
      <c r="F720" s="98"/>
      <c r="G720" s="98"/>
      <c r="H720" s="98"/>
      <c r="I720" s="98"/>
    </row>
    <row r="721" spans="1:9">
      <c r="A721" s="98"/>
      <c r="B721" s="98"/>
      <c r="C721" s="99"/>
      <c r="D721" s="99"/>
      <c r="E721" s="99"/>
      <c r="F721" s="98"/>
      <c r="G721" s="98"/>
      <c r="H721" s="98"/>
      <c r="I721" s="98"/>
    </row>
    <row r="722" spans="1:9">
      <c r="A722" s="98"/>
      <c r="B722" s="98"/>
      <c r="C722" s="99"/>
      <c r="D722" s="99"/>
      <c r="E722" s="99"/>
      <c r="F722" s="98"/>
      <c r="G722" s="98"/>
      <c r="H722" s="98"/>
      <c r="I722" s="98"/>
    </row>
    <row r="723" spans="1:9">
      <c r="A723" s="98"/>
      <c r="B723" s="98"/>
      <c r="C723" s="99"/>
      <c r="D723" s="99"/>
      <c r="E723" s="99"/>
      <c r="F723" s="98"/>
      <c r="G723" s="98"/>
      <c r="H723" s="98"/>
      <c r="I723" s="98"/>
    </row>
    <row r="724" spans="1:9">
      <c r="A724" s="98"/>
      <c r="B724" s="98"/>
      <c r="C724" s="99"/>
      <c r="D724" s="99"/>
      <c r="E724" s="99"/>
      <c r="F724" s="98"/>
      <c r="G724" s="98"/>
      <c r="H724" s="98"/>
      <c r="I724" s="98"/>
    </row>
    <row r="725" spans="1:9">
      <c r="A725" s="98"/>
      <c r="B725" s="98"/>
      <c r="C725" s="99"/>
      <c r="D725" s="99"/>
      <c r="E725" s="99"/>
      <c r="F725" s="98"/>
      <c r="G725" s="98"/>
      <c r="H725" s="98"/>
      <c r="I725" s="98"/>
    </row>
    <row r="726" spans="1:9">
      <c r="A726" s="98"/>
      <c r="B726" s="98"/>
      <c r="C726" s="99"/>
      <c r="D726" s="99"/>
      <c r="E726" s="99"/>
      <c r="F726" s="98"/>
      <c r="G726" s="98"/>
      <c r="H726" s="98"/>
      <c r="I726" s="98"/>
    </row>
    <row r="727" spans="1:9">
      <c r="A727" s="98"/>
      <c r="B727" s="98"/>
      <c r="C727" s="99"/>
      <c r="D727" s="99"/>
      <c r="E727" s="99"/>
      <c r="F727" s="98"/>
      <c r="G727" s="98"/>
      <c r="H727" s="98"/>
      <c r="I727" s="98"/>
    </row>
    <row r="728" spans="1:9">
      <c r="A728" s="98"/>
      <c r="B728" s="98"/>
      <c r="C728" s="99"/>
      <c r="D728" s="99"/>
      <c r="E728" s="99"/>
      <c r="F728" s="98"/>
      <c r="G728" s="98"/>
      <c r="H728" s="98"/>
      <c r="I728" s="98"/>
    </row>
    <row r="729" spans="1:9">
      <c r="A729" s="98"/>
      <c r="B729" s="98"/>
      <c r="C729" s="99"/>
      <c r="D729" s="99"/>
      <c r="E729" s="99"/>
      <c r="F729" s="98"/>
      <c r="G729" s="98"/>
      <c r="H729" s="98"/>
      <c r="I729" s="98"/>
    </row>
    <row r="730" spans="1:9">
      <c r="A730" s="98"/>
      <c r="B730" s="98"/>
      <c r="C730" s="99"/>
      <c r="D730" s="99"/>
      <c r="E730" s="99"/>
      <c r="F730" s="98"/>
      <c r="G730" s="98"/>
      <c r="H730" s="98"/>
      <c r="I730" s="98"/>
    </row>
    <row r="731" spans="1:9">
      <c r="A731" s="98"/>
      <c r="B731" s="98"/>
      <c r="C731" s="99"/>
      <c r="D731" s="99"/>
      <c r="E731" s="99"/>
      <c r="F731" s="98"/>
      <c r="G731" s="98"/>
      <c r="H731" s="98"/>
      <c r="I731" s="98"/>
    </row>
    <row r="732" spans="1:9">
      <c r="A732" s="98"/>
      <c r="B732" s="98"/>
      <c r="C732" s="99"/>
      <c r="D732" s="99"/>
      <c r="E732" s="99"/>
      <c r="F732" s="98"/>
      <c r="G732" s="98"/>
      <c r="H732" s="98"/>
      <c r="I732" s="98"/>
    </row>
    <row r="733" spans="1:9">
      <c r="A733" s="98"/>
      <c r="B733" s="98"/>
      <c r="C733" s="99"/>
      <c r="D733" s="99"/>
      <c r="E733" s="99"/>
      <c r="F733" s="98"/>
      <c r="G733" s="98"/>
      <c r="H733" s="98"/>
      <c r="I733" s="98"/>
    </row>
    <row r="734" spans="1:9">
      <c r="A734" s="98"/>
      <c r="B734" s="98"/>
      <c r="C734" s="99"/>
      <c r="D734" s="99"/>
      <c r="E734" s="99"/>
      <c r="F734" s="98"/>
      <c r="G734" s="98"/>
      <c r="H734" s="98"/>
      <c r="I734" s="98"/>
    </row>
    <row r="735" spans="1:9">
      <c r="A735" s="98"/>
      <c r="B735" s="98"/>
      <c r="C735" s="99"/>
      <c r="D735" s="99"/>
      <c r="E735" s="99"/>
      <c r="F735" s="98"/>
      <c r="G735" s="98"/>
      <c r="H735" s="98"/>
      <c r="I735" s="98"/>
    </row>
    <row r="736" spans="1:9">
      <c r="A736" s="98"/>
      <c r="B736" s="98"/>
      <c r="C736" s="99"/>
      <c r="D736" s="99"/>
      <c r="E736" s="99"/>
      <c r="F736" s="98"/>
      <c r="G736" s="98"/>
      <c r="H736" s="98"/>
      <c r="I736" s="98"/>
    </row>
    <row r="737" spans="1:9">
      <c r="A737" s="98"/>
      <c r="B737" s="98"/>
      <c r="C737" s="99"/>
      <c r="D737" s="99"/>
      <c r="E737" s="99"/>
      <c r="F737" s="98"/>
      <c r="G737" s="98"/>
      <c r="H737" s="98"/>
      <c r="I737" s="98"/>
    </row>
    <row r="738" spans="1:9">
      <c r="A738" s="98"/>
      <c r="B738" s="98"/>
      <c r="C738" s="99"/>
      <c r="D738" s="99"/>
      <c r="E738" s="99"/>
      <c r="F738" s="98"/>
      <c r="G738" s="98"/>
      <c r="H738" s="98"/>
      <c r="I738" s="98"/>
    </row>
    <row r="739" spans="1:9">
      <c r="A739" s="98"/>
      <c r="B739" s="98"/>
      <c r="C739" s="99"/>
      <c r="D739" s="99"/>
      <c r="E739" s="99"/>
      <c r="F739" s="98"/>
      <c r="G739" s="98"/>
      <c r="H739" s="98"/>
      <c r="I739" s="98"/>
    </row>
    <row r="740" spans="1:9">
      <c r="A740" s="98"/>
      <c r="B740" s="98"/>
      <c r="C740" s="99"/>
      <c r="D740" s="99"/>
      <c r="E740" s="99"/>
      <c r="F740" s="98"/>
      <c r="G740" s="98"/>
      <c r="H740" s="98"/>
      <c r="I740" s="98"/>
    </row>
    <row r="741" spans="1:9">
      <c r="A741" s="98"/>
      <c r="B741" s="98"/>
      <c r="C741" s="99"/>
      <c r="D741" s="99"/>
      <c r="E741" s="99"/>
      <c r="F741" s="98"/>
      <c r="G741" s="98"/>
      <c r="H741" s="98"/>
      <c r="I741" s="98"/>
    </row>
    <row r="742" spans="1:9">
      <c r="A742" s="98"/>
      <c r="B742" s="98"/>
      <c r="C742" s="99"/>
      <c r="D742" s="99"/>
      <c r="E742" s="99"/>
      <c r="F742" s="98"/>
      <c r="G742" s="98"/>
      <c r="H742" s="98"/>
      <c r="I742" s="98"/>
    </row>
    <row r="743" spans="1:9">
      <c r="A743" s="98"/>
      <c r="B743" s="98"/>
      <c r="C743" s="99"/>
      <c r="D743" s="99"/>
      <c r="E743" s="99"/>
      <c r="F743" s="98"/>
      <c r="G743" s="98"/>
      <c r="H743" s="98"/>
      <c r="I743" s="98"/>
    </row>
    <row r="744" spans="1:9">
      <c r="A744" s="98"/>
      <c r="B744" s="98"/>
      <c r="C744" s="99"/>
      <c r="D744" s="99"/>
      <c r="E744" s="99"/>
      <c r="F744" s="98"/>
      <c r="G744" s="98"/>
      <c r="H744" s="98"/>
      <c r="I744" s="98"/>
    </row>
    <row r="745" spans="1:9">
      <c r="A745" s="98"/>
      <c r="B745" s="98"/>
      <c r="C745" s="99"/>
      <c r="D745" s="99"/>
      <c r="E745" s="99"/>
      <c r="F745" s="98"/>
      <c r="G745" s="98"/>
      <c r="H745" s="98"/>
      <c r="I745" s="98"/>
    </row>
    <row r="746" spans="1:9">
      <c r="A746" s="98"/>
      <c r="B746" s="98"/>
      <c r="C746" s="99"/>
      <c r="D746" s="99"/>
      <c r="E746" s="99"/>
      <c r="F746" s="98"/>
      <c r="G746" s="98"/>
      <c r="H746" s="98"/>
      <c r="I746" s="98"/>
    </row>
    <row r="747" spans="1:9">
      <c r="A747" s="98"/>
      <c r="B747" s="98"/>
      <c r="C747" s="99"/>
      <c r="D747" s="99"/>
      <c r="E747" s="99"/>
      <c r="F747" s="98"/>
      <c r="G747" s="98"/>
      <c r="H747" s="98"/>
      <c r="I747" s="98"/>
    </row>
    <row r="748" spans="1:9">
      <c r="A748" s="98"/>
      <c r="B748" s="98"/>
      <c r="C748" s="99"/>
      <c r="D748" s="99"/>
      <c r="E748" s="99"/>
      <c r="F748" s="98"/>
      <c r="G748" s="98"/>
      <c r="H748" s="98"/>
      <c r="I748" s="98"/>
    </row>
    <row r="749" spans="1:9">
      <c r="A749" s="98"/>
      <c r="B749" s="98"/>
      <c r="C749" s="99"/>
      <c r="D749" s="99"/>
      <c r="E749" s="99"/>
      <c r="F749" s="98"/>
      <c r="G749" s="98"/>
      <c r="H749" s="98"/>
      <c r="I749" s="98"/>
    </row>
    <row r="750" spans="1:9">
      <c r="A750" s="98"/>
      <c r="B750" s="98"/>
      <c r="C750" s="99"/>
      <c r="D750" s="99"/>
      <c r="E750" s="99"/>
      <c r="F750" s="98"/>
      <c r="G750" s="98"/>
      <c r="H750" s="98"/>
      <c r="I750" s="98"/>
    </row>
    <row r="751" spans="1:9">
      <c r="A751" s="98"/>
      <c r="B751" s="98"/>
      <c r="C751" s="99"/>
      <c r="D751" s="99"/>
      <c r="E751" s="99"/>
      <c r="F751" s="98"/>
      <c r="G751" s="98"/>
      <c r="H751" s="98"/>
      <c r="I751" s="98"/>
    </row>
    <row r="752" spans="1:9">
      <c r="A752" s="98"/>
      <c r="B752" s="98"/>
      <c r="C752" s="99"/>
      <c r="D752" s="99"/>
      <c r="E752" s="99"/>
      <c r="F752" s="98"/>
      <c r="G752" s="98"/>
      <c r="H752" s="98"/>
      <c r="I752" s="98"/>
    </row>
    <row r="753" spans="1:9">
      <c r="A753" s="98"/>
      <c r="B753" s="98"/>
      <c r="C753" s="99"/>
      <c r="D753" s="99"/>
      <c r="E753" s="99"/>
      <c r="F753" s="98"/>
      <c r="G753" s="98"/>
      <c r="H753" s="98"/>
      <c r="I753" s="98"/>
    </row>
    <row r="754" spans="1:9">
      <c r="A754" s="98"/>
      <c r="B754" s="98"/>
      <c r="C754" s="99"/>
      <c r="D754" s="99"/>
      <c r="E754" s="99"/>
      <c r="F754" s="98"/>
      <c r="G754" s="98"/>
      <c r="H754" s="98"/>
      <c r="I754" s="98"/>
    </row>
    <row r="755" spans="1:9">
      <c r="A755" s="98"/>
      <c r="B755" s="98"/>
      <c r="C755" s="99"/>
      <c r="D755" s="99"/>
      <c r="E755" s="99"/>
      <c r="F755" s="98"/>
      <c r="G755" s="98"/>
      <c r="H755" s="98"/>
      <c r="I755" s="98"/>
    </row>
    <row r="756" spans="1:9">
      <c r="A756" s="98"/>
      <c r="B756" s="98"/>
      <c r="C756" s="99"/>
      <c r="D756" s="99"/>
      <c r="E756" s="99"/>
      <c r="F756" s="98"/>
      <c r="G756" s="98"/>
      <c r="H756" s="98"/>
      <c r="I756" s="98"/>
    </row>
    <row r="757" spans="1:9">
      <c r="A757" s="98"/>
      <c r="B757" s="98"/>
      <c r="C757" s="99"/>
      <c r="D757" s="99"/>
      <c r="E757" s="99"/>
      <c r="F757" s="98"/>
      <c r="G757" s="98"/>
      <c r="H757" s="98"/>
      <c r="I757" s="98"/>
    </row>
    <row r="758" spans="1:9">
      <c r="A758" s="98"/>
      <c r="B758" s="98"/>
      <c r="C758" s="99"/>
      <c r="D758" s="99"/>
      <c r="E758" s="99"/>
      <c r="F758" s="98"/>
      <c r="G758" s="98"/>
      <c r="H758" s="98"/>
      <c r="I758" s="98"/>
    </row>
    <row r="759" spans="1:9">
      <c r="A759" s="98"/>
      <c r="B759" s="98"/>
      <c r="C759" s="99"/>
      <c r="D759" s="99"/>
      <c r="E759" s="99"/>
      <c r="F759" s="98"/>
      <c r="G759" s="98"/>
      <c r="H759" s="98"/>
      <c r="I759" s="98"/>
    </row>
    <row r="760" spans="1:9">
      <c r="A760" s="98"/>
      <c r="B760" s="98"/>
      <c r="C760" s="99"/>
      <c r="D760" s="99"/>
      <c r="E760" s="99"/>
      <c r="F760" s="98"/>
      <c r="G760" s="98"/>
      <c r="H760" s="98"/>
      <c r="I760" s="98"/>
    </row>
    <row r="761" spans="1:9">
      <c r="A761" s="98"/>
      <c r="B761" s="98"/>
      <c r="C761" s="99"/>
      <c r="D761" s="99"/>
      <c r="E761" s="99"/>
      <c r="F761" s="98"/>
      <c r="G761" s="98"/>
      <c r="H761" s="98"/>
      <c r="I761" s="98"/>
    </row>
    <row r="762" spans="1:9">
      <c r="A762" s="98"/>
      <c r="B762" s="98"/>
      <c r="C762" s="99"/>
      <c r="D762" s="99"/>
      <c r="E762" s="99"/>
      <c r="F762" s="98"/>
      <c r="G762" s="98"/>
      <c r="H762" s="98"/>
      <c r="I762" s="98"/>
    </row>
    <row r="763" spans="1:9">
      <c r="A763" s="98"/>
      <c r="B763" s="98"/>
      <c r="C763" s="99"/>
      <c r="D763" s="99"/>
      <c r="E763" s="99"/>
      <c r="F763" s="98"/>
      <c r="G763" s="98"/>
      <c r="H763" s="98"/>
      <c r="I763" s="98"/>
    </row>
    <row r="764" spans="1:9">
      <c r="A764" s="98"/>
      <c r="B764" s="98"/>
      <c r="C764" s="99"/>
      <c r="D764" s="99"/>
      <c r="E764" s="99"/>
      <c r="F764" s="98"/>
      <c r="G764" s="98"/>
      <c r="H764" s="98"/>
      <c r="I764" s="98"/>
    </row>
    <row r="765" spans="1:9">
      <c r="A765" s="98"/>
      <c r="B765" s="98"/>
      <c r="C765" s="99"/>
      <c r="D765" s="99"/>
      <c r="E765" s="99"/>
      <c r="F765" s="98"/>
      <c r="G765" s="98"/>
      <c r="H765" s="98"/>
      <c r="I765" s="98"/>
    </row>
    <row r="766" spans="1:9">
      <c r="A766" s="98"/>
      <c r="B766" s="98"/>
      <c r="C766" s="99"/>
      <c r="D766" s="99"/>
      <c r="E766" s="99"/>
      <c r="F766" s="98"/>
      <c r="G766" s="98"/>
      <c r="H766" s="98"/>
      <c r="I766" s="98"/>
    </row>
    <row r="767" spans="1:9">
      <c r="A767" s="98"/>
      <c r="B767" s="98"/>
      <c r="C767" s="99"/>
      <c r="D767" s="99"/>
      <c r="E767" s="99"/>
      <c r="F767" s="98"/>
      <c r="G767" s="98"/>
      <c r="H767" s="98"/>
      <c r="I767" s="98"/>
    </row>
    <row r="768" spans="1:9">
      <c r="A768" s="98"/>
      <c r="B768" s="98"/>
      <c r="C768" s="99"/>
      <c r="D768" s="99"/>
      <c r="E768" s="99"/>
      <c r="F768" s="98"/>
      <c r="G768" s="98"/>
      <c r="H768" s="98"/>
      <c r="I768" s="98"/>
    </row>
    <row r="769" spans="1:9">
      <c r="A769" s="98"/>
      <c r="B769" s="98"/>
      <c r="C769" s="99"/>
      <c r="D769" s="99"/>
      <c r="E769" s="99"/>
      <c r="F769" s="98"/>
      <c r="G769" s="98"/>
      <c r="H769" s="98"/>
      <c r="I769" s="98"/>
    </row>
    <row r="770" spans="1:9">
      <c r="A770" s="98"/>
      <c r="B770" s="98"/>
      <c r="C770" s="99"/>
      <c r="D770" s="99"/>
      <c r="E770" s="99"/>
      <c r="F770" s="98"/>
      <c r="G770" s="98"/>
      <c r="H770" s="98"/>
      <c r="I770" s="98"/>
    </row>
    <row r="771" spans="1:9">
      <c r="A771" s="98"/>
      <c r="B771" s="98"/>
      <c r="C771" s="99"/>
      <c r="D771" s="99"/>
      <c r="E771" s="99"/>
      <c r="F771" s="98"/>
      <c r="G771" s="98"/>
      <c r="H771" s="98"/>
      <c r="I771" s="98"/>
    </row>
    <row r="772" spans="1:9">
      <c r="A772" s="98"/>
      <c r="B772" s="98"/>
      <c r="C772" s="99"/>
      <c r="D772" s="99"/>
      <c r="E772" s="99"/>
      <c r="F772" s="98"/>
      <c r="G772" s="98"/>
      <c r="H772" s="98"/>
      <c r="I772" s="98"/>
    </row>
    <row r="773" spans="1:9">
      <c r="A773" s="98"/>
      <c r="B773" s="98"/>
      <c r="C773" s="99"/>
      <c r="D773" s="99"/>
      <c r="E773" s="99"/>
      <c r="F773" s="98"/>
      <c r="G773" s="98"/>
      <c r="H773" s="98"/>
      <c r="I773" s="98"/>
    </row>
    <row r="774" spans="1:9">
      <c r="A774" s="98"/>
      <c r="B774" s="98"/>
      <c r="C774" s="99"/>
      <c r="D774" s="99"/>
      <c r="E774" s="99"/>
      <c r="F774" s="98"/>
      <c r="G774" s="98"/>
      <c r="H774" s="98"/>
      <c r="I774" s="98"/>
    </row>
    <row r="775" spans="1:9">
      <c r="A775" s="98"/>
      <c r="B775" s="98"/>
      <c r="C775" s="99"/>
      <c r="D775" s="99"/>
      <c r="E775" s="99"/>
      <c r="F775" s="98"/>
      <c r="G775" s="98"/>
      <c r="H775" s="98"/>
      <c r="I775" s="98"/>
    </row>
    <row r="776" spans="1:9">
      <c r="A776" s="98"/>
      <c r="B776" s="98"/>
      <c r="C776" s="99"/>
      <c r="D776" s="99"/>
      <c r="E776" s="99"/>
      <c r="F776" s="98"/>
      <c r="G776" s="98"/>
      <c r="H776" s="98"/>
      <c r="I776" s="98"/>
    </row>
    <row r="777" spans="1:9">
      <c r="A777" s="98"/>
      <c r="B777" s="98"/>
      <c r="C777" s="99"/>
      <c r="D777" s="99"/>
      <c r="E777" s="99"/>
      <c r="F777" s="98"/>
      <c r="G777" s="98"/>
      <c r="H777" s="98"/>
      <c r="I777" s="98"/>
    </row>
    <row r="778" spans="1:9">
      <c r="A778" s="98"/>
      <c r="B778" s="98"/>
      <c r="C778" s="99"/>
      <c r="D778" s="99"/>
      <c r="E778" s="99"/>
      <c r="F778" s="98"/>
      <c r="G778" s="98"/>
      <c r="H778" s="98"/>
      <c r="I778" s="98"/>
    </row>
    <row r="779" spans="1:9">
      <c r="A779" s="98"/>
      <c r="B779" s="98"/>
      <c r="C779" s="99"/>
      <c r="D779" s="99"/>
      <c r="E779" s="99"/>
      <c r="F779" s="98"/>
      <c r="G779" s="98"/>
      <c r="H779" s="98"/>
      <c r="I779" s="98"/>
    </row>
    <row r="780" spans="1:9">
      <c r="A780" s="98"/>
      <c r="B780" s="98"/>
      <c r="C780" s="99"/>
      <c r="D780" s="99"/>
      <c r="E780" s="99"/>
      <c r="F780" s="98"/>
      <c r="G780" s="98"/>
      <c r="H780" s="98"/>
      <c r="I780" s="98"/>
    </row>
    <row r="781" spans="1:9">
      <c r="A781" s="98"/>
      <c r="B781" s="98"/>
      <c r="C781" s="99"/>
      <c r="D781" s="99"/>
      <c r="E781" s="99"/>
      <c r="F781" s="98"/>
      <c r="G781" s="98"/>
      <c r="H781" s="98"/>
      <c r="I781" s="98"/>
    </row>
    <row r="782" spans="1:9">
      <c r="A782" s="98"/>
      <c r="B782" s="98"/>
      <c r="C782" s="99"/>
      <c r="D782" s="99"/>
      <c r="E782" s="99"/>
      <c r="F782" s="98"/>
      <c r="G782" s="98"/>
      <c r="H782" s="98"/>
      <c r="I782" s="98"/>
    </row>
    <row r="783" spans="1:9">
      <c r="A783" s="98"/>
      <c r="B783" s="98"/>
      <c r="C783" s="99"/>
      <c r="D783" s="99"/>
      <c r="E783" s="99"/>
      <c r="F783" s="98"/>
      <c r="G783" s="98"/>
      <c r="H783" s="98"/>
      <c r="I783" s="98"/>
    </row>
    <row r="784" spans="1:9">
      <c r="A784" s="98"/>
      <c r="B784" s="98"/>
      <c r="C784" s="99"/>
      <c r="D784" s="99"/>
      <c r="E784" s="99"/>
      <c r="F784" s="98"/>
      <c r="G784" s="98"/>
      <c r="H784" s="98"/>
      <c r="I784" s="98"/>
    </row>
    <row r="785" spans="1:9">
      <c r="A785" s="98"/>
      <c r="B785" s="98"/>
      <c r="C785" s="99"/>
      <c r="D785" s="99"/>
      <c r="E785" s="99"/>
      <c r="F785" s="98"/>
      <c r="G785" s="98"/>
      <c r="H785" s="98"/>
      <c r="I785" s="98"/>
    </row>
    <row r="786" spans="1:9">
      <c r="A786" s="98"/>
      <c r="B786" s="98"/>
      <c r="C786" s="99"/>
      <c r="D786" s="99"/>
      <c r="E786" s="99"/>
      <c r="F786" s="98"/>
      <c r="G786" s="98"/>
      <c r="H786" s="98"/>
      <c r="I786" s="98"/>
    </row>
    <row r="787" spans="1:9">
      <c r="A787" s="98"/>
      <c r="B787" s="98"/>
      <c r="C787" s="99"/>
      <c r="D787" s="99"/>
      <c r="E787" s="99"/>
      <c r="F787" s="98"/>
      <c r="G787" s="98"/>
      <c r="H787" s="98"/>
      <c r="I787" s="98"/>
    </row>
    <row r="788" spans="1:9">
      <c r="A788" s="98"/>
      <c r="B788" s="98"/>
      <c r="C788" s="99"/>
      <c r="D788" s="99"/>
      <c r="E788" s="99"/>
      <c r="F788" s="98"/>
      <c r="G788" s="98"/>
      <c r="H788" s="98"/>
      <c r="I788" s="98"/>
    </row>
    <row r="789" spans="1:9">
      <c r="A789" s="98"/>
      <c r="B789" s="98"/>
      <c r="C789" s="99"/>
      <c r="D789" s="99"/>
      <c r="E789" s="99"/>
      <c r="F789" s="98"/>
      <c r="G789" s="98"/>
      <c r="H789" s="98"/>
      <c r="I789" s="98"/>
    </row>
    <row r="790" spans="1:9">
      <c r="A790" s="98"/>
      <c r="B790" s="98"/>
      <c r="C790" s="99"/>
      <c r="D790" s="99"/>
      <c r="E790" s="99"/>
      <c r="F790" s="98"/>
      <c r="G790" s="98"/>
      <c r="H790" s="98"/>
      <c r="I790" s="98"/>
    </row>
    <row r="791" spans="1:9">
      <c r="A791" s="98"/>
      <c r="B791" s="98"/>
      <c r="C791" s="99"/>
      <c r="D791" s="99"/>
      <c r="E791" s="99"/>
      <c r="F791" s="98"/>
      <c r="G791" s="98"/>
      <c r="H791" s="98"/>
      <c r="I791" s="98"/>
    </row>
    <row r="792" spans="1:9">
      <c r="A792" s="98"/>
      <c r="B792" s="98"/>
      <c r="C792" s="99"/>
      <c r="D792" s="99"/>
      <c r="E792" s="99"/>
      <c r="F792" s="98"/>
      <c r="G792" s="98"/>
      <c r="H792" s="98"/>
      <c r="I792" s="98"/>
    </row>
    <row r="793" spans="1:9">
      <c r="A793" s="98"/>
      <c r="B793" s="98"/>
      <c r="C793" s="99"/>
      <c r="D793" s="99"/>
      <c r="E793" s="99"/>
      <c r="F793" s="98"/>
      <c r="G793" s="98"/>
      <c r="H793" s="98"/>
      <c r="I793" s="98"/>
    </row>
    <row r="794" spans="1:9">
      <c r="A794" s="98"/>
      <c r="B794" s="98"/>
      <c r="C794" s="99"/>
      <c r="D794" s="99"/>
      <c r="E794" s="99"/>
      <c r="F794" s="98"/>
      <c r="G794" s="98"/>
      <c r="H794" s="98"/>
      <c r="I794" s="98"/>
    </row>
    <row r="795" spans="1:9">
      <c r="A795" s="98"/>
      <c r="B795" s="98"/>
      <c r="C795" s="99"/>
      <c r="D795" s="99"/>
      <c r="E795" s="99"/>
      <c r="F795" s="98"/>
      <c r="G795" s="98"/>
      <c r="H795" s="98"/>
      <c r="I795" s="98"/>
    </row>
    <row r="796" spans="1:9">
      <c r="A796" s="98"/>
      <c r="B796" s="98"/>
      <c r="C796" s="99"/>
      <c r="D796" s="99"/>
      <c r="E796" s="99"/>
      <c r="F796" s="98"/>
      <c r="G796" s="98"/>
      <c r="H796" s="98"/>
      <c r="I796" s="98"/>
    </row>
    <row r="797" spans="1:9">
      <c r="A797" s="98"/>
      <c r="B797" s="98"/>
      <c r="C797" s="99"/>
      <c r="D797" s="99"/>
      <c r="E797" s="99"/>
      <c r="F797" s="98"/>
      <c r="G797" s="98"/>
      <c r="H797" s="98"/>
      <c r="I797" s="98"/>
    </row>
    <row r="798" spans="1:9">
      <c r="A798" s="98"/>
      <c r="B798" s="98"/>
      <c r="C798" s="99"/>
      <c r="D798" s="99"/>
      <c r="E798" s="99"/>
      <c r="F798" s="98"/>
      <c r="G798" s="98"/>
      <c r="H798" s="98"/>
      <c r="I798" s="98"/>
    </row>
    <row r="799" spans="1:9">
      <c r="A799" s="98"/>
      <c r="B799" s="98"/>
      <c r="C799" s="99"/>
      <c r="D799" s="99"/>
      <c r="E799" s="99"/>
      <c r="F799" s="98"/>
      <c r="G799" s="98"/>
      <c r="H799" s="98"/>
      <c r="I799" s="98"/>
    </row>
    <row r="800" spans="1:9">
      <c r="A800" s="98"/>
      <c r="B800" s="98"/>
      <c r="C800" s="99"/>
      <c r="D800" s="99"/>
      <c r="E800" s="99"/>
      <c r="F800" s="98"/>
      <c r="G800" s="98"/>
      <c r="H800" s="98"/>
      <c r="I800" s="98"/>
    </row>
    <row r="801" spans="1:9">
      <c r="A801" s="98"/>
      <c r="B801" s="98"/>
      <c r="C801" s="99"/>
      <c r="D801" s="99"/>
      <c r="E801" s="99"/>
      <c r="F801" s="98"/>
      <c r="G801" s="98"/>
      <c r="H801" s="98"/>
      <c r="I801" s="98"/>
    </row>
    <row r="802" spans="1:9">
      <c r="A802" s="98"/>
      <c r="B802" s="98"/>
      <c r="C802" s="99"/>
      <c r="D802" s="99"/>
      <c r="E802" s="99"/>
      <c r="F802" s="98"/>
      <c r="G802" s="98"/>
      <c r="H802" s="98"/>
      <c r="I802" s="98"/>
    </row>
    <row r="803" spans="1:9">
      <c r="A803" s="98"/>
      <c r="B803" s="98"/>
      <c r="C803" s="99"/>
      <c r="D803" s="99"/>
      <c r="E803" s="99"/>
      <c r="F803" s="98"/>
      <c r="G803" s="98"/>
      <c r="H803" s="98"/>
      <c r="I803" s="98"/>
    </row>
    <row r="804" spans="1:9">
      <c r="A804" s="98"/>
      <c r="B804" s="98"/>
      <c r="C804" s="99"/>
      <c r="D804" s="99"/>
      <c r="E804" s="99"/>
      <c r="F804" s="98"/>
      <c r="G804" s="98"/>
      <c r="H804" s="98"/>
      <c r="I804" s="98"/>
    </row>
    <row r="805" spans="1:9">
      <c r="A805" s="98"/>
      <c r="B805" s="98"/>
      <c r="C805" s="99"/>
      <c r="D805" s="99"/>
      <c r="E805" s="99"/>
      <c r="F805" s="98"/>
      <c r="G805" s="98"/>
      <c r="H805" s="98"/>
      <c r="I805" s="98"/>
    </row>
    <row r="806" spans="1:9">
      <c r="A806" s="98"/>
      <c r="B806" s="98"/>
      <c r="C806" s="99"/>
      <c r="D806" s="99"/>
      <c r="E806" s="99"/>
      <c r="F806" s="98"/>
      <c r="G806" s="98"/>
      <c r="H806" s="98"/>
      <c r="I806" s="98"/>
    </row>
    <row r="807" spans="1:9">
      <c r="A807" s="98"/>
      <c r="B807" s="98"/>
      <c r="C807" s="99"/>
      <c r="D807" s="99"/>
      <c r="E807" s="99"/>
      <c r="F807" s="98"/>
      <c r="G807" s="98"/>
      <c r="H807" s="98"/>
      <c r="I807" s="98"/>
    </row>
    <row r="808" spans="1:9">
      <c r="A808" s="98"/>
      <c r="B808" s="98"/>
      <c r="C808" s="99"/>
      <c r="D808" s="99"/>
      <c r="E808" s="99"/>
      <c r="F808" s="98"/>
      <c r="G808" s="98"/>
      <c r="H808" s="98"/>
      <c r="I808" s="98"/>
    </row>
    <row r="809" spans="1:9">
      <c r="A809" s="98"/>
      <c r="B809" s="98"/>
      <c r="C809" s="99"/>
      <c r="D809" s="99"/>
      <c r="E809" s="99"/>
      <c r="F809" s="98"/>
      <c r="G809" s="98"/>
      <c r="H809" s="98"/>
      <c r="I809" s="98"/>
    </row>
    <row r="810" spans="1:9">
      <c r="A810" s="98"/>
      <c r="B810" s="98"/>
      <c r="C810" s="99"/>
      <c r="D810" s="99"/>
      <c r="E810" s="99"/>
      <c r="F810" s="98"/>
      <c r="G810" s="98"/>
      <c r="H810" s="98"/>
      <c r="I810" s="98"/>
    </row>
    <row r="811" spans="1:9">
      <c r="A811" s="98"/>
      <c r="B811" s="98"/>
      <c r="C811" s="99"/>
      <c r="D811" s="99"/>
      <c r="E811" s="99"/>
      <c r="F811" s="98"/>
      <c r="G811" s="98"/>
      <c r="H811" s="98"/>
      <c r="I811" s="98"/>
    </row>
    <row r="812" spans="1:9">
      <c r="A812" s="98"/>
      <c r="B812" s="98"/>
      <c r="C812" s="99"/>
      <c r="D812" s="99"/>
      <c r="E812" s="99"/>
      <c r="F812" s="98"/>
      <c r="G812" s="98"/>
      <c r="H812" s="98"/>
      <c r="I812" s="98"/>
    </row>
    <row r="813" spans="1:9">
      <c r="A813" s="98"/>
      <c r="B813" s="98"/>
      <c r="C813" s="99"/>
      <c r="D813" s="99"/>
      <c r="E813" s="99"/>
      <c r="F813" s="98"/>
      <c r="G813" s="98"/>
      <c r="H813" s="98"/>
      <c r="I813" s="98"/>
    </row>
    <row r="814" spans="1:9">
      <c r="A814" s="98"/>
      <c r="B814" s="98"/>
      <c r="C814" s="99"/>
      <c r="D814" s="99"/>
      <c r="E814" s="99"/>
      <c r="F814" s="98"/>
      <c r="G814" s="98"/>
      <c r="H814" s="98"/>
      <c r="I814" s="98"/>
    </row>
    <row r="815" spans="1:9">
      <c r="A815" s="98"/>
      <c r="B815" s="98"/>
      <c r="C815" s="99"/>
      <c r="D815" s="99"/>
      <c r="E815" s="99"/>
      <c r="F815" s="98"/>
      <c r="G815" s="98"/>
      <c r="H815" s="98"/>
      <c r="I815" s="98"/>
    </row>
    <row r="816" spans="1:9">
      <c r="A816" s="98"/>
      <c r="B816" s="98"/>
      <c r="C816" s="99"/>
      <c r="D816" s="99"/>
      <c r="E816" s="99"/>
      <c r="F816" s="98"/>
      <c r="G816" s="98"/>
      <c r="H816" s="98"/>
      <c r="I816" s="98"/>
    </row>
    <row r="817" spans="1:9">
      <c r="A817" s="98"/>
      <c r="B817" s="98"/>
      <c r="C817" s="99"/>
      <c r="D817" s="99"/>
      <c r="E817" s="99"/>
      <c r="F817" s="98"/>
      <c r="G817" s="98"/>
      <c r="H817" s="98"/>
      <c r="I817" s="98"/>
    </row>
    <row r="818" spans="1:9">
      <c r="A818" s="98"/>
      <c r="B818" s="98"/>
      <c r="C818" s="99"/>
      <c r="D818" s="99"/>
      <c r="E818" s="99"/>
      <c r="F818" s="98"/>
      <c r="G818" s="98"/>
      <c r="H818" s="98"/>
      <c r="I818" s="98"/>
    </row>
    <row r="819" spans="1:9">
      <c r="A819" s="98"/>
      <c r="B819" s="98"/>
      <c r="C819" s="99"/>
      <c r="D819" s="99"/>
      <c r="E819" s="99"/>
      <c r="F819" s="98"/>
      <c r="G819" s="98"/>
      <c r="H819" s="98"/>
      <c r="I819" s="98"/>
    </row>
    <row r="820" spans="1:9">
      <c r="A820" s="98"/>
      <c r="B820" s="98"/>
      <c r="C820" s="99"/>
      <c r="D820" s="99"/>
      <c r="E820" s="99"/>
      <c r="F820" s="98"/>
      <c r="G820" s="98"/>
      <c r="H820" s="98"/>
      <c r="I820" s="98"/>
    </row>
    <row r="821" spans="1:9">
      <c r="A821" s="98"/>
      <c r="B821" s="98"/>
      <c r="C821" s="99"/>
      <c r="D821" s="99"/>
      <c r="E821" s="99"/>
      <c r="F821" s="98"/>
      <c r="G821" s="98"/>
      <c r="H821" s="98"/>
      <c r="I821" s="98"/>
    </row>
    <row r="822" spans="1:9">
      <c r="A822" s="98"/>
      <c r="B822" s="98"/>
      <c r="C822" s="99"/>
      <c r="D822" s="99"/>
      <c r="E822" s="99"/>
      <c r="F822" s="98"/>
      <c r="G822" s="98"/>
      <c r="H822" s="98"/>
      <c r="I822" s="98"/>
    </row>
    <row r="823" spans="1:9">
      <c r="A823" s="98"/>
      <c r="B823" s="98"/>
      <c r="C823" s="99"/>
      <c r="D823" s="99"/>
      <c r="E823" s="99"/>
      <c r="F823" s="98"/>
      <c r="G823" s="98"/>
      <c r="H823" s="98"/>
      <c r="I823" s="98"/>
    </row>
    <row r="824" spans="1:9">
      <c r="A824" s="98"/>
      <c r="B824" s="98"/>
      <c r="C824" s="99"/>
      <c r="D824" s="99"/>
      <c r="E824" s="99"/>
      <c r="F824" s="98"/>
      <c r="G824" s="98"/>
      <c r="H824" s="98"/>
      <c r="I824" s="98"/>
    </row>
    <row r="825" spans="1:9">
      <c r="A825" s="98"/>
      <c r="B825" s="98"/>
      <c r="C825" s="99"/>
      <c r="D825" s="99"/>
      <c r="E825" s="99"/>
      <c r="F825" s="98"/>
      <c r="G825" s="98"/>
      <c r="H825" s="98"/>
      <c r="I825" s="98"/>
    </row>
    <row r="826" spans="1:9">
      <c r="A826" s="98"/>
      <c r="B826" s="98"/>
      <c r="C826" s="99"/>
      <c r="D826" s="99"/>
      <c r="E826" s="99"/>
      <c r="F826" s="98"/>
      <c r="G826" s="98"/>
      <c r="H826" s="98"/>
      <c r="I826" s="98"/>
    </row>
    <row r="827" spans="1:9">
      <c r="A827" s="98"/>
      <c r="B827" s="98"/>
      <c r="C827" s="99"/>
      <c r="D827" s="99"/>
      <c r="E827" s="99"/>
      <c r="F827" s="98"/>
      <c r="G827" s="98"/>
      <c r="H827" s="98"/>
      <c r="I827" s="98"/>
    </row>
    <row r="828" spans="1:9">
      <c r="A828" s="98"/>
      <c r="B828" s="98"/>
      <c r="C828" s="99"/>
      <c r="D828" s="99"/>
      <c r="E828" s="99"/>
      <c r="F828" s="98"/>
      <c r="G828" s="98"/>
      <c r="H828" s="98"/>
      <c r="I828" s="98"/>
    </row>
    <row r="829" spans="1:9">
      <c r="A829" s="98"/>
      <c r="B829" s="98"/>
      <c r="C829" s="99"/>
      <c r="D829" s="99"/>
      <c r="E829" s="99"/>
      <c r="F829" s="98"/>
      <c r="G829" s="98"/>
      <c r="H829" s="98"/>
      <c r="I829" s="98"/>
    </row>
    <row r="830" spans="1:9">
      <c r="A830" s="98"/>
      <c r="B830" s="98"/>
      <c r="C830" s="99"/>
      <c r="D830" s="99"/>
      <c r="E830" s="99"/>
      <c r="F830" s="98"/>
      <c r="G830" s="98"/>
      <c r="H830" s="98"/>
      <c r="I830" s="98"/>
    </row>
    <row r="831" spans="1:9">
      <c r="A831" s="98"/>
      <c r="B831" s="98"/>
      <c r="C831" s="99"/>
      <c r="D831" s="99"/>
      <c r="E831" s="99"/>
      <c r="F831" s="98"/>
      <c r="G831" s="98"/>
      <c r="H831" s="98"/>
      <c r="I831" s="98"/>
    </row>
    <row r="832" spans="1:9">
      <c r="A832" s="98"/>
      <c r="B832" s="98"/>
      <c r="C832" s="99"/>
      <c r="D832" s="99"/>
      <c r="E832" s="99"/>
      <c r="F832" s="98"/>
      <c r="G832" s="98"/>
      <c r="H832" s="98"/>
      <c r="I832" s="98"/>
    </row>
    <row r="833" spans="1:9">
      <c r="A833" s="98"/>
      <c r="B833" s="98"/>
      <c r="C833" s="99"/>
      <c r="D833" s="99"/>
      <c r="E833" s="99"/>
      <c r="F833" s="98"/>
      <c r="G833" s="98"/>
      <c r="H833" s="98"/>
      <c r="I833" s="98"/>
    </row>
    <row r="834" spans="1:9">
      <c r="A834" s="98"/>
      <c r="B834" s="98"/>
      <c r="C834" s="99"/>
      <c r="D834" s="99"/>
      <c r="E834" s="99"/>
      <c r="F834" s="98"/>
      <c r="G834" s="98"/>
      <c r="H834" s="98"/>
      <c r="I834" s="98"/>
    </row>
    <row r="835" spans="1:9">
      <c r="A835" s="98"/>
      <c r="B835" s="98"/>
      <c r="C835" s="99"/>
      <c r="D835" s="99"/>
      <c r="E835" s="99"/>
      <c r="F835" s="98"/>
      <c r="G835" s="98"/>
      <c r="H835" s="98"/>
      <c r="I835" s="98"/>
    </row>
    <row r="836" spans="1:9">
      <c r="A836" s="98"/>
      <c r="B836" s="98"/>
      <c r="C836" s="99"/>
      <c r="D836" s="99"/>
      <c r="E836" s="99"/>
      <c r="F836" s="98"/>
      <c r="G836" s="98"/>
      <c r="H836" s="98"/>
      <c r="I836" s="98"/>
    </row>
    <row r="837" spans="1:9">
      <c r="A837" s="98"/>
      <c r="B837" s="98"/>
      <c r="C837" s="99"/>
      <c r="D837" s="99"/>
      <c r="E837" s="99"/>
      <c r="F837" s="98"/>
      <c r="G837" s="98"/>
      <c r="H837" s="98"/>
      <c r="I837" s="98"/>
    </row>
    <row r="838" spans="1:9">
      <c r="A838" s="98"/>
      <c r="B838" s="98"/>
      <c r="C838" s="99"/>
      <c r="D838" s="99"/>
      <c r="E838" s="99"/>
      <c r="F838" s="98"/>
      <c r="G838" s="98"/>
      <c r="H838" s="98"/>
      <c r="I838" s="98"/>
    </row>
    <row r="839" spans="1:9">
      <c r="A839" s="98"/>
      <c r="B839" s="98"/>
      <c r="C839" s="99"/>
      <c r="D839" s="99"/>
      <c r="E839" s="99"/>
      <c r="F839" s="98"/>
      <c r="G839" s="98"/>
      <c r="H839" s="98"/>
      <c r="I839" s="98"/>
    </row>
    <row r="840" spans="1:9">
      <c r="A840" s="98"/>
      <c r="B840" s="98"/>
      <c r="C840" s="99"/>
      <c r="D840" s="99"/>
      <c r="E840" s="99"/>
      <c r="F840" s="98"/>
      <c r="G840" s="98"/>
      <c r="H840" s="98"/>
      <c r="I840" s="98"/>
    </row>
    <row r="841" spans="1:9">
      <c r="A841" s="98"/>
      <c r="B841" s="98"/>
      <c r="C841" s="99"/>
      <c r="D841" s="99"/>
      <c r="E841" s="99"/>
      <c r="F841" s="98"/>
      <c r="G841" s="98"/>
      <c r="H841" s="98"/>
      <c r="I841" s="98"/>
    </row>
    <row r="842" spans="1:9">
      <c r="A842" s="98"/>
      <c r="B842" s="98"/>
      <c r="C842" s="99"/>
      <c r="D842" s="99"/>
      <c r="E842" s="99"/>
      <c r="F842" s="98"/>
      <c r="G842" s="98"/>
      <c r="H842" s="98"/>
      <c r="I842" s="98"/>
    </row>
    <row r="843" spans="1:9">
      <c r="A843" s="98"/>
      <c r="B843" s="98"/>
      <c r="C843" s="99"/>
      <c r="D843" s="99"/>
      <c r="E843" s="99"/>
      <c r="F843" s="98"/>
      <c r="G843" s="98"/>
      <c r="H843" s="98"/>
      <c r="I843" s="98"/>
    </row>
    <row r="844" spans="1:9">
      <c r="A844" s="98"/>
      <c r="B844" s="98"/>
      <c r="C844" s="99"/>
      <c r="D844" s="99"/>
      <c r="E844" s="99"/>
      <c r="F844" s="98"/>
      <c r="G844" s="98"/>
      <c r="H844" s="98"/>
      <c r="I844" s="98"/>
    </row>
    <row r="845" spans="1:9">
      <c r="A845" s="98"/>
      <c r="B845" s="98"/>
      <c r="C845" s="99"/>
      <c r="D845" s="99"/>
      <c r="E845" s="99"/>
      <c r="F845" s="98"/>
      <c r="G845" s="98"/>
      <c r="H845" s="98"/>
      <c r="I845" s="98"/>
    </row>
    <row r="846" spans="1:9">
      <c r="A846" s="98"/>
      <c r="B846" s="98"/>
      <c r="C846" s="99"/>
      <c r="D846" s="99"/>
      <c r="E846" s="99"/>
      <c r="F846" s="98"/>
      <c r="G846" s="98"/>
      <c r="H846" s="98"/>
      <c r="I846" s="98"/>
    </row>
    <row r="847" spans="1:9">
      <c r="A847" s="98"/>
      <c r="B847" s="98"/>
      <c r="C847" s="99"/>
      <c r="D847" s="99"/>
      <c r="E847" s="99"/>
      <c r="F847" s="98"/>
      <c r="G847" s="98"/>
      <c r="H847" s="98"/>
      <c r="I847" s="98"/>
    </row>
    <row r="848" spans="1:9">
      <c r="A848" s="98"/>
      <c r="B848" s="98"/>
      <c r="C848" s="99"/>
      <c r="D848" s="99"/>
      <c r="E848" s="99"/>
      <c r="F848" s="98"/>
      <c r="G848" s="98"/>
      <c r="H848" s="98"/>
      <c r="I848" s="98"/>
    </row>
    <row r="849" spans="1:9">
      <c r="A849" s="98"/>
      <c r="B849" s="98"/>
      <c r="C849" s="99"/>
      <c r="D849" s="99"/>
      <c r="E849" s="99"/>
      <c r="F849" s="98"/>
      <c r="G849" s="98"/>
      <c r="H849" s="98"/>
      <c r="I849" s="98"/>
    </row>
    <row r="850" spans="1:9">
      <c r="A850" s="98"/>
      <c r="B850" s="98"/>
      <c r="C850" s="99"/>
      <c r="D850" s="99"/>
      <c r="E850" s="99"/>
      <c r="F850" s="98"/>
      <c r="G850" s="98"/>
      <c r="H850" s="98"/>
      <c r="I850" s="98"/>
    </row>
    <row r="851" spans="1:9">
      <c r="A851" s="98"/>
      <c r="B851" s="98"/>
      <c r="C851" s="99"/>
      <c r="D851" s="99"/>
      <c r="E851" s="99"/>
      <c r="F851" s="98"/>
      <c r="G851" s="98"/>
      <c r="H851" s="98"/>
      <c r="I851" s="98"/>
    </row>
    <row r="852" spans="1:9">
      <c r="A852" s="98"/>
      <c r="B852" s="98"/>
      <c r="C852" s="99"/>
      <c r="D852" s="99"/>
      <c r="E852" s="99"/>
      <c r="F852" s="98"/>
      <c r="G852" s="98"/>
      <c r="H852" s="98"/>
      <c r="I852" s="98"/>
    </row>
    <row r="853" spans="1:9">
      <c r="A853" s="98"/>
      <c r="B853" s="98"/>
      <c r="C853" s="99"/>
      <c r="D853" s="99"/>
      <c r="E853" s="99"/>
      <c r="F853" s="98"/>
      <c r="G853" s="98"/>
      <c r="H853" s="98"/>
      <c r="I853" s="98"/>
    </row>
    <row r="854" spans="1:9">
      <c r="A854" s="98"/>
      <c r="B854" s="98"/>
      <c r="C854" s="99"/>
      <c r="D854" s="99"/>
      <c r="E854" s="99"/>
      <c r="F854" s="98"/>
      <c r="G854" s="98"/>
      <c r="H854" s="98"/>
      <c r="I854" s="98"/>
    </row>
    <row r="855" spans="1:9">
      <c r="A855" s="98"/>
      <c r="B855" s="98"/>
      <c r="C855" s="99"/>
      <c r="D855" s="99"/>
      <c r="E855" s="99"/>
      <c r="F855" s="98"/>
      <c r="G855" s="98"/>
      <c r="H855" s="98"/>
      <c r="I855" s="98"/>
    </row>
    <row r="856" spans="1:9">
      <c r="A856" s="98"/>
      <c r="B856" s="98"/>
      <c r="C856" s="99"/>
      <c r="D856" s="99"/>
      <c r="E856" s="99"/>
      <c r="F856" s="98"/>
      <c r="G856" s="98"/>
      <c r="H856" s="98"/>
      <c r="I856" s="98"/>
    </row>
    <row r="857" spans="1:9">
      <c r="A857" s="98"/>
      <c r="B857" s="98"/>
      <c r="C857" s="99"/>
      <c r="D857" s="99"/>
      <c r="E857" s="99"/>
      <c r="F857" s="98"/>
      <c r="G857" s="98"/>
      <c r="H857" s="98"/>
      <c r="I857" s="98"/>
    </row>
    <row r="858" spans="1:9">
      <c r="A858" s="98"/>
      <c r="B858" s="98"/>
      <c r="C858" s="99"/>
      <c r="D858" s="99"/>
      <c r="E858" s="99"/>
      <c r="F858" s="98"/>
      <c r="G858" s="98"/>
      <c r="H858" s="98"/>
      <c r="I858" s="98"/>
    </row>
    <row r="859" spans="1:9">
      <c r="A859" s="98"/>
      <c r="B859" s="98"/>
      <c r="C859" s="99"/>
      <c r="D859" s="99"/>
      <c r="E859" s="99"/>
      <c r="F859" s="98"/>
      <c r="G859" s="98"/>
      <c r="H859" s="98"/>
      <c r="I859" s="98"/>
    </row>
    <row r="860" spans="1:9">
      <c r="A860" s="98"/>
      <c r="B860" s="98"/>
      <c r="C860" s="99"/>
      <c r="D860" s="99"/>
      <c r="E860" s="99"/>
      <c r="F860" s="98"/>
      <c r="G860" s="98"/>
      <c r="H860" s="98"/>
      <c r="I860" s="98"/>
    </row>
    <row r="861" spans="1:9">
      <c r="A861" s="98"/>
      <c r="B861" s="98"/>
      <c r="C861" s="99"/>
      <c r="D861" s="99"/>
      <c r="E861" s="99"/>
      <c r="F861" s="98"/>
      <c r="G861" s="98"/>
      <c r="H861" s="98"/>
      <c r="I861" s="98"/>
    </row>
    <row r="862" spans="1:9">
      <c r="A862" s="98"/>
      <c r="B862" s="98"/>
      <c r="C862" s="99"/>
      <c r="D862" s="99"/>
      <c r="E862" s="99"/>
      <c r="F862" s="98"/>
      <c r="G862" s="98"/>
      <c r="H862" s="98"/>
      <c r="I862" s="98"/>
    </row>
    <row r="863" spans="1:9">
      <c r="A863" s="98"/>
      <c r="B863" s="98"/>
      <c r="C863" s="99"/>
      <c r="D863" s="99"/>
      <c r="E863" s="99"/>
      <c r="F863" s="98"/>
      <c r="G863" s="98"/>
      <c r="H863" s="98"/>
      <c r="I863" s="98"/>
    </row>
    <row r="864" spans="1:9">
      <c r="A864" s="98"/>
      <c r="B864" s="98"/>
      <c r="C864" s="99"/>
      <c r="D864" s="99"/>
      <c r="E864" s="99"/>
      <c r="F864" s="98"/>
      <c r="G864" s="98"/>
      <c r="H864" s="98"/>
      <c r="I864" s="98"/>
    </row>
    <row r="865" spans="1:9">
      <c r="A865" s="98"/>
      <c r="B865" s="98"/>
      <c r="C865" s="99"/>
      <c r="D865" s="99"/>
      <c r="E865" s="99"/>
      <c r="F865" s="98"/>
      <c r="G865" s="98"/>
      <c r="H865" s="98"/>
      <c r="I865" s="98"/>
    </row>
    <row r="866" spans="1:9">
      <c r="A866" s="98"/>
      <c r="B866" s="98"/>
      <c r="C866" s="99"/>
      <c r="D866" s="99"/>
      <c r="E866" s="99"/>
      <c r="F866" s="98"/>
      <c r="G866" s="98"/>
      <c r="H866" s="98"/>
      <c r="I866" s="98"/>
    </row>
    <row r="867" spans="1:9">
      <c r="A867" s="98"/>
      <c r="B867" s="98"/>
      <c r="C867" s="99"/>
      <c r="D867" s="99"/>
      <c r="E867" s="99"/>
      <c r="F867" s="98"/>
      <c r="G867" s="98"/>
      <c r="H867" s="98"/>
      <c r="I867" s="98"/>
    </row>
    <row r="868" spans="1:9">
      <c r="A868" s="98"/>
      <c r="B868" s="98"/>
      <c r="C868" s="99"/>
      <c r="D868" s="99"/>
      <c r="E868" s="99"/>
      <c r="F868" s="98"/>
      <c r="G868" s="98"/>
      <c r="H868" s="98"/>
      <c r="I868" s="98"/>
    </row>
    <row r="869" spans="1:9">
      <c r="A869" s="98"/>
      <c r="B869" s="98"/>
      <c r="C869" s="99"/>
      <c r="D869" s="99"/>
      <c r="E869" s="99"/>
      <c r="F869" s="98"/>
      <c r="G869" s="98"/>
      <c r="H869" s="98"/>
      <c r="I869" s="98"/>
    </row>
    <row r="870" spans="1:9">
      <c r="A870" s="98"/>
      <c r="B870" s="98"/>
      <c r="C870" s="99"/>
      <c r="D870" s="99"/>
      <c r="E870" s="99"/>
      <c r="F870" s="98"/>
      <c r="G870" s="98"/>
      <c r="H870" s="98"/>
      <c r="I870" s="98"/>
    </row>
    <row r="871" spans="1:9">
      <c r="A871" s="98"/>
      <c r="B871" s="98"/>
      <c r="C871" s="99"/>
      <c r="D871" s="99"/>
      <c r="E871" s="99"/>
      <c r="F871" s="98"/>
      <c r="G871" s="98"/>
      <c r="H871" s="98"/>
      <c r="I871" s="98"/>
    </row>
    <row r="872" spans="1:9">
      <c r="A872" s="98"/>
      <c r="B872" s="98"/>
      <c r="C872" s="99"/>
      <c r="D872" s="99"/>
      <c r="E872" s="99"/>
      <c r="F872" s="98"/>
      <c r="G872" s="98"/>
      <c r="H872" s="98"/>
      <c r="I872" s="98"/>
    </row>
    <row r="873" spans="1:9">
      <c r="A873" s="98"/>
      <c r="B873" s="98"/>
      <c r="C873" s="99"/>
      <c r="D873" s="99"/>
      <c r="E873" s="99"/>
      <c r="F873" s="98"/>
      <c r="G873" s="98"/>
      <c r="H873" s="98"/>
      <c r="I873" s="98"/>
    </row>
    <row r="874" spans="1:9">
      <c r="A874" s="98"/>
      <c r="B874" s="98"/>
      <c r="C874" s="99"/>
      <c r="D874" s="99"/>
      <c r="E874" s="99"/>
      <c r="F874" s="98"/>
      <c r="G874" s="98"/>
      <c r="H874" s="98"/>
      <c r="I874" s="98"/>
    </row>
    <row r="875" spans="1:9">
      <c r="A875" s="98"/>
      <c r="B875" s="98"/>
      <c r="C875" s="99"/>
      <c r="D875" s="99"/>
      <c r="E875" s="99"/>
      <c r="F875" s="98"/>
      <c r="G875" s="98"/>
      <c r="H875" s="98"/>
      <c r="I875" s="98"/>
    </row>
    <row r="876" spans="1:9">
      <c r="A876" s="98"/>
      <c r="B876" s="98"/>
      <c r="C876" s="99"/>
      <c r="D876" s="99"/>
      <c r="E876" s="99"/>
      <c r="F876" s="98"/>
      <c r="G876" s="98"/>
      <c r="H876" s="98"/>
      <c r="I876" s="98"/>
    </row>
    <row r="877" spans="1:9">
      <c r="A877" s="98"/>
      <c r="B877" s="98"/>
      <c r="C877" s="99"/>
      <c r="D877" s="99"/>
      <c r="E877" s="99"/>
      <c r="F877" s="98"/>
      <c r="G877" s="98"/>
      <c r="H877" s="98"/>
      <c r="I877" s="98"/>
    </row>
    <row r="878" spans="1:9">
      <c r="A878" s="98"/>
      <c r="B878" s="98"/>
      <c r="C878" s="99"/>
      <c r="D878" s="99"/>
      <c r="E878" s="99"/>
      <c r="F878" s="98"/>
      <c r="G878" s="98"/>
      <c r="H878" s="98"/>
      <c r="I878" s="98"/>
    </row>
    <row r="879" spans="1:9">
      <c r="A879" s="98"/>
      <c r="B879" s="98"/>
      <c r="C879" s="99"/>
      <c r="D879" s="99"/>
      <c r="E879" s="99"/>
      <c r="F879" s="98"/>
      <c r="G879" s="98"/>
      <c r="H879" s="98"/>
      <c r="I879" s="98"/>
    </row>
    <row r="880" spans="1:9">
      <c r="A880" s="98"/>
      <c r="B880" s="98"/>
      <c r="C880" s="99"/>
      <c r="D880" s="99"/>
      <c r="E880" s="99"/>
      <c r="F880" s="98"/>
      <c r="G880" s="98"/>
      <c r="H880" s="98"/>
      <c r="I880" s="98"/>
    </row>
    <row r="881" spans="1:9">
      <c r="A881" s="98"/>
      <c r="B881" s="98"/>
      <c r="C881" s="99"/>
      <c r="D881" s="99"/>
      <c r="E881" s="99"/>
      <c r="F881" s="98"/>
      <c r="G881" s="98"/>
      <c r="H881" s="98"/>
      <c r="I881" s="98"/>
    </row>
    <row r="882" spans="1:9">
      <c r="A882" s="98"/>
      <c r="B882" s="98"/>
      <c r="C882" s="99"/>
      <c r="D882" s="99"/>
      <c r="E882" s="99"/>
      <c r="F882" s="98"/>
      <c r="G882" s="98"/>
      <c r="H882" s="98"/>
      <c r="I882" s="98"/>
    </row>
    <row r="883" spans="1:9">
      <c r="A883" s="98"/>
      <c r="B883" s="98"/>
      <c r="C883" s="99"/>
      <c r="D883" s="99"/>
      <c r="E883" s="99"/>
      <c r="F883" s="98"/>
      <c r="G883" s="98"/>
      <c r="H883" s="98"/>
      <c r="I883" s="98"/>
    </row>
    <row r="884" spans="1:9">
      <c r="A884" s="98"/>
      <c r="B884" s="98"/>
      <c r="C884" s="99"/>
      <c r="D884" s="99"/>
      <c r="E884" s="99"/>
      <c r="F884" s="98"/>
      <c r="G884" s="98"/>
      <c r="H884" s="98"/>
      <c r="I884" s="98"/>
    </row>
    <row r="885" spans="1:9">
      <c r="A885" s="98"/>
      <c r="B885" s="98"/>
      <c r="C885" s="99"/>
      <c r="D885" s="99"/>
      <c r="E885" s="99"/>
      <c r="F885" s="98"/>
      <c r="G885" s="98"/>
      <c r="H885" s="98"/>
      <c r="I885" s="98"/>
    </row>
    <row r="886" spans="1:9">
      <c r="A886" s="98"/>
      <c r="B886" s="98"/>
      <c r="C886" s="99"/>
      <c r="D886" s="99"/>
      <c r="E886" s="99"/>
      <c r="F886" s="98"/>
      <c r="G886" s="98"/>
      <c r="H886" s="98"/>
      <c r="I886" s="98"/>
    </row>
    <row r="887" spans="1:9">
      <c r="A887" s="98"/>
      <c r="B887" s="98"/>
      <c r="C887" s="99"/>
      <c r="D887" s="99"/>
      <c r="E887" s="99"/>
      <c r="F887" s="98"/>
      <c r="G887" s="98"/>
      <c r="H887" s="98"/>
      <c r="I887" s="98"/>
    </row>
    <row r="888" spans="1:9">
      <c r="A888" s="98"/>
      <c r="B888" s="98"/>
      <c r="C888" s="99"/>
      <c r="D888" s="99"/>
      <c r="E888" s="99"/>
      <c r="F888" s="98"/>
      <c r="G888" s="98"/>
      <c r="H888" s="98"/>
      <c r="I888" s="98"/>
    </row>
    <row r="889" spans="1:9">
      <c r="A889" s="98"/>
      <c r="B889" s="98"/>
      <c r="C889" s="99"/>
      <c r="D889" s="99"/>
      <c r="E889" s="99"/>
      <c r="F889" s="98"/>
      <c r="G889" s="98"/>
      <c r="H889" s="98"/>
      <c r="I889" s="98"/>
    </row>
    <row r="890" spans="1:9">
      <c r="A890" s="98"/>
      <c r="B890" s="98"/>
      <c r="C890" s="99"/>
      <c r="D890" s="99"/>
      <c r="E890" s="99"/>
      <c r="F890" s="98"/>
      <c r="G890" s="98"/>
      <c r="H890" s="98"/>
      <c r="I890" s="98"/>
    </row>
    <row r="891" spans="1:9">
      <c r="A891" s="98"/>
      <c r="B891" s="98"/>
      <c r="C891" s="99"/>
      <c r="D891" s="99"/>
      <c r="E891" s="99"/>
      <c r="F891" s="98"/>
      <c r="G891" s="98"/>
      <c r="H891" s="98"/>
      <c r="I891" s="98"/>
    </row>
    <row r="892" spans="1:9">
      <c r="A892" s="98"/>
      <c r="B892" s="98"/>
      <c r="C892" s="99"/>
      <c r="D892" s="99"/>
      <c r="E892" s="99"/>
      <c r="F892" s="98"/>
      <c r="G892" s="98"/>
      <c r="H892" s="98"/>
      <c r="I892" s="98"/>
    </row>
    <row r="893" spans="1:9">
      <c r="A893" s="98"/>
      <c r="B893" s="98"/>
      <c r="C893" s="99"/>
      <c r="D893" s="99"/>
      <c r="E893" s="99"/>
      <c r="F893" s="98"/>
      <c r="G893" s="98"/>
      <c r="H893" s="98"/>
      <c r="I893" s="98"/>
    </row>
    <row r="894" spans="1:9">
      <c r="A894" s="98"/>
      <c r="B894" s="98"/>
      <c r="C894" s="99"/>
      <c r="D894" s="99"/>
      <c r="E894" s="99"/>
      <c r="F894" s="98"/>
      <c r="G894" s="98"/>
      <c r="H894" s="98"/>
      <c r="I894" s="98"/>
    </row>
    <row r="895" spans="1:9">
      <c r="A895" s="98"/>
      <c r="B895" s="98"/>
      <c r="C895" s="99"/>
      <c r="D895" s="99"/>
      <c r="E895" s="99"/>
      <c r="F895" s="98"/>
      <c r="G895" s="98"/>
      <c r="H895" s="98"/>
      <c r="I895" s="98"/>
    </row>
    <row r="896" spans="1:9">
      <c r="A896" s="98"/>
      <c r="B896" s="98"/>
      <c r="C896" s="99"/>
      <c r="D896" s="99"/>
      <c r="E896" s="99"/>
      <c r="F896" s="98"/>
      <c r="G896" s="98"/>
      <c r="H896" s="98"/>
      <c r="I896" s="98"/>
    </row>
    <row r="897" spans="1:9">
      <c r="A897" s="98"/>
      <c r="B897" s="98"/>
      <c r="C897" s="99"/>
      <c r="D897" s="99"/>
      <c r="E897" s="99"/>
      <c r="F897" s="98"/>
      <c r="G897" s="98"/>
      <c r="H897" s="98"/>
      <c r="I897" s="98"/>
    </row>
    <row r="898" spans="1:9">
      <c r="A898" s="98"/>
      <c r="B898" s="98"/>
      <c r="C898" s="99"/>
      <c r="D898" s="99"/>
      <c r="E898" s="99"/>
      <c r="F898" s="98"/>
      <c r="G898" s="98"/>
      <c r="H898" s="98"/>
      <c r="I898" s="98"/>
    </row>
    <row r="899" spans="1:9">
      <c r="A899" s="98"/>
      <c r="B899" s="98"/>
      <c r="C899" s="99"/>
      <c r="D899" s="99"/>
      <c r="E899" s="99"/>
      <c r="F899" s="98"/>
      <c r="G899" s="98"/>
      <c r="H899" s="98"/>
      <c r="I899" s="98"/>
    </row>
    <row r="900" spans="1:9">
      <c r="A900" s="98"/>
      <c r="B900" s="98"/>
      <c r="C900" s="99"/>
      <c r="D900" s="99"/>
      <c r="E900" s="99"/>
      <c r="F900" s="98"/>
      <c r="G900" s="98"/>
      <c r="H900" s="98"/>
      <c r="I900" s="98"/>
    </row>
    <row r="901" spans="1:9">
      <c r="A901" s="98"/>
      <c r="B901" s="98"/>
      <c r="C901" s="99"/>
      <c r="D901" s="99"/>
      <c r="E901" s="99"/>
      <c r="F901" s="98"/>
      <c r="G901" s="98"/>
      <c r="H901" s="98"/>
      <c r="I901" s="98"/>
    </row>
    <row r="902" spans="1:9">
      <c r="A902" s="98"/>
      <c r="B902" s="98"/>
      <c r="C902" s="99"/>
      <c r="D902" s="99"/>
      <c r="E902" s="99"/>
      <c r="F902" s="98"/>
      <c r="G902" s="98"/>
      <c r="H902" s="98"/>
      <c r="I902" s="98"/>
    </row>
    <row r="903" spans="1:9">
      <c r="A903" s="98"/>
      <c r="B903" s="98"/>
      <c r="C903" s="99"/>
      <c r="D903" s="99"/>
      <c r="E903" s="99"/>
      <c r="F903" s="98"/>
      <c r="G903" s="98"/>
      <c r="H903" s="98"/>
      <c r="I903" s="98"/>
    </row>
    <row r="904" spans="1:9">
      <c r="A904" s="98"/>
      <c r="B904" s="98"/>
      <c r="C904" s="99"/>
      <c r="D904" s="99"/>
      <c r="E904" s="99"/>
      <c r="F904" s="98"/>
      <c r="G904" s="98"/>
      <c r="H904" s="98"/>
      <c r="I904" s="98"/>
    </row>
    <row r="905" spans="1:9">
      <c r="A905" s="98"/>
      <c r="B905" s="98"/>
      <c r="C905" s="99"/>
      <c r="D905" s="99"/>
      <c r="E905" s="99"/>
      <c r="F905" s="98"/>
      <c r="G905" s="98"/>
      <c r="H905" s="98"/>
      <c r="I905" s="98"/>
    </row>
    <row r="906" spans="1:9">
      <c r="A906" s="98"/>
      <c r="B906" s="98"/>
      <c r="C906" s="99"/>
      <c r="D906" s="99"/>
      <c r="E906" s="99"/>
      <c r="F906" s="98"/>
      <c r="G906" s="98"/>
      <c r="H906" s="98"/>
      <c r="I906" s="98"/>
    </row>
    <row r="907" spans="1:9">
      <c r="A907" s="98"/>
      <c r="B907" s="98"/>
      <c r="C907" s="99"/>
      <c r="D907" s="99"/>
      <c r="E907" s="99"/>
      <c r="F907" s="98"/>
      <c r="G907" s="98"/>
      <c r="H907" s="98"/>
      <c r="I907" s="98"/>
    </row>
    <row r="908" spans="1:9">
      <c r="A908" s="98"/>
      <c r="B908" s="98"/>
      <c r="C908" s="99"/>
      <c r="D908" s="99"/>
      <c r="E908" s="99"/>
      <c r="F908" s="98"/>
      <c r="G908" s="98"/>
      <c r="H908" s="98"/>
      <c r="I908" s="98"/>
    </row>
    <row r="909" spans="1:9">
      <c r="A909" s="98"/>
      <c r="B909" s="98"/>
      <c r="C909" s="99"/>
      <c r="D909" s="99"/>
      <c r="E909" s="99"/>
      <c r="F909" s="98"/>
      <c r="G909" s="98"/>
      <c r="H909" s="98"/>
      <c r="I909" s="98"/>
    </row>
    <row r="910" spans="1:9">
      <c r="A910" s="98"/>
      <c r="B910" s="98"/>
      <c r="C910" s="99"/>
      <c r="D910" s="99"/>
      <c r="E910" s="99"/>
      <c r="F910" s="98"/>
      <c r="G910" s="98"/>
      <c r="H910" s="98"/>
      <c r="I910" s="98"/>
    </row>
    <row r="911" spans="1:9">
      <c r="A911" s="98"/>
      <c r="B911" s="98"/>
      <c r="C911" s="99"/>
      <c r="D911" s="99"/>
      <c r="E911" s="99"/>
      <c r="F911" s="98"/>
      <c r="G911" s="98"/>
      <c r="H911" s="98"/>
      <c r="I911" s="98"/>
    </row>
    <row r="912" spans="1:9">
      <c r="A912" s="98"/>
      <c r="B912" s="98"/>
      <c r="C912" s="99"/>
      <c r="D912" s="99"/>
      <c r="E912" s="99"/>
      <c r="F912" s="98"/>
      <c r="G912" s="98"/>
      <c r="H912" s="98"/>
      <c r="I912" s="98"/>
    </row>
    <row r="913" spans="1:9">
      <c r="A913" s="98"/>
      <c r="B913" s="98"/>
      <c r="C913" s="99"/>
      <c r="D913" s="99"/>
      <c r="E913" s="99"/>
      <c r="F913" s="98"/>
      <c r="G913" s="98"/>
      <c r="H913" s="98"/>
      <c r="I913" s="98"/>
    </row>
    <row r="914" spans="1:9">
      <c r="A914" s="98"/>
      <c r="B914" s="98"/>
      <c r="C914" s="99"/>
      <c r="D914" s="99"/>
      <c r="E914" s="99"/>
      <c r="F914" s="98"/>
      <c r="G914" s="98"/>
      <c r="H914" s="98"/>
      <c r="I914" s="98"/>
    </row>
    <row r="915" spans="1:9">
      <c r="A915" s="98"/>
      <c r="B915" s="98"/>
      <c r="C915" s="99"/>
      <c r="D915" s="99"/>
      <c r="E915" s="99"/>
      <c r="F915" s="98"/>
      <c r="G915" s="98"/>
      <c r="H915" s="98"/>
      <c r="I915" s="98"/>
    </row>
    <row r="916" spans="1:9">
      <c r="A916" s="98"/>
      <c r="B916" s="98"/>
      <c r="C916" s="99"/>
      <c r="D916" s="99"/>
      <c r="E916" s="99"/>
      <c r="F916" s="98"/>
      <c r="G916" s="98"/>
      <c r="H916" s="98"/>
      <c r="I916" s="98"/>
    </row>
    <row r="917" spans="1:9">
      <c r="A917" s="98"/>
      <c r="B917" s="98"/>
      <c r="C917" s="99"/>
      <c r="D917" s="99"/>
      <c r="E917" s="99"/>
      <c r="F917" s="98"/>
      <c r="G917" s="98"/>
      <c r="H917" s="98"/>
      <c r="I917" s="98"/>
    </row>
    <row r="918" spans="1:9">
      <c r="A918" s="98"/>
      <c r="B918" s="98"/>
      <c r="C918" s="99"/>
      <c r="D918" s="99"/>
      <c r="E918" s="99"/>
      <c r="F918" s="98"/>
      <c r="G918" s="98"/>
      <c r="H918" s="98"/>
      <c r="I918" s="98"/>
    </row>
    <row r="919" spans="1:9">
      <c r="A919" s="98"/>
      <c r="B919" s="98"/>
      <c r="C919" s="99"/>
      <c r="D919" s="99"/>
      <c r="E919" s="99"/>
      <c r="F919" s="98"/>
      <c r="G919" s="98"/>
      <c r="H919" s="98"/>
      <c r="I919" s="98"/>
    </row>
    <row r="920" spans="1:9">
      <c r="A920" s="98"/>
      <c r="B920" s="98"/>
      <c r="C920" s="99"/>
      <c r="D920" s="99"/>
      <c r="E920" s="99"/>
      <c r="F920" s="98"/>
      <c r="G920" s="98"/>
      <c r="H920" s="98"/>
      <c r="I920" s="98"/>
    </row>
    <row r="921" spans="1:9">
      <c r="A921" s="98"/>
      <c r="B921" s="98"/>
      <c r="C921" s="99"/>
      <c r="D921" s="99"/>
      <c r="E921" s="99"/>
      <c r="F921" s="98"/>
      <c r="G921" s="98"/>
      <c r="H921" s="98"/>
      <c r="I921" s="98"/>
    </row>
    <row r="922" spans="1:9">
      <c r="A922" s="98"/>
      <c r="B922" s="98"/>
      <c r="C922" s="99"/>
      <c r="D922" s="99"/>
      <c r="E922" s="99"/>
      <c r="F922" s="98"/>
      <c r="G922" s="98"/>
      <c r="H922" s="98"/>
      <c r="I922" s="98"/>
    </row>
    <row r="923" spans="1:9">
      <c r="A923" s="98"/>
      <c r="B923" s="98"/>
      <c r="C923" s="99"/>
      <c r="D923" s="99"/>
      <c r="E923" s="99"/>
      <c r="F923" s="98"/>
      <c r="G923" s="98"/>
      <c r="H923" s="98"/>
      <c r="I923" s="98"/>
    </row>
    <row r="924" spans="1:9">
      <c r="A924" s="98"/>
      <c r="B924" s="98"/>
      <c r="C924" s="99"/>
      <c r="D924" s="99"/>
      <c r="E924" s="99"/>
      <c r="F924" s="98"/>
      <c r="G924" s="98"/>
      <c r="H924" s="98"/>
      <c r="I924" s="98"/>
    </row>
    <row r="925" spans="1:9">
      <c r="A925" s="98"/>
      <c r="B925" s="98"/>
      <c r="C925" s="99"/>
      <c r="D925" s="99"/>
      <c r="E925" s="99"/>
      <c r="F925" s="98"/>
      <c r="G925" s="98"/>
      <c r="H925" s="98"/>
      <c r="I925" s="98"/>
    </row>
    <row r="926" spans="1:9">
      <c r="A926" s="98"/>
      <c r="B926" s="98"/>
      <c r="C926" s="99"/>
      <c r="D926" s="99"/>
      <c r="E926" s="99"/>
      <c r="F926" s="98"/>
      <c r="G926" s="98"/>
      <c r="H926" s="98"/>
      <c r="I926" s="98"/>
    </row>
    <row r="927" spans="1:9">
      <c r="A927" s="98"/>
      <c r="B927" s="98"/>
      <c r="C927" s="99"/>
      <c r="D927" s="99"/>
      <c r="E927" s="99"/>
      <c r="F927" s="98"/>
      <c r="G927" s="98"/>
      <c r="H927" s="98"/>
      <c r="I927" s="98"/>
    </row>
    <row r="928" spans="1:9">
      <c r="A928" s="98"/>
      <c r="B928" s="98"/>
      <c r="C928" s="99"/>
      <c r="D928" s="99"/>
      <c r="E928" s="99"/>
      <c r="F928" s="98"/>
      <c r="G928" s="98"/>
      <c r="H928" s="98"/>
      <c r="I928" s="98"/>
    </row>
    <row r="929" spans="1:9">
      <c r="A929" s="98"/>
      <c r="B929" s="98"/>
      <c r="C929" s="99"/>
      <c r="D929" s="99"/>
      <c r="E929" s="99"/>
      <c r="F929" s="98"/>
      <c r="G929" s="98"/>
      <c r="H929" s="98"/>
      <c r="I929" s="98"/>
    </row>
    <row r="930" spans="1:9">
      <c r="A930" s="98"/>
      <c r="B930" s="98"/>
      <c r="C930" s="99"/>
      <c r="D930" s="99"/>
      <c r="E930" s="99"/>
      <c r="F930" s="98"/>
      <c r="G930" s="98"/>
      <c r="H930" s="98"/>
      <c r="I930" s="98"/>
    </row>
    <row r="931" spans="1:9">
      <c r="A931" s="98"/>
      <c r="B931" s="98"/>
      <c r="C931" s="99"/>
      <c r="D931" s="99"/>
      <c r="E931" s="99"/>
      <c r="F931" s="98"/>
      <c r="G931" s="98"/>
      <c r="H931" s="98"/>
      <c r="I931" s="98"/>
    </row>
    <row r="932" spans="1:9">
      <c r="A932" s="98"/>
      <c r="B932" s="98"/>
      <c r="C932" s="99"/>
      <c r="D932" s="99"/>
      <c r="E932" s="99"/>
      <c r="F932" s="98"/>
      <c r="G932" s="98"/>
      <c r="H932" s="98"/>
      <c r="I932" s="98"/>
    </row>
    <row r="933" spans="1:9">
      <c r="A933" s="98"/>
      <c r="B933" s="98"/>
      <c r="C933" s="99"/>
      <c r="D933" s="99"/>
      <c r="E933" s="99"/>
      <c r="F933" s="98"/>
      <c r="G933" s="98"/>
      <c r="H933" s="98"/>
      <c r="I933" s="98"/>
    </row>
    <row r="934" spans="1:9">
      <c r="A934" s="98"/>
      <c r="B934" s="98"/>
      <c r="C934" s="99"/>
      <c r="D934" s="99"/>
      <c r="E934" s="99"/>
      <c r="F934" s="98"/>
      <c r="G934" s="98"/>
      <c r="H934" s="98"/>
      <c r="I934" s="98"/>
    </row>
    <row r="935" spans="1:9">
      <c r="A935" s="98"/>
      <c r="B935" s="98"/>
      <c r="C935" s="99"/>
      <c r="D935" s="99"/>
      <c r="E935" s="99"/>
      <c r="F935" s="98"/>
      <c r="G935" s="98"/>
      <c r="H935" s="98"/>
      <c r="I935" s="98"/>
    </row>
    <row r="936" spans="1:9">
      <c r="A936" s="98"/>
      <c r="B936" s="98"/>
      <c r="C936" s="99"/>
      <c r="D936" s="99"/>
      <c r="E936" s="99"/>
      <c r="F936" s="98"/>
      <c r="G936" s="98"/>
      <c r="H936" s="98"/>
      <c r="I936" s="98"/>
    </row>
    <row r="937" spans="1:9">
      <c r="A937" s="98"/>
      <c r="B937" s="98"/>
      <c r="C937" s="99"/>
      <c r="D937" s="99"/>
      <c r="E937" s="99"/>
      <c r="F937" s="98"/>
      <c r="G937" s="98"/>
      <c r="H937" s="98"/>
      <c r="I937" s="98"/>
    </row>
    <row r="938" spans="1:9">
      <c r="A938" s="98"/>
      <c r="B938" s="98"/>
      <c r="C938" s="99"/>
      <c r="D938" s="99"/>
      <c r="E938" s="99"/>
      <c r="F938" s="98"/>
      <c r="G938" s="98"/>
      <c r="H938" s="98"/>
      <c r="I938" s="98"/>
    </row>
    <row r="939" spans="1:9">
      <c r="A939" s="98"/>
      <c r="B939" s="98"/>
      <c r="C939" s="99"/>
      <c r="D939" s="99"/>
      <c r="E939" s="99"/>
      <c r="F939" s="98"/>
      <c r="G939" s="98"/>
      <c r="H939" s="98"/>
      <c r="I939" s="98"/>
    </row>
    <row r="940" spans="1:9">
      <c r="A940" s="98"/>
      <c r="B940" s="98"/>
      <c r="C940" s="99"/>
      <c r="D940" s="99"/>
      <c r="E940" s="99"/>
      <c r="F940" s="98"/>
      <c r="G940" s="98"/>
      <c r="H940" s="98"/>
      <c r="I940" s="98"/>
    </row>
    <row r="941" spans="1:9">
      <c r="A941" s="98"/>
      <c r="B941" s="98"/>
      <c r="C941" s="99"/>
      <c r="D941" s="99"/>
      <c r="E941" s="99"/>
      <c r="F941" s="98"/>
      <c r="G941" s="98"/>
      <c r="H941" s="98"/>
      <c r="I941" s="98"/>
    </row>
    <row r="942" spans="1:9">
      <c r="A942" s="98"/>
      <c r="B942" s="98"/>
      <c r="C942" s="99"/>
      <c r="D942" s="99"/>
      <c r="E942" s="99"/>
      <c r="F942" s="98"/>
      <c r="G942" s="98"/>
      <c r="H942" s="98"/>
      <c r="I942" s="98"/>
    </row>
    <row r="943" spans="1:9">
      <c r="A943" s="98"/>
      <c r="B943" s="98"/>
      <c r="C943" s="99"/>
      <c r="D943" s="99"/>
      <c r="E943" s="99"/>
      <c r="F943" s="98"/>
      <c r="G943" s="98"/>
      <c r="H943" s="98"/>
      <c r="I943" s="98"/>
    </row>
    <row r="944" spans="1:9">
      <c r="A944" s="98"/>
      <c r="B944" s="98"/>
      <c r="C944" s="99"/>
      <c r="D944" s="99"/>
      <c r="E944" s="99"/>
      <c r="F944" s="98"/>
      <c r="G944" s="98"/>
      <c r="H944" s="98"/>
      <c r="I944" s="98"/>
    </row>
    <row r="945" spans="1:9">
      <c r="A945" s="98"/>
      <c r="B945" s="98"/>
      <c r="C945" s="99"/>
      <c r="D945" s="99"/>
      <c r="E945" s="99"/>
      <c r="F945" s="98"/>
      <c r="G945" s="98"/>
      <c r="H945" s="98"/>
      <c r="I945" s="98"/>
    </row>
    <row r="946" spans="1:9">
      <c r="A946" s="98"/>
      <c r="B946" s="98"/>
      <c r="C946" s="99"/>
      <c r="D946" s="99"/>
      <c r="E946" s="99"/>
      <c r="F946" s="98"/>
      <c r="G946" s="98"/>
      <c r="H946" s="98"/>
      <c r="I946" s="98"/>
    </row>
    <row r="947" spans="1:9">
      <c r="A947" s="98"/>
      <c r="B947" s="98"/>
      <c r="C947" s="99"/>
      <c r="D947" s="99"/>
      <c r="E947" s="99"/>
      <c r="F947" s="98"/>
      <c r="G947" s="98"/>
      <c r="H947" s="98"/>
      <c r="I947" s="98"/>
    </row>
    <row r="948" spans="1:9">
      <c r="A948" s="98"/>
      <c r="B948" s="98"/>
      <c r="C948" s="99"/>
      <c r="D948" s="99"/>
      <c r="E948" s="99"/>
      <c r="F948" s="98"/>
      <c r="G948" s="98"/>
      <c r="H948" s="98"/>
      <c r="I948" s="98"/>
    </row>
    <row r="949" spans="1:9">
      <c r="A949" s="98"/>
      <c r="B949" s="98"/>
      <c r="C949" s="99"/>
      <c r="D949" s="99"/>
      <c r="E949" s="99"/>
      <c r="F949" s="98"/>
      <c r="G949" s="98"/>
      <c r="H949" s="98"/>
      <c r="I949" s="98"/>
    </row>
    <row r="950" spans="1:9">
      <c r="A950" s="98"/>
      <c r="B950" s="98"/>
      <c r="C950" s="99"/>
      <c r="D950" s="99"/>
      <c r="E950" s="99"/>
      <c r="F950" s="98"/>
      <c r="G950" s="98"/>
      <c r="H950" s="98"/>
      <c r="I950" s="98"/>
    </row>
    <row r="951" spans="1:9">
      <c r="A951" s="98"/>
      <c r="B951" s="98"/>
      <c r="C951" s="99"/>
      <c r="D951" s="99"/>
      <c r="E951" s="99"/>
      <c r="F951" s="98"/>
      <c r="G951" s="98"/>
      <c r="H951" s="98"/>
      <c r="I951" s="98"/>
    </row>
    <row r="952" spans="1:9">
      <c r="A952" s="98"/>
      <c r="B952" s="98"/>
      <c r="C952" s="99"/>
      <c r="D952" s="99"/>
      <c r="E952" s="99"/>
      <c r="F952" s="98"/>
      <c r="G952" s="98"/>
      <c r="H952" s="98"/>
      <c r="I952" s="98"/>
    </row>
    <row r="953" spans="1:9">
      <c r="A953" s="98"/>
      <c r="B953" s="98"/>
      <c r="C953" s="99"/>
      <c r="D953" s="99"/>
      <c r="E953" s="99"/>
      <c r="F953" s="98"/>
      <c r="G953" s="98"/>
      <c r="H953" s="98"/>
      <c r="I953" s="98"/>
    </row>
    <row r="954" spans="1:9">
      <c r="A954" s="98"/>
      <c r="B954" s="98"/>
      <c r="C954" s="99"/>
      <c r="D954" s="99"/>
      <c r="E954" s="99"/>
      <c r="F954" s="98"/>
      <c r="G954" s="98"/>
      <c r="H954" s="98"/>
      <c r="I954" s="98"/>
    </row>
    <row r="955" spans="1:9">
      <c r="A955" s="98"/>
      <c r="B955" s="98"/>
      <c r="C955" s="99"/>
      <c r="D955" s="99"/>
      <c r="E955" s="99"/>
      <c r="F955" s="98"/>
      <c r="G955" s="98"/>
      <c r="H955" s="98"/>
      <c r="I955" s="98"/>
    </row>
    <row r="956" spans="1:9">
      <c r="A956" s="98"/>
      <c r="B956" s="98"/>
      <c r="C956" s="99"/>
      <c r="D956" s="99"/>
      <c r="E956" s="99"/>
      <c r="F956" s="98"/>
      <c r="G956" s="98"/>
      <c r="H956" s="98"/>
      <c r="I956" s="98"/>
    </row>
    <row r="957" spans="1:9">
      <c r="A957" s="98"/>
      <c r="B957" s="98"/>
      <c r="C957" s="99"/>
      <c r="D957" s="99"/>
      <c r="E957" s="99"/>
      <c r="F957" s="98"/>
      <c r="G957" s="98"/>
      <c r="H957" s="98"/>
      <c r="I957" s="98"/>
    </row>
    <row r="958" spans="1:9">
      <c r="A958" s="98"/>
      <c r="B958" s="98"/>
      <c r="C958" s="99"/>
      <c r="D958" s="99"/>
      <c r="E958" s="99"/>
      <c r="F958" s="98"/>
      <c r="G958" s="98"/>
      <c r="H958" s="98"/>
      <c r="I958" s="98"/>
    </row>
    <row r="959" spans="1:9">
      <c r="A959" s="98"/>
      <c r="B959" s="98"/>
      <c r="C959" s="99"/>
      <c r="D959" s="99"/>
      <c r="E959" s="99"/>
      <c r="F959" s="98"/>
      <c r="G959" s="98"/>
      <c r="H959" s="98"/>
      <c r="I959" s="98"/>
    </row>
    <row r="960" spans="1:9">
      <c r="A960" s="98"/>
      <c r="B960" s="98"/>
      <c r="C960" s="99"/>
      <c r="D960" s="99"/>
      <c r="E960" s="99"/>
      <c r="F960" s="98"/>
      <c r="G960" s="98"/>
      <c r="H960" s="98"/>
      <c r="I960" s="98"/>
    </row>
    <row r="961" spans="1:9">
      <c r="A961" s="98"/>
      <c r="B961" s="98"/>
      <c r="C961" s="99"/>
      <c r="D961" s="99"/>
      <c r="E961" s="99"/>
      <c r="F961" s="98"/>
      <c r="G961" s="98"/>
      <c r="H961" s="98"/>
      <c r="I961" s="98"/>
    </row>
    <row r="962" spans="1:9">
      <c r="A962" s="98"/>
      <c r="B962" s="98"/>
      <c r="C962" s="99"/>
      <c r="D962" s="99"/>
      <c r="E962" s="99"/>
      <c r="F962" s="98"/>
      <c r="G962" s="98"/>
      <c r="H962" s="98"/>
      <c r="I962" s="98"/>
    </row>
    <row r="963" spans="1:9">
      <c r="A963" s="98"/>
      <c r="B963" s="98"/>
      <c r="C963" s="99"/>
      <c r="D963" s="99"/>
      <c r="E963" s="99"/>
      <c r="F963" s="98"/>
      <c r="G963" s="98"/>
      <c r="H963" s="98"/>
      <c r="I963" s="98"/>
    </row>
    <row r="964" spans="1:9">
      <c r="A964" s="98"/>
      <c r="B964" s="98"/>
      <c r="C964" s="99"/>
      <c r="D964" s="99"/>
      <c r="E964" s="99"/>
      <c r="F964" s="98"/>
      <c r="G964" s="98"/>
      <c r="H964" s="98"/>
      <c r="I964" s="98"/>
    </row>
    <row r="965" spans="1:9">
      <c r="A965" s="98"/>
      <c r="B965" s="98"/>
      <c r="C965" s="99"/>
      <c r="D965" s="99"/>
      <c r="E965" s="99"/>
      <c r="F965" s="98"/>
      <c r="G965" s="98"/>
      <c r="H965" s="98"/>
      <c r="I965" s="98"/>
    </row>
    <row r="966" spans="1:9">
      <c r="A966" s="98"/>
      <c r="B966" s="98"/>
      <c r="C966" s="99"/>
      <c r="D966" s="99"/>
      <c r="E966" s="99"/>
      <c r="F966" s="98"/>
      <c r="G966" s="98"/>
      <c r="H966" s="98"/>
      <c r="I966" s="98"/>
    </row>
    <row r="967" spans="1:9">
      <c r="A967" s="98"/>
      <c r="B967" s="98"/>
      <c r="C967" s="99"/>
      <c r="D967" s="99"/>
      <c r="E967" s="99"/>
      <c r="F967" s="98"/>
      <c r="G967" s="98"/>
      <c r="H967" s="98"/>
      <c r="I967" s="98"/>
    </row>
    <row r="968" spans="1:9">
      <c r="A968" s="98"/>
      <c r="B968" s="98"/>
      <c r="C968" s="99"/>
      <c r="D968" s="99"/>
      <c r="E968" s="99"/>
      <c r="F968" s="98"/>
      <c r="G968" s="98"/>
      <c r="H968" s="98"/>
      <c r="I968" s="98"/>
    </row>
    <row r="969" spans="1:9">
      <c r="A969" s="98"/>
      <c r="B969" s="98"/>
      <c r="C969" s="99"/>
      <c r="D969" s="99"/>
      <c r="E969" s="99"/>
      <c r="F969" s="98"/>
      <c r="G969" s="98"/>
      <c r="H969" s="98"/>
      <c r="I969" s="98"/>
    </row>
    <row r="970" spans="1:9">
      <c r="A970" s="98"/>
      <c r="B970" s="98"/>
      <c r="C970" s="99"/>
      <c r="D970" s="99"/>
      <c r="E970" s="99"/>
      <c r="F970" s="98"/>
      <c r="G970" s="98"/>
      <c r="H970" s="98"/>
      <c r="I970" s="98"/>
    </row>
    <row r="971" spans="1:9">
      <c r="A971" s="98"/>
      <c r="B971" s="98"/>
      <c r="C971" s="99"/>
      <c r="D971" s="99"/>
      <c r="E971" s="99"/>
      <c r="F971" s="98"/>
      <c r="G971" s="98"/>
      <c r="H971" s="98"/>
      <c r="I971" s="98"/>
    </row>
    <row r="972" spans="1:9">
      <c r="A972" s="98"/>
      <c r="B972" s="98"/>
      <c r="C972" s="99"/>
      <c r="D972" s="99"/>
      <c r="E972" s="99"/>
      <c r="F972" s="98"/>
      <c r="G972" s="98"/>
      <c r="H972" s="98"/>
      <c r="I972" s="98"/>
    </row>
    <row r="973" spans="1:9">
      <c r="A973" s="98"/>
      <c r="B973" s="98"/>
      <c r="C973" s="99"/>
      <c r="D973" s="99"/>
      <c r="E973" s="99"/>
      <c r="F973" s="98"/>
      <c r="G973" s="98"/>
      <c r="H973" s="98"/>
      <c r="I973" s="98"/>
    </row>
    <row r="974" spans="1:9">
      <c r="A974" s="98"/>
      <c r="B974" s="98"/>
      <c r="C974" s="99"/>
      <c r="D974" s="99"/>
      <c r="E974" s="99"/>
      <c r="F974" s="98"/>
      <c r="G974" s="98"/>
      <c r="H974" s="98"/>
      <c r="I974" s="98"/>
    </row>
    <row r="975" spans="1:9">
      <c r="A975" s="98"/>
      <c r="B975" s="98"/>
      <c r="C975" s="99"/>
      <c r="D975" s="99"/>
      <c r="E975" s="99"/>
      <c r="F975" s="98"/>
      <c r="G975" s="98"/>
      <c r="H975" s="98"/>
      <c r="I975" s="98"/>
    </row>
    <row r="976" spans="1:9">
      <c r="A976" s="98"/>
      <c r="B976" s="98"/>
      <c r="C976" s="99"/>
      <c r="D976" s="99"/>
      <c r="E976" s="99"/>
      <c r="F976" s="98"/>
      <c r="G976" s="98"/>
      <c r="H976" s="98"/>
      <c r="I976" s="98"/>
    </row>
    <row r="977" spans="1:9">
      <c r="A977" s="98"/>
      <c r="B977" s="98"/>
      <c r="C977" s="99"/>
      <c r="D977" s="99"/>
      <c r="E977" s="99"/>
      <c r="F977" s="98"/>
      <c r="G977" s="98"/>
      <c r="H977" s="98"/>
      <c r="I977" s="98"/>
    </row>
    <row r="978" spans="1:9">
      <c r="A978" s="98"/>
      <c r="B978" s="98"/>
      <c r="C978" s="99"/>
      <c r="D978" s="99"/>
      <c r="E978" s="99"/>
      <c r="F978" s="98"/>
      <c r="G978" s="98"/>
      <c r="H978" s="98"/>
      <c r="I978" s="98"/>
    </row>
    <row r="979" spans="1:9">
      <c r="A979" s="98"/>
      <c r="B979" s="98"/>
      <c r="C979" s="99"/>
      <c r="D979" s="99"/>
      <c r="E979" s="99"/>
      <c r="F979" s="98"/>
      <c r="G979" s="98"/>
      <c r="H979" s="98"/>
      <c r="I979" s="98"/>
    </row>
    <row r="980" spans="1:9">
      <c r="A980" s="98"/>
      <c r="B980" s="98"/>
      <c r="C980" s="99"/>
      <c r="D980" s="99"/>
      <c r="E980" s="99"/>
      <c r="F980" s="98"/>
      <c r="G980" s="98"/>
      <c r="H980" s="98"/>
      <c r="I980" s="98"/>
    </row>
    <row r="981" spans="1:9">
      <c r="A981" s="98"/>
      <c r="B981" s="98"/>
      <c r="C981" s="99"/>
      <c r="D981" s="99"/>
      <c r="E981" s="99"/>
      <c r="F981" s="98"/>
      <c r="G981" s="98"/>
      <c r="H981" s="98"/>
      <c r="I981" s="98"/>
    </row>
    <row r="982" spans="1:9">
      <c r="A982" s="98"/>
      <c r="B982" s="98"/>
      <c r="C982" s="99"/>
      <c r="D982" s="99"/>
      <c r="E982" s="99"/>
      <c r="F982" s="98"/>
      <c r="G982" s="98"/>
      <c r="H982" s="98"/>
      <c r="I982" s="98"/>
    </row>
    <row r="983" spans="1:9">
      <c r="A983" s="98"/>
      <c r="B983" s="98"/>
      <c r="C983" s="99"/>
      <c r="D983" s="99"/>
      <c r="E983" s="99"/>
      <c r="F983" s="98"/>
      <c r="G983" s="98"/>
      <c r="H983" s="98"/>
      <c r="I983" s="98"/>
    </row>
    <row r="984" spans="1:9">
      <c r="A984" s="98"/>
      <c r="B984" s="98"/>
      <c r="C984" s="99"/>
      <c r="D984" s="99"/>
      <c r="E984" s="99"/>
      <c r="F984" s="98"/>
      <c r="G984" s="98"/>
      <c r="H984" s="98"/>
      <c r="I984" s="98"/>
    </row>
    <row r="985" spans="1:9">
      <c r="A985" s="98"/>
      <c r="B985" s="98"/>
      <c r="C985" s="99"/>
      <c r="D985" s="99"/>
      <c r="E985" s="99"/>
      <c r="F985" s="98"/>
      <c r="G985" s="98"/>
      <c r="H985" s="98"/>
      <c r="I985" s="98"/>
    </row>
    <row r="986" spans="1:9">
      <c r="A986" s="98"/>
      <c r="B986" s="98"/>
      <c r="C986" s="99"/>
      <c r="D986" s="99"/>
      <c r="E986" s="99"/>
      <c r="F986" s="98"/>
      <c r="G986" s="98"/>
      <c r="H986" s="98"/>
      <c r="I986" s="98"/>
    </row>
    <row r="987" spans="1:9">
      <c r="A987" s="98"/>
      <c r="B987" s="98"/>
      <c r="C987" s="99"/>
      <c r="D987" s="99"/>
      <c r="E987" s="99"/>
      <c r="F987" s="98"/>
      <c r="G987" s="98"/>
      <c r="H987" s="98"/>
      <c r="I987" s="98"/>
    </row>
    <row r="988" spans="1:9">
      <c r="A988" s="98"/>
      <c r="B988" s="98"/>
      <c r="C988" s="99"/>
      <c r="D988" s="99"/>
      <c r="E988" s="99"/>
      <c r="F988" s="98"/>
      <c r="G988" s="98"/>
      <c r="H988" s="98"/>
      <c r="I988" s="98"/>
    </row>
    <row r="989" spans="1:9">
      <c r="A989" s="98"/>
      <c r="B989" s="98"/>
      <c r="C989" s="99"/>
      <c r="D989" s="99"/>
      <c r="E989" s="99"/>
      <c r="F989" s="98"/>
      <c r="G989" s="98"/>
      <c r="H989" s="98"/>
      <c r="I989" s="98"/>
    </row>
    <row r="990" spans="1:9">
      <c r="A990" s="98"/>
      <c r="B990" s="98"/>
      <c r="C990" s="99"/>
      <c r="D990" s="99"/>
      <c r="E990" s="99"/>
      <c r="F990" s="98"/>
      <c r="G990" s="98"/>
      <c r="H990" s="98"/>
      <c r="I990" s="98"/>
    </row>
    <row r="991" spans="1:9">
      <c r="A991" s="98"/>
      <c r="B991" s="98"/>
      <c r="C991" s="99"/>
      <c r="D991" s="99"/>
      <c r="E991" s="99"/>
      <c r="F991" s="98"/>
      <c r="G991" s="98"/>
      <c r="H991" s="98"/>
      <c r="I991" s="98"/>
    </row>
    <row r="992" spans="1:9">
      <c r="A992" s="98"/>
      <c r="B992" s="98"/>
      <c r="C992" s="99"/>
      <c r="D992" s="99"/>
      <c r="E992" s="99"/>
      <c r="F992" s="98"/>
      <c r="G992" s="98"/>
      <c r="H992" s="98"/>
      <c r="I992" s="98"/>
    </row>
    <row r="993" spans="1:9">
      <c r="A993" s="98"/>
      <c r="B993" s="98"/>
      <c r="C993" s="99"/>
      <c r="D993" s="99"/>
      <c r="E993" s="99"/>
      <c r="F993" s="98"/>
      <c r="G993" s="98"/>
      <c r="H993" s="98"/>
      <c r="I993" s="98"/>
    </row>
    <row r="994" spans="1:9">
      <c r="A994" s="98"/>
      <c r="B994" s="98"/>
      <c r="C994" s="99"/>
      <c r="D994" s="99"/>
      <c r="E994" s="99"/>
      <c r="F994" s="98"/>
      <c r="G994" s="98"/>
      <c r="H994" s="98"/>
      <c r="I994" s="98"/>
    </row>
    <row r="995" spans="1:9">
      <c r="A995" s="98"/>
      <c r="B995" s="98"/>
      <c r="C995" s="99"/>
      <c r="D995" s="99"/>
      <c r="E995" s="99"/>
      <c r="F995" s="98"/>
      <c r="G995" s="98"/>
      <c r="H995" s="98"/>
      <c r="I995" s="98"/>
    </row>
    <row r="996" spans="1:9">
      <c r="A996" s="98"/>
      <c r="B996" s="98"/>
      <c r="C996" s="99"/>
      <c r="D996" s="99"/>
      <c r="E996" s="99"/>
      <c r="F996" s="98"/>
      <c r="G996" s="98"/>
      <c r="H996" s="98"/>
      <c r="I996" s="98"/>
    </row>
    <row r="997" spans="1:9">
      <c r="A997" s="98"/>
      <c r="B997" s="98"/>
      <c r="C997" s="99"/>
      <c r="D997" s="99"/>
      <c r="E997" s="99"/>
      <c r="F997" s="98"/>
      <c r="G997" s="98"/>
      <c r="H997" s="98"/>
      <c r="I997" s="98"/>
    </row>
    <row r="998" spans="1:9">
      <c r="A998" s="98"/>
      <c r="B998" s="98"/>
      <c r="C998" s="99"/>
      <c r="D998" s="99"/>
      <c r="E998" s="99"/>
      <c r="F998" s="98"/>
      <c r="G998" s="98"/>
      <c r="H998" s="98"/>
      <c r="I998" s="98"/>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6836-3355-4F80-A898-346EA86A9D2C}">
  <sheetPr codeName="Sheet13"/>
  <dimension ref="A1:S52"/>
  <sheetViews>
    <sheetView topLeftCell="A7" workbookViewId="0">
      <selection activeCell="A25" sqref="A25"/>
    </sheetView>
  </sheetViews>
  <sheetFormatPr defaultColWidth="9.140625" defaultRowHeight="15"/>
  <cols>
    <col min="1" max="1" width="18.140625" style="60" bestFit="1" customWidth="1"/>
    <col min="2" max="2" width="9" style="60" bestFit="1" customWidth="1"/>
    <col min="3" max="3" width="13.7109375" style="60" bestFit="1" customWidth="1"/>
    <col min="4" max="4" width="5.140625" style="60" customWidth="1"/>
    <col min="5" max="5" width="16.7109375" style="60" bestFit="1" customWidth="1"/>
    <col min="6" max="6" width="5.140625" style="60" bestFit="1" customWidth="1"/>
    <col min="7" max="7" width="21" style="60" bestFit="1" customWidth="1"/>
    <col min="8" max="8" width="6.140625" style="60" customWidth="1"/>
    <col min="9" max="9" width="11.85546875" style="60" bestFit="1" customWidth="1"/>
    <col min="10" max="10" width="5.140625" style="60" bestFit="1" customWidth="1"/>
    <col min="11" max="11" width="13.5703125" style="60" bestFit="1" customWidth="1"/>
    <col min="12" max="12" width="5.140625" style="60" bestFit="1" customWidth="1"/>
    <col min="13" max="16384" width="9.140625" style="60"/>
  </cols>
  <sheetData>
    <row r="1" spans="1:19" ht="15.75" thickBot="1">
      <c r="A1" s="63" t="s">
        <v>291</v>
      </c>
      <c r="B1" s="63" t="s">
        <v>88</v>
      </c>
      <c r="C1" s="63" t="s">
        <v>292</v>
      </c>
      <c r="D1" s="63" t="s">
        <v>254</v>
      </c>
      <c r="E1" s="63" t="s">
        <v>293</v>
      </c>
      <c r="F1" s="63" t="s">
        <v>254</v>
      </c>
      <c r="G1" s="63" t="s">
        <v>294</v>
      </c>
      <c r="H1" s="63" t="s">
        <v>254</v>
      </c>
      <c r="I1" s="63" t="s">
        <v>295</v>
      </c>
      <c r="J1" s="63" t="s">
        <v>254</v>
      </c>
      <c r="K1" s="63" t="s">
        <v>296</v>
      </c>
      <c r="L1" s="191" t="s">
        <v>254</v>
      </c>
      <c r="N1" s="157" t="s">
        <v>382</v>
      </c>
      <c r="O1" s="157"/>
      <c r="P1" s="157"/>
      <c r="Q1" s="157"/>
      <c r="R1" s="157"/>
      <c r="S1" s="157"/>
    </row>
    <row r="2" spans="1:19" ht="15.75" thickTop="1">
      <c r="A2" s="61" t="s">
        <v>297</v>
      </c>
      <c r="B2" s="61" t="s">
        <v>298</v>
      </c>
      <c r="C2" s="192">
        <v>1315</v>
      </c>
      <c r="D2" s="198">
        <f>STANDARDIZE(C2,$C$51,$C$52)</f>
        <v>0.82802900516501809</v>
      </c>
      <c r="E2" s="193">
        <v>0.22</v>
      </c>
      <c r="F2" s="198">
        <f>STANDARDIZE(E2,$E$51,$E$52)</f>
        <v>-1.20418966071774</v>
      </c>
      <c r="G2" s="206">
        <v>26636</v>
      </c>
      <c r="H2" s="198">
        <f>STANDARDIZE(G2,$G$51,$G$52)</f>
        <v>-0.22144850789594658</v>
      </c>
      <c r="I2" s="194">
        <v>85</v>
      </c>
      <c r="J2" s="198">
        <f>STANDARDIZE(I2,$I$51,$I$52)</f>
        <v>0.79669977256421842</v>
      </c>
      <c r="K2" s="194">
        <v>93</v>
      </c>
      <c r="L2" s="198">
        <f>STANDARDIZE(K2,$K$51,$K$52)</f>
        <v>1.3096699405148919</v>
      </c>
      <c r="N2" s="157"/>
      <c r="O2" s="157"/>
      <c r="P2" s="157"/>
      <c r="Q2" s="157"/>
      <c r="R2" s="157"/>
      <c r="S2" s="157"/>
    </row>
    <row r="3" spans="1:19">
      <c r="A3" s="61" t="s">
        <v>299</v>
      </c>
      <c r="B3" s="61" t="s">
        <v>298</v>
      </c>
      <c r="C3" s="192">
        <v>1220</v>
      </c>
      <c r="D3" s="198">
        <f t="shared" ref="D3:D50" si="0">STANDARDIZE(C3,$C$51,$C$52)</f>
        <v>-0.68769062481656174</v>
      </c>
      <c r="E3" s="193">
        <v>0.53</v>
      </c>
      <c r="F3" s="198">
        <f t="shared" ref="F3:F50" si="1">STANDARDIZE(E3,$E$51,$E$52)</f>
        <v>1.114142525125412</v>
      </c>
      <c r="G3" s="206">
        <v>17653</v>
      </c>
      <c r="H3" s="198">
        <f t="shared" ref="H3:H50" si="2">STANDARDIZE(G3,$G$51,$G$52)</f>
        <v>-0.80237206429336194</v>
      </c>
      <c r="I3" s="194">
        <v>69</v>
      </c>
      <c r="J3" s="198">
        <f t="shared" ref="J3:J50" si="3">STANDARDIZE(I3,$I$51,$I$52)</f>
        <v>-0.38404242344777972</v>
      </c>
      <c r="K3" s="194">
        <v>80</v>
      </c>
      <c r="L3" s="198">
        <f t="shared" ref="L3:L50" si="4">STANDARDIZE(K3,$K$51,$K$52)</f>
        <v>-0.43564334841394964</v>
      </c>
      <c r="N3" s="157"/>
      <c r="O3" s="157"/>
      <c r="P3" s="157"/>
      <c r="Q3" s="157"/>
      <c r="R3" s="157"/>
      <c r="S3" s="157"/>
    </row>
    <row r="4" spans="1:19">
      <c r="A4" s="61" t="s">
        <v>300</v>
      </c>
      <c r="B4" s="61" t="s">
        <v>298</v>
      </c>
      <c r="C4" s="192">
        <v>1240</v>
      </c>
      <c r="D4" s="198">
        <f t="shared" si="0"/>
        <v>-0.36859175534675542</v>
      </c>
      <c r="E4" s="193">
        <v>0.36</v>
      </c>
      <c r="F4" s="198">
        <f t="shared" si="1"/>
        <v>-0.15720093162728438</v>
      </c>
      <c r="G4" s="206">
        <v>17554</v>
      </c>
      <c r="H4" s="198">
        <f t="shared" si="2"/>
        <v>-0.80877431655689802</v>
      </c>
      <c r="I4" s="194">
        <v>58</v>
      </c>
      <c r="J4" s="198">
        <f t="shared" si="3"/>
        <v>-1.1958026832060284</v>
      </c>
      <c r="K4" s="194">
        <v>88</v>
      </c>
      <c r="L4" s="198">
        <f t="shared" si="4"/>
        <v>0.63839559861918371</v>
      </c>
      <c r="N4" s="157"/>
      <c r="O4" s="157"/>
      <c r="P4" s="157"/>
      <c r="Q4" s="157"/>
      <c r="R4" s="157"/>
      <c r="S4" s="157"/>
    </row>
    <row r="5" spans="1:19">
      <c r="A5" s="61" t="s">
        <v>301</v>
      </c>
      <c r="B5" s="61" t="s">
        <v>302</v>
      </c>
      <c r="C5" s="192">
        <v>1176</v>
      </c>
      <c r="D5" s="198">
        <f t="shared" si="0"/>
        <v>-1.3897081376501355</v>
      </c>
      <c r="E5" s="193">
        <v>0.37</v>
      </c>
      <c r="F5" s="198">
        <f t="shared" si="1"/>
        <v>-8.241602240653749E-2</v>
      </c>
      <c r="G5" s="206">
        <v>23665</v>
      </c>
      <c r="H5" s="198">
        <f t="shared" si="2"/>
        <v>-0.41358074501681058</v>
      </c>
      <c r="I5" s="194">
        <v>95</v>
      </c>
      <c r="J5" s="198">
        <f t="shared" si="3"/>
        <v>1.5346636450717173</v>
      </c>
      <c r="K5" s="194">
        <v>68</v>
      </c>
      <c r="L5" s="198">
        <f t="shared" si="4"/>
        <v>-2.0467017689636497</v>
      </c>
      <c r="N5" s="157"/>
      <c r="O5" s="157"/>
      <c r="P5" s="157"/>
      <c r="Q5" s="157"/>
      <c r="R5" s="157"/>
      <c r="S5" s="157"/>
    </row>
    <row r="6" spans="1:19">
      <c r="A6" s="61" t="s">
        <v>303</v>
      </c>
      <c r="B6" s="61" t="s">
        <v>298</v>
      </c>
      <c r="C6" s="192">
        <v>1300</v>
      </c>
      <c r="D6" s="198">
        <f t="shared" si="0"/>
        <v>0.58870485306266329</v>
      </c>
      <c r="E6" s="193">
        <v>0.24</v>
      </c>
      <c r="F6" s="198">
        <f t="shared" si="1"/>
        <v>-1.0546198422762463</v>
      </c>
      <c r="G6" s="206">
        <v>25703</v>
      </c>
      <c r="H6" s="198">
        <f t="shared" si="2"/>
        <v>-0.28178488528866491</v>
      </c>
      <c r="I6" s="194">
        <v>78</v>
      </c>
      <c r="J6" s="198">
        <f t="shared" si="3"/>
        <v>0.28012506180896923</v>
      </c>
      <c r="K6" s="194">
        <v>90</v>
      </c>
      <c r="L6" s="198">
        <f t="shared" si="4"/>
        <v>0.90690533537746698</v>
      </c>
      <c r="N6" s="157"/>
      <c r="O6" s="157"/>
      <c r="P6" s="157"/>
      <c r="Q6" s="157"/>
      <c r="R6" s="157"/>
      <c r="S6" s="157"/>
    </row>
    <row r="7" spans="1:19">
      <c r="A7" s="61" t="s">
        <v>304</v>
      </c>
      <c r="B7" s="61" t="s">
        <v>302</v>
      </c>
      <c r="C7" s="192">
        <v>1281</v>
      </c>
      <c r="D7" s="198">
        <f t="shared" si="0"/>
        <v>0.28556092706634739</v>
      </c>
      <c r="E7" s="193">
        <v>0.24</v>
      </c>
      <c r="F7" s="198">
        <f t="shared" si="1"/>
        <v>-1.0546198422762463</v>
      </c>
      <c r="G7" s="206">
        <v>24201</v>
      </c>
      <c r="H7" s="198">
        <f t="shared" si="2"/>
        <v>-0.37891804589301953</v>
      </c>
      <c r="I7" s="194">
        <v>80</v>
      </c>
      <c r="J7" s="198">
        <f t="shared" si="3"/>
        <v>0.427717836310469</v>
      </c>
      <c r="K7" s="194">
        <v>90</v>
      </c>
      <c r="L7" s="198">
        <f t="shared" si="4"/>
        <v>0.90690533537746698</v>
      </c>
      <c r="N7" s="157"/>
      <c r="O7" s="157"/>
      <c r="P7" s="157"/>
      <c r="Q7" s="157"/>
      <c r="R7" s="157"/>
      <c r="S7" s="157"/>
    </row>
    <row r="8" spans="1:19">
      <c r="A8" s="61" t="s">
        <v>305</v>
      </c>
      <c r="B8" s="61" t="s">
        <v>298</v>
      </c>
      <c r="C8" s="192">
        <v>1255</v>
      </c>
      <c r="D8" s="198">
        <f t="shared" si="0"/>
        <v>-0.12926760324440073</v>
      </c>
      <c r="E8" s="193">
        <v>0.56000000000000005</v>
      </c>
      <c r="F8" s="198">
        <f t="shared" si="1"/>
        <v>1.3384972527876529</v>
      </c>
      <c r="G8" s="206">
        <v>18847</v>
      </c>
      <c r="H8" s="198">
        <f t="shared" si="2"/>
        <v>-0.72515702184223052</v>
      </c>
      <c r="I8" s="194">
        <v>70</v>
      </c>
      <c r="J8" s="198">
        <f t="shared" si="3"/>
        <v>-0.31024603619702984</v>
      </c>
      <c r="K8" s="194">
        <v>84</v>
      </c>
      <c r="L8" s="198">
        <f t="shared" si="4"/>
        <v>0.10137612510261702</v>
      </c>
      <c r="N8" s="157"/>
      <c r="O8" s="157"/>
      <c r="P8" s="157"/>
      <c r="Q8" s="157"/>
      <c r="R8" s="157"/>
      <c r="S8" s="157"/>
    </row>
    <row r="9" spans="1:19">
      <c r="A9" s="61" t="s">
        <v>306</v>
      </c>
      <c r="B9" s="61" t="s">
        <v>302</v>
      </c>
      <c r="C9" s="192">
        <v>1400</v>
      </c>
      <c r="D9" s="198">
        <f t="shared" si="0"/>
        <v>2.1841992004116948</v>
      </c>
      <c r="E9" s="193">
        <v>0.31</v>
      </c>
      <c r="F9" s="198">
        <f t="shared" si="1"/>
        <v>-0.53112547773101848</v>
      </c>
      <c r="G9" s="206">
        <v>102262</v>
      </c>
      <c r="H9" s="198">
        <f t="shared" si="2"/>
        <v>4.6692255292977451</v>
      </c>
      <c r="I9" s="194">
        <v>98</v>
      </c>
      <c r="J9" s="198">
        <f t="shared" si="3"/>
        <v>1.7560528068239669</v>
      </c>
      <c r="K9" s="194">
        <v>75</v>
      </c>
      <c r="L9" s="198">
        <f t="shared" si="4"/>
        <v>-1.106917690309658</v>
      </c>
      <c r="N9" s="157"/>
      <c r="O9" s="157"/>
      <c r="P9" s="157"/>
      <c r="Q9" s="157"/>
      <c r="R9" s="157"/>
      <c r="S9" s="157"/>
    </row>
    <row r="10" spans="1:19">
      <c r="A10" s="61" t="s">
        <v>307</v>
      </c>
      <c r="B10" s="61" t="s">
        <v>298</v>
      </c>
      <c r="C10" s="192">
        <v>1300</v>
      </c>
      <c r="D10" s="198">
        <f t="shared" si="0"/>
        <v>0.58870485306266329</v>
      </c>
      <c r="E10" s="193">
        <v>0.4</v>
      </c>
      <c r="F10" s="198">
        <f t="shared" si="1"/>
        <v>0.14193870525570321</v>
      </c>
      <c r="G10" s="206">
        <v>15904</v>
      </c>
      <c r="H10" s="198">
        <f t="shared" si="2"/>
        <v>-0.91547852094916504</v>
      </c>
      <c r="I10" s="194">
        <v>75</v>
      </c>
      <c r="J10" s="198">
        <f t="shared" si="3"/>
        <v>5.8735900056719574E-2</v>
      </c>
      <c r="K10" s="194">
        <v>80</v>
      </c>
      <c r="L10" s="198">
        <f t="shared" si="4"/>
        <v>-0.43564334841394964</v>
      </c>
      <c r="N10" s="157"/>
      <c r="O10" s="157"/>
      <c r="P10" s="157"/>
      <c r="Q10" s="157"/>
      <c r="R10" s="157"/>
      <c r="S10" s="157"/>
    </row>
    <row r="11" spans="1:19">
      <c r="A11" s="61" t="s">
        <v>308</v>
      </c>
      <c r="B11" s="61" t="s">
        <v>302</v>
      </c>
      <c r="C11" s="192">
        <v>1225</v>
      </c>
      <c r="D11" s="198">
        <f t="shared" si="0"/>
        <v>-0.60791590744911017</v>
      </c>
      <c r="E11" s="193">
        <v>0.64</v>
      </c>
      <c r="F11" s="198">
        <f t="shared" si="1"/>
        <v>1.9367765265536272</v>
      </c>
      <c r="G11" s="206">
        <v>33607</v>
      </c>
      <c r="H11" s="198">
        <f t="shared" si="2"/>
        <v>0.22936058835768613</v>
      </c>
      <c r="I11" s="194">
        <v>52</v>
      </c>
      <c r="J11" s="198">
        <f t="shared" si="3"/>
        <v>-1.6385810067105278</v>
      </c>
      <c r="K11" s="194">
        <v>77</v>
      </c>
      <c r="L11" s="198">
        <f t="shared" si="4"/>
        <v>-0.83840795355137465</v>
      </c>
      <c r="N11" s="157"/>
      <c r="O11" s="157"/>
      <c r="P11" s="157"/>
      <c r="Q11" s="157"/>
      <c r="R11" s="157"/>
      <c r="S11" s="157"/>
    </row>
    <row r="12" spans="1:19">
      <c r="A12" s="61" t="s">
        <v>309</v>
      </c>
      <c r="B12" s="61" t="s">
        <v>298</v>
      </c>
      <c r="C12" s="192">
        <v>1260</v>
      </c>
      <c r="D12" s="198">
        <f t="shared" si="0"/>
        <v>-4.9492885876949173E-2</v>
      </c>
      <c r="E12" s="193">
        <v>0.36</v>
      </c>
      <c r="F12" s="198">
        <f t="shared" si="1"/>
        <v>-0.15720093162728438</v>
      </c>
      <c r="G12" s="206">
        <v>20377</v>
      </c>
      <c r="H12" s="198">
        <f t="shared" si="2"/>
        <v>-0.62621312322394651</v>
      </c>
      <c r="I12" s="194">
        <v>68</v>
      </c>
      <c r="J12" s="198">
        <f t="shared" si="3"/>
        <v>-0.45783881069852961</v>
      </c>
      <c r="K12" s="194">
        <v>74</v>
      </c>
      <c r="L12" s="198">
        <f t="shared" si="4"/>
        <v>-1.2411725586887996</v>
      </c>
      <c r="N12" s="152" t="s">
        <v>348</v>
      </c>
      <c r="O12" s="152"/>
      <c r="P12" s="152"/>
      <c r="Q12" s="152"/>
      <c r="R12" s="152"/>
      <c r="S12" s="152"/>
    </row>
    <row r="13" spans="1:19">
      <c r="A13" s="61" t="s">
        <v>310</v>
      </c>
      <c r="B13" s="61" t="s">
        <v>298</v>
      </c>
      <c r="C13" s="192">
        <v>1200</v>
      </c>
      <c r="D13" s="198">
        <f t="shared" si="0"/>
        <v>-1.006789494286368</v>
      </c>
      <c r="E13" s="193">
        <v>0.46</v>
      </c>
      <c r="F13" s="198">
        <f t="shared" si="1"/>
        <v>0.59064816058018421</v>
      </c>
      <c r="G13" s="206">
        <v>18872</v>
      </c>
      <c r="H13" s="198">
        <f t="shared" si="2"/>
        <v>-0.72354029147265064</v>
      </c>
      <c r="I13" s="194">
        <v>52</v>
      </c>
      <c r="J13" s="198">
        <f t="shared" si="3"/>
        <v>-1.6385810067105278</v>
      </c>
      <c r="K13" s="194">
        <v>84</v>
      </c>
      <c r="L13" s="198">
        <f t="shared" si="4"/>
        <v>0.10137612510261702</v>
      </c>
      <c r="N13" s="152"/>
      <c r="O13" s="152"/>
      <c r="P13" s="152"/>
      <c r="Q13" s="152"/>
      <c r="R13" s="152"/>
      <c r="S13" s="152"/>
    </row>
    <row r="14" spans="1:19">
      <c r="A14" s="61" t="s">
        <v>311</v>
      </c>
      <c r="B14" s="61" t="s">
        <v>298</v>
      </c>
      <c r="C14" s="192">
        <v>1258</v>
      </c>
      <c r="D14" s="198">
        <f t="shared" si="0"/>
        <v>-8.1402772823929798E-2</v>
      </c>
      <c r="E14" s="193">
        <v>0.38</v>
      </c>
      <c r="F14" s="198">
        <f t="shared" si="1"/>
        <v>-7.6311131857905844E-3</v>
      </c>
      <c r="G14" s="206">
        <v>17520</v>
      </c>
      <c r="H14" s="198">
        <f t="shared" si="2"/>
        <v>-0.81097306985952655</v>
      </c>
      <c r="I14" s="194">
        <v>61</v>
      </c>
      <c r="J14" s="198">
        <f t="shared" si="3"/>
        <v>-0.9744135214537788</v>
      </c>
      <c r="K14" s="194">
        <v>85</v>
      </c>
      <c r="L14" s="198">
        <f t="shared" si="4"/>
        <v>0.23563099348175867</v>
      </c>
      <c r="N14" s="152"/>
      <c r="O14" s="152"/>
      <c r="P14" s="152"/>
      <c r="Q14" s="152"/>
      <c r="R14" s="152"/>
      <c r="S14" s="152"/>
    </row>
    <row r="15" spans="1:19" ht="15" customHeight="1">
      <c r="A15" s="61" t="s">
        <v>312</v>
      </c>
      <c r="B15" s="61" t="s">
        <v>302</v>
      </c>
      <c r="C15" s="192">
        <v>1268</v>
      </c>
      <c r="D15" s="198">
        <f t="shared" si="0"/>
        <v>7.8146661910973331E-2</v>
      </c>
      <c r="E15" s="193">
        <v>0.28999999999999998</v>
      </c>
      <c r="F15" s="198">
        <f t="shared" si="1"/>
        <v>-0.68069529617251223</v>
      </c>
      <c r="G15" s="206">
        <v>45879</v>
      </c>
      <c r="H15" s="198">
        <f t="shared" si="2"/>
        <v>1.0229811921770207</v>
      </c>
      <c r="I15" s="194">
        <v>78</v>
      </c>
      <c r="J15" s="198">
        <f t="shared" si="3"/>
        <v>0.28012506180896923</v>
      </c>
      <c r="K15" s="194">
        <v>90</v>
      </c>
      <c r="L15" s="198">
        <f t="shared" si="4"/>
        <v>0.90690533537746698</v>
      </c>
      <c r="N15" s="152"/>
      <c r="O15" s="152"/>
      <c r="P15" s="152"/>
      <c r="Q15" s="152"/>
      <c r="R15" s="152"/>
      <c r="S15" s="152"/>
    </row>
    <row r="16" spans="1:19">
      <c r="A16" s="61" t="s">
        <v>313</v>
      </c>
      <c r="B16" s="61" t="s">
        <v>302</v>
      </c>
      <c r="C16" s="192">
        <v>1280</v>
      </c>
      <c r="D16" s="198">
        <f t="shared" si="0"/>
        <v>0.26960598359285709</v>
      </c>
      <c r="E16" s="193">
        <v>0.3</v>
      </c>
      <c r="F16" s="198">
        <f t="shared" si="1"/>
        <v>-0.60591038695176536</v>
      </c>
      <c r="G16" s="206">
        <v>37137</v>
      </c>
      <c r="H16" s="198">
        <f t="shared" si="2"/>
        <v>0.45764291654235451</v>
      </c>
      <c r="I16" s="194">
        <v>85</v>
      </c>
      <c r="J16" s="198">
        <f t="shared" si="3"/>
        <v>0.79669977256421842</v>
      </c>
      <c r="K16" s="194">
        <v>83</v>
      </c>
      <c r="L16" s="198">
        <f t="shared" si="4"/>
        <v>-3.2878743276524645E-2</v>
      </c>
      <c r="N16" s="152"/>
      <c r="O16" s="152"/>
      <c r="P16" s="152"/>
      <c r="Q16" s="152"/>
      <c r="R16" s="152"/>
      <c r="S16" s="152"/>
    </row>
    <row r="17" spans="1:19">
      <c r="A17" s="61" t="s">
        <v>314</v>
      </c>
      <c r="B17" s="61" t="s">
        <v>298</v>
      </c>
      <c r="C17" s="192">
        <v>1230</v>
      </c>
      <c r="D17" s="198">
        <f t="shared" si="0"/>
        <v>-0.52814119008165861</v>
      </c>
      <c r="E17" s="193">
        <v>0.36</v>
      </c>
      <c r="F17" s="198">
        <f t="shared" si="1"/>
        <v>-0.15720093162728438</v>
      </c>
      <c r="G17" s="206">
        <v>17721</v>
      </c>
      <c r="H17" s="198">
        <f t="shared" si="2"/>
        <v>-0.79797455768810488</v>
      </c>
      <c r="I17" s="194">
        <v>77</v>
      </c>
      <c r="J17" s="198">
        <f t="shared" si="3"/>
        <v>0.20632867455821935</v>
      </c>
      <c r="K17" s="194">
        <v>89</v>
      </c>
      <c r="L17" s="198">
        <f t="shared" si="4"/>
        <v>0.77265046699832529</v>
      </c>
      <c r="N17" s="152"/>
      <c r="O17" s="152"/>
      <c r="P17" s="152"/>
      <c r="Q17" s="152"/>
      <c r="R17" s="152"/>
      <c r="S17" s="152"/>
    </row>
    <row r="18" spans="1:19">
      <c r="A18" s="61" t="s">
        <v>315</v>
      </c>
      <c r="B18" s="61" t="s">
        <v>302</v>
      </c>
      <c r="C18" s="192">
        <v>1310</v>
      </c>
      <c r="D18" s="198">
        <f t="shared" si="0"/>
        <v>0.74825428779756653</v>
      </c>
      <c r="E18" s="193">
        <v>0.25</v>
      </c>
      <c r="F18" s="198">
        <f t="shared" si="1"/>
        <v>-0.9798349330554994</v>
      </c>
      <c r="G18" s="206">
        <v>39504</v>
      </c>
      <c r="H18" s="198">
        <f t="shared" si="2"/>
        <v>0.61071494793417047</v>
      </c>
      <c r="I18" s="194">
        <v>91</v>
      </c>
      <c r="J18" s="198">
        <f t="shared" si="3"/>
        <v>1.2394780960687177</v>
      </c>
      <c r="K18" s="194">
        <v>91</v>
      </c>
      <c r="L18" s="198">
        <f t="shared" si="4"/>
        <v>1.0411602037566086</v>
      </c>
      <c r="N18" s="152"/>
      <c r="O18" s="152"/>
      <c r="P18" s="152"/>
      <c r="Q18" s="152"/>
      <c r="R18" s="152"/>
      <c r="S18" s="152"/>
    </row>
    <row r="19" spans="1:19">
      <c r="A19" s="61" t="s">
        <v>316</v>
      </c>
      <c r="B19" s="61" t="s">
        <v>302</v>
      </c>
      <c r="C19" s="192">
        <v>1278</v>
      </c>
      <c r="D19" s="198">
        <f t="shared" si="0"/>
        <v>0.23769609664587646</v>
      </c>
      <c r="E19" s="193">
        <v>0.24</v>
      </c>
      <c r="F19" s="198">
        <f t="shared" si="1"/>
        <v>-1.0546198422762463</v>
      </c>
      <c r="G19" s="206">
        <v>23115</v>
      </c>
      <c r="H19" s="198">
        <f t="shared" si="2"/>
        <v>-0.44914881314756627</v>
      </c>
      <c r="I19" s="194">
        <v>79</v>
      </c>
      <c r="J19" s="198">
        <f t="shared" si="3"/>
        <v>0.35392144905971912</v>
      </c>
      <c r="K19" s="194">
        <v>89</v>
      </c>
      <c r="L19" s="198">
        <f t="shared" si="4"/>
        <v>0.77265046699832529</v>
      </c>
      <c r="N19" s="152" t="s">
        <v>404</v>
      </c>
      <c r="O19" s="152"/>
      <c r="P19" s="152"/>
      <c r="Q19" s="152"/>
      <c r="R19" s="152"/>
      <c r="S19" s="152"/>
    </row>
    <row r="20" spans="1:19">
      <c r="A20" s="61" t="s">
        <v>317</v>
      </c>
      <c r="B20" s="61" t="s">
        <v>298</v>
      </c>
      <c r="C20" s="192">
        <v>1244</v>
      </c>
      <c r="D20" s="198">
        <f t="shared" si="0"/>
        <v>-0.30477198145279416</v>
      </c>
      <c r="E20" s="193">
        <v>0.67</v>
      </c>
      <c r="F20" s="198">
        <f t="shared" si="1"/>
        <v>2.161131254215868</v>
      </c>
      <c r="G20" s="206">
        <v>22301</v>
      </c>
      <c r="H20" s="198">
        <f t="shared" si="2"/>
        <v>-0.50178955398108471</v>
      </c>
      <c r="I20" s="194">
        <v>65</v>
      </c>
      <c r="J20" s="198">
        <f t="shared" si="3"/>
        <v>-0.67922797245077926</v>
      </c>
      <c r="K20" s="194">
        <v>73</v>
      </c>
      <c r="L20" s="198">
        <f t="shared" si="4"/>
        <v>-1.3754274270679412</v>
      </c>
      <c r="N20" s="152"/>
      <c r="O20" s="152"/>
      <c r="P20" s="152"/>
      <c r="Q20" s="152"/>
      <c r="R20" s="152"/>
      <c r="S20" s="152"/>
    </row>
    <row r="21" spans="1:19">
      <c r="A21" s="61" t="s">
        <v>318</v>
      </c>
      <c r="B21" s="61" t="s">
        <v>298</v>
      </c>
      <c r="C21" s="192">
        <v>1215</v>
      </c>
      <c r="D21" s="198">
        <f t="shared" si="0"/>
        <v>-0.7674653421840133</v>
      </c>
      <c r="E21" s="193">
        <v>0.38</v>
      </c>
      <c r="F21" s="198">
        <f t="shared" si="1"/>
        <v>-7.6311131857905844E-3</v>
      </c>
      <c r="G21" s="206">
        <v>20722</v>
      </c>
      <c r="H21" s="198">
        <f t="shared" si="2"/>
        <v>-0.60390224412374516</v>
      </c>
      <c r="I21" s="194">
        <v>51</v>
      </c>
      <c r="J21" s="198">
        <f t="shared" si="3"/>
        <v>-1.7123773939612776</v>
      </c>
      <c r="K21" s="194">
        <v>85</v>
      </c>
      <c r="L21" s="198">
        <f t="shared" si="4"/>
        <v>0.23563099348175867</v>
      </c>
      <c r="N21" s="152"/>
      <c r="O21" s="152"/>
      <c r="P21" s="152"/>
      <c r="Q21" s="152"/>
      <c r="R21" s="152"/>
      <c r="S21" s="152"/>
    </row>
    <row r="22" spans="1:19">
      <c r="A22" s="61" t="s">
        <v>319</v>
      </c>
      <c r="B22" s="61" t="s">
        <v>302</v>
      </c>
      <c r="C22" s="192">
        <v>1370</v>
      </c>
      <c r="D22" s="198">
        <f t="shared" si="0"/>
        <v>1.7055508962069852</v>
      </c>
      <c r="E22" s="193">
        <v>0.18</v>
      </c>
      <c r="F22" s="198">
        <f t="shared" si="1"/>
        <v>-1.5033292976007273</v>
      </c>
      <c r="G22" s="206">
        <v>46918</v>
      </c>
      <c r="H22" s="198">
        <f t="shared" si="2"/>
        <v>1.0901725063367573</v>
      </c>
      <c r="I22" s="194">
        <v>90</v>
      </c>
      <c r="J22" s="198">
        <f t="shared" si="3"/>
        <v>1.1656817088179678</v>
      </c>
      <c r="K22" s="194">
        <v>90</v>
      </c>
      <c r="L22" s="198">
        <f t="shared" si="4"/>
        <v>0.90690533537746698</v>
      </c>
      <c r="N22" s="152"/>
      <c r="O22" s="152"/>
      <c r="P22" s="152"/>
      <c r="Q22" s="152"/>
      <c r="R22" s="152"/>
      <c r="S22" s="152"/>
    </row>
    <row r="23" spans="1:19">
      <c r="A23" s="61" t="s">
        <v>320</v>
      </c>
      <c r="B23" s="61" t="s">
        <v>298</v>
      </c>
      <c r="C23" s="192">
        <v>1285</v>
      </c>
      <c r="D23" s="198">
        <f t="shared" si="0"/>
        <v>0.34938070096030865</v>
      </c>
      <c r="E23" s="193">
        <v>0.35</v>
      </c>
      <c r="F23" s="198">
        <f t="shared" si="1"/>
        <v>-0.23198584084803128</v>
      </c>
      <c r="G23" s="206">
        <v>19418</v>
      </c>
      <c r="H23" s="198">
        <f t="shared" si="2"/>
        <v>-0.68823090020102773</v>
      </c>
      <c r="I23" s="194">
        <v>71</v>
      </c>
      <c r="J23" s="198">
        <f t="shared" si="3"/>
        <v>-0.23644964894627998</v>
      </c>
      <c r="K23" s="194">
        <v>87</v>
      </c>
      <c r="L23" s="198">
        <f t="shared" si="4"/>
        <v>0.50414073024004202</v>
      </c>
      <c r="N23" s="152"/>
      <c r="O23" s="152"/>
      <c r="P23" s="152"/>
      <c r="Q23" s="152"/>
      <c r="R23" s="152"/>
      <c r="S23" s="152"/>
    </row>
    <row r="24" spans="1:19">
      <c r="A24" s="61" t="s">
        <v>321</v>
      </c>
      <c r="B24" s="61" t="s">
        <v>302</v>
      </c>
      <c r="C24" s="192">
        <v>1290</v>
      </c>
      <c r="D24" s="198">
        <f t="shared" si="0"/>
        <v>0.42915541832776022</v>
      </c>
      <c r="E24" s="193">
        <v>0.48</v>
      </c>
      <c r="F24" s="198">
        <f t="shared" si="1"/>
        <v>0.74021797902167763</v>
      </c>
      <c r="G24" s="206">
        <v>45460</v>
      </c>
      <c r="H24" s="198">
        <f t="shared" si="2"/>
        <v>0.9958847911828631</v>
      </c>
      <c r="I24" s="194">
        <v>69</v>
      </c>
      <c r="J24" s="198">
        <f t="shared" si="3"/>
        <v>-0.38404242344777972</v>
      </c>
      <c r="K24" s="194">
        <v>86</v>
      </c>
      <c r="L24" s="198">
        <f t="shared" si="4"/>
        <v>0.36988586186090033</v>
      </c>
      <c r="N24" s="152"/>
      <c r="O24" s="152"/>
      <c r="P24" s="152"/>
      <c r="Q24" s="152"/>
      <c r="R24" s="152"/>
      <c r="S24" s="152"/>
    </row>
    <row r="25" spans="1:19">
      <c r="A25" s="61" t="s">
        <v>322</v>
      </c>
      <c r="B25" s="61" t="s">
        <v>298</v>
      </c>
      <c r="C25" s="192">
        <v>1255</v>
      </c>
      <c r="D25" s="198">
        <f t="shared" si="0"/>
        <v>-0.12926760324440073</v>
      </c>
      <c r="E25" s="193">
        <v>0.25</v>
      </c>
      <c r="F25" s="198">
        <f t="shared" si="1"/>
        <v>-0.9798349330554994</v>
      </c>
      <c r="G25" s="206">
        <v>24718</v>
      </c>
      <c r="H25" s="198">
        <f t="shared" si="2"/>
        <v>-0.34548406185010921</v>
      </c>
      <c r="I25" s="194">
        <v>65</v>
      </c>
      <c r="J25" s="198">
        <f t="shared" si="3"/>
        <v>-0.67922797245077926</v>
      </c>
      <c r="K25" s="194">
        <v>92</v>
      </c>
      <c r="L25" s="198">
        <f t="shared" si="4"/>
        <v>1.1754150721357504</v>
      </c>
      <c r="N25" s="152"/>
      <c r="O25" s="152"/>
      <c r="P25" s="152"/>
      <c r="Q25" s="152"/>
      <c r="R25" s="152"/>
      <c r="S25" s="152"/>
    </row>
    <row r="26" spans="1:19">
      <c r="A26" s="61" t="s">
        <v>323</v>
      </c>
      <c r="B26" s="61" t="s">
        <v>302</v>
      </c>
      <c r="C26" s="192">
        <v>1357</v>
      </c>
      <c r="D26" s="198">
        <f t="shared" si="0"/>
        <v>1.4981366310516111</v>
      </c>
      <c r="E26" s="193">
        <v>0.3</v>
      </c>
      <c r="F26" s="198">
        <f t="shared" si="1"/>
        <v>-0.60591038695176536</v>
      </c>
      <c r="G26" s="206">
        <v>56766</v>
      </c>
      <c r="H26" s="198">
        <f t="shared" si="2"/>
        <v>1.727034933521634</v>
      </c>
      <c r="I26" s="194">
        <v>95</v>
      </c>
      <c r="J26" s="198">
        <f t="shared" si="3"/>
        <v>1.5346636450717173</v>
      </c>
      <c r="K26" s="194">
        <v>86</v>
      </c>
      <c r="L26" s="198">
        <f t="shared" si="4"/>
        <v>0.36988586186090033</v>
      </c>
    </row>
    <row r="27" spans="1:19">
      <c r="A27" s="61" t="s">
        <v>324</v>
      </c>
      <c r="B27" s="61" t="s">
        <v>298</v>
      </c>
      <c r="C27" s="192">
        <v>1200</v>
      </c>
      <c r="D27" s="198">
        <f t="shared" si="0"/>
        <v>-1.006789494286368</v>
      </c>
      <c r="E27" s="193">
        <v>0.61</v>
      </c>
      <c r="F27" s="198">
        <f t="shared" si="1"/>
        <v>1.7124217988913863</v>
      </c>
      <c r="G27" s="206">
        <v>23358</v>
      </c>
      <c r="H27" s="198">
        <f t="shared" si="2"/>
        <v>-0.43343419395525057</v>
      </c>
      <c r="I27" s="194">
        <v>47</v>
      </c>
      <c r="J27" s="198">
        <f t="shared" si="3"/>
        <v>-2.0075629429642774</v>
      </c>
      <c r="K27" s="194">
        <v>83</v>
      </c>
      <c r="L27" s="198">
        <f t="shared" si="4"/>
        <v>-3.2878743276524645E-2</v>
      </c>
    </row>
    <row r="28" spans="1:19">
      <c r="A28" s="61" t="s">
        <v>325</v>
      </c>
      <c r="B28" s="61" t="s">
        <v>302</v>
      </c>
      <c r="C28" s="192">
        <v>1230</v>
      </c>
      <c r="D28" s="198">
        <f t="shared" si="0"/>
        <v>-0.52814119008165861</v>
      </c>
      <c r="E28" s="193">
        <v>0.47</v>
      </c>
      <c r="F28" s="198">
        <f t="shared" si="1"/>
        <v>0.66543306980093064</v>
      </c>
      <c r="G28" s="206">
        <v>28851</v>
      </c>
      <c r="H28" s="198">
        <f t="shared" si="2"/>
        <v>-7.8206197151175896E-2</v>
      </c>
      <c r="I28" s="194">
        <v>77</v>
      </c>
      <c r="J28" s="198">
        <f t="shared" si="3"/>
        <v>0.20632867455821935</v>
      </c>
      <c r="K28" s="194">
        <v>82</v>
      </c>
      <c r="L28" s="198">
        <f t="shared" si="4"/>
        <v>-0.16713361165566631</v>
      </c>
    </row>
    <row r="29" spans="1:19">
      <c r="A29" s="61" t="s">
        <v>326</v>
      </c>
      <c r="B29" s="61" t="s">
        <v>298</v>
      </c>
      <c r="C29" s="192">
        <v>1247</v>
      </c>
      <c r="D29" s="198">
        <f t="shared" si="0"/>
        <v>-0.25690715103232326</v>
      </c>
      <c r="E29" s="193">
        <v>0.54</v>
      </c>
      <c r="F29" s="198">
        <f t="shared" si="1"/>
        <v>1.1889274343461589</v>
      </c>
      <c r="G29" s="206">
        <v>23591</v>
      </c>
      <c r="H29" s="198">
        <f t="shared" si="2"/>
        <v>-0.41836626691076678</v>
      </c>
      <c r="I29" s="194">
        <v>64</v>
      </c>
      <c r="J29" s="198">
        <f t="shared" si="3"/>
        <v>-0.75302435970152914</v>
      </c>
      <c r="K29" s="194">
        <v>77</v>
      </c>
      <c r="L29" s="198">
        <f t="shared" si="4"/>
        <v>-0.83840795355137465</v>
      </c>
    </row>
    <row r="30" spans="1:19">
      <c r="A30" s="61" t="s">
        <v>327</v>
      </c>
      <c r="B30" s="61" t="s">
        <v>298</v>
      </c>
      <c r="C30" s="192">
        <v>1170</v>
      </c>
      <c r="D30" s="198">
        <f t="shared" si="0"/>
        <v>-1.4854377984910774</v>
      </c>
      <c r="E30" s="193">
        <v>0.49</v>
      </c>
      <c r="F30" s="198">
        <f t="shared" si="1"/>
        <v>0.81500288824242451</v>
      </c>
      <c r="G30" s="206">
        <v>20192</v>
      </c>
      <c r="H30" s="198">
        <f t="shared" si="2"/>
        <v>-0.63817692795883696</v>
      </c>
      <c r="I30" s="194">
        <v>54</v>
      </c>
      <c r="J30" s="198">
        <f t="shared" si="3"/>
        <v>-1.490988232209028</v>
      </c>
      <c r="K30" s="194">
        <v>72</v>
      </c>
      <c r="L30" s="198">
        <f t="shared" si="4"/>
        <v>-1.509682295447083</v>
      </c>
    </row>
    <row r="31" spans="1:19">
      <c r="A31" s="61" t="s">
        <v>328</v>
      </c>
      <c r="B31" s="61" t="s">
        <v>298</v>
      </c>
      <c r="C31" s="192">
        <v>1320</v>
      </c>
      <c r="D31" s="198">
        <f t="shared" si="0"/>
        <v>0.90780372253246966</v>
      </c>
      <c r="E31" s="193">
        <v>0.33</v>
      </c>
      <c r="F31" s="198">
        <f t="shared" si="1"/>
        <v>-0.38155565928952467</v>
      </c>
      <c r="G31" s="206">
        <v>26668</v>
      </c>
      <c r="H31" s="198">
        <f t="shared" si="2"/>
        <v>-0.21937909302288444</v>
      </c>
      <c r="I31" s="194">
        <v>79</v>
      </c>
      <c r="J31" s="198">
        <f t="shared" si="3"/>
        <v>0.35392144905971912</v>
      </c>
      <c r="K31" s="194">
        <v>80</v>
      </c>
      <c r="L31" s="198">
        <f t="shared" si="4"/>
        <v>-0.43564334841394964</v>
      </c>
    </row>
    <row r="32" spans="1:19">
      <c r="A32" s="61" t="s">
        <v>329</v>
      </c>
      <c r="B32" s="61" t="s">
        <v>302</v>
      </c>
      <c r="C32" s="192">
        <v>1340</v>
      </c>
      <c r="D32" s="198">
        <f t="shared" si="0"/>
        <v>1.2269025920022758</v>
      </c>
      <c r="E32" s="193">
        <v>0.17</v>
      </c>
      <c r="F32" s="198">
        <f t="shared" si="1"/>
        <v>-1.578114206821474</v>
      </c>
      <c r="G32" s="206">
        <v>48123</v>
      </c>
      <c r="H32" s="198">
        <f t="shared" si="2"/>
        <v>1.1680989101505039</v>
      </c>
      <c r="I32" s="194">
        <v>89</v>
      </c>
      <c r="J32" s="198">
        <f t="shared" si="3"/>
        <v>1.091885321567218</v>
      </c>
      <c r="K32" s="194">
        <v>93</v>
      </c>
      <c r="L32" s="198">
        <f t="shared" si="4"/>
        <v>1.3096699405148919</v>
      </c>
    </row>
    <row r="33" spans="1:12">
      <c r="A33" s="61" t="s">
        <v>330</v>
      </c>
      <c r="B33" s="61" t="s">
        <v>302</v>
      </c>
      <c r="C33" s="192">
        <v>1327</v>
      </c>
      <c r="D33" s="198">
        <f t="shared" si="0"/>
        <v>1.0194883268469017</v>
      </c>
      <c r="E33" s="193">
        <v>0.24</v>
      </c>
      <c r="F33" s="198">
        <f t="shared" si="1"/>
        <v>-1.0546198422762463</v>
      </c>
      <c r="G33" s="206">
        <v>26730</v>
      </c>
      <c r="H33" s="198">
        <f t="shared" si="2"/>
        <v>-0.21536960170632652</v>
      </c>
      <c r="I33" s="194">
        <v>85</v>
      </c>
      <c r="J33" s="198">
        <f t="shared" si="3"/>
        <v>0.79669977256421842</v>
      </c>
      <c r="K33" s="194">
        <v>88</v>
      </c>
      <c r="L33" s="198">
        <f t="shared" si="4"/>
        <v>0.63839559861918371</v>
      </c>
    </row>
    <row r="34" spans="1:12">
      <c r="A34" s="61" t="s">
        <v>331</v>
      </c>
      <c r="B34" s="61" t="s">
        <v>298</v>
      </c>
      <c r="C34" s="192">
        <v>1195</v>
      </c>
      <c r="D34" s="198">
        <f t="shared" si="0"/>
        <v>-1.0865642116538194</v>
      </c>
      <c r="E34" s="193">
        <v>0.56999999999999995</v>
      </c>
      <c r="F34" s="198">
        <f t="shared" si="1"/>
        <v>1.4132821620083988</v>
      </c>
      <c r="G34" s="206">
        <v>25271</v>
      </c>
      <c r="H34" s="198">
        <f t="shared" si="2"/>
        <v>-0.3097219860750039</v>
      </c>
      <c r="I34" s="194">
        <v>65</v>
      </c>
      <c r="J34" s="198">
        <f t="shared" si="3"/>
        <v>-0.67922797245077926</v>
      </c>
      <c r="K34" s="194">
        <v>87</v>
      </c>
      <c r="L34" s="198">
        <f t="shared" si="4"/>
        <v>0.50414073024004202</v>
      </c>
    </row>
    <row r="35" spans="1:12">
      <c r="A35" s="61" t="s">
        <v>332</v>
      </c>
      <c r="B35" s="61" t="s">
        <v>302</v>
      </c>
      <c r="C35" s="192">
        <v>1370</v>
      </c>
      <c r="D35" s="198">
        <f t="shared" si="0"/>
        <v>1.7055508962069852</v>
      </c>
      <c r="E35" s="193">
        <v>0.18</v>
      </c>
      <c r="F35" s="198">
        <f t="shared" si="1"/>
        <v>-1.5033292976007273</v>
      </c>
      <c r="G35" s="206">
        <v>61921</v>
      </c>
      <c r="H35" s="198">
        <f t="shared" si="2"/>
        <v>2.0604047357289894</v>
      </c>
      <c r="I35" s="194">
        <v>92</v>
      </c>
      <c r="J35" s="198">
        <f t="shared" si="3"/>
        <v>1.3132744833194676</v>
      </c>
      <c r="K35" s="194">
        <v>88</v>
      </c>
      <c r="L35" s="198">
        <f t="shared" si="4"/>
        <v>0.63839559861918371</v>
      </c>
    </row>
    <row r="36" spans="1:12">
      <c r="A36" s="61" t="s">
        <v>333</v>
      </c>
      <c r="B36" s="61" t="s">
        <v>298</v>
      </c>
      <c r="C36" s="192">
        <v>1310</v>
      </c>
      <c r="D36" s="198">
        <f t="shared" si="0"/>
        <v>0.74825428779756653</v>
      </c>
      <c r="E36" s="193">
        <v>0.24</v>
      </c>
      <c r="F36" s="198">
        <f t="shared" si="1"/>
        <v>-1.0546198422762463</v>
      </c>
      <c r="G36" s="206">
        <v>27487</v>
      </c>
      <c r="H36" s="198">
        <f t="shared" si="2"/>
        <v>-0.16641500611545004</v>
      </c>
      <c r="I36" s="194">
        <v>78</v>
      </c>
      <c r="J36" s="198">
        <f t="shared" si="3"/>
        <v>0.28012506180896923</v>
      </c>
      <c r="K36" s="194">
        <v>88</v>
      </c>
      <c r="L36" s="198">
        <f t="shared" si="4"/>
        <v>0.63839559861918371</v>
      </c>
    </row>
    <row r="37" spans="1:12">
      <c r="A37" s="61" t="s">
        <v>334</v>
      </c>
      <c r="B37" s="61" t="s">
        <v>302</v>
      </c>
      <c r="C37" s="192">
        <v>1195</v>
      </c>
      <c r="D37" s="198">
        <f t="shared" si="0"/>
        <v>-1.0865642116538194</v>
      </c>
      <c r="E37" s="193">
        <v>0.6</v>
      </c>
      <c r="F37" s="198">
        <f t="shared" si="1"/>
        <v>1.6376368896706395</v>
      </c>
      <c r="G37" s="206">
        <v>21853</v>
      </c>
      <c r="H37" s="198">
        <f t="shared" si="2"/>
        <v>-0.53076136220395476</v>
      </c>
      <c r="I37" s="194">
        <v>71</v>
      </c>
      <c r="J37" s="198">
        <f t="shared" si="3"/>
        <v>-0.23644964894627998</v>
      </c>
      <c r="K37" s="194">
        <v>77</v>
      </c>
      <c r="L37" s="198">
        <f t="shared" si="4"/>
        <v>-0.83840795355137465</v>
      </c>
    </row>
    <row r="38" spans="1:12">
      <c r="A38" s="61" t="s">
        <v>335</v>
      </c>
      <c r="B38" s="61" t="s">
        <v>302</v>
      </c>
      <c r="C38" s="192">
        <v>1300</v>
      </c>
      <c r="D38" s="198">
        <f t="shared" si="0"/>
        <v>0.58870485306266329</v>
      </c>
      <c r="E38" s="193">
        <v>0.45</v>
      </c>
      <c r="F38" s="198">
        <f t="shared" si="1"/>
        <v>0.51586325135943734</v>
      </c>
      <c r="G38" s="206">
        <v>38937</v>
      </c>
      <c r="H38" s="198">
        <f t="shared" si="2"/>
        <v>0.57404750315210051</v>
      </c>
      <c r="I38" s="194">
        <v>74</v>
      </c>
      <c r="J38" s="198">
        <f t="shared" si="3"/>
        <v>-1.506048719403031E-2</v>
      </c>
      <c r="K38" s="194">
        <v>73</v>
      </c>
      <c r="L38" s="198">
        <f t="shared" si="4"/>
        <v>-1.3754274270679412</v>
      </c>
    </row>
    <row r="39" spans="1:12">
      <c r="A39" s="61" t="s">
        <v>336</v>
      </c>
      <c r="B39" s="61" t="s">
        <v>302</v>
      </c>
      <c r="C39" s="192">
        <v>1155</v>
      </c>
      <c r="D39" s="198">
        <f t="shared" si="0"/>
        <v>-1.724761950593432</v>
      </c>
      <c r="E39" s="193">
        <v>0.56000000000000005</v>
      </c>
      <c r="F39" s="198">
        <f t="shared" si="1"/>
        <v>1.3384972527876529</v>
      </c>
      <c r="G39" s="206">
        <v>38597</v>
      </c>
      <c r="H39" s="198">
        <f t="shared" si="2"/>
        <v>0.55205997012581509</v>
      </c>
      <c r="I39" s="194">
        <v>52</v>
      </c>
      <c r="J39" s="198">
        <f t="shared" si="3"/>
        <v>-1.6385810067105278</v>
      </c>
      <c r="K39" s="194">
        <v>73</v>
      </c>
      <c r="L39" s="198">
        <f t="shared" si="4"/>
        <v>-1.3754274270679412</v>
      </c>
    </row>
    <row r="40" spans="1:12">
      <c r="A40" s="61" t="s">
        <v>337</v>
      </c>
      <c r="B40" s="61" t="s">
        <v>302</v>
      </c>
      <c r="C40" s="192">
        <v>1280</v>
      </c>
      <c r="D40" s="198">
        <f t="shared" si="0"/>
        <v>0.26960598359285709</v>
      </c>
      <c r="E40" s="193">
        <v>0.41</v>
      </c>
      <c r="F40" s="198">
        <f t="shared" si="1"/>
        <v>0.21672361447644969</v>
      </c>
      <c r="G40" s="206">
        <v>30882</v>
      </c>
      <c r="H40" s="198">
        <f t="shared" si="2"/>
        <v>5.3136978073487426E-2</v>
      </c>
      <c r="I40" s="194">
        <v>87</v>
      </c>
      <c r="J40" s="198">
        <f t="shared" si="3"/>
        <v>0.94429254706571819</v>
      </c>
      <c r="K40" s="194">
        <v>86</v>
      </c>
      <c r="L40" s="198">
        <f t="shared" si="4"/>
        <v>0.36988586186090033</v>
      </c>
    </row>
    <row r="41" spans="1:12">
      <c r="A41" s="61" t="s">
        <v>338</v>
      </c>
      <c r="B41" s="61" t="s">
        <v>302</v>
      </c>
      <c r="C41" s="192">
        <v>1218</v>
      </c>
      <c r="D41" s="198">
        <f t="shared" si="0"/>
        <v>-0.71960051176354234</v>
      </c>
      <c r="E41" s="193">
        <v>0.37</v>
      </c>
      <c r="F41" s="198">
        <f t="shared" si="1"/>
        <v>-8.241602240653749E-2</v>
      </c>
      <c r="G41" s="206">
        <v>19365</v>
      </c>
      <c r="H41" s="198">
        <f t="shared" si="2"/>
        <v>-0.691658368584537</v>
      </c>
      <c r="I41" s="194">
        <v>77</v>
      </c>
      <c r="J41" s="198">
        <f t="shared" si="3"/>
        <v>0.20632867455821935</v>
      </c>
      <c r="K41" s="194">
        <v>88</v>
      </c>
      <c r="L41" s="198">
        <f t="shared" si="4"/>
        <v>0.63839559861918371</v>
      </c>
    </row>
    <row r="42" spans="1:12">
      <c r="A42" s="61" t="s">
        <v>339</v>
      </c>
      <c r="B42" s="61" t="s">
        <v>302</v>
      </c>
      <c r="C42" s="192">
        <v>1142</v>
      </c>
      <c r="D42" s="198">
        <f t="shared" si="0"/>
        <v>-1.932176215748806</v>
      </c>
      <c r="E42" s="193">
        <v>0.43</v>
      </c>
      <c r="F42" s="198">
        <f t="shared" si="1"/>
        <v>0.36629343291794347</v>
      </c>
      <c r="G42" s="206">
        <v>26859</v>
      </c>
      <c r="H42" s="198">
        <f t="shared" si="2"/>
        <v>-0.20702727299929471</v>
      </c>
      <c r="I42" s="194">
        <v>96</v>
      </c>
      <c r="J42" s="198">
        <f t="shared" si="3"/>
        <v>1.6084600323224671</v>
      </c>
      <c r="K42" s="194">
        <v>61</v>
      </c>
      <c r="L42" s="198">
        <f t="shared" si="4"/>
        <v>-2.986485847617641</v>
      </c>
    </row>
    <row r="43" spans="1:12">
      <c r="A43" s="61" t="s">
        <v>340</v>
      </c>
      <c r="B43" s="61" t="s">
        <v>302</v>
      </c>
      <c r="C43" s="192">
        <v>1109</v>
      </c>
      <c r="D43" s="198">
        <f t="shared" si="0"/>
        <v>-2.4586893503739864</v>
      </c>
      <c r="E43" s="193">
        <v>0.32</v>
      </c>
      <c r="F43" s="198">
        <f t="shared" si="1"/>
        <v>-0.45634056851027155</v>
      </c>
      <c r="G43" s="206">
        <v>19684</v>
      </c>
      <c r="H43" s="198">
        <f t="shared" si="2"/>
        <v>-0.67102888906869862</v>
      </c>
      <c r="I43" s="194">
        <v>82</v>
      </c>
      <c r="J43" s="198">
        <f t="shared" si="3"/>
        <v>0.57531061081196877</v>
      </c>
      <c r="K43" s="194">
        <v>73</v>
      </c>
      <c r="L43" s="198">
        <f t="shared" si="4"/>
        <v>-1.3754274270679412</v>
      </c>
    </row>
    <row r="44" spans="1:12">
      <c r="A44" s="61" t="s">
        <v>341</v>
      </c>
      <c r="B44" s="61" t="s">
        <v>298</v>
      </c>
      <c r="C44" s="192">
        <v>1287</v>
      </c>
      <c r="D44" s="198">
        <f t="shared" si="0"/>
        <v>0.38129058790728926</v>
      </c>
      <c r="E44" s="193">
        <v>0.43</v>
      </c>
      <c r="F44" s="198">
        <f t="shared" si="1"/>
        <v>0.36629343291794347</v>
      </c>
      <c r="G44" s="206">
        <v>20179</v>
      </c>
      <c r="H44" s="198">
        <f t="shared" si="2"/>
        <v>-0.63901762775101856</v>
      </c>
      <c r="I44" s="194">
        <v>53</v>
      </c>
      <c r="J44" s="198">
        <f t="shared" si="3"/>
        <v>-1.5647846194597779</v>
      </c>
      <c r="K44" s="194">
        <v>84</v>
      </c>
      <c r="L44" s="198">
        <f t="shared" si="4"/>
        <v>0.10137612510261702</v>
      </c>
    </row>
    <row r="45" spans="1:12">
      <c r="A45" s="61" t="s">
        <v>342</v>
      </c>
      <c r="B45" s="61" t="s">
        <v>302</v>
      </c>
      <c r="C45" s="192">
        <v>1225</v>
      </c>
      <c r="D45" s="198">
        <f t="shared" si="0"/>
        <v>-0.60791590744911017</v>
      </c>
      <c r="E45" s="193">
        <v>0.54</v>
      </c>
      <c r="F45" s="198">
        <f t="shared" si="1"/>
        <v>1.1889274343461589</v>
      </c>
      <c r="G45" s="206">
        <v>39883</v>
      </c>
      <c r="H45" s="198">
        <f t="shared" si="2"/>
        <v>0.63522458033700024</v>
      </c>
      <c r="I45" s="194">
        <v>71</v>
      </c>
      <c r="J45" s="198">
        <f t="shared" si="3"/>
        <v>-0.23644964894627998</v>
      </c>
      <c r="K45" s="194">
        <v>76</v>
      </c>
      <c r="L45" s="198">
        <f t="shared" si="4"/>
        <v>-0.97266282193051634</v>
      </c>
    </row>
    <row r="46" spans="1:12">
      <c r="A46" s="61" t="s">
        <v>343</v>
      </c>
      <c r="B46" s="61" t="s">
        <v>298</v>
      </c>
      <c r="C46" s="192">
        <v>1234</v>
      </c>
      <c r="D46" s="198">
        <f t="shared" si="0"/>
        <v>-0.46432141618769729</v>
      </c>
      <c r="E46" s="193">
        <v>0.28999999999999998</v>
      </c>
      <c r="F46" s="198">
        <f t="shared" si="1"/>
        <v>-0.68069529617251223</v>
      </c>
      <c r="G46" s="206">
        <v>17998</v>
      </c>
      <c r="H46" s="198">
        <f t="shared" si="2"/>
        <v>-0.7800611851931607</v>
      </c>
      <c r="I46" s="194">
        <v>61</v>
      </c>
      <c r="J46" s="198">
        <f t="shared" si="3"/>
        <v>-0.9744135214537788</v>
      </c>
      <c r="K46" s="194">
        <v>78</v>
      </c>
      <c r="L46" s="198">
        <f t="shared" si="4"/>
        <v>-0.70415308517223296</v>
      </c>
    </row>
    <row r="47" spans="1:12">
      <c r="A47" s="61" t="s">
        <v>344</v>
      </c>
      <c r="B47" s="61" t="s">
        <v>298</v>
      </c>
      <c r="C47" s="192">
        <v>1250</v>
      </c>
      <c r="D47" s="198">
        <f t="shared" si="0"/>
        <v>-0.20904232061185229</v>
      </c>
      <c r="E47" s="193">
        <v>0.49</v>
      </c>
      <c r="F47" s="198">
        <f t="shared" si="1"/>
        <v>0.81500288824242451</v>
      </c>
      <c r="G47" s="206">
        <v>27879</v>
      </c>
      <c r="H47" s="198">
        <f t="shared" si="2"/>
        <v>-0.1410646739204387</v>
      </c>
      <c r="I47" s="194">
        <v>76</v>
      </c>
      <c r="J47" s="198">
        <f t="shared" si="3"/>
        <v>0.13253228730746947</v>
      </c>
      <c r="K47" s="194">
        <v>86</v>
      </c>
      <c r="L47" s="198">
        <f t="shared" si="4"/>
        <v>0.36988586186090033</v>
      </c>
    </row>
    <row r="48" spans="1:12">
      <c r="A48" s="61" t="s">
        <v>345</v>
      </c>
      <c r="B48" s="61" t="s">
        <v>298</v>
      </c>
      <c r="C48" s="192">
        <v>1290</v>
      </c>
      <c r="D48" s="198">
        <f t="shared" si="0"/>
        <v>0.42915541832776022</v>
      </c>
      <c r="E48" s="193">
        <v>0.35</v>
      </c>
      <c r="F48" s="198">
        <f t="shared" si="1"/>
        <v>-0.23198584084803128</v>
      </c>
      <c r="G48" s="206">
        <v>19948</v>
      </c>
      <c r="H48" s="198">
        <f t="shared" si="2"/>
        <v>-0.65395621636593593</v>
      </c>
      <c r="I48" s="194">
        <v>73</v>
      </c>
      <c r="J48" s="198">
        <f t="shared" si="3"/>
        <v>-8.8856874444780201E-2</v>
      </c>
      <c r="K48" s="194">
        <v>91</v>
      </c>
      <c r="L48" s="198">
        <f t="shared" si="4"/>
        <v>1.0411602037566086</v>
      </c>
    </row>
    <row r="49" spans="1:12">
      <c r="A49" s="61" t="s">
        <v>346</v>
      </c>
      <c r="B49" s="61" t="s">
        <v>298</v>
      </c>
      <c r="C49" s="192">
        <v>1336</v>
      </c>
      <c r="D49" s="198">
        <f t="shared" si="0"/>
        <v>1.1630828181083146</v>
      </c>
      <c r="E49" s="193">
        <v>0.28000000000000003</v>
      </c>
      <c r="F49" s="198">
        <f t="shared" si="1"/>
        <v>-0.75548020539325877</v>
      </c>
      <c r="G49" s="206">
        <v>23772</v>
      </c>
      <c r="H49" s="198">
        <f t="shared" si="2"/>
        <v>-0.406661139035009</v>
      </c>
      <c r="I49" s="194">
        <v>86</v>
      </c>
      <c r="J49" s="198">
        <f t="shared" si="3"/>
        <v>0.87049615981496831</v>
      </c>
      <c r="K49" s="194">
        <v>93</v>
      </c>
      <c r="L49" s="198">
        <f t="shared" si="4"/>
        <v>1.3096699405148919</v>
      </c>
    </row>
    <row r="50" spans="1:12">
      <c r="A50" s="61" t="s">
        <v>347</v>
      </c>
      <c r="B50" s="61" t="s">
        <v>302</v>
      </c>
      <c r="C50" s="192">
        <v>1350</v>
      </c>
      <c r="D50" s="198">
        <f t="shared" si="0"/>
        <v>1.3864520267371789</v>
      </c>
      <c r="E50" s="193">
        <v>0.19</v>
      </c>
      <c r="F50" s="198">
        <f t="shared" si="1"/>
        <v>-1.4285443883799804</v>
      </c>
      <c r="G50" s="206">
        <v>52468</v>
      </c>
      <c r="H50" s="198">
        <f t="shared" si="2"/>
        <v>1.4490866483834739</v>
      </c>
      <c r="I50" s="194">
        <v>90</v>
      </c>
      <c r="J50" s="198">
        <f t="shared" si="3"/>
        <v>1.1656817088179678</v>
      </c>
      <c r="K50" s="194">
        <v>93</v>
      </c>
      <c r="L50" s="198">
        <f t="shared" si="4"/>
        <v>1.3096699405148919</v>
      </c>
    </row>
    <row r="51" spans="1:12">
      <c r="A51" s="21" t="s">
        <v>383</v>
      </c>
      <c r="C51" s="197">
        <f>AVERAGE(C2:C50)</f>
        <v>1263.1020408163265</v>
      </c>
      <c r="D51" s="195"/>
      <c r="E51" s="65">
        <f t="shared" ref="D51:L51" si="5">AVERAGE(E2:E50)</f>
        <v>0.38102040816326532</v>
      </c>
      <c r="F51" s="65"/>
      <c r="G51" s="207">
        <f t="shared" ref="G51" si="6">AVERAGE(G2:G50)</f>
        <v>30060.326530612245</v>
      </c>
      <c r="H51" s="195"/>
      <c r="I51" s="196">
        <f t="shared" si="5"/>
        <v>74.204081632653057</v>
      </c>
      <c r="J51" s="195"/>
      <c r="K51" s="196">
        <f>AVERAGE(K2:K50)</f>
        <v>83.244897959183675</v>
      </c>
    </row>
    <row r="52" spans="1:12">
      <c r="A52" s="21" t="s">
        <v>384</v>
      </c>
      <c r="C52" s="196">
        <f>STDEV(C2:C50)</f>
        <v>62.676499083906776</v>
      </c>
      <c r="E52" s="65">
        <f t="shared" ref="D52:L52" si="7">STDEV(E2:E50)</f>
        <v>0.13371681672411256</v>
      </c>
      <c r="F52" s="65"/>
      <c r="G52" s="207">
        <f t="shared" ref="F52:G52" si="8">STDEV(G2:G50)</f>
        <v>15463.308211682577</v>
      </c>
      <c r="I52" s="196">
        <f t="shared" si="7"/>
        <v>13.550798856889006</v>
      </c>
      <c r="K52" s="64">
        <f t="shared" si="7"/>
        <v>7.4485194620723618</v>
      </c>
    </row>
  </sheetData>
  <mergeCells count="3">
    <mergeCell ref="N12:S18"/>
    <mergeCell ref="N19:S25"/>
    <mergeCell ref="N1:S11"/>
  </mergeCells>
  <conditionalFormatting sqref="D2:D50">
    <cfRule type="colorScale" priority="6">
      <colorScale>
        <cfvo type="min"/>
        <cfvo type="max"/>
        <color rgb="FFFCFCFF"/>
        <color rgb="FF63BE7B"/>
      </colorScale>
    </cfRule>
  </conditionalFormatting>
  <conditionalFormatting sqref="F2:F50">
    <cfRule type="colorScale" priority="2">
      <colorScale>
        <cfvo type="min"/>
        <cfvo type="max"/>
        <color rgb="FFFCFCFF"/>
        <color rgb="FF63BE7B"/>
      </colorScale>
    </cfRule>
  </conditionalFormatting>
  <conditionalFormatting sqref="J2:J50">
    <cfRule type="colorScale" priority="4">
      <colorScale>
        <cfvo type="min"/>
        <cfvo type="max"/>
        <color rgb="FFFCFCFF"/>
        <color rgb="FF63BE7B"/>
      </colorScale>
    </cfRule>
  </conditionalFormatting>
  <conditionalFormatting sqref="L2:L50">
    <cfRule type="colorScale" priority="3">
      <colorScale>
        <cfvo type="min"/>
        <cfvo type="max"/>
        <color rgb="FFFCFCFF"/>
        <color rgb="FF63BE7B"/>
      </colorScale>
    </cfRule>
  </conditionalFormatting>
  <conditionalFormatting sqref="H2:H50">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312C5-2F86-4986-B1F2-E228A803B4C3}">
  <dimension ref="A1:P54"/>
  <sheetViews>
    <sheetView topLeftCell="C1" zoomScale="96" zoomScaleNormal="96" zoomScalePageLayoutView="96" workbookViewId="0">
      <selection activeCell="J33" sqref="J33"/>
    </sheetView>
  </sheetViews>
  <sheetFormatPr defaultColWidth="8.85546875" defaultRowHeight="12.75"/>
  <cols>
    <col min="1" max="1" width="22.140625" style="135" bestFit="1" customWidth="1"/>
    <col min="2" max="2" width="12.85546875" style="134" bestFit="1" customWidth="1"/>
    <col min="3" max="3" width="22.28515625" style="134" bestFit="1" customWidth="1"/>
    <col min="4" max="4" width="19" style="134" bestFit="1" customWidth="1"/>
    <col min="5" max="5" width="20.85546875" style="134" bestFit="1" customWidth="1"/>
    <col min="6" max="6" width="9.140625" style="134" bestFit="1" customWidth="1"/>
    <col min="7" max="7" width="8.7109375" style="61" bestFit="1" customWidth="1"/>
    <col min="8" max="16384" width="8.85546875" style="61"/>
  </cols>
  <sheetData>
    <row r="1" spans="1:16">
      <c r="A1" s="141" t="s">
        <v>359</v>
      </c>
    </row>
    <row r="2" spans="1:16">
      <c r="A2" s="134"/>
    </row>
    <row r="3" spans="1:16">
      <c r="A3" s="138" t="s">
        <v>358</v>
      </c>
      <c r="B3" s="138" t="s">
        <v>357</v>
      </c>
      <c r="C3" s="138" t="s">
        <v>356</v>
      </c>
      <c r="D3" s="140" t="s">
        <v>355</v>
      </c>
      <c r="E3" s="139" t="s">
        <v>354</v>
      </c>
      <c r="F3" s="138" t="s">
        <v>353</v>
      </c>
      <c r="H3" s="152" t="s">
        <v>385</v>
      </c>
      <c r="I3" s="152"/>
      <c r="J3" s="152"/>
      <c r="K3" s="152"/>
      <c r="L3" s="152"/>
      <c r="M3" s="152"/>
      <c r="N3" s="152"/>
      <c r="O3" s="152"/>
      <c r="P3" s="152"/>
    </row>
    <row r="4" spans="1:16" ht="15" customHeight="1">
      <c r="A4" s="134" t="s">
        <v>350</v>
      </c>
      <c r="B4" s="134">
        <v>725</v>
      </c>
      <c r="C4" s="134">
        <v>20</v>
      </c>
      <c r="D4" s="137">
        <v>11320</v>
      </c>
      <c r="E4" s="136">
        <v>0.25</v>
      </c>
      <c r="F4" s="61" t="s">
        <v>349</v>
      </c>
      <c r="H4" s="152"/>
      <c r="I4" s="152"/>
      <c r="J4" s="152"/>
      <c r="K4" s="152"/>
      <c r="L4" s="152"/>
      <c r="M4" s="152"/>
      <c r="N4" s="152"/>
      <c r="O4" s="152"/>
      <c r="P4" s="152"/>
    </row>
    <row r="5" spans="1:16" ht="15" customHeight="1">
      <c r="A5" s="134" t="s">
        <v>350</v>
      </c>
      <c r="B5" s="134">
        <v>573</v>
      </c>
      <c r="C5" s="134">
        <v>9</v>
      </c>
      <c r="D5" s="137">
        <v>7200</v>
      </c>
      <c r="E5" s="136">
        <v>0.7</v>
      </c>
      <c r="F5" s="61" t="s">
        <v>351</v>
      </c>
      <c r="H5" s="152"/>
      <c r="I5" s="152"/>
      <c r="J5" s="152"/>
      <c r="K5" s="152"/>
      <c r="L5" s="152"/>
      <c r="M5" s="152"/>
      <c r="N5" s="152"/>
      <c r="O5" s="152"/>
      <c r="P5" s="152"/>
    </row>
    <row r="6" spans="1:16" ht="15" customHeight="1">
      <c r="A6" s="134" t="s">
        <v>350</v>
      </c>
      <c r="B6" s="134">
        <v>677</v>
      </c>
      <c r="C6" s="134">
        <v>11</v>
      </c>
      <c r="D6" s="137">
        <v>20000</v>
      </c>
      <c r="E6" s="136">
        <v>0.55000000000000004</v>
      </c>
      <c r="F6" s="61" t="s">
        <v>349</v>
      </c>
      <c r="H6" s="152"/>
      <c r="I6" s="152"/>
      <c r="J6" s="152"/>
      <c r="K6" s="152"/>
      <c r="L6" s="152"/>
      <c r="M6" s="152"/>
      <c r="N6" s="152"/>
      <c r="O6" s="152"/>
      <c r="P6" s="152"/>
    </row>
    <row r="7" spans="1:16" ht="15" customHeight="1">
      <c r="A7" s="134" t="s">
        <v>352</v>
      </c>
      <c r="B7" s="134">
        <v>625</v>
      </c>
      <c r="C7" s="134">
        <v>15</v>
      </c>
      <c r="D7" s="137">
        <v>12800</v>
      </c>
      <c r="E7" s="136">
        <v>0.65</v>
      </c>
      <c r="F7" s="61" t="s">
        <v>351</v>
      </c>
      <c r="H7" s="152"/>
      <c r="I7" s="152"/>
      <c r="J7" s="152"/>
      <c r="K7" s="152"/>
      <c r="L7" s="152"/>
      <c r="M7" s="152"/>
      <c r="N7" s="152"/>
      <c r="O7" s="152"/>
      <c r="P7" s="152"/>
    </row>
    <row r="8" spans="1:16" ht="15" customHeight="1">
      <c r="A8" s="134" t="s">
        <v>352</v>
      </c>
      <c r="B8" s="134">
        <v>527</v>
      </c>
      <c r="C8" s="134">
        <v>12</v>
      </c>
      <c r="D8" s="137">
        <v>5700</v>
      </c>
      <c r="E8" s="136">
        <v>0.75</v>
      </c>
      <c r="F8" s="61" t="s">
        <v>351</v>
      </c>
      <c r="H8" s="152"/>
      <c r="I8" s="152"/>
      <c r="J8" s="152"/>
      <c r="K8" s="152"/>
      <c r="L8" s="152"/>
      <c r="M8" s="152"/>
      <c r="N8" s="152"/>
      <c r="O8" s="152"/>
      <c r="P8" s="152"/>
    </row>
    <row r="9" spans="1:16" ht="15">
      <c r="A9" s="134" t="s">
        <v>350</v>
      </c>
      <c r="B9" s="134">
        <v>795</v>
      </c>
      <c r="C9" s="134">
        <v>22</v>
      </c>
      <c r="D9" s="137">
        <v>9000</v>
      </c>
      <c r="E9" s="136">
        <v>0.12</v>
      </c>
      <c r="F9" s="61" t="s">
        <v>349</v>
      </c>
      <c r="H9" s="150"/>
      <c r="I9" s="150"/>
      <c r="J9" s="150"/>
      <c r="K9" s="150"/>
      <c r="L9" s="150"/>
    </row>
    <row r="10" spans="1:16">
      <c r="A10" s="134" t="s">
        <v>352</v>
      </c>
      <c r="B10" s="134">
        <v>733</v>
      </c>
      <c r="C10" s="134">
        <v>7</v>
      </c>
      <c r="D10" s="137">
        <v>35200</v>
      </c>
      <c r="E10" s="136">
        <v>0.2</v>
      </c>
      <c r="F10" s="61" t="s">
        <v>349</v>
      </c>
      <c r="H10" s="152" t="s">
        <v>405</v>
      </c>
      <c r="I10" s="152"/>
      <c r="J10" s="152"/>
      <c r="K10" s="152"/>
      <c r="L10" s="152"/>
      <c r="M10" s="152"/>
    </row>
    <row r="11" spans="1:16" ht="15" customHeight="1">
      <c r="A11" s="134" t="s">
        <v>352</v>
      </c>
      <c r="B11" s="134">
        <v>620</v>
      </c>
      <c r="C11" s="134">
        <v>5</v>
      </c>
      <c r="D11" s="137">
        <v>22800</v>
      </c>
      <c r="E11" s="136">
        <v>0.62</v>
      </c>
      <c r="F11" s="61" t="s">
        <v>351</v>
      </c>
      <c r="H11" s="152"/>
      <c r="I11" s="152"/>
      <c r="J11" s="152"/>
      <c r="K11" s="152"/>
      <c r="L11" s="152"/>
      <c r="M11" s="152"/>
    </row>
    <row r="12" spans="1:16" ht="15" customHeight="1">
      <c r="A12" s="134" t="s">
        <v>350</v>
      </c>
      <c r="B12" s="134">
        <v>591</v>
      </c>
      <c r="C12" s="134">
        <v>17</v>
      </c>
      <c r="D12" s="137">
        <v>16500</v>
      </c>
      <c r="E12" s="136">
        <v>0.5</v>
      </c>
      <c r="F12" s="61" t="s">
        <v>351</v>
      </c>
      <c r="H12" s="152"/>
      <c r="I12" s="152"/>
      <c r="J12" s="152"/>
      <c r="K12" s="152"/>
      <c r="L12" s="152"/>
      <c r="M12" s="152"/>
    </row>
    <row r="13" spans="1:16" ht="15" customHeight="1">
      <c r="A13" s="134" t="s">
        <v>350</v>
      </c>
      <c r="B13" s="134">
        <v>660</v>
      </c>
      <c r="C13" s="134">
        <v>24</v>
      </c>
      <c r="D13" s="137">
        <v>9200</v>
      </c>
      <c r="E13" s="136">
        <v>0.35</v>
      </c>
      <c r="F13" s="61" t="s">
        <v>349</v>
      </c>
      <c r="H13" s="152"/>
      <c r="I13" s="152"/>
      <c r="J13" s="152"/>
      <c r="K13" s="152"/>
      <c r="L13" s="152"/>
      <c r="M13" s="152"/>
    </row>
    <row r="14" spans="1:16" ht="15" customHeight="1">
      <c r="A14" s="134" t="s">
        <v>350</v>
      </c>
      <c r="B14" s="134">
        <v>700</v>
      </c>
      <c r="C14" s="134">
        <v>19</v>
      </c>
      <c r="D14" s="137">
        <v>22000</v>
      </c>
      <c r="E14" s="136">
        <v>0.18</v>
      </c>
      <c r="F14" s="61" t="s">
        <v>349</v>
      </c>
      <c r="H14" s="152"/>
      <c r="I14" s="152"/>
      <c r="J14" s="152"/>
      <c r="K14" s="152"/>
      <c r="L14" s="152"/>
      <c r="M14" s="152"/>
    </row>
    <row r="15" spans="1:16" ht="15" customHeight="1">
      <c r="A15" s="134" t="s">
        <v>350</v>
      </c>
      <c r="B15" s="134">
        <v>500</v>
      </c>
      <c r="C15" s="134">
        <v>16</v>
      </c>
      <c r="D15" s="137">
        <v>12500</v>
      </c>
      <c r="E15" s="136">
        <v>0.83</v>
      </c>
      <c r="F15" s="61" t="s">
        <v>351</v>
      </c>
      <c r="H15" s="152"/>
      <c r="I15" s="152"/>
      <c r="J15" s="152"/>
      <c r="K15" s="152"/>
      <c r="L15" s="152"/>
      <c r="M15" s="152"/>
    </row>
    <row r="16" spans="1:16" ht="15">
      <c r="A16" s="134" t="s">
        <v>350</v>
      </c>
      <c r="B16" s="134">
        <v>565</v>
      </c>
      <c r="C16" s="134">
        <v>6</v>
      </c>
      <c r="D16" s="137">
        <v>7700</v>
      </c>
      <c r="E16" s="136">
        <v>0.7</v>
      </c>
      <c r="F16" s="61" t="s">
        <v>351</v>
      </c>
      <c r="H16" s="150"/>
      <c r="I16" s="150"/>
      <c r="J16" s="150"/>
      <c r="K16" s="150"/>
      <c r="L16" s="150"/>
    </row>
    <row r="17" spans="1:12" ht="15">
      <c r="A17" s="134" t="s">
        <v>352</v>
      </c>
      <c r="B17" s="134">
        <v>620</v>
      </c>
      <c r="C17" s="134">
        <v>3</v>
      </c>
      <c r="D17" s="137">
        <v>37400</v>
      </c>
      <c r="E17" s="136">
        <v>0.87</v>
      </c>
      <c r="F17" s="61" t="s">
        <v>351</v>
      </c>
      <c r="H17" s="150" t="s">
        <v>256</v>
      </c>
      <c r="I17" s="150"/>
      <c r="J17" s="150"/>
      <c r="K17" s="150"/>
      <c r="L17" s="150"/>
    </row>
    <row r="18" spans="1:12" ht="15">
      <c r="A18" s="134" t="s">
        <v>350</v>
      </c>
      <c r="B18" s="134">
        <v>774</v>
      </c>
      <c r="C18" s="134">
        <v>13</v>
      </c>
      <c r="D18" s="137">
        <v>6100</v>
      </c>
      <c r="E18" s="136">
        <v>7.0000000000000007E-2</v>
      </c>
      <c r="F18" s="61" t="s">
        <v>349</v>
      </c>
      <c r="H18" s="239" t="s">
        <v>363</v>
      </c>
      <c r="I18" s="239"/>
      <c r="J18" s="150">
        <f>3/(3+0)</f>
        <v>1</v>
      </c>
      <c r="K18" s="150"/>
      <c r="L18" s="150"/>
    </row>
    <row r="19" spans="1:12" ht="15">
      <c r="A19" s="134" t="s">
        <v>350</v>
      </c>
      <c r="B19" s="134">
        <v>802</v>
      </c>
      <c r="C19" s="134">
        <v>10</v>
      </c>
      <c r="D19" s="137">
        <v>10500</v>
      </c>
      <c r="E19" s="136">
        <v>0.05</v>
      </c>
      <c r="F19" s="61" t="s">
        <v>349</v>
      </c>
      <c r="H19" s="239" t="s">
        <v>364</v>
      </c>
      <c r="I19" s="239"/>
      <c r="J19" s="150">
        <f>2/(2+1)</f>
        <v>0.66666666666666663</v>
      </c>
      <c r="K19" s="150"/>
      <c r="L19" s="150"/>
    </row>
    <row r="20" spans="1:12" ht="15">
      <c r="A20" s="134" t="s">
        <v>352</v>
      </c>
      <c r="B20" s="134">
        <v>640</v>
      </c>
      <c r="C20" s="134">
        <v>7</v>
      </c>
      <c r="D20" s="137">
        <v>17300</v>
      </c>
      <c r="E20" s="136">
        <v>0.59</v>
      </c>
      <c r="F20" s="61" t="s">
        <v>351</v>
      </c>
      <c r="H20" s="239" t="s">
        <v>365</v>
      </c>
      <c r="I20" s="239"/>
      <c r="J20" s="150">
        <f>(3+2)/(3+1+0+2)</f>
        <v>0.83333333333333337</v>
      </c>
      <c r="K20" s="150"/>
      <c r="L20" s="150"/>
    </row>
    <row r="21" spans="1:12" ht="15">
      <c r="A21" s="134" t="s">
        <v>352</v>
      </c>
      <c r="B21" s="134">
        <v>523</v>
      </c>
      <c r="C21" s="134">
        <v>14</v>
      </c>
      <c r="D21" s="137">
        <v>27000</v>
      </c>
      <c r="E21" s="136">
        <v>0.79</v>
      </c>
      <c r="F21" s="61" t="s">
        <v>351</v>
      </c>
      <c r="H21" s="150"/>
      <c r="I21" s="150"/>
      <c r="J21" s="150"/>
      <c r="K21" s="150"/>
      <c r="L21" s="150"/>
    </row>
    <row r="22" spans="1:12" ht="12.75" customHeight="1">
      <c r="A22" s="134" t="s">
        <v>350</v>
      </c>
      <c r="B22" s="134">
        <v>811</v>
      </c>
      <c r="C22" s="134">
        <v>20</v>
      </c>
      <c r="D22" s="137">
        <v>13400</v>
      </c>
      <c r="E22" s="136">
        <v>0.03</v>
      </c>
      <c r="F22" s="61" t="s">
        <v>349</v>
      </c>
      <c r="H22" s="158" t="s">
        <v>366</v>
      </c>
      <c r="I22" s="158"/>
      <c r="J22" s="158"/>
      <c r="K22" s="158"/>
      <c r="L22" s="158"/>
    </row>
    <row r="23" spans="1:12" ht="12.75" customHeight="1">
      <c r="A23" s="134" t="s">
        <v>352</v>
      </c>
      <c r="B23" s="134">
        <v>763</v>
      </c>
      <c r="C23" s="134">
        <v>2</v>
      </c>
      <c r="D23" s="137">
        <v>11200</v>
      </c>
      <c r="E23" s="136">
        <v>0.7</v>
      </c>
      <c r="F23" s="61" t="s">
        <v>351</v>
      </c>
      <c r="H23" s="158"/>
      <c r="I23" s="158"/>
      <c r="J23" s="158"/>
      <c r="K23" s="158"/>
      <c r="L23" s="158"/>
    </row>
    <row r="24" spans="1:12" ht="12.75" customHeight="1">
      <c r="A24" s="134" t="s">
        <v>352</v>
      </c>
      <c r="B24" s="134">
        <v>555</v>
      </c>
      <c r="C24" s="134">
        <v>4</v>
      </c>
      <c r="D24" s="137">
        <v>2500</v>
      </c>
      <c r="E24" s="136">
        <v>1</v>
      </c>
      <c r="F24" s="61" t="s">
        <v>351</v>
      </c>
      <c r="H24" s="158"/>
      <c r="I24" s="158"/>
      <c r="J24" s="158"/>
      <c r="K24" s="158"/>
      <c r="L24" s="158"/>
    </row>
    <row r="25" spans="1:12" ht="12.75" customHeight="1">
      <c r="A25" s="134" t="s">
        <v>352</v>
      </c>
      <c r="B25" s="134">
        <v>617</v>
      </c>
      <c r="C25" s="134">
        <v>9</v>
      </c>
      <c r="D25" s="137">
        <v>8400</v>
      </c>
      <c r="E25" s="136">
        <v>0.34</v>
      </c>
      <c r="F25" s="61" t="s">
        <v>351</v>
      </c>
      <c r="H25" s="158"/>
      <c r="I25" s="158"/>
      <c r="J25" s="158"/>
      <c r="K25" s="158"/>
      <c r="L25" s="158"/>
    </row>
    <row r="26" spans="1:12">
      <c r="A26" s="134" t="s">
        <v>350</v>
      </c>
      <c r="B26" s="134">
        <v>642</v>
      </c>
      <c r="C26" s="134">
        <v>13</v>
      </c>
      <c r="D26" s="137">
        <v>16000</v>
      </c>
      <c r="E26" s="136">
        <v>0.25</v>
      </c>
      <c r="F26" s="61" t="s">
        <v>349</v>
      </c>
      <c r="H26" s="158"/>
      <c r="I26" s="158"/>
      <c r="J26" s="158"/>
      <c r="K26" s="158"/>
      <c r="L26" s="158"/>
    </row>
    <row r="27" spans="1:12">
      <c r="A27" s="134" t="s">
        <v>352</v>
      </c>
      <c r="B27" s="134">
        <v>688</v>
      </c>
      <c r="C27" s="134">
        <v>3</v>
      </c>
      <c r="D27" s="137">
        <v>3300</v>
      </c>
      <c r="E27" s="136">
        <v>0.11</v>
      </c>
      <c r="F27" s="61" t="s">
        <v>349</v>
      </c>
    </row>
    <row r="28" spans="1:12">
      <c r="A28" s="134" t="s">
        <v>350</v>
      </c>
      <c r="B28" s="134">
        <v>649</v>
      </c>
      <c r="C28" s="134">
        <v>12</v>
      </c>
      <c r="D28" s="137">
        <v>7500</v>
      </c>
      <c r="E28" s="136">
        <v>0.05</v>
      </c>
      <c r="F28" s="61" t="s">
        <v>349</v>
      </c>
    </row>
    <row r="29" spans="1:12">
      <c r="A29" s="134" t="s">
        <v>350</v>
      </c>
      <c r="B29" s="134">
        <v>695</v>
      </c>
      <c r="C29" s="134">
        <v>15</v>
      </c>
      <c r="D29" s="137">
        <v>20300</v>
      </c>
      <c r="E29" s="136">
        <v>0.22</v>
      </c>
      <c r="F29" s="61" t="s">
        <v>349</v>
      </c>
    </row>
    <row r="30" spans="1:12">
      <c r="A30" s="134" t="s">
        <v>350</v>
      </c>
      <c r="B30" s="134">
        <v>701</v>
      </c>
      <c r="C30" s="134">
        <v>9</v>
      </c>
      <c r="D30" s="137">
        <v>11700</v>
      </c>
      <c r="E30" s="136">
        <v>0.15</v>
      </c>
      <c r="F30" s="61" t="s">
        <v>349</v>
      </c>
    </row>
    <row r="31" spans="1:12">
      <c r="A31" s="134" t="s">
        <v>352</v>
      </c>
      <c r="B31" s="134">
        <v>635</v>
      </c>
      <c r="C31" s="134">
        <v>7</v>
      </c>
      <c r="D31" s="137">
        <v>29100</v>
      </c>
      <c r="E31" s="136">
        <v>0.85</v>
      </c>
      <c r="F31" s="61" t="s">
        <v>351</v>
      </c>
    </row>
    <row r="32" spans="1:12">
      <c r="A32" s="134" t="s">
        <v>352</v>
      </c>
      <c r="B32" s="134">
        <v>507</v>
      </c>
      <c r="C32" s="134">
        <v>2</v>
      </c>
      <c r="D32" s="137">
        <v>2000</v>
      </c>
      <c r="E32" s="136">
        <v>1</v>
      </c>
      <c r="F32" s="61" t="s">
        <v>351</v>
      </c>
    </row>
    <row r="33" spans="1:6">
      <c r="A33" s="134" t="s">
        <v>350</v>
      </c>
      <c r="B33" s="134">
        <v>677</v>
      </c>
      <c r="C33" s="134">
        <v>12</v>
      </c>
      <c r="D33" s="137">
        <v>7600</v>
      </c>
      <c r="E33" s="136">
        <v>0.09</v>
      </c>
      <c r="F33" s="61" t="s">
        <v>349</v>
      </c>
    </row>
    <row r="34" spans="1:6">
      <c r="A34" s="134" t="s">
        <v>352</v>
      </c>
      <c r="B34" s="134">
        <v>485</v>
      </c>
      <c r="C34" s="134">
        <v>5</v>
      </c>
      <c r="D34" s="137">
        <v>1000</v>
      </c>
      <c r="E34" s="136">
        <v>0.8</v>
      </c>
      <c r="F34" s="61" t="s">
        <v>351</v>
      </c>
    </row>
    <row r="35" spans="1:6">
      <c r="A35" s="134" t="s">
        <v>352</v>
      </c>
      <c r="B35" s="134">
        <v>582</v>
      </c>
      <c r="C35" s="134">
        <v>3</v>
      </c>
      <c r="D35" s="137">
        <v>8500</v>
      </c>
      <c r="E35" s="136">
        <v>0.65</v>
      </c>
      <c r="F35" s="61" t="s">
        <v>351</v>
      </c>
    </row>
    <row r="36" spans="1:6">
      <c r="A36" s="134" t="s">
        <v>350</v>
      </c>
      <c r="B36" s="134">
        <v>699</v>
      </c>
      <c r="C36" s="134">
        <v>17</v>
      </c>
      <c r="D36" s="137">
        <v>12800</v>
      </c>
      <c r="E36" s="136">
        <v>0.27</v>
      </c>
      <c r="F36" s="61" t="s">
        <v>349</v>
      </c>
    </row>
    <row r="37" spans="1:6">
      <c r="A37" s="134" t="s">
        <v>350</v>
      </c>
      <c r="B37" s="134">
        <v>703</v>
      </c>
      <c r="C37" s="134">
        <v>22</v>
      </c>
      <c r="D37" s="137">
        <v>10000</v>
      </c>
      <c r="E37" s="136">
        <v>0.2</v>
      </c>
      <c r="F37" s="61" t="s">
        <v>349</v>
      </c>
    </row>
    <row r="38" spans="1:6">
      <c r="A38" s="134" t="s">
        <v>352</v>
      </c>
      <c r="B38" s="134">
        <v>585</v>
      </c>
      <c r="C38" s="134">
        <v>18</v>
      </c>
      <c r="D38" s="137">
        <v>31000</v>
      </c>
      <c r="E38" s="136">
        <v>0.78</v>
      </c>
      <c r="F38" s="61" t="s">
        <v>351</v>
      </c>
    </row>
    <row r="39" spans="1:6">
      <c r="A39" s="134" t="s">
        <v>350</v>
      </c>
      <c r="B39" s="134">
        <v>620</v>
      </c>
      <c r="C39" s="134">
        <v>8</v>
      </c>
      <c r="D39" s="137">
        <v>16200</v>
      </c>
      <c r="E39" s="136">
        <v>0.55000000000000004</v>
      </c>
      <c r="F39" s="61" t="s">
        <v>351</v>
      </c>
    </row>
    <row r="40" spans="1:6">
      <c r="A40" s="134" t="s">
        <v>350</v>
      </c>
      <c r="B40" s="134">
        <v>695</v>
      </c>
      <c r="C40" s="134">
        <v>16</v>
      </c>
      <c r="D40" s="137">
        <v>9700</v>
      </c>
      <c r="E40" s="136">
        <v>0.11</v>
      </c>
      <c r="F40" s="61" t="s">
        <v>349</v>
      </c>
    </row>
    <row r="41" spans="1:6">
      <c r="A41" s="134" t="s">
        <v>350</v>
      </c>
      <c r="B41" s="134">
        <v>774</v>
      </c>
      <c r="C41" s="134">
        <v>13</v>
      </c>
      <c r="D41" s="137">
        <v>6100</v>
      </c>
      <c r="E41" s="136">
        <v>7.0000000000000007E-2</v>
      </c>
      <c r="F41" s="61" t="s">
        <v>349</v>
      </c>
    </row>
    <row r="42" spans="1:6">
      <c r="A42" s="134" t="s">
        <v>350</v>
      </c>
      <c r="B42" s="134">
        <v>802</v>
      </c>
      <c r="C42" s="134">
        <v>10</v>
      </c>
      <c r="D42" s="137">
        <v>10500</v>
      </c>
      <c r="E42" s="136">
        <v>0.05</v>
      </c>
      <c r="F42" s="61" t="s">
        <v>349</v>
      </c>
    </row>
    <row r="43" spans="1:6">
      <c r="A43" s="134" t="s">
        <v>352</v>
      </c>
      <c r="B43" s="134">
        <v>640</v>
      </c>
      <c r="C43" s="134">
        <v>7</v>
      </c>
      <c r="D43" s="137">
        <v>17300</v>
      </c>
      <c r="E43" s="136">
        <v>0.59</v>
      </c>
      <c r="F43" s="61" t="s">
        <v>351</v>
      </c>
    </row>
    <row r="44" spans="1:6">
      <c r="A44" s="134" t="s">
        <v>352</v>
      </c>
      <c r="B44" s="134">
        <v>536</v>
      </c>
      <c r="C44" s="134">
        <v>14</v>
      </c>
      <c r="D44" s="137">
        <v>27000</v>
      </c>
      <c r="E44" s="136">
        <v>0.79</v>
      </c>
      <c r="F44" s="61" t="s">
        <v>351</v>
      </c>
    </row>
    <row r="45" spans="1:6">
      <c r="A45" s="134" t="s">
        <v>350</v>
      </c>
      <c r="B45" s="134">
        <v>801</v>
      </c>
      <c r="C45" s="134">
        <v>20</v>
      </c>
      <c r="D45" s="137">
        <v>13400</v>
      </c>
      <c r="E45" s="136">
        <v>0.03</v>
      </c>
      <c r="F45" s="61" t="s">
        <v>349</v>
      </c>
    </row>
    <row r="46" spans="1:6">
      <c r="A46" s="134" t="s">
        <v>352</v>
      </c>
      <c r="B46" s="134">
        <v>760</v>
      </c>
      <c r="C46" s="134">
        <v>2</v>
      </c>
      <c r="D46" s="137">
        <v>11200</v>
      </c>
      <c r="E46" s="136">
        <v>0.7</v>
      </c>
      <c r="F46" s="61" t="s">
        <v>351</v>
      </c>
    </row>
    <row r="47" spans="1:6">
      <c r="A47" s="134" t="s">
        <v>352</v>
      </c>
      <c r="B47" s="134">
        <v>567</v>
      </c>
      <c r="C47" s="134">
        <v>4</v>
      </c>
      <c r="D47" s="137">
        <v>2200</v>
      </c>
      <c r="E47" s="136">
        <v>0.95</v>
      </c>
      <c r="F47" s="61" t="s">
        <v>351</v>
      </c>
    </row>
    <row r="48" spans="1:6">
      <c r="A48" s="134" t="s">
        <v>352</v>
      </c>
      <c r="B48" s="134">
        <v>600</v>
      </c>
      <c r="C48" s="134">
        <v>10</v>
      </c>
      <c r="D48" s="137">
        <v>12050</v>
      </c>
      <c r="E48" s="136">
        <v>0.81</v>
      </c>
      <c r="F48" s="61" t="s">
        <v>351</v>
      </c>
    </row>
    <row r="49" spans="1:6">
      <c r="A49" s="134" t="s">
        <v>350</v>
      </c>
      <c r="B49" s="134">
        <v>702</v>
      </c>
      <c r="C49" s="134">
        <v>11</v>
      </c>
      <c r="D49" s="137">
        <v>11700</v>
      </c>
      <c r="E49" s="136">
        <v>0.15</v>
      </c>
      <c r="F49" s="61" t="s">
        <v>349</v>
      </c>
    </row>
    <row r="50" spans="1:6">
      <c r="A50" s="134" t="s">
        <v>350</v>
      </c>
      <c r="B50" s="134">
        <v>636</v>
      </c>
      <c r="C50" s="134">
        <v>8</v>
      </c>
      <c r="D50" s="137">
        <v>29100</v>
      </c>
      <c r="E50" s="136">
        <v>0.85</v>
      </c>
      <c r="F50" s="61" t="s">
        <v>351</v>
      </c>
    </row>
    <row r="51" spans="1:6">
      <c r="A51" s="134" t="s">
        <v>352</v>
      </c>
      <c r="B51" s="134">
        <v>509</v>
      </c>
      <c r="C51" s="134">
        <v>3</v>
      </c>
      <c r="D51" s="137">
        <v>2000</v>
      </c>
      <c r="E51" s="136">
        <v>1</v>
      </c>
      <c r="F51" s="61" t="s">
        <v>351</v>
      </c>
    </row>
    <row r="52" spans="1:6">
      <c r="A52" s="134" t="s">
        <v>352</v>
      </c>
      <c r="B52" s="134">
        <v>595</v>
      </c>
      <c r="C52" s="134">
        <v>18</v>
      </c>
      <c r="D52" s="137">
        <v>29000</v>
      </c>
      <c r="E52" s="136">
        <v>0.78</v>
      </c>
      <c r="F52" s="61" t="s">
        <v>351</v>
      </c>
    </row>
    <row r="53" spans="1:6">
      <c r="A53" s="134" t="s">
        <v>350</v>
      </c>
      <c r="B53" s="134">
        <v>733</v>
      </c>
      <c r="C53" s="134">
        <v>15</v>
      </c>
      <c r="D53" s="137">
        <v>13000</v>
      </c>
      <c r="E53" s="136">
        <v>0.24</v>
      </c>
      <c r="F53" s="61" t="s">
        <v>349</v>
      </c>
    </row>
    <row r="54" spans="1:6">
      <c r="A54" s="134"/>
    </row>
  </sheetData>
  <mergeCells count="6">
    <mergeCell ref="H22:L26"/>
    <mergeCell ref="H3:P8"/>
    <mergeCell ref="H10:M15"/>
    <mergeCell ref="H18:I18"/>
    <mergeCell ref="H19:I19"/>
    <mergeCell ref="H20:I2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7A01-3C6B-4C2F-81A0-E31A9FCFEE55}">
  <dimension ref="A1:S63"/>
  <sheetViews>
    <sheetView topLeftCell="F22" zoomScale="80" zoomScaleNormal="80" workbookViewId="0">
      <selection activeCell="Q8" sqref="Q8"/>
    </sheetView>
  </sheetViews>
  <sheetFormatPr defaultColWidth="8.85546875" defaultRowHeight="15"/>
  <cols>
    <col min="1" max="1" width="13.42578125" style="60" bestFit="1" customWidth="1"/>
    <col min="2" max="2" width="13.5703125" style="60" bestFit="1" customWidth="1"/>
    <col min="3" max="3" width="24.140625" style="60" bestFit="1" customWidth="1"/>
    <col min="4" max="4" width="18.28515625" style="60" bestFit="1" customWidth="1"/>
    <col min="5" max="5" width="21" style="60" bestFit="1" customWidth="1"/>
    <col min="6" max="6" width="8.140625" style="60" bestFit="1" customWidth="1"/>
    <col min="7" max="10" width="10.28515625" style="60" bestFit="1" customWidth="1"/>
    <col min="11" max="11" width="12" style="60" bestFit="1" customWidth="1"/>
    <col min="12" max="12" width="12.28515625" style="60" bestFit="1" customWidth="1"/>
    <col min="13" max="13" width="21.42578125" style="60" bestFit="1" customWidth="1"/>
    <col min="14" max="14" width="18.28515625" style="60" bestFit="1" customWidth="1"/>
    <col min="15" max="15" width="20" style="60" bestFit="1" customWidth="1"/>
    <col min="16" max="16" width="24.140625" style="60" bestFit="1" customWidth="1"/>
    <col min="17" max="17" width="18.28515625" style="60" bestFit="1" customWidth="1"/>
    <col min="18" max="18" width="20" style="60" bestFit="1" customWidth="1"/>
    <col min="19" max="19" width="8.7109375" style="60" bestFit="1" customWidth="1"/>
    <col min="20" max="16384" width="8.85546875" style="60"/>
  </cols>
  <sheetData>
    <row r="1" spans="1:19">
      <c r="A1" s="60" t="s">
        <v>387</v>
      </c>
    </row>
    <row r="2" spans="1:19">
      <c r="A2" s="138" t="s">
        <v>358</v>
      </c>
      <c r="B2" s="138" t="s">
        <v>357</v>
      </c>
      <c r="C2" s="138" t="s">
        <v>356</v>
      </c>
      <c r="D2" s="140" t="s">
        <v>355</v>
      </c>
      <c r="E2" s="139" t="s">
        <v>354</v>
      </c>
      <c r="F2" s="138"/>
      <c r="J2" s="55" t="s">
        <v>8</v>
      </c>
      <c r="K2" s="138" t="s">
        <v>358</v>
      </c>
      <c r="L2" s="138" t="s">
        <v>357</v>
      </c>
      <c r="M2" s="138" t="s">
        <v>356</v>
      </c>
      <c r="N2" s="140" t="s">
        <v>355</v>
      </c>
      <c r="O2" s="139" t="s">
        <v>354</v>
      </c>
      <c r="P2" s="138" t="s">
        <v>386</v>
      </c>
    </row>
    <row r="3" spans="1:19">
      <c r="A3" s="201">
        <f>STANDARDIZE(K3,$K$9,$K$10)</f>
        <v>0.9128709291752769</v>
      </c>
      <c r="B3" s="201">
        <f>STANDARDIZE(L3,$L$9,$L$10)</f>
        <v>0.84392818896415689</v>
      </c>
      <c r="C3" s="201">
        <f>STANDARDIZE(M3,$M$9,$M$10)</f>
        <v>0.16047416349289156</v>
      </c>
      <c r="D3" s="201">
        <f>STANDARDIZE(N3,$N$9,$N$10)</f>
        <v>1.2548322397959835</v>
      </c>
      <c r="E3" s="201">
        <f>STANDARDIZE(O3,$O$9,$O$10)</f>
        <v>-1.010559684047156</v>
      </c>
      <c r="F3" s="134"/>
      <c r="J3" s="24">
        <v>1</v>
      </c>
      <c r="K3" s="134">
        <v>1</v>
      </c>
      <c r="L3" s="134">
        <v>700</v>
      </c>
      <c r="M3" s="134">
        <v>8</v>
      </c>
      <c r="N3" s="143">
        <v>21000</v>
      </c>
      <c r="O3" s="136">
        <v>0.15</v>
      </c>
      <c r="P3" s="200" t="s">
        <v>349</v>
      </c>
    </row>
    <row r="4" spans="1:19">
      <c r="A4" s="201">
        <f>STANDARDIZE(K4,$K$9,$K$10)</f>
        <v>-0.9128709291752769</v>
      </c>
      <c r="B4" s="201">
        <f>STANDARDIZE(L4,$L$9,$L$10)</f>
        <v>-1.2417524611074424</v>
      </c>
      <c r="C4" s="201">
        <f>STANDARDIZE(M4,$M$9,$M$10)</f>
        <v>-1.187508809847398</v>
      </c>
      <c r="D4" s="201">
        <f>STANDARDIZE(N4,$N$9,$N$10)</f>
        <v>-0.99065703141788175</v>
      </c>
      <c r="E4" s="201">
        <f>STANDARDIZE(O4,$O$9,$O$10)</f>
        <v>1.07545801238046</v>
      </c>
      <c r="F4" s="134"/>
      <c r="J4" s="24">
        <v>2</v>
      </c>
      <c r="K4" s="134">
        <v>0</v>
      </c>
      <c r="L4" s="134">
        <v>520</v>
      </c>
      <c r="M4" s="134">
        <v>1</v>
      </c>
      <c r="N4" s="143">
        <v>4000</v>
      </c>
      <c r="O4" s="136">
        <v>0.9</v>
      </c>
      <c r="P4" s="199" t="s">
        <v>351</v>
      </c>
    </row>
    <row r="5" spans="1:19">
      <c r="A5" s="201">
        <f>STANDARDIZE(K5,$K$9,$K$10)</f>
        <v>0.9128709291752769</v>
      </c>
      <c r="B5" s="201">
        <f>STANDARDIZE(L5,$L$9,$L$10)</f>
        <v>0.264572452833157</v>
      </c>
      <c r="C5" s="201">
        <f>STANDARDIZE(M5,$M$9,$M$10)</f>
        <v>0.54561215587583145</v>
      </c>
      <c r="D5" s="201">
        <f>STANDARDIZE(N5,$N$9,$N$10)</f>
        <v>-0.39626281256715268</v>
      </c>
      <c r="E5" s="201">
        <f>STANDARDIZE(O5,$O$9,$O$10)</f>
        <v>-0.73242399119014068</v>
      </c>
      <c r="F5" s="134"/>
      <c r="J5" s="24">
        <v>3</v>
      </c>
      <c r="K5" s="134">
        <v>1</v>
      </c>
      <c r="L5" s="134">
        <v>650</v>
      </c>
      <c r="M5" s="134">
        <v>10</v>
      </c>
      <c r="N5" s="142">
        <v>8500</v>
      </c>
      <c r="O5" s="136">
        <v>0.25</v>
      </c>
      <c r="P5" s="200" t="s">
        <v>349</v>
      </c>
    </row>
    <row r="6" spans="1:19">
      <c r="A6" s="201">
        <f>STANDARDIZE(K6,$K$9,$K$10)</f>
        <v>-0.9128709291752769</v>
      </c>
      <c r="B6" s="201">
        <f>STANDARDIZE(L6,$L$9,$L$10)</f>
        <v>-0.29160905385260283</v>
      </c>
      <c r="C6" s="201">
        <f>STANDARDIZE(M6,$M$9,$M$10)</f>
        <v>-3.2094832698578379E-2</v>
      </c>
      <c r="D6" s="201">
        <f>STANDARDIZE(N6,$N$9,$N$10)</f>
        <v>0.63402050010744437</v>
      </c>
      <c r="E6" s="201">
        <f>STANDARDIZE(O6,$O$9,$O$10)</f>
        <v>0.5191866266664289</v>
      </c>
      <c r="F6" s="134"/>
      <c r="J6" s="24">
        <v>4</v>
      </c>
      <c r="K6" s="134">
        <v>0</v>
      </c>
      <c r="L6" s="134">
        <v>602</v>
      </c>
      <c r="M6" s="134">
        <v>7</v>
      </c>
      <c r="N6" s="142">
        <v>16300</v>
      </c>
      <c r="O6" s="136">
        <v>0.7</v>
      </c>
      <c r="P6" s="199" t="s">
        <v>351</v>
      </c>
    </row>
    <row r="7" spans="1:19">
      <c r="A7" s="201">
        <f>STANDARDIZE(K7,$K$9,$K$10)</f>
        <v>-0.9128709291752769</v>
      </c>
      <c r="B7" s="201">
        <f>STANDARDIZE(L7,$L$9,$L$10)</f>
        <v>-0.90572613415146264</v>
      </c>
      <c r="C7" s="201">
        <f>STANDARDIZE(M7,$M$9,$M$10)</f>
        <v>-0.9949398136559281</v>
      </c>
      <c r="D7" s="201">
        <f>STANDARDIZE(N7,$N$9,$N$10)</f>
        <v>-1.1887884377014581</v>
      </c>
      <c r="E7" s="201">
        <f>STANDARDIZE(O7,$O$9,$O$10)</f>
        <v>1.07545801238046</v>
      </c>
      <c r="F7" s="134"/>
      <c r="J7" s="24">
        <v>5</v>
      </c>
      <c r="K7" s="134">
        <v>0</v>
      </c>
      <c r="L7" s="134">
        <v>549</v>
      </c>
      <c r="M7" s="134">
        <v>2</v>
      </c>
      <c r="N7" s="142">
        <v>2500</v>
      </c>
      <c r="O7" s="136">
        <v>0.9</v>
      </c>
      <c r="P7" s="199" t="s">
        <v>351</v>
      </c>
    </row>
    <row r="8" spans="1:19">
      <c r="A8" s="201">
        <f>STANDARDIZE(K8,$K$9,$K$10)</f>
        <v>0.9128709291752769</v>
      </c>
      <c r="B8" s="201">
        <f>STANDARDIZE(L8,$L$9,$L$10)</f>
        <v>1.3305870073141968</v>
      </c>
      <c r="C8" s="201">
        <f>STANDARDIZE(M8,$M$9,$M$10)</f>
        <v>1.5084571368331812</v>
      </c>
      <c r="D8" s="201">
        <f>STANDARDIZE(N8,$N$9,$N$10)</f>
        <v>0.68685554178306474</v>
      </c>
      <c r="E8" s="201">
        <f>STANDARDIZE(O8,$O$9,$O$10)</f>
        <v>-0.92711897619005157</v>
      </c>
      <c r="F8" s="134"/>
      <c r="J8" s="24">
        <v>6</v>
      </c>
      <c r="K8" s="134">
        <v>1</v>
      </c>
      <c r="L8" s="134">
        <v>742</v>
      </c>
      <c r="M8" s="134">
        <v>15</v>
      </c>
      <c r="N8" s="142">
        <v>16700</v>
      </c>
      <c r="O8" s="136">
        <v>0.18</v>
      </c>
      <c r="P8" s="200" t="s">
        <v>349</v>
      </c>
    </row>
    <row r="9" spans="1:19">
      <c r="A9" s="134"/>
      <c r="J9" s="60" t="s">
        <v>388</v>
      </c>
      <c r="K9" s="134">
        <f>AVERAGE(K3:K8)</f>
        <v>0.5</v>
      </c>
      <c r="L9" s="204">
        <f>AVERAGE(L3:L8)</f>
        <v>627.16666666666663</v>
      </c>
      <c r="M9" s="203">
        <f>AVERAGE(M3:M8)</f>
        <v>7.166666666666667</v>
      </c>
      <c r="N9" s="134">
        <f>AVERAGE(N3:N8)</f>
        <v>11500</v>
      </c>
      <c r="O9" s="201">
        <f>AVERAGE(O3:O8)</f>
        <v>0.51333333333333331</v>
      </c>
    </row>
    <row r="10" spans="1:19">
      <c r="A10" s="60" t="s">
        <v>387</v>
      </c>
      <c r="J10" s="60" t="s">
        <v>389</v>
      </c>
      <c r="K10" s="93">
        <f>STDEV(K3:K8)</f>
        <v>0.54772255750516607</v>
      </c>
      <c r="L10" s="129">
        <f>STDEV(L3:L8)</f>
        <v>86.302761639861203</v>
      </c>
      <c r="M10" s="91">
        <f>STDEV(M3:M8)</f>
        <v>5.1929439306299718</v>
      </c>
      <c r="N10" s="205">
        <f>STDEV(N3:N8)</f>
        <v>7570.7331216996417</v>
      </c>
      <c r="O10" s="93">
        <f>STDEV(O3:O8)</f>
        <v>0.35953673896650218</v>
      </c>
    </row>
    <row r="11" spans="1:19">
      <c r="A11" s="188" t="s">
        <v>358</v>
      </c>
      <c r="B11" s="188" t="s">
        <v>357</v>
      </c>
      <c r="C11" s="188" t="s">
        <v>356</v>
      </c>
      <c r="D11" s="189" t="s">
        <v>355</v>
      </c>
      <c r="E11" s="190" t="s">
        <v>354</v>
      </c>
      <c r="F11" s="188" t="s">
        <v>353</v>
      </c>
      <c r="G11" s="151" t="s">
        <v>390</v>
      </c>
      <c r="H11" s="151" t="s">
        <v>391</v>
      </c>
      <c r="I11" s="151" t="s">
        <v>392</v>
      </c>
      <c r="J11" s="151" t="s">
        <v>393</v>
      </c>
      <c r="K11" s="151" t="s">
        <v>394</v>
      </c>
      <c r="L11" s="151" t="s">
        <v>395</v>
      </c>
      <c r="N11" s="138" t="s">
        <v>358</v>
      </c>
      <c r="O11" s="138" t="s">
        <v>357</v>
      </c>
      <c r="P11" s="138" t="s">
        <v>356</v>
      </c>
      <c r="Q11" s="140" t="s">
        <v>355</v>
      </c>
      <c r="R11" s="139" t="s">
        <v>354</v>
      </c>
      <c r="S11" s="138" t="s">
        <v>353</v>
      </c>
    </row>
    <row r="12" spans="1:19">
      <c r="A12" s="202">
        <f>STANDARDIZE(N12,$N$62,$N$63)</f>
        <v>0.91368200968105673</v>
      </c>
      <c r="B12" s="202">
        <f>STANDARDIZE(O12,$O$62,$O$63)</f>
        <v>0.80777811028123447</v>
      </c>
      <c r="C12" s="202">
        <f>STANDARDIZE(P12,$P$62,$P$63)</f>
        <v>1.4424761790459375</v>
      </c>
      <c r="D12" s="201">
        <f>STANDARDIZE(Q12,$Q$62,$Q$63)</f>
        <v>-0.29073690205219466</v>
      </c>
      <c r="E12" s="201">
        <f>STANDARDIZE(R12,$R$62,$R$63)</f>
        <v>-0.70378063209252995</v>
      </c>
      <c r="F12" s="159" t="s">
        <v>349</v>
      </c>
      <c r="G12" s="201">
        <f>SQRT(SUMXMY2($B$3:$E$3,B12:E12))</f>
        <v>2.0316823952139633</v>
      </c>
      <c r="H12" s="201">
        <f>SQRT(SUMXMY2($B$4:$E$4,B12:E12))</f>
        <v>3.8435627933388101</v>
      </c>
      <c r="I12" s="201">
        <f>SQRT(SUMXMY2($B$5:$E$5,B12:E12))</f>
        <v>1.0542265516248737</v>
      </c>
      <c r="J12" s="201">
        <f>SQRT(SUMXMY2($B$6:$E$6,B12:E12))</f>
        <v>2.3945431660725878</v>
      </c>
      <c r="K12" s="201">
        <f>SQRT(SUMXMY2($B$7:$E$7,B12:E12))</f>
        <v>3.58458926961455</v>
      </c>
      <c r="L12" s="201">
        <f>SQRT(SUMXMY2($B$8:$E$8,B12:E12))</f>
        <v>1.1328060874639412</v>
      </c>
      <c r="N12" s="134">
        <v>1</v>
      </c>
      <c r="O12" s="134">
        <v>725</v>
      </c>
      <c r="P12" s="134">
        <v>20</v>
      </c>
      <c r="Q12" s="137">
        <v>11320</v>
      </c>
      <c r="R12" s="136">
        <v>0.25</v>
      </c>
      <c r="S12" s="61" t="s">
        <v>349</v>
      </c>
    </row>
    <row r="13" spans="1:19">
      <c r="A13" s="202">
        <f>STANDARDIZE(N13,$N$62,$N$63)</f>
        <v>0.91368200968105673</v>
      </c>
      <c r="B13" s="202">
        <f>STANDARDIZE(O13,$O$62,$O$63)</f>
        <v>-0.88064698271584463</v>
      </c>
      <c r="C13" s="202">
        <f>STANDARDIZE(P13,$P$62,$P$63)</f>
        <v>-0.36885235628571922</v>
      </c>
      <c r="D13" s="201">
        <f>STANDARDIZE(Q13,$Q$62,$Q$63)</f>
        <v>-0.74803095277184117</v>
      </c>
      <c r="E13" s="201">
        <f>STANDARDIZE(R13,$R$62,$R$63)</f>
        <v>0.68161431297150576</v>
      </c>
      <c r="F13" s="159" t="s">
        <v>351</v>
      </c>
      <c r="G13" s="201">
        <f>SQRT(SUMXMY2($B$3:$E$3,B13:E13))</f>
        <v>3.1826498223406756</v>
      </c>
      <c r="H13" s="201">
        <f>SQRT(SUMXMY2($B$4:$E$4,B13:E13))</f>
        <v>1.0072615494924322</v>
      </c>
      <c r="I13" s="201">
        <f>SQRT(SUMXMY2($B$5:$E$5,B13:E13))</f>
        <v>2.0666441516771696</v>
      </c>
      <c r="J13" s="201">
        <f>SQRT(SUMXMY2($B$6:$E$6,B13:E13))</f>
        <v>1.548166749099142</v>
      </c>
      <c r="K13" s="201">
        <f>SQRT(SUMXMY2($B$7:$E$7,B13:E13))</f>
        <v>0.86139101933943796</v>
      </c>
      <c r="L13" s="201">
        <f>SQRT(SUMXMY2($B$8:$E$8,B13:E13))</f>
        <v>3.6139685581824241</v>
      </c>
      <c r="N13" s="134">
        <v>1</v>
      </c>
      <c r="O13" s="134">
        <v>573</v>
      </c>
      <c r="P13" s="134">
        <v>9</v>
      </c>
      <c r="Q13" s="137">
        <v>7200</v>
      </c>
      <c r="R13" s="136">
        <v>0.7</v>
      </c>
      <c r="S13" s="61" t="s">
        <v>351</v>
      </c>
    </row>
    <row r="14" spans="1:19">
      <c r="A14" s="202">
        <f>STANDARDIZE(N14,$N$62,$N$63)</f>
        <v>0.91368200968105673</v>
      </c>
      <c r="B14" s="202">
        <f>STANDARDIZE(O14,$O$62,$O$63)</f>
        <v>0.27459123880847264</v>
      </c>
      <c r="C14" s="202">
        <f>STANDARDIZE(P14,$P$62,$P$63)</f>
        <v>-3.9519895316327089E-2</v>
      </c>
      <c r="D14" s="201">
        <f>STANDARDIZE(Q14,$Q$62,$Q$63)</f>
        <v>0.67268842810473062</v>
      </c>
      <c r="E14" s="201">
        <f>STANDARDIZE(R14,$R$62,$R$63)</f>
        <v>0.21981599795016077</v>
      </c>
      <c r="F14" s="159" t="s">
        <v>349</v>
      </c>
      <c r="G14" s="201">
        <f>SQRT(SUMXMY2($B$3:$E$3,B14:E14))</f>
        <v>1.488911657121518</v>
      </c>
      <c r="H14" s="201">
        <f>SQRT(SUMXMY2($B$4:$E$4,B14:E14))</f>
        <v>2.6675865756773001</v>
      </c>
      <c r="I14" s="201">
        <f>SQRT(SUMXMY2($B$5:$E$5,B14:E14))</f>
        <v>1.5465761039330208</v>
      </c>
      <c r="J14" s="201">
        <f>SQRT(SUMXMY2($B$6:$E$6,B14:E14))</f>
        <v>0.64168207467401017</v>
      </c>
      <c r="K14" s="201">
        <f>SQRT(SUMXMY2($B$7:$E$7,B14:E14))</f>
        <v>2.5501364081282132</v>
      </c>
      <c r="L14" s="201">
        <f>SQRT(SUMXMY2($B$8:$E$8,B14:E14))</f>
        <v>2.1970481326498925</v>
      </c>
      <c r="N14" s="134">
        <v>1</v>
      </c>
      <c r="O14" s="134">
        <v>677</v>
      </c>
      <c r="P14" s="134">
        <v>11</v>
      </c>
      <c r="Q14" s="137">
        <v>20000</v>
      </c>
      <c r="R14" s="136">
        <v>0.55000000000000004</v>
      </c>
      <c r="S14" s="61" t="s">
        <v>349</v>
      </c>
    </row>
    <row r="15" spans="1:19">
      <c r="A15" s="202">
        <f>STANDARDIZE(N15,$N$62,$N$63)</f>
        <v>-1.0725832287560233</v>
      </c>
      <c r="B15" s="202">
        <f>STANDARDIZE(O15,$O$62,$O$63)</f>
        <v>-0.30302787195368597</v>
      </c>
      <c r="C15" s="202">
        <f>STANDARDIZE(P15,$P$62,$P$63)</f>
        <v>0.61914502662245718</v>
      </c>
      <c r="D15" s="201">
        <f>STANDARDIZE(Q15,$Q$62,$Q$63)</f>
        <v>-0.12646622363834104</v>
      </c>
      <c r="E15" s="201">
        <f>STANDARDIZE(R15,$R$62,$R$63)</f>
        <v>0.52768154129772427</v>
      </c>
      <c r="F15" s="159" t="s">
        <v>351</v>
      </c>
      <c r="G15" s="201">
        <f>SQRT(SUMXMY2($B$3:$E$3,B15:E15))</f>
        <v>2.4083310982497279</v>
      </c>
      <c r="H15" s="201">
        <f>SQRT(SUMXMY2($B$4:$E$4,B15:E15))</f>
        <v>2.2786150955428268</v>
      </c>
      <c r="I15" s="201">
        <f>SQRT(SUMXMY2($B$5:$E$5,B15:E15))</f>
        <v>1.4100472914702249</v>
      </c>
      <c r="J15" s="201">
        <f>SQRT(SUMXMY2($B$6:$E$6,B15:E15))</f>
        <v>1.0013271015724579</v>
      </c>
      <c r="K15" s="201">
        <f>SQRT(SUMXMY2($B$7:$E$7,B15:E15))</f>
        <v>2.096926945708061</v>
      </c>
      <c r="L15" s="201">
        <f>SQRT(SUMXMY2($B$8:$E$8,B15:E15))</f>
        <v>2.4975008394240357</v>
      </c>
      <c r="N15" s="134">
        <v>0</v>
      </c>
      <c r="O15" s="134">
        <v>625</v>
      </c>
      <c r="P15" s="134">
        <v>15</v>
      </c>
      <c r="Q15" s="137">
        <v>12800</v>
      </c>
      <c r="R15" s="136">
        <v>0.65</v>
      </c>
      <c r="S15" s="61" t="s">
        <v>351</v>
      </c>
    </row>
    <row r="16" spans="1:19">
      <c r="A16" s="202">
        <f>STANDARDIZE(N16,$N$62,$N$63)</f>
        <v>-1.0725832287560233</v>
      </c>
      <c r="B16" s="202">
        <f>STANDARDIZE(O16,$O$62,$O$63)</f>
        <v>-1.391617734543908</v>
      </c>
      <c r="C16" s="202">
        <f>STANDARDIZE(P16,$P$62,$P$63)</f>
        <v>0.12514633516836898</v>
      </c>
      <c r="D16" s="201">
        <f>STANDARDIZE(Q16,$Q$62,$Q$63)</f>
        <v>-0.91452150521831443</v>
      </c>
      <c r="E16" s="201">
        <f>STANDARDIZE(R16,$R$62,$R$63)</f>
        <v>0.83554708464528771</v>
      </c>
      <c r="F16" s="159" t="s">
        <v>351</v>
      </c>
      <c r="G16" s="201">
        <f>SQRT(SUMXMY2($B$3:$E$3,B16:E16))</f>
        <v>3.6212041511059923</v>
      </c>
      <c r="H16" s="201">
        <f>SQRT(SUMXMY2($B$4:$E$4,B16:E16))</f>
        <v>1.3449449808505132</v>
      </c>
      <c r="I16" s="201">
        <f>SQRT(SUMXMY2($B$5:$E$5,B16:E16))</f>
        <v>2.3763170685563573</v>
      </c>
      <c r="J16" s="201">
        <f>SQRT(SUMXMY2($B$6:$E$6,B16:E16))</f>
        <v>1.9320481785140098</v>
      </c>
      <c r="K16" s="201">
        <f>SQRT(SUMXMY2($B$7:$E$7,B16:E16))</f>
        <v>1.2741519656698888</v>
      </c>
      <c r="L16" s="201">
        <f>SQRT(SUMXMY2($B$8:$E$8,B16:E16))</f>
        <v>3.8723826669482091</v>
      </c>
      <c r="N16" s="134">
        <v>0</v>
      </c>
      <c r="O16" s="134">
        <v>527</v>
      </c>
      <c r="P16" s="134">
        <v>12</v>
      </c>
      <c r="Q16" s="137">
        <v>5700</v>
      </c>
      <c r="R16" s="136">
        <v>0.75</v>
      </c>
      <c r="S16" s="61" t="s">
        <v>351</v>
      </c>
    </row>
    <row r="17" spans="1:19">
      <c r="A17" s="202">
        <f>STANDARDIZE(N17,$N$62,$N$63)</f>
        <v>0.91368200968105673</v>
      </c>
      <c r="B17" s="202">
        <f>STANDARDIZE(O17,$O$62,$O$63)</f>
        <v>1.5853422978456788</v>
      </c>
      <c r="C17" s="202">
        <f>STANDARDIZE(P17,$P$62,$P$63)</f>
        <v>1.7718086400153297</v>
      </c>
      <c r="D17" s="201">
        <f>STANDARDIZE(Q17,$Q$62,$Q$63)</f>
        <v>-0.54824228983607326</v>
      </c>
      <c r="E17" s="201">
        <f>STANDARDIZE(R17,$R$62,$R$63)</f>
        <v>-1.1040058384443625</v>
      </c>
      <c r="F17" s="159" t="s">
        <v>349</v>
      </c>
      <c r="G17" s="201">
        <f>SQRT(SUMXMY2($B$3:$E$3,B17:E17))</f>
        <v>2.5309886643874782</v>
      </c>
      <c r="H17" s="201">
        <f>SQRT(SUMXMY2($B$4:$E$4,B17:E17))</f>
        <v>4.6578769869741423</v>
      </c>
      <c r="I17" s="201">
        <f>SQRT(SUMXMY2($B$5:$E$5,B17:E17))</f>
        <v>1.8463915164260969</v>
      </c>
      <c r="J17" s="201">
        <f>SQRT(SUMXMY2($B$6:$E$6,B17:E17))</f>
        <v>3.2877824135408935</v>
      </c>
      <c r="K17" s="201">
        <f>SQRT(SUMXMY2($B$7:$E$7,B17:E17))</f>
        <v>4.3612705698434189</v>
      </c>
      <c r="L17" s="201">
        <f>SQRT(SUMXMY2($B$8:$E$8,B17:E17))</f>
        <v>1.300388360448735</v>
      </c>
      <c r="N17" s="134">
        <v>1</v>
      </c>
      <c r="O17" s="134">
        <v>795</v>
      </c>
      <c r="P17" s="134">
        <v>22</v>
      </c>
      <c r="Q17" s="137">
        <v>9000</v>
      </c>
      <c r="R17" s="136">
        <v>0.12</v>
      </c>
      <c r="S17" s="61" t="s">
        <v>349</v>
      </c>
    </row>
    <row r="18" spans="1:19">
      <c r="A18" s="202">
        <f>STANDARDIZE(N18,$N$62,$N$63)</f>
        <v>-1.0725832287560233</v>
      </c>
      <c r="B18" s="202">
        <f>STANDARDIZE(O18,$O$62,$O$63)</f>
        <v>0.89664258886002801</v>
      </c>
      <c r="C18" s="202">
        <f>STANDARDIZE(P18,$P$62,$P$63)</f>
        <v>-0.69818481725511139</v>
      </c>
      <c r="D18" s="201">
        <f>STANDARDIZE(Q18,$Q$62,$Q$63)</f>
        <v>2.3597926928956592</v>
      </c>
      <c r="E18" s="201">
        <f>STANDARDIZE(R18,$R$62,$R$63)</f>
        <v>-0.85771340376631167</v>
      </c>
      <c r="F18" s="159" t="s">
        <v>349</v>
      </c>
      <c r="G18" s="201">
        <f>SQRT(SUMXMY2($B$3:$E$3,B18:E18))</f>
        <v>1.4086779765033286</v>
      </c>
      <c r="H18" s="201">
        <f>SQRT(SUMXMY2($B$4:$E$4,B18:E18))</f>
        <v>4.4468906483982078</v>
      </c>
      <c r="I18" s="201">
        <f>SQRT(SUMXMY2($B$5:$E$5,B18:E18))</f>
        <v>3.0916149426023742</v>
      </c>
      <c r="J18" s="201">
        <f>SQRT(SUMXMY2($B$6:$E$6,B18:E18))</f>
        <v>2.5941783263959541</v>
      </c>
      <c r="K18" s="201">
        <f>SQRT(SUMXMY2($B$7:$E$7,B18:E18))</f>
        <v>4.43465627824928</v>
      </c>
      <c r="L18" s="201">
        <f>SQRT(SUMXMY2($B$8:$E$8,B18:E18))</f>
        <v>2.8037675219080338</v>
      </c>
      <c r="N18" s="134">
        <v>0</v>
      </c>
      <c r="O18" s="134">
        <v>733</v>
      </c>
      <c r="P18" s="134">
        <v>7</v>
      </c>
      <c r="Q18" s="137">
        <v>35200</v>
      </c>
      <c r="R18" s="136">
        <v>0.2</v>
      </c>
      <c r="S18" s="61" t="s">
        <v>349</v>
      </c>
    </row>
    <row r="19" spans="1:19">
      <c r="A19" s="202">
        <f>STANDARDIZE(N19,$N$62,$N$63)</f>
        <v>-1.0725832287560233</v>
      </c>
      <c r="B19" s="202">
        <f>STANDARDIZE(O19,$O$62,$O$63)</f>
        <v>-0.35856817106543198</v>
      </c>
      <c r="C19" s="202">
        <f>STANDARDIZE(P19,$P$62,$P$63)</f>
        <v>-1.0275172782245034</v>
      </c>
      <c r="D19" s="201">
        <f>STANDARDIZE(Q19,$Q$62,$Q$63)</f>
        <v>0.98347079267148063</v>
      </c>
      <c r="E19" s="201">
        <f>STANDARDIZE(R19,$R$62,$R$63)</f>
        <v>0.43532187829345509</v>
      </c>
      <c r="F19" s="159" t="s">
        <v>351</v>
      </c>
      <c r="G19" s="201">
        <f>SQRT(SUMXMY2($B$3:$E$3,B19:E19))</f>
        <v>2.2408774372509122</v>
      </c>
      <c r="H19" s="201">
        <f>SQRT(SUMXMY2($B$4:$E$4,B19:E19))</f>
        <v>2.2610985640559118</v>
      </c>
      <c r="I19" s="201">
        <f>SQRT(SUMXMY2($B$5:$E$5,B19:E19))</f>
        <v>2.4759514717995503</v>
      </c>
      <c r="J19" s="201">
        <f>SQRT(SUMXMY2($B$6:$E$6,B19:E19))</f>
        <v>1.0604235811351459</v>
      </c>
      <c r="K19" s="201">
        <f>SQRT(SUMXMY2($B$7:$E$7,B19:E19))</f>
        <v>2.3300059145569696</v>
      </c>
      <c r="L19" s="201">
        <f>SQRT(SUMXMY2($B$8:$E$8,B19:E19))</f>
        <v>3.350915865774494</v>
      </c>
      <c r="N19" s="134">
        <v>0</v>
      </c>
      <c r="O19" s="134">
        <v>620</v>
      </c>
      <c r="P19" s="134">
        <v>5</v>
      </c>
      <c r="Q19" s="137">
        <v>22800</v>
      </c>
      <c r="R19" s="136">
        <v>0.62</v>
      </c>
      <c r="S19" s="61" t="s">
        <v>351</v>
      </c>
    </row>
    <row r="20" spans="1:19">
      <c r="A20" s="202">
        <f>STANDARDIZE(N20,$N$62,$N$63)</f>
        <v>0.91368200968105673</v>
      </c>
      <c r="B20" s="202">
        <f>STANDARDIZE(O20,$O$62,$O$63)</f>
        <v>-0.68070190591355895</v>
      </c>
      <c r="C20" s="202">
        <f>STANDARDIZE(P20,$P$62,$P$63)</f>
        <v>0.94847748759184936</v>
      </c>
      <c r="D20" s="201">
        <f>STANDARDIZE(Q20,$Q$62,$Q$63)</f>
        <v>0.28421047239629299</v>
      </c>
      <c r="E20" s="201">
        <f>STANDARDIZE(R20,$R$62,$R$63)</f>
        <v>6.5883226276378853E-2</v>
      </c>
      <c r="F20" s="159" t="s">
        <v>351</v>
      </c>
      <c r="G20" s="201">
        <f>SQRT(SUMXMY2($B$3:$E$3,B20:E20))</f>
        <v>2.2463931355694937</v>
      </c>
      <c r="H20" s="201">
        <f>SQRT(SUMXMY2($B$4:$E$4,B20:E20))</f>
        <v>2.7425797325419867</v>
      </c>
      <c r="I20" s="201">
        <f>SQRT(SUMXMY2($B$5:$E$5,B20:E20))</f>
        <v>1.4683944952943511</v>
      </c>
      <c r="J20" s="201">
        <f>SQRT(SUMXMY2($B$6:$E$6,B20:E20))</f>
        <v>1.2003192705014532</v>
      </c>
      <c r="K20" s="201">
        <f>SQRT(SUMXMY2($B$7:$E$7,B20:E20))</f>
        <v>2.6488627272792988</v>
      </c>
      <c r="L20" s="201">
        <f>SQRT(SUMXMY2($B$8:$E$8,B20:E20))</f>
        <v>2.3467076353994316</v>
      </c>
      <c r="N20" s="134">
        <v>1</v>
      </c>
      <c r="O20" s="134">
        <v>591</v>
      </c>
      <c r="P20" s="134">
        <v>17</v>
      </c>
      <c r="Q20" s="137">
        <v>16500</v>
      </c>
      <c r="R20" s="136">
        <v>0.5</v>
      </c>
      <c r="S20" s="61" t="s">
        <v>351</v>
      </c>
    </row>
    <row r="21" spans="1:19">
      <c r="A21" s="202">
        <f>STANDARDIZE(N21,$N$62,$N$63)</f>
        <v>0.91368200968105673</v>
      </c>
      <c r="B21" s="202">
        <f>STANDARDIZE(O21,$O$62,$O$63)</f>
        <v>8.5754221828536162E-2</v>
      </c>
      <c r="C21" s="202">
        <f>STANDARDIZE(P21,$P$62,$P$63)</f>
        <v>2.1011411009847216</v>
      </c>
      <c r="D21" s="201">
        <f>STANDARDIZE(Q21,$Q$62,$Q$63)</f>
        <v>-0.52604354950987686</v>
      </c>
      <c r="E21" s="201">
        <f>STANDARDIZE(R21,$R$62,$R$63)</f>
        <v>-0.3959150887449665</v>
      </c>
      <c r="F21" s="159" t="s">
        <v>349</v>
      </c>
      <c r="G21" s="201">
        <f>SQRT(SUMXMY2($B$3:$E$3,B21:E21))</f>
        <v>2.8089717838002657</v>
      </c>
      <c r="H21" s="201">
        <f>SQRT(SUMXMY2($B$4:$E$4,B21:E21))</f>
        <v>3.8675957285556524</v>
      </c>
      <c r="I21" s="201">
        <f>SQRT(SUMXMY2($B$5:$E$5,B21:E21))</f>
        <v>1.6067755101187753</v>
      </c>
      <c r="J21" s="201">
        <f>SQRT(SUMXMY2($B$6:$E$6,B21:E21))</f>
        <v>2.6222620653462303</v>
      </c>
      <c r="K21" s="201">
        <f>SQRT(SUMXMY2($B$7:$E$7,B21:E21))</f>
        <v>3.629451737636944</v>
      </c>
      <c r="L21" s="201">
        <f>SQRT(SUMXMY2($B$8:$E$8,B21:E21))</f>
        <v>1.9115921952336978</v>
      </c>
      <c r="N21" s="134">
        <v>1</v>
      </c>
      <c r="O21" s="134">
        <v>660</v>
      </c>
      <c r="P21" s="134">
        <v>24</v>
      </c>
      <c r="Q21" s="137">
        <v>9200</v>
      </c>
      <c r="R21" s="136">
        <v>0.35</v>
      </c>
      <c r="S21" s="61" t="s">
        <v>349</v>
      </c>
    </row>
    <row r="22" spans="1:19">
      <c r="A22" s="202">
        <f>STANDARDIZE(N22,$N$62,$N$63)</f>
        <v>0.91368200968105673</v>
      </c>
      <c r="B22" s="202">
        <f>STANDARDIZE(O22,$O$62,$O$63)</f>
        <v>0.53007661472250434</v>
      </c>
      <c r="C22" s="202">
        <f>STANDARDIZE(P22,$P$62,$P$63)</f>
        <v>1.2778099485612415</v>
      </c>
      <c r="D22" s="201">
        <f>STANDARDIZE(Q22,$Q$62,$Q$63)</f>
        <v>0.89467583136669493</v>
      </c>
      <c r="E22" s="201">
        <f>STANDARDIZE(R22,$R$62,$R$63)</f>
        <v>-0.91928651243582449</v>
      </c>
      <c r="F22" s="159" t="s">
        <v>349</v>
      </c>
      <c r="G22" s="201">
        <f>SQRT(SUMXMY2($B$3:$E$3,B22:E22))</f>
        <v>1.2185998102892295</v>
      </c>
      <c r="H22" s="201">
        <f>SQRT(SUMXMY2($B$4:$E$4,B22:E22))</f>
        <v>4.0927570875020116</v>
      </c>
      <c r="I22" s="201">
        <f>SQRT(SUMXMY2($B$5:$E$5,B22:E22))</f>
        <v>1.5192255434404751</v>
      </c>
      <c r="J22" s="201">
        <f>SQRT(SUMXMY2($B$6:$E$6,B22:E22))</f>
        <v>2.1279483188135981</v>
      </c>
      <c r="K22" s="201">
        <f>SQRT(SUMXMY2($B$7:$E$7,B22:E22))</f>
        <v>3.9429367348589905</v>
      </c>
      <c r="L22" s="201">
        <f>SQRT(SUMXMY2($B$8:$E$8,B22:E22))</f>
        <v>0.85864173807015842</v>
      </c>
      <c r="N22" s="134">
        <v>1</v>
      </c>
      <c r="O22" s="134">
        <v>700</v>
      </c>
      <c r="P22" s="134">
        <v>19</v>
      </c>
      <c r="Q22" s="137">
        <v>22000</v>
      </c>
      <c r="R22" s="136">
        <v>0.18</v>
      </c>
      <c r="S22" s="61" t="s">
        <v>349</v>
      </c>
    </row>
    <row r="23" spans="1:19">
      <c r="A23" s="202">
        <f>STANDARDIZE(N23,$N$62,$N$63)</f>
        <v>0.91368200968105673</v>
      </c>
      <c r="B23" s="202">
        <f>STANDARDIZE(O23,$O$62,$O$63)</f>
        <v>-1.6915353497473364</v>
      </c>
      <c r="C23" s="202">
        <f>STANDARDIZE(P23,$P$62,$P$63)</f>
        <v>0.78381125710715327</v>
      </c>
      <c r="D23" s="201">
        <f>STANDARDIZE(Q23,$Q$62,$Q$63)</f>
        <v>-0.15976433412763569</v>
      </c>
      <c r="E23" s="201">
        <f>STANDARDIZE(R23,$R$62,$R$63)</f>
        <v>1.0818395193233383</v>
      </c>
      <c r="F23" s="159" t="s">
        <v>351</v>
      </c>
      <c r="G23" s="201">
        <f>SQRT(SUMXMY2($B$3:$E$3,B23:E23))</f>
        <v>3.6326770268815261</v>
      </c>
      <c r="H23" s="201">
        <f>SQRT(SUMXMY2($B$4:$E$4,B23:E23))</f>
        <v>2.1860537164790959</v>
      </c>
      <c r="I23" s="201">
        <f>SQRT(SUMXMY2($B$5:$E$5,B23:E23))</f>
        <v>2.6889738122615836</v>
      </c>
      <c r="J23" s="201">
        <f>SQRT(SUMXMY2($B$6:$E$6,B23:E23))</f>
        <v>1.8900182596992097</v>
      </c>
      <c r="K23" s="201">
        <f>SQRT(SUMXMY2($B$7:$E$7,B23:E23))</f>
        <v>2.2000870038302991</v>
      </c>
      <c r="L23" s="201">
        <f>SQRT(SUMXMY2($B$8:$E$8,B23:E23))</f>
        <v>3.7961842214304538</v>
      </c>
      <c r="N23" s="134">
        <v>1</v>
      </c>
      <c r="O23" s="134">
        <v>500</v>
      </c>
      <c r="P23" s="134">
        <v>16</v>
      </c>
      <c r="Q23" s="137">
        <v>12500</v>
      </c>
      <c r="R23" s="136">
        <v>0.83</v>
      </c>
      <c r="S23" s="61" t="s">
        <v>351</v>
      </c>
    </row>
    <row r="24" spans="1:19">
      <c r="A24" s="202">
        <f>STANDARDIZE(N24,$N$62,$N$63)</f>
        <v>0.91368200968105673</v>
      </c>
      <c r="B24" s="202">
        <f>STANDARDIZE(O24,$O$62,$O$63)</f>
        <v>-0.96951146129463828</v>
      </c>
      <c r="C24" s="202">
        <f>STANDARDIZE(P24,$P$62,$P$63)</f>
        <v>-0.86285104773980748</v>
      </c>
      <c r="D24" s="201">
        <f>STANDARDIZE(Q24,$Q$62,$Q$63)</f>
        <v>-0.69253410195635012</v>
      </c>
      <c r="E24" s="201">
        <f>STANDARDIZE(R24,$R$62,$R$63)</f>
        <v>0.68161431297150576</v>
      </c>
      <c r="F24" s="159" t="s">
        <v>351</v>
      </c>
      <c r="G24" s="201">
        <f>SQRT(SUMXMY2($B$3:$E$3,B24:E24))</f>
        <v>3.315335029563554</v>
      </c>
      <c r="H24" s="201">
        <f>SQRT(SUMXMY2($B$4:$E$4,B24:E24))</f>
        <v>0.65077489588231674</v>
      </c>
      <c r="I24" s="201">
        <f>SQRT(SUMXMY2($B$5:$E$5,B24:E24))</f>
        <v>2.3651665280907581</v>
      </c>
      <c r="J24" s="201">
        <f>SQRT(SUMXMY2($B$6:$E$6,B24:E24))</f>
        <v>1.7134285594621064</v>
      </c>
      <c r="K24" s="201">
        <f>SQRT(SUMXMY2($B$7:$E$7,B24:E24))</f>
        <v>0.65030549386419512</v>
      </c>
      <c r="L24" s="201">
        <f>SQRT(SUMXMY2($B$8:$E$8,B24:E24))</f>
        <v>3.9248304493865294</v>
      </c>
      <c r="N24" s="134">
        <v>1</v>
      </c>
      <c r="O24" s="134">
        <v>565</v>
      </c>
      <c r="P24" s="134">
        <v>6</v>
      </c>
      <c r="Q24" s="137">
        <v>7700</v>
      </c>
      <c r="R24" s="136">
        <v>0.7</v>
      </c>
      <c r="S24" s="61" t="s">
        <v>351</v>
      </c>
    </row>
    <row r="25" spans="1:19">
      <c r="A25" s="202">
        <f>STANDARDIZE(N25,$N$62,$N$63)</f>
        <v>-1.0725832287560233</v>
      </c>
      <c r="B25" s="202">
        <f>STANDARDIZE(O25,$O$62,$O$63)</f>
        <v>-0.35856817106543198</v>
      </c>
      <c r="C25" s="202">
        <f>STANDARDIZE(P25,$P$62,$P$63)</f>
        <v>-1.3568497391938956</v>
      </c>
      <c r="D25" s="201">
        <f>STANDARDIZE(Q25,$Q$62,$Q$63)</f>
        <v>2.6039788364838201</v>
      </c>
      <c r="E25" s="201">
        <f>STANDARDIZE(R25,$R$62,$R$63)</f>
        <v>1.204985736662364</v>
      </c>
      <c r="F25" s="159" t="s">
        <v>351</v>
      </c>
      <c r="G25" s="201">
        <f>SQRT(SUMXMY2($B$3:$E$3,B25:E25))</f>
        <v>3.2368360125484221</v>
      </c>
      <c r="H25" s="201">
        <f>SQRT(SUMXMY2($B$4:$E$4,B25:E25))</f>
        <v>3.7076778844300939</v>
      </c>
      <c r="I25" s="201">
        <f>SQRT(SUMXMY2($B$5:$E$5,B25:E25))</f>
        <v>4.094224212915389</v>
      </c>
      <c r="J25" s="201">
        <f>SQRT(SUMXMY2($B$6:$E$6,B25:E25))</f>
        <v>2.471945661213315</v>
      </c>
      <c r="K25" s="201">
        <f>SQRT(SUMXMY2($B$7:$E$7,B25:E25))</f>
        <v>3.8512623460704192</v>
      </c>
      <c r="L25" s="201">
        <f>SQRT(SUMXMY2($B$8:$E$8,B25:E25))</f>
        <v>4.3914076267304685</v>
      </c>
      <c r="N25" s="134">
        <v>0</v>
      </c>
      <c r="O25" s="134">
        <v>620</v>
      </c>
      <c r="P25" s="134">
        <v>3</v>
      </c>
      <c r="Q25" s="137">
        <v>37400</v>
      </c>
      <c r="R25" s="136">
        <v>0.87</v>
      </c>
      <c r="S25" s="61" t="s">
        <v>351</v>
      </c>
    </row>
    <row r="26" spans="1:19">
      <c r="A26" s="202">
        <f>STANDARDIZE(N26,$N$62,$N$63)</f>
        <v>0.91368200968105673</v>
      </c>
      <c r="B26" s="202">
        <f>STANDARDIZE(O26,$O$62,$O$63)</f>
        <v>1.3520730415763453</v>
      </c>
      <c r="C26" s="202">
        <f>STANDARDIZE(P26,$P$62,$P$63)</f>
        <v>0.28981256565306507</v>
      </c>
      <c r="D26" s="201">
        <f>STANDARDIZE(Q26,$Q$62,$Q$63)</f>
        <v>-0.87012402456592153</v>
      </c>
      <c r="E26" s="201">
        <f>STANDARDIZE(R26,$R$62,$R$63)</f>
        <v>-1.2579386101181442</v>
      </c>
      <c r="F26" s="159" t="s">
        <v>349</v>
      </c>
      <c r="G26" s="201">
        <f>SQRT(SUMXMY2($B$3:$E$3,B26:E26))</f>
        <v>2.2026291272078797</v>
      </c>
      <c r="H26" s="201">
        <f>SQRT(SUMXMY2($B$4:$E$4,B26:E26))</f>
        <v>3.790735705441894</v>
      </c>
      <c r="I26" s="201">
        <f>SQRT(SUMXMY2($B$5:$E$5,B26:E26))</f>
        <v>1.3224224074851814</v>
      </c>
      <c r="J26" s="201">
        <f>SQRT(SUMXMY2($B$6:$E$6,B26:E26))</f>
        <v>2.8680899676036513</v>
      </c>
      <c r="K26" s="201">
        <f>SQRT(SUMXMY2($B$7:$E$7,B26:E26))</f>
        <v>3.5063560287204432</v>
      </c>
      <c r="L26" s="201">
        <f>SQRT(SUMXMY2($B$8:$E$8,B26:E26))</f>
        <v>2.0047900739867202</v>
      </c>
      <c r="N26" s="134">
        <v>1</v>
      </c>
      <c r="O26" s="134">
        <v>774</v>
      </c>
      <c r="P26" s="134">
        <v>13</v>
      </c>
      <c r="Q26" s="137">
        <v>6100</v>
      </c>
      <c r="R26" s="136">
        <v>7.0000000000000007E-2</v>
      </c>
      <c r="S26" s="61" t="s">
        <v>349</v>
      </c>
    </row>
    <row r="27" spans="1:19">
      <c r="A27" s="202">
        <f>STANDARDIZE(N27,$N$62,$N$63)</f>
        <v>0.91368200968105673</v>
      </c>
      <c r="B27" s="202">
        <f>STANDARDIZE(O27,$O$62,$O$63)</f>
        <v>1.6630987166021232</v>
      </c>
      <c r="C27" s="202">
        <f>STANDARDIZE(P27,$P$62,$P$63)</f>
        <v>-0.20418612580102316</v>
      </c>
      <c r="D27" s="201">
        <f>STANDARDIZE(Q27,$Q$62,$Q$63)</f>
        <v>-0.38175173738960005</v>
      </c>
      <c r="E27" s="201">
        <f>STANDARDIZE(R27,$R$62,$R$63)</f>
        <v>-1.3195117187876571</v>
      </c>
      <c r="F27" s="159" t="s">
        <v>349</v>
      </c>
      <c r="G27" s="201">
        <f>SQRT(SUMXMY2($B$3:$E$3,B27:E27))</f>
        <v>1.8915274129891599</v>
      </c>
      <c r="H27" s="201">
        <f>SQRT(SUMXMY2($B$4:$E$4,B27:E27))</f>
        <v>3.9384933078409525</v>
      </c>
      <c r="I27" s="201">
        <f>SQRT(SUMXMY2($B$5:$E$5,B27:E27))</f>
        <v>1.6920271111467369</v>
      </c>
      <c r="J27" s="201">
        <f>SQRT(SUMXMY2($B$6:$E$6,B27:E27))</f>
        <v>2.8745613100233403</v>
      </c>
      <c r="K27" s="201">
        <f>SQRT(SUMXMY2($B$7:$E$7,B27:E27))</f>
        <v>3.6893550598400053</v>
      </c>
      <c r="L27" s="201">
        <f>SQRT(SUMXMY2($B$8:$E$8,B27:E27))</f>
        <v>2.0831717556178577</v>
      </c>
      <c r="N27" s="134">
        <v>1</v>
      </c>
      <c r="O27" s="134">
        <v>802</v>
      </c>
      <c r="P27" s="134">
        <v>10</v>
      </c>
      <c r="Q27" s="137">
        <v>10500</v>
      </c>
      <c r="R27" s="136">
        <v>0.05</v>
      </c>
      <c r="S27" s="61" t="s">
        <v>349</v>
      </c>
    </row>
    <row r="28" spans="1:19">
      <c r="A28" s="202">
        <f>STANDARDIZE(N28,$N$62,$N$63)</f>
        <v>-1.0725832287560233</v>
      </c>
      <c r="B28" s="202">
        <f>STANDARDIZE(O28,$O$62,$O$63)</f>
        <v>-0.13640697461844792</v>
      </c>
      <c r="C28" s="202">
        <f>STANDARDIZE(P28,$P$62,$P$63)</f>
        <v>-0.69818481725511139</v>
      </c>
      <c r="D28" s="201">
        <f>STANDARDIZE(Q28,$Q$62,$Q$63)</f>
        <v>0.37300543370107869</v>
      </c>
      <c r="E28" s="201">
        <f>STANDARDIZE(R28,$R$62,$R$63)</f>
        <v>0.34296221528918597</v>
      </c>
      <c r="F28" s="159" t="s">
        <v>351</v>
      </c>
      <c r="G28" s="201">
        <f>SQRT(SUMXMY2($B$3:$E$3,B28:E28))</f>
        <v>2.0755703616370926</v>
      </c>
      <c r="H28" s="201">
        <f>SQRT(SUMXMY2($B$4:$E$4,B28:E28))</f>
        <v>1.9640142631250794</v>
      </c>
      <c r="I28" s="201">
        <f>SQRT(SUMXMY2($B$5:$E$5,B28:E28))</f>
        <v>1.8590439853353955</v>
      </c>
      <c r="J28" s="201">
        <f>SQRT(SUMXMY2($B$6:$E$6,B28:E28))</f>
        <v>0.75295913632912548</v>
      </c>
      <c r="K28" s="201">
        <f>SQRT(SUMXMY2($B$7:$E$7,B28:E28))</f>
        <v>1.9119795204500327</v>
      </c>
      <c r="L28" s="201">
        <f>SQRT(SUMXMY2($B$8:$E$8,B28:E28))</f>
        <v>2.9551562022779083</v>
      </c>
      <c r="N28" s="134">
        <v>0</v>
      </c>
      <c r="O28" s="134">
        <v>640</v>
      </c>
      <c r="P28" s="134">
        <v>7</v>
      </c>
      <c r="Q28" s="137">
        <v>17300</v>
      </c>
      <c r="R28" s="136">
        <v>0.59</v>
      </c>
      <c r="S28" s="61" t="s">
        <v>351</v>
      </c>
    </row>
    <row r="29" spans="1:19">
      <c r="A29" s="202">
        <f>STANDARDIZE(N29,$N$62,$N$63)</f>
        <v>-1.0725832287560233</v>
      </c>
      <c r="B29" s="202">
        <f>STANDARDIZE(O29,$O$62,$O$63)</f>
        <v>-1.4360499738333048</v>
      </c>
      <c r="C29" s="202">
        <f>STANDARDIZE(P29,$P$62,$P$63)</f>
        <v>0.4544787961377611</v>
      </c>
      <c r="D29" s="201">
        <f>STANDARDIZE(Q29,$Q$62,$Q$63)</f>
        <v>1.4496443395216057</v>
      </c>
      <c r="E29" s="201">
        <f>STANDARDIZE(R29,$R$62,$R$63)</f>
        <v>0.95869330198431324</v>
      </c>
      <c r="F29" s="159" t="s">
        <v>351</v>
      </c>
      <c r="G29" s="201">
        <f>SQRT(SUMXMY2($B$3:$E$3,B29:E29))</f>
        <v>3.0332570323075654</v>
      </c>
      <c r="H29" s="201">
        <f>SQRT(SUMXMY2($B$4:$E$4,B29:E29))</f>
        <v>2.9500134915392113</v>
      </c>
      <c r="I29" s="201">
        <f>SQRT(SUMXMY2($B$5:$E$5,B29:E29))</f>
        <v>3.0278165137181277</v>
      </c>
      <c r="J29" s="201">
        <f>SQRT(SUMXMY2($B$6:$E$6,B29:E29))</f>
        <v>1.5507763477287486</v>
      </c>
      <c r="K29" s="201">
        <f>SQRT(SUMXMY2($B$7:$E$7,B29:E29))</f>
        <v>3.0589245167002845</v>
      </c>
      <c r="L29" s="201">
        <f>SQRT(SUMXMY2($B$8:$E$8,B29:E29))</f>
        <v>3.5921143114573382</v>
      </c>
      <c r="N29" s="134">
        <v>0</v>
      </c>
      <c r="O29" s="134">
        <v>523</v>
      </c>
      <c r="P29" s="134">
        <v>14</v>
      </c>
      <c r="Q29" s="137">
        <v>27000</v>
      </c>
      <c r="R29" s="136">
        <v>0.79</v>
      </c>
      <c r="S29" s="61" t="s">
        <v>351</v>
      </c>
    </row>
    <row r="30" spans="1:19">
      <c r="A30" s="202">
        <f>STANDARDIZE(N30,$N$62,$N$63)</f>
        <v>0.91368200968105673</v>
      </c>
      <c r="B30" s="202">
        <f>STANDARDIZE(O30,$O$62,$O$63)</f>
        <v>1.7630712550032659</v>
      </c>
      <c r="C30" s="202">
        <f>STANDARDIZE(P30,$P$62,$P$63)</f>
        <v>1.4424761790459375</v>
      </c>
      <c r="D30" s="201">
        <f>STANDARDIZE(Q30,$Q$62,$Q$63)</f>
        <v>-5.9870002659751738E-2</v>
      </c>
      <c r="E30" s="201">
        <f>STANDARDIZE(R30,$R$62,$R$63)</f>
        <v>-1.3810848274571697</v>
      </c>
      <c r="F30" s="159" t="s">
        <v>349</v>
      </c>
      <c r="G30" s="201">
        <f>SQRT(SUMXMY2($B$3:$E$3,B30:E30))</f>
        <v>2.0866441986948798</v>
      </c>
      <c r="H30" s="201">
        <f>SQRT(SUMXMY2($B$4:$E$4,B30:E30))</f>
        <v>4.7798278027108427</v>
      </c>
      <c r="I30" s="201">
        <f>SQRT(SUMXMY2($B$5:$E$5,B30:E30))</f>
        <v>1.8930886770635331</v>
      </c>
      <c r="J30" s="201">
        <f>SQRT(SUMXMY2($B$6:$E$6,B30:E30))</f>
        <v>3.2386087243544597</v>
      </c>
      <c r="K30" s="201">
        <f>SQRT(SUMXMY2($B$7:$E$7,B30:E30))</f>
        <v>4.5135945523243954</v>
      </c>
      <c r="L30" s="201">
        <f>SQRT(SUMXMY2($B$8:$E$8,B30:E30))</f>
        <v>0.97728201872837195</v>
      </c>
      <c r="N30" s="134">
        <v>1</v>
      </c>
      <c r="O30" s="134">
        <v>811</v>
      </c>
      <c r="P30" s="134">
        <v>20</v>
      </c>
      <c r="Q30" s="137">
        <v>13400</v>
      </c>
      <c r="R30" s="136">
        <v>0.03</v>
      </c>
      <c r="S30" s="61" t="s">
        <v>349</v>
      </c>
    </row>
    <row r="31" spans="1:19">
      <c r="A31" s="202">
        <f>STANDARDIZE(N31,$N$62,$N$63)</f>
        <v>-1.0725832287560233</v>
      </c>
      <c r="B31" s="202">
        <f>STANDARDIZE(O31,$O$62,$O$63)</f>
        <v>1.2298843835305042</v>
      </c>
      <c r="C31" s="202">
        <f>STANDARDIZE(P31,$P$62,$P$63)</f>
        <v>-1.5215159696785916</v>
      </c>
      <c r="D31" s="201">
        <f>STANDARDIZE(Q31,$Q$62,$Q$63)</f>
        <v>-0.3040561462479125</v>
      </c>
      <c r="E31" s="201">
        <f>STANDARDIZE(R31,$R$62,$R$63)</f>
        <v>0.68161431297150576</v>
      </c>
      <c r="F31" s="159" t="s">
        <v>351</v>
      </c>
      <c r="G31" s="201">
        <f>SQRT(SUMXMY2($B$3:$E$3,B31:E31))</f>
        <v>2.8760456930547913</v>
      </c>
      <c r="H31" s="201">
        <f>SQRT(SUMXMY2($B$4:$E$4,B31:E31))</f>
        <v>2.6166931630725525</v>
      </c>
      <c r="I31" s="201">
        <f>SQRT(SUMXMY2($B$5:$E$5,B31:E31))</f>
        <v>2.6856753724072528</v>
      </c>
      <c r="J31" s="201">
        <f>SQRT(SUMXMY2($B$6:$E$6,B31:E31))</f>
        <v>2.3323139049018322</v>
      </c>
      <c r="K31" s="201">
        <f>SQRT(SUMXMY2($B$7:$E$7,B31:E31))</f>
        <v>2.4033266150130772</v>
      </c>
      <c r="L31" s="201">
        <f>SQRT(SUMXMY2($B$8:$E$8,B31:E31))</f>
        <v>3.5722271503579512</v>
      </c>
      <c r="N31" s="134">
        <v>0</v>
      </c>
      <c r="O31" s="134">
        <v>763</v>
      </c>
      <c r="P31" s="134">
        <v>2</v>
      </c>
      <c r="Q31" s="137">
        <v>11200</v>
      </c>
      <c r="R31" s="136">
        <v>0.7</v>
      </c>
      <c r="S31" s="61" t="s">
        <v>351</v>
      </c>
    </row>
    <row r="32" spans="1:19">
      <c r="A32" s="202">
        <f>STANDARDIZE(N32,$N$62,$N$63)</f>
        <v>-1.0725832287560233</v>
      </c>
      <c r="B32" s="202">
        <f>STANDARDIZE(O32,$O$62,$O$63)</f>
        <v>-1.0805920595181302</v>
      </c>
      <c r="C32" s="202">
        <f>STANDARDIZE(P32,$P$62,$P$63)</f>
        <v>-1.1921835087091996</v>
      </c>
      <c r="D32" s="201">
        <f>STANDARDIZE(Q32,$Q$62,$Q$63)</f>
        <v>-1.2697013504374575</v>
      </c>
      <c r="E32" s="201">
        <f>STANDARDIZE(R32,$R$62,$R$63)</f>
        <v>1.6052109430141965</v>
      </c>
      <c r="F32" s="159" t="s">
        <v>351</v>
      </c>
      <c r="G32" s="201">
        <f>SQRT(SUMXMY2($B$3:$E$3,B32:E32))</f>
        <v>4.3300100215356769</v>
      </c>
      <c r="H32" s="201">
        <f>SQRT(SUMXMY2($B$4:$E$4,B32:E32))</f>
        <v>0.62007937180816464</v>
      </c>
      <c r="I32" s="201">
        <f>SQRT(SUMXMY2($B$5:$E$5,B32:E32))</f>
        <v>3.3251816946129935</v>
      </c>
      <c r="J32" s="201">
        <f>SQRT(SUMXMY2($B$6:$E$6,B32:E32))</f>
        <v>2.6022885349971911</v>
      </c>
      <c r="K32" s="201">
        <f>SQRT(SUMXMY2($B$7:$E$7,B32:E32))</f>
        <v>0.59721707448386374</v>
      </c>
      <c r="L32" s="201">
        <f>SQRT(SUMXMY2($B$8:$E$8,B32:E32))</f>
        <v>4.8319824172774677</v>
      </c>
      <c r="N32" s="134">
        <v>0</v>
      </c>
      <c r="O32" s="134">
        <v>555</v>
      </c>
      <c r="P32" s="134">
        <v>4</v>
      </c>
      <c r="Q32" s="137">
        <v>2500</v>
      </c>
      <c r="R32" s="136">
        <v>1</v>
      </c>
      <c r="S32" s="61" t="s">
        <v>351</v>
      </c>
    </row>
    <row r="33" spans="1:19">
      <c r="A33" s="202">
        <f>STANDARDIZE(N33,$N$62,$N$63)</f>
        <v>-1.0725832287560233</v>
      </c>
      <c r="B33" s="202">
        <f>STANDARDIZE(O33,$O$62,$O$63)</f>
        <v>-0.39189235053247962</v>
      </c>
      <c r="C33" s="202">
        <f>STANDARDIZE(P33,$P$62,$P$63)</f>
        <v>-0.36885235628571922</v>
      </c>
      <c r="D33" s="201">
        <f>STANDARDIZE(Q33,$Q$62,$Q$63)</f>
        <v>-0.61483851081466256</v>
      </c>
      <c r="E33" s="201">
        <f>STANDARDIZE(R33,$R$62,$R$63)</f>
        <v>-0.42670164307972275</v>
      </c>
      <c r="F33" s="159" t="s">
        <v>351</v>
      </c>
      <c r="G33" s="201">
        <f>SQRT(SUMXMY2($B$3:$E$3,B33:E33))</f>
        <v>2.3757099776854074</v>
      </c>
      <c r="H33" s="201">
        <f>SQRT(SUMXMY2($B$4:$E$4,B33:E33))</f>
        <v>1.9468394354505254</v>
      </c>
      <c r="I33" s="201">
        <f>SQRT(SUMXMY2($B$5:$E$5,B33:E33))</f>
        <v>1.1867741453449687</v>
      </c>
      <c r="J33" s="201">
        <f>SQRT(SUMXMY2($B$6:$E$6,B33:E33))</f>
        <v>1.6055577900811417</v>
      </c>
      <c r="K33" s="201">
        <f>SQRT(SUMXMY2($B$7:$E$7,B33:E33))</f>
        <v>1.8005312578597759</v>
      </c>
      <c r="L33" s="201">
        <f>SQRT(SUMXMY2($B$8:$E$8,B33:E33))</f>
        <v>2.9044880762378402</v>
      </c>
      <c r="N33" s="134">
        <v>0</v>
      </c>
      <c r="O33" s="134">
        <v>617</v>
      </c>
      <c r="P33" s="134">
        <v>9</v>
      </c>
      <c r="Q33" s="137">
        <v>8400</v>
      </c>
      <c r="R33" s="136">
        <v>0.34</v>
      </c>
      <c r="S33" s="61" t="s">
        <v>351</v>
      </c>
    </row>
    <row r="34" spans="1:19">
      <c r="A34" s="202">
        <f>STANDARDIZE(N34,$N$62,$N$63)</f>
        <v>0.91368200968105673</v>
      </c>
      <c r="B34" s="202">
        <f>STANDARDIZE(O34,$O$62,$O$63)</f>
        <v>-0.11419085497374952</v>
      </c>
      <c r="C34" s="202">
        <f>STANDARDIZE(P34,$P$62,$P$63)</f>
        <v>0.28981256565306507</v>
      </c>
      <c r="D34" s="201">
        <f>STANDARDIZE(Q34,$Q$62,$Q$63)</f>
        <v>0.22871362158080188</v>
      </c>
      <c r="E34" s="201">
        <f>STANDARDIZE(R34,$R$62,$R$63)</f>
        <v>-0.70378063209252995</v>
      </c>
      <c r="F34" s="159" t="s">
        <v>349</v>
      </c>
      <c r="G34" s="201">
        <f>SQRT(SUMXMY2($B$3:$E$3,B34:E34))</f>
        <v>1.4428282399495262</v>
      </c>
      <c r="H34" s="201">
        <f>SQRT(SUMXMY2($B$4:$E$4,B34:E34))</f>
        <v>2.847179053996761</v>
      </c>
      <c r="I34" s="201">
        <f>SQRT(SUMXMY2($B$5:$E$5,B34:E34))</f>
        <v>0.7747974309196255</v>
      </c>
      <c r="J34" s="201">
        <f>SQRT(SUMXMY2($B$6:$E$6,B34:E34))</f>
        <v>1.3397851216461365</v>
      </c>
      <c r="K34" s="201">
        <f>SQRT(SUMXMY2($B$7:$E$7,B34:E34))</f>
        <v>2.7298569589593131</v>
      </c>
      <c r="L34" s="201">
        <f>SQRT(SUMXMY2($B$8:$E$8,B34:E34))</f>
        <v>1.9576137763141472</v>
      </c>
      <c r="N34" s="134">
        <v>1</v>
      </c>
      <c r="O34" s="134">
        <v>642</v>
      </c>
      <c r="P34" s="134">
        <v>13</v>
      </c>
      <c r="Q34" s="137">
        <v>16000</v>
      </c>
      <c r="R34" s="136">
        <v>0.25</v>
      </c>
      <c r="S34" s="61" t="s">
        <v>349</v>
      </c>
    </row>
    <row r="35" spans="1:19">
      <c r="A35" s="202">
        <f>STANDARDIZE(N35,$N$62,$N$63)</f>
        <v>-1.0725832287560233</v>
      </c>
      <c r="B35" s="202">
        <f>STANDARDIZE(O35,$O$62,$O$63)</f>
        <v>0.39677989685431386</v>
      </c>
      <c r="C35" s="202">
        <f>STANDARDIZE(P35,$P$62,$P$63)</f>
        <v>-1.3568497391938956</v>
      </c>
      <c r="D35" s="201">
        <f>STANDARDIZE(Q35,$Q$62,$Q$63)</f>
        <v>-1.1809063891326717</v>
      </c>
      <c r="E35" s="201">
        <f>STANDARDIZE(R35,$R$62,$R$63)</f>
        <v>-1.134792392779119</v>
      </c>
      <c r="F35" s="159" t="s">
        <v>349</v>
      </c>
      <c r="G35" s="201">
        <f>SQRT(SUMXMY2($B$3:$E$3,B35:E35))</f>
        <v>2.9069691871733929</v>
      </c>
      <c r="H35" s="201">
        <f>SQRT(SUMXMY2($B$4:$E$4,B35:E35))</f>
        <v>2.7631261842446904</v>
      </c>
      <c r="I35" s="201">
        <f>SQRT(SUMXMY2($B$5:$E$5,B35:E35))</f>
        <v>2.1010487722301221</v>
      </c>
      <c r="J35" s="201">
        <f>SQRT(SUMXMY2($B$6:$E$6,B35:E35))</f>
        <v>2.8737538377167322</v>
      </c>
      <c r="K35" s="201">
        <f>SQRT(SUMXMY2($B$7:$E$7,B35:E35))</f>
        <v>2.5909013364478088</v>
      </c>
      <c r="L35" s="201">
        <f>SQRT(SUMXMY2($B$8:$E$8,B35:E35))</f>
        <v>3.5515689620066988</v>
      </c>
      <c r="N35" s="134">
        <v>0</v>
      </c>
      <c r="O35" s="134">
        <v>688</v>
      </c>
      <c r="P35" s="134">
        <v>3</v>
      </c>
      <c r="Q35" s="137">
        <v>3300</v>
      </c>
      <c r="R35" s="136">
        <v>0.11</v>
      </c>
      <c r="S35" s="61" t="s">
        <v>349</v>
      </c>
    </row>
    <row r="36" spans="1:19">
      <c r="A36" s="202">
        <f>STANDARDIZE(N36,$N$62,$N$63)</f>
        <v>0.91368200968105673</v>
      </c>
      <c r="B36" s="202">
        <f>STANDARDIZE(O36,$O$62,$O$63)</f>
        <v>-3.6434436217305084E-2</v>
      </c>
      <c r="C36" s="202">
        <f>STANDARDIZE(P36,$P$62,$P$63)</f>
        <v>0.12514633516836898</v>
      </c>
      <c r="D36" s="201">
        <f>STANDARDIZE(Q36,$Q$62,$Q$63)</f>
        <v>-0.71473284228254652</v>
      </c>
      <c r="E36" s="201">
        <f>STANDARDIZE(R36,$R$62,$R$63)</f>
        <v>-1.3195117187876571</v>
      </c>
      <c r="F36" s="159" t="s">
        <v>349</v>
      </c>
      <c r="G36" s="201">
        <f>SQRT(SUMXMY2($B$3:$E$3,B36:E36))</f>
        <v>2.1796615286745382</v>
      </c>
      <c r="H36" s="201">
        <f>SQRT(SUMXMY2($B$4:$E$4,B36:E36))</f>
        <v>2.9979775253031669</v>
      </c>
      <c r="I36" s="201">
        <f>SQRT(SUMXMY2($B$5:$E$5,B36:E36))</f>
        <v>0.84468444602796888</v>
      </c>
      <c r="J36" s="201">
        <f>SQRT(SUMXMY2($B$6:$E$6,B36:E36))</f>
        <v>2.299953489647399</v>
      </c>
      <c r="K36" s="201">
        <f>SQRT(SUMXMY2($B$7:$E$7,B36:E36))</f>
        <v>2.8232728804783918</v>
      </c>
      <c r="L36" s="201">
        <f>SQRT(SUMXMY2($B$8:$E$8,B36:E36))</f>
        <v>2.4291394492429657</v>
      </c>
      <c r="N36" s="134">
        <v>1</v>
      </c>
      <c r="O36" s="134">
        <v>649</v>
      </c>
      <c r="P36" s="134">
        <v>12</v>
      </c>
      <c r="Q36" s="137">
        <v>7500</v>
      </c>
      <c r="R36" s="136">
        <v>0.05</v>
      </c>
      <c r="S36" s="61" t="s">
        <v>349</v>
      </c>
    </row>
    <row r="37" spans="1:19">
      <c r="A37" s="202">
        <f>STANDARDIZE(N37,$N$62,$N$63)</f>
        <v>0.91368200968105673</v>
      </c>
      <c r="B37" s="202">
        <f>STANDARDIZE(O37,$O$62,$O$63)</f>
        <v>0.47453631561075832</v>
      </c>
      <c r="C37" s="202">
        <f>STANDARDIZE(P37,$P$62,$P$63)</f>
        <v>0.61914502662245718</v>
      </c>
      <c r="D37" s="201">
        <f>STANDARDIZE(Q37,$Q$62,$Q$63)</f>
        <v>0.70598653859402527</v>
      </c>
      <c r="E37" s="201">
        <f>STANDARDIZE(R37,$R$62,$R$63)</f>
        <v>-0.79614029509679907</v>
      </c>
      <c r="F37" s="159" t="s">
        <v>349</v>
      </c>
      <c r="G37" s="201">
        <f>SQRT(SUMXMY2($B$3:$E$3,B37:E37))</f>
        <v>0.8330885876479569</v>
      </c>
      <c r="H37" s="201">
        <f>SQRT(SUMXMY2($B$4:$E$4,B37:E37))</f>
        <v>3.5483975084726054</v>
      </c>
      <c r="I37" s="201">
        <f>SQRT(SUMXMY2($B$5:$E$5,B37:E37))</f>
        <v>1.1262794086155952</v>
      </c>
      <c r="J37" s="201">
        <f>SQRT(SUMXMY2($B$6:$E$6,B37:E37))</f>
        <v>1.6572133548005257</v>
      </c>
      <c r="K37" s="201">
        <f>SQRT(SUMXMY2($B$7:$E$7,B37:E37))</f>
        <v>3.4063832340456641</v>
      </c>
      <c r="L37" s="201">
        <f>SQRT(SUMXMY2($B$8:$E$8,B37:E37))</f>
        <v>1.2414589103443154</v>
      </c>
      <c r="N37" s="134">
        <v>1</v>
      </c>
      <c r="O37" s="134">
        <v>695</v>
      </c>
      <c r="P37" s="134">
        <v>15</v>
      </c>
      <c r="Q37" s="137">
        <v>20300</v>
      </c>
      <c r="R37" s="136">
        <v>0.22</v>
      </c>
      <c r="S37" s="61" t="s">
        <v>349</v>
      </c>
    </row>
    <row r="38" spans="1:19">
      <c r="A38" s="202">
        <f>STANDARDIZE(N38,$N$62,$N$63)</f>
        <v>0.91368200968105673</v>
      </c>
      <c r="B38" s="202">
        <f>STANDARDIZE(O38,$O$62,$O$63)</f>
        <v>0.54118467454485353</v>
      </c>
      <c r="C38" s="202">
        <f>STANDARDIZE(P38,$P$62,$P$63)</f>
        <v>-0.36885235628571922</v>
      </c>
      <c r="D38" s="201">
        <f>STANDARDIZE(Q38,$Q$62,$Q$63)</f>
        <v>-0.24855929543242142</v>
      </c>
      <c r="E38" s="201">
        <f>STANDARDIZE(R38,$R$62,$R$63)</f>
        <v>-1.0116461754400934</v>
      </c>
      <c r="F38" s="159" t="s">
        <v>349</v>
      </c>
      <c r="G38" s="201">
        <f>SQRT(SUMXMY2($B$3:$E$3,B38:E38))</f>
        <v>1.6223524551477257</v>
      </c>
      <c r="H38" s="201">
        <f>SQRT(SUMXMY2($B$4:$E$4,B38:E38))</f>
        <v>2.959016079581021</v>
      </c>
      <c r="I38" s="201">
        <f>SQRT(SUMXMY2($B$5:$E$5,B38:E38))</f>
        <v>1.0062509738402385</v>
      </c>
      <c r="J38" s="201">
        <f>SQRT(SUMXMY2($B$6:$E$6,B38:E38))</f>
        <v>1.9822581030862703</v>
      </c>
      <c r="K38" s="201">
        <f>SQRT(SUMXMY2($B$7:$E$7,B38:E38))</f>
        <v>2.7794911626750283</v>
      </c>
      <c r="L38" s="201">
        <f>SQRT(SUMXMY2($B$8:$E$8,B38:E38))</f>
        <v>2.2426753534633481</v>
      </c>
      <c r="N38" s="134">
        <v>1</v>
      </c>
      <c r="O38" s="134">
        <v>701</v>
      </c>
      <c r="P38" s="134">
        <v>9</v>
      </c>
      <c r="Q38" s="137">
        <v>11700</v>
      </c>
      <c r="R38" s="136">
        <v>0.15</v>
      </c>
      <c r="S38" s="61" t="s">
        <v>349</v>
      </c>
    </row>
    <row r="39" spans="1:19">
      <c r="A39" s="202">
        <f>STANDARDIZE(N39,$N$62,$N$63)</f>
        <v>-1.0725832287560233</v>
      </c>
      <c r="B39" s="202">
        <f>STANDARDIZE(O39,$O$62,$O$63)</f>
        <v>-0.19194727373019393</v>
      </c>
      <c r="C39" s="202">
        <f>STANDARDIZE(P39,$P$62,$P$63)</f>
        <v>-0.69818481725511139</v>
      </c>
      <c r="D39" s="201">
        <f>STANDARDIZE(Q39,$Q$62,$Q$63)</f>
        <v>1.6827311129466682</v>
      </c>
      <c r="E39" s="201">
        <f>STANDARDIZE(R39,$R$62,$R$63)</f>
        <v>1.1434126279928511</v>
      </c>
      <c r="F39" s="159" t="s">
        <v>351</v>
      </c>
      <c r="G39" s="201">
        <f>SQRT(SUMXMY2($B$3:$E$3,B39:E39))</f>
        <v>2.5754664404938445</v>
      </c>
      <c r="H39" s="201">
        <f>SQRT(SUMXMY2($B$4:$E$4,B39:E39))</f>
        <v>2.914301099986512</v>
      </c>
      <c r="I39" s="201">
        <f>SQRT(SUMXMY2($B$5:$E$5,B39:E39))</f>
        <v>3.0978088926372482</v>
      </c>
      <c r="J39" s="201">
        <f>SQRT(SUMXMY2($B$6:$E$6,B39:E39))</f>
        <v>1.3939370101110324</v>
      </c>
      <c r="K39" s="201">
        <f>SQRT(SUMXMY2($B$7:$E$7,B39:E39))</f>
        <v>2.9745228439214548</v>
      </c>
      <c r="L39" s="201">
        <f>SQRT(SUMXMY2($B$8:$E$8,B39:E39))</f>
        <v>3.5307575147068113</v>
      </c>
      <c r="N39" s="134">
        <v>0</v>
      </c>
      <c r="O39" s="134">
        <v>635</v>
      </c>
      <c r="P39" s="134">
        <v>7</v>
      </c>
      <c r="Q39" s="137">
        <v>29100</v>
      </c>
      <c r="R39" s="136">
        <v>0.85</v>
      </c>
      <c r="S39" s="61" t="s">
        <v>351</v>
      </c>
    </row>
    <row r="40" spans="1:19">
      <c r="A40" s="202">
        <f>STANDARDIZE(N40,$N$62,$N$63)</f>
        <v>-1.0725832287560233</v>
      </c>
      <c r="B40" s="202">
        <f>STANDARDIZE(O40,$O$62,$O$63)</f>
        <v>-1.6137789309908921</v>
      </c>
      <c r="C40" s="202">
        <f>STANDARDIZE(P40,$P$62,$P$63)</f>
        <v>-1.5215159696785916</v>
      </c>
      <c r="D40" s="201">
        <f>STANDARDIZE(Q40,$Q$62,$Q$63)</f>
        <v>-1.3251982012529484</v>
      </c>
      <c r="E40" s="201">
        <f>STANDARDIZE(R40,$R$62,$R$63)</f>
        <v>1.6052109430141965</v>
      </c>
      <c r="F40" s="159" t="s">
        <v>351</v>
      </c>
      <c r="G40" s="201">
        <f>SQRT(SUMXMY2($B$3:$E$3,B40:E40))</f>
        <v>4.7295061206959073</v>
      </c>
      <c r="H40" s="201">
        <f>SQRT(SUMXMY2($B$4:$E$4,B40:E40))</f>
        <v>0.80157372645445979</v>
      </c>
      <c r="I40" s="201">
        <f>SQRT(SUMXMY2($B$5:$E$5,B40:E40))</f>
        <v>3.7588137291620627</v>
      </c>
      <c r="J40" s="201">
        <f>SQRT(SUMXMY2($B$6:$E$6,B40:E40))</f>
        <v>2.9974147598811971</v>
      </c>
      <c r="K40" s="201">
        <f>SQRT(SUMXMY2($B$7:$E$7,B40:E40))</f>
        <v>1.0382037383437552</v>
      </c>
      <c r="L40" s="201">
        <f>SQRT(SUMXMY2($B$8:$E$8,B40:E40))</f>
        <v>5.320815998453436</v>
      </c>
      <c r="N40" s="134">
        <v>0</v>
      </c>
      <c r="O40" s="134">
        <v>507</v>
      </c>
      <c r="P40" s="134">
        <v>2</v>
      </c>
      <c r="Q40" s="137">
        <v>2000</v>
      </c>
      <c r="R40" s="136">
        <v>1</v>
      </c>
      <c r="S40" s="61" t="s">
        <v>351</v>
      </c>
    </row>
    <row r="41" spans="1:19">
      <c r="A41" s="202">
        <f>STANDARDIZE(N41,$N$62,$N$63)</f>
        <v>0.91368200968105673</v>
      </c>
      <c r="B41" s="202">
        <f>STANDARDIZE(O41,$O$62,$O$63)</f>
        <v>0.27459123880847264</v>
      </c>
      <c r="C41" s="202">
        <f>STANDARDIZE(P41,$P$62,$P$63)</f>
        <v>0.12514633516836898</v>
      </c>
      <c r="D41" s="201">
        <f>STANDARDIZE(Q41,$Q$62,$Q$63)</f>
        <v>-0.70363347211944827</v>
      </c>
      <c r="E41" s="201">
        <f>STANDARDIZE(R41,$R$62,$R$63)</f>
        <v>-1.1963655014486316</v>
      </c>
      <c r="F41" s="159" t="s">
        <v>349</v>
      </c>
      <c r="G41" s="201">
        <f>SQRT(SUMXMY2($B$3:$E$3,B41:E41))</f>
        <v>2.0482930368468648</v>
      </c>
      <c r="H41" s="201">
        <f>SQRT(SUMXMY2($B$4:$E$4,B41:E41))</f>
        <v>3.0439984145183376</v>
      </c>
      <c r="I41" s="201">
        <f>SQRT(SUMXMY2($B$5:$E$5,B41:E41))</f>
        <v>0.69757460514998815</v>
      </c>
      <c r="J41" s="201">
        <f>SQRT(SUMXMY2($B$6:$E$6,B41:E41))</f>
        <v>2.2533851889936942</v>
      </c>
      <c r="K41" s="201">
        <f>SQRT(SUMXMY2($B$7:$E$7,B41:E41))</f>
        <v>2.8362474328440972</v>
      </c>
      <c r="L41" s="201">
        <f>SQRT(SUMXMY2($B$8:$E$8,B41:E41))</f>
        <v>2.2437979468419038</v>
      </c>
      <c r="N41" s="134">
        <v>1</v>
      </c>
      <c r="O41" s="134">
        <v>677</v>
      </c>
      <c r="P41" s="134">
        <v>12</v>
      </c>
      <c r="Q41" s="137">
        <v>7600</v>
      </c>
      <c r="R41" s="136">
        <v>0.09</v>
      </c>
      <c r="S41" s="61" t="s">
        <v>349</v>
      </c>
    </row>
    <row r="42" spans="1:19">
      <c r="A42" s="202">
        <f>STANDARDIZE(N42,$N$62,$N$63)</f>
        <v>-1.0725832287560233</v>
      </c>
      <c r="B42" s="202">
        <f>STANDARDIZE(O42,$O$62,$O$63)</f>
        <v>-1.8581562470825745</v>
      </c>
      <c r="C42" s="202">
        <f>STANDARDIZE(P42,$P$62,$P$63)</f>
        <v>-1.0275172782245034</v>
      </c>
      <c r="D42" s="201">
        <f>STANDARDIZE(Q42,$Q$62,$Q$63)</f>
        <v>-1.4361919028839307</v>
      </c>
      <c r="E42" s="201">
        <f>STANDARDIZE(R42,$R$62,$R$63)</f>
        <v>0.98947985631906965</v>
      </c>
      <c r="F42" s="159" t="s">
        <v>351</v>
      </c>
      <c r="G42" s="201">
        <f>SQRT(SUMXMY2($B$3:$E$3,B42:E42))</f>
        <v>4.4670295571704326</v>
      </c>
      <c r="H42" s="201">
        <f>SQRT(SUMXMY2($B$4:$E$4,B42:E42))</f>
        <v>0.78194915599897008</v>
      </c>
      <c r="I42" s="201">
        <f>SQRT(SUMXMY2($B$5:$E$5,B42:E42))</f>
        <v>3.3207105749873591</v>
      </c>
      <c r="J42" s="201">
        <f>SQRT(SUMXMY2($B$6:$E$6,B42:E42))</f>
        <v>2.8199097625686451</v>
      </c>
      <c r="K42" s="201">
        <f>SQRT(SUMXMY2($B$7:$E$7,B42:E42))</f>
        <v>0.98832440479819128</v>
      </c>
      <c r="L42" s="201">
        <f>SQRT(SUMXMY2($B$8:$E$8,B42:E42))</f>
        <v>4.9779444867706655</v>
      </c>
      <c r="N42" s="134">
        <v>0</v>
      </c>
      <c r="O42" s="134">
        <v>485</v>
      </c>
      <c r="P42" s="134">
        <v>5</v>
      </c>
      <c r="Q42" s="137">
        <v>1000</v>
      </c>
      <c r="R42" s="136">
        <v>0.8</v>
      </c>
      <c r="S42" s="61" t="s">
        <v>351</v>
      </c>
    </row>
    <row r="43" spans="1:19">
      <c r="A43" s="202">
        <f>STANDARDIZE(N43,$N$62,$N$63)</f>
        <v>-1.0725832287560233</v>
      </c>
      <c r="B43" s="202">
        <f>STANDARDIZE(O43,$O$62,$O$63)</f>
        <v>-0.78067444431470179</v>
      </c>
      <c r="C43" s="202">
        <f>STANDARDIZE(P43,$P$62,$P$63)</f>
        <v>-1.3568497391938956</v>
      </c>
      <c r="D43" s="201">
        <f>STANDARDIZE(Q43,$Q$62,$Q$63)</f>
        <v>-0.60373914065156431</v>
      </c>
      <c r="E43" s="201">
        <f>STANDARDIZE(R43,$R$62,$R$63)</f>
        <v>0.52768154129772427</v>
      </c>
      <c r="F43" s="159" t="s">
        <v>351</v>
      </c>
      <c r="G43" s="201">
        <f>SQRT(SUMXMY2($B$3:$E$3,B43:E43))</f>
        <v>3.2805608034740774</v>
      </c>
      <c r="H43" s="201">
        <f>SQRT(SUMXMY2($B$4:$E$4,B43:E43))</f>
        <v>0.8312844304979935</v>
      </c>
      <c r="I43" s="201">
        <f>SQRT(SUMXMY2($B$5:$E$5,B43:E43))</f>
        <v>2.5184945340245308</v>
      </c>
      <c r="J43" s="201">
        <f>SQRT(SUMXMY2($B$6:$E$6,B43:E43))</f>
        <v>1.8778396125062771</v>
      </c>
      <c r="K43" s="201">
        <f>SQRT(SUMXMY2($B$7:$E$7,B43:E43))</f>
        <v>0.8882333373524981</v>
      </c>
      <c r="L43" s="201">
        <f>SQRT(SUMXMY2($B$8:$E$8,B43:E43))</f>
        <v>4.0557967886660018</v>
      </c>
      <c r="N43" s="134">
        <v>0</v>
      </c>
      <c r="O43" s="134">
        <v>582</v>
      </c>
      <c r="P43" s="134">
        <v>3</v>
      </c>
      <c r="Q43" s="137">
        <v>8500</v>
      </c>
      <c r="R43" s="136">
        <v>0.65</v>
      </c>
      <c r="S43" s="61" t="s">
        <v>351</v>
      </c>
    </row>
    <row r="44" spans="1:19">
      <c r="A44" s="202">
        <f>STANDARDIZE(N44,$N$62,$N$63)</f>
        <v>0.91368200968105673</v>
      </c>
      <c r="B44" s="202">
        <f>STANDARDIZE(O44,$O$62,$O$63)</f>
        <v>0.51896855490015514</v>
      </c>
      <c r="C44" s="202">
        <f>STANDARDIZE(P44,$P$62,$P$63)</f>
        <v>0.94847748759184936</v>
      </c>
      <c r="D44" s="201">
        <f>STANDARDIZE(Q44,$Q$62,$Q$63)</f>
        <v>-0.12646622363834104</v>
      </c>
      <c r="E44" s="201">
        <f>STANDARDIZE(R44,$R$62,$R$63)</f>
        <v>-0.64220752342301723</v>
      </c>
      <c r="F44" s="159" t="s">
        <v>349</v>
      </c>
      <c r="G44" s="201">
        <f>SQRT(SUMXMY2($B$3:$E$3,B44:E44))</f>
        <v>1.6643968162323894</v>
      </c>
      <c r="H44" s="201">
        <f>SQRT(SUMXMY2($B$4:$E$4,B44:E44))</f>
        <v>3.3704267688523886</v>
      </c>
      <c r="I44" s="201">
        <f>SQRT(SUMXMY2($B$5:$E$5,B44:E44))</f>
        <v>0.55492978177381891</v>
      </c>
      <c r="J44" s="201">
        <f>SQRT(SUMXMY2($B$6:$E$6,B44:E44))</f>
        <v>1.8830120987361387</v>
      </c>
      <c r="K44" s="201">
        <f>SQRT(SUMXMY2($B$7:$E$7,B44:E44))</f>
        <v>3.1441261334717616</v>
      </c>
      <c r="L44" s="201">
        <f>SQRT(SUMXMY2($B$8:$E$8,B44:E44))</f>
        <v>1.3095680776078131</v>
      </c>
      <c r="N44" s="134">
        <v>1</v>
      </c>
      <c r="O44" s="134">
        <v>699</v>
      </c>
      <c r="P44" s="134">
        <v>17</v>
      </c>
      <c r="Q44" s="137">
        <v>12800</v>
      </c>
      <c r="R44" s="136">
        <v>0.27</v>
      </c>
      <c r="S44" s="61" t="s">
        <v>349</v>
      </c>
    </row>
    <row r="45" spans="1:19">
      <c r="A45" s="202">
        <f>STANDARDIZE(N45,$N$62,$N$63)</f>
        <v>0.91368200968105673</v>
      </c>
      <c r="B45" s="202">
        <f>STANDARDIZE(O45,$O$62,$O$63)</f>
        <v>0.56340079418955191</v>
      </c>
      <c r="C45" s="202">
        <f>STANDARDIZE(P45,$P$62,$P$63)</f>
        <v>1.7718086400153297</v>
      </c>
      <c r="D45" s="201">
        <f>STANDARDIZE(Q45,$Q$62,$Q$63)</f>
        <v>-0.4372485882050911</v>
      </c>
      <c r="E45" s="201">
        <f>STANDARDIZE(R45,$R$62,$R$63)</f>
        <v>-0.85771340376631167</v>
      </c>
      <c r="F45" s="159" t="s">
        <v>349</v>
      </c>
      <c r="G45" s="201">
        <f>SQRT(SUMXMY2($B$3:$E$3,B45:E45))</f>
        <v>2.3583031883821386</v>
      </c>
      <c r="H45" s="201">
        <f>SQRT(SUMXMY2($B$4:$E$4,B45:E45))</f>
        <v>4.0074369207009974</v>
      </c>
      <c r="I45" s="201">
        <f>SQRT(SUMXMY2($B$5:$E$5,B45:E45))</f>
        <v>1.2689497492108213</v>
      </c>
      <c r="J45" s="201">
        <f>SQRT(SUMXMY2($B$6:$E$6,B45:E45))</f>
        <v>2.6511470597645124</v>
      </c>
      <c r="K45" s="201">
        <f>SQRT(SUMXMY2($B$7:$E$7,B45:E45))</f>
        <v>3.7570194046686711</v>
      </c>
      <c r="L45" s="201">
        <f>SQRT(SUMXMY2($B$8:$E$8,B45:E45))</f>
        <v>1.3879322492026496</v>
      </c>
      <c r="N45" s="134">
        <v>1</v>
      </c>
      <c r="O45" s="134">
        <v>703</v>
      </c>
      <c r="P45" s="134">
        <v>22</v>
      </c>
      <c r="Q45" s="137">
        <v>10000</v>
      </c>
      <c r="R45" s="136">
        <v>0.2</v>
      </c>
      <c r="S45" s="61" t="s">
        <v>349</v>
      </c>
    </row>
    <row r="46" spans="1:19">
      <c r="A46" s="202">
        <f>STANDARDIZE(N46,$N$62,$N$63)</f>
        <v>-1.0725832287560233</v>
      </c>
      <c r="B46" s="202">
        <f>STANDARDIZE(O46,$O$62,$O$63)</f>
        <v>-0.7473502648476541</v>
      </c>
      <c r="C46" s="202">
        <f>STANDARDIZE(P46,$P$62,$P$63)</f>
        <v>1.1131437180765453</v>
      </c>
      <c r="D46" s="201">
        <f>STANDARDIZE(Q46,$Q$62,$Q$63)</f>
        <v>1.8936191460455343</v>
      </c>
      <c r="E46" s="201">
        <f>STANDARDIZE(R46,$R$62,$R$63)</f>
        <v>0.92790674764955683</v>
      </c>
      <c r="F46" s="159" t="s">
        <v>351</v>
      </c>
      <c r="G46" s="201">
        <f>SQRT(SUMXMY2($B$3:$E$3,B46:E46))</f>
        <v>2.7577975299516071</v>
      </c>
      <c r="H46" s="201">
        <f>SQRT(SUMXMY2($B$4:$E$4,B46:E46))</f>
        <v>3.7253531415848347</v>
      </c>
      <c r="I46" s="201">
        <f>SQRT(SUMXMY2($B$5:$E$5,B46:E46))</f>
        <v>3.0571779809766313</v>
      </c>
      <c r="J46" s="201">
        <f>SQRT(SUMXMY2($B$6:$E$6,B46:E46))</f>
        <v>1.8091191988717252</v>
      </c>
      <c r="K46" s="201">
        <f>SQRT(SUMXMY2($B$7:$E$7,B46:E46))</f>
        <v>3.7406024890121721</v>
      </c>
      <c r="L46" s="201">
        <f>SQRT(SUMXMY2($B$8:$E$8,B46:E46))</f>
        <v>3.0612897345347272</v>
      </c>
      <c r="N46" s="134">
        <v>0</v>
      </c>
      <c r="O46" s="134">
        <v>585</v>
      </c>
      <c r="P46" s="134">
        <v>18</v>
      </c>
      <c r="Q46" s="137">
        <v>31000</v>
      </c>
      <c r="R46" s="136">
        <v>0.78</v>
      </c>
      <c r="S46" s="61" t="s">
        <v>351</v>
      </c>
    </row>
    <row r="47" spans="1:19">
      <c r="A47" s="202">
        <f>STANDARDIZE(N47,$N$62,$N$63)</f>
        <v>0.91368200968105673</v>
      </c>
      <c r="B47" s="202">
        <f>STANDARDIZE(O47,$O$62,$O$63)</f>
        <v>-0.35856817106543198</v>
      </c>
      <c r="C47" s="202">
        <f>STANDARDIZE(P47,$P$62,$P$63)</f>
        <v>-0.5335185867704153</v>
      </c>
      <c r="D47" s="201">
        <f>STANDARDIZE(Q47,$Q$62,$Q$63)</f>
        <v>0.25091236190699834</v>
      </c>
      <c r="E47" s="201">
        <f>STANDARDIZE(R47,$R$62,$R$63)</f>
        <v>0.21981599795016077</v>
      </c>
      <c r="F47" s="159" t="s">
        <v>351</v>
      </c>
      <c r="G47" s="201">
        <f>SQRT(SUMXMY2($B$3:$E$3,B47:E47))</f>
        <v>2.1093370696437863</v>
      </c>
      <c r="H47" s="201">
        <f>SQRT(SUMXMY2($B$4:$E$4,B47:E47))</f>
        <v>1.8658337325058583</v>
      </c>
      <c r="I47" s="201">
        <f>SQRT(SUMXMY2($B$5:$E$5,B47:E47))</f>
        <v>1.6965919073986331</v>
      </c>
      <c r="J47" s="201">
        <f>SQRT(SUMXMY2($B$6:$E$6,B47:E47))</f>
        <v>0.70164372969392463</v>
      </c>
      <c r="K47" s="201">
        <f>SQRT(SUMXMY2($B$7:$E$7,B47:E47))</f>
        <v>1.8213053106057082</v>
      </c>
      <c r="L47" s="201">
        <f>SQRT(SUMXMY2($B$8:$E$8,B47:E47))</f>
        <v>2.9203452472986156</v>
      </c>
      <c r="N47" s="134">
        <v>1</v>
      </c>
      <c r="O47" s="134">
        <v>620</v>
      </c>
      <c r="P47" s="134">
        <v>8</v>
      </c>
      <c r="Q47" s="137">
        <v>16200</v>
      </c>
      <c r="R47" s="136">
        <v>0.55000000000000004</v>
      </c>
      <c r="S47" s="61" t="s">
        <v>351</v>
      </c>
    </row>
    <row r="48" spans="1:19">
      <c r="A48" s="202">
        <f>STANDARDIZE(N48,$N$62,$N$63)</f>
        <v>0.91368200968105673</v>
      </c>
      <c r="B48" s="202">
        <f>STANDARDIZE(O48,$O$62,$O$63)</f>
        <v>0.47453631561075832</v>
      </c>
      <c r="C48" s="202">
        <f>STANDARDIZE(P48,$P$62,$P$63)</f>
        <v>0.78381125710715327</v>
      </c>
      <c r="D48" s="201">
        <f>STANDARDIZE(Q48,$Q$62,$Q$63)</f>
        <v>-0.47054669869438576</v>
      </c>
      <c r="E48" s="201">
        <f>STANDARDIZE(R48,$R$62,$R$63)</f>
        <v>-1.134792392779119</v>
      </c>
      <c r="F48" s="159" t="s">
        <v>349</v>
      </c>
      <c r="G48" s="201">
        <f>SQRT(SUMXMY2($B$3:$E$3,B48:E48))</f>
        <v>1.8754641387347406</v>
      </c>
      <c r="H48" s="201">
        <f>SQRT(SUMXMY2($B$4:$E$4,B48:E48))</f>
        <v>3.4622928216978388</v>
      </c>
      <c r="I48" s="201">
        <f>SQRT(SUMXMY2($B$5:$E$5,B48:E48))</f>
        <v>0.51792090306854188</v>
      </c>
      <c r="J48" s="201">
        <f>SQRT(SUMXMY2($B$6:$E$6,B48:E48))</f>
        <v>2.2821912207278352</v>
      </c>
      <c r="K48" s="201">
        <f>SQRT(SUMXMY2($B$7:$E$7,B48:E48))</f>
        <v>3.2357623292084359</v>
      </c>
      <c r="L48" s="201">
        <f>SQRT(SUMXMY2($B$8:$E$8,B48:E48))</f>
        <v>1.6250054252185877</v>
      </c>
      <c r="N48" s="134">
        <v>1</v>
      </c>
      <c r="O48" s="134">
        <v>695</v>
      </c>
      <c r="P48" s="134">
        <v>16</v>
      </c>
      <c r="Q48" s="137">
        <v>9700</v>
      </c>
      <c r="R48" s="136">
        <v>0.11</v>
      </c>
      <c r="S48" s="61" t="s">
        <v>349</v>
      </c>
    </row>
    <row r="49" spans="1:19">
      <c r="A49" s="202">
        <f>STANDARDIZE(N49,$N$62,$N$63)</f>
        <v>0.91368200968105673</v>
      </c>
      <c r="B49" s="202">
        <f>STANDARDIZE(O49,$O$62,$O$63)</f>
        <v>1.3520730415763453</v>
      </c>
      <c r="C49" s="202">
        <f>STANDARDIZE(P49,$P$62,$P$63)</f>
        <v>0.28981256565306507</v>
      </c>
      <c r="D49" s="201">
        <f>STANDARDIZE(Q49,$Q$62,$Q$63)</f>
        <v>-0.87012402456592153</v>
      </c>
      <c r="E49" s="201">
        <f>STANDARDIZE(R49,$R$62,$R$63)</f>
        <v>-1.2579386101181442</v>
      </c>
      <c r="F49" s="159" t="s">
        <v>349</v>
      </c>
      <c r="G49" s="201">
        <f>SQRT(SUMXMY2($B$3:$E$3,B49:E49))</f>
        <v>2.2026291272078797</v>
      </c>
      <c r="H49" s="201">
        <f>SQRT(SUMXMY2($B$4:$E$4,B49:E49))</f>
        <v>3.790735705441894</v>
      </c>
      <c r="I49" s="201">
        <f>SQRT(SUMXMY2($B$5:$E$5,B49:E49))</f>
        <v>1.3224224074851814</v>
      </c>
      <c r="J49" s="201">
        <f>SQRT(SUMXMY2($B$6:$E$6,B49:E49))</f>
        <v>2.8680899676036513</v>
      </c>
      <c r="K49" s="201">
        <f>SQRT(SUMXMY2($B$7:$E$7,B49:E49))</f>
        <v>3.5063560287204432</v>
      </c>
      <c r="L49" s="201">
        <f>SQRT(SUMXMY2($B$8:$E$8,B49:E49))</f>
        <v>2.0047900739867202</v>
      </c>
      <c r="N49" s="134">
        <v>1</v>
      </c>
      <c r="O49" s="134">
        <v>774</v>
      </c>
      <c r="P49" s="134">
        <v>13</v>
      </c>
      <c r="Q49" s="137">
        <v>6100</v>
      </c>
      <c r="R49" s="136">
        <v>7.0000000000000007E-2</v>
      </c>
      <c r="S49" s="61" t="s">
        <v>349</v>
      </c>
    </row>
    <row r="50" spans="1:19">
      <c r="A50" s="202">
        <f>STANDARDIZE(N50,$N$62,$N$63)</f>
        <v>0.91368200968105673</v>
      </c>
      <c r="B50" s="202">
        <f>STANDARDIZE(O50,$O$62,$O$63)</f>
        <v>1.6630987166021232</v>
      </c>
      <c r="C50" s="202">
        <f>STANDARDIZE(P50,$P$62,$P$63)</f>
        <v>-0.20418612580102316</v>
      </c>
      <c r="D50" s="201">
        <f>STANDARDIZE(Q50,$Q$62,$Q$63)</f>
        <v>-0.38175173738960005</v>
      </c>
      <c r="E50" s="201">
        <f>STANDARDIZE(R50,$R$62,$R$63)</f>
        <v>-1.3195117187876571</v>
      </c>
      <c r="F50" s="159" t="s">
        <v>349</v>
      </c>
      <c r="G50" s="201">
        <f>SQRT(SUMXMY2($B$3:$E$3,B50:E50))</f>
        <v>1.8915274129891599</v>
      </c>
      <c r="H50" s="201">
        <f>SQRT(SUMXMY2($B$4:$E$4,B50:E50))</f>
        <v>3.9384933078409525</v>
      </c>
      <c r="I50" s="201">
        <f>SQRT(SUMXMY2($B$5:$E$5,B50:E50))</f>
        <v>1.6920271111467369</v>
      </c>
      <c r="J50" s="201">
        <f>SQRT(SUMXMY2($B$6:$E$6,B50:E50))</f>
        <v>2.8745613100233403</v>
      </c>
      <c r="K50" s="201">
        <f>SQRT(SUMXMY2($B$7:$E$7,B50:E50))</f>
        <v>3.6893550598400053</v>
      </c>
      <c r="L50" s="201">
        <f>SQRT(SUMXMY2($B$8:$E$8,B50:E50))</f>
        <v>2.0831717556178577</v>
      </c>
      <c r="N50" s="134">
        <v>1</v>
      </c>
      <c r="O50" s="134">
        <v>802</v>
      </c>
      <c r="P50" s="134">
        <v>10</v>
      </c>
      <c r="Q50" s="137">
        <v>10500</v>
      </c>
      <c r="R50" s="136">
        <v>0.05</v>
      </c>
      <c r="S50" s="61" t="s">
        <v>349</v>
      </c>
    </row>
    <row r="51" spans="1:19">
      <c r="A51" s="202">
        <f>STANDARDIZE(N51,$N$62,$N$63)</f>
        <v>-1.0725832287560233</v>
      </c>
      <c r="B51" s="202">
        <f>STANDARDIZE(O51,$O$62,$O$63)</f>
        <v>-0.13640697461844792</v>
      </c>
      <c r="C51" s="202">
        <f>STANDARDIZE(P51,$P$62,$P$63)</f>
        <v>-0.69818481725511139</v>
      </c>
      <c r="D51" s="201">
        <f>STANDARDIZE(Q51,$Q$62,$Q$63)</f>
        <v>0.37300543370107869</v>
      </c>
      <c r="E51" s="201">
        <f>STANDARDIZE(R51,$R$62,$R$63)</f>
        <v>0.34296221528918597</v>
      </c>
      <c r="F51" s="159" t="s">
        <v>351</v>
      </c>
      <c r="G51" s="201">
        <f>SQRT(SUMXMY2($B$3:$E$3,B51:E51))</f>
        <v>2.0755703616370926</v>
      </c>
      <c r="H51" s="201">
        <f>SQRT(SUMXMY2($B$4:$E$4,B51:E51))</f>
        <v>1.9640142631250794</v>
      </c>
      <c r="I51" s="201">
        <f>SQRT(SUMXMY2($B$5:$E$5,B51:E51))</f>
        <v>1.8590439853353955</v>
      </c>
      <c r="J51" s="201">
        <f>SQRT(SUMXMY2($B$6:$E$6,B51:E51))</f>
        <v>0.75295913632912548</v>
      </c>
      <c r="K51" s="201">
        <f>SQRT(SUMXMY2($B$7:$E$7,B51:E51))</f>
        <v>1.9119795204500327</v>
      </c>
      <c r="L51" s="201">
        <f>SQRT(SUMXMY2($B$8:$E$8,B51:E51))</f>
        <v>2.9551562022779083</v>
      </c>
      <c r="N51" s="134">
        <v>0</v>
      </c>
      <c r="O51" s="134">
        <v>640</v>
      </c>
      <c r="P51" s="134">
        <v>7</v>
      </c>
      <c r="Q51" s="137">
        <v>17300</v>
      </c>
      <c r="R51" s="136">
        <v>0.59</v>
      </c>
      <c r="S51" s="61" t="s">
        <v>351</v>
      </c>
    </row>
    <row r="52" spans="1:19">
      <c r="A52" s="202">
        <f>STANDARDIZE(N52,$N$62,$N$63)</f>
        <v>-1.0725832287560233</v>
      </c>
      <c r="B52" s="202">
        <f>STANDARDIZE(O52,$O$62,$O$63)</f>
        <v>-1.2916451961427651</v>
      </c>
      <c r="C52" s="202">
        <f>STANDARDIZE(P52,$P$62,$P$63)</f>
        <v>0.4544787961377611</v>
      </c>
      <c r="D52" s="201">
        <f>STANDARDIZE(Q52,$Q$62,$Q$63)</f>
        <v>1.4496443395216057</v>
      </c>
      <c r="E52" s="201">
        <f>STANDARDIZE(R52,$R$62,$R$63)</f>
        <v>0.95869330198431324</v>
      </c>
      <c r="F52" s="159" t="s">
        <v>351</v>
      </c>
      <c r="G52" s="201">
        <f>SQRT(SUMXMY2($B$3:$E$3,B52:E52))</f>
        <v>2.9262640831591136</v>
      </c>
      <c r="H52" s="201">
        <f>SQRT(SUMXMY2($B$4:$E$4,B52:E52))</f>
        <v>2.9440308017786121</v>
      </c>
      <c r="I52" s="201">
        <f>SQRT(SUMXMY2($B$5:$E$5,B52:E52))</f>
        <v>2.9491303080141131</v>
      </c>
      <c r="J52" s="201">
        <f>SQRT(SUMXMY2($B$6:$E$6,B52:E52))</f>
        <v>1.4474925033433614</v>
      </c>
      <c r="K52" s="201">
        <f>SQRT(SUMXMY2($B$7:$E$7,B52:E52))</f>
        <v>3.0372206614507649</v>
      </c>
      <c r="L52" s="201">
        <f>SQRT(SUMXMY2($B$8:$E$8,B52:E52))</f>
        <v>3.4821124005365509</v>
      </c>
      <c r="N52" s="134">
        <v>0</v>
      </c>
      <c r="O52" s="134">
        <v>536</v>
      </c>
      <c r="P52" s="134">
        <v>14</v>
      </c>
      <c r="Q52" s="137">
        <v>27000</v>
      </c>
      <c r="R52" s="136">
        <v>0.79</v>
      </c>
      <c r="S52" s="61" t="s">
        <v>351</v>
      </c>
    </row>
    <row r="53" spans="1:19">
      <c r="A53" s="202">
        <f>STANDARDIZE(N53,$N$62,$N$63)</f>
        <v>0.91368200968105673</v>
      </c>
      <c r="B53" s="202">
        <f>STANDARDIZE(O53,$O$62,$O$63)</f>
        <v>1.651990656779774</v>
      </c>
      <c r="C53" s="202">
        <f>STANDARDIZE(P53,$P$62,$P$63)</f>
        <v>1.4424761790459375</v>
      </c>
      <c r="D53" s="201">
        <f>STANDARDIZE(Q53,$Q$62,$Q$63)</f>
        <v>-5.9870002659751738E-2</v>
      </c>
      <c r="E53" s="201">
        <f>STANDARDIZE(R53,$R$62,$R$63)</f>
        <v>-1.3810848274571697</v>
      </c>
      <c r="F53" s="159" t="s">
        <v>349</v>
      </c>
      <c r="G53" s="201">
        <f>SQRT(SUMXMY2($B$3:$E$3,B53:E53))</f>
        <v>2.0401531775804207</v>
      </c>
      <c r="H53" s="201">
        <f>SQRT(SUMXMY2($B$4:$E$4,B53:E53))</f>
        <v>4.7107894764026357</v>
      </c>
      <c r="I53" s="201">
        <f>SQRT(SUMXMY2($B$5:$E$5,B53:E53))</f>
        <v>1.8064371984000338</v>
      </c>
      <c r="J53" s="201">
        <f>SQRT(SUMXMY2($B$6:$E$6,B53:E53))</f>
        <v>3.169298839338921</v>
      </c>
      <c r="K53" s="201">
        <f>SQRT(SUMXMY2($B$7:$E$7,B53:E53))</f>
        <v>4.4488168608097309</v>
      </c>
      <c r="L53" s="201">
        <f>SQRT(SUMXMY2($B$8:$E$8,B53:E53))</f>
        <v>0.93345477957982159</v>
      </c>
      <c r="N53" s="134">
        <v>1</v>
      </c>
      <c r="O53" s="134">
        <v>801</v>
      </c>
      <c r="P53" s="134">
        <v>20</v>
      </c>
      <c r="Q53" s="137">
        <v>13400</v>
      </c>
      <c r="R53" s="136">
        <v>0.03</v>
      </c>
      <c r="S53" s="61" t="s">
        <v>349</v>
      </c>
    </row>
    <row r="54" spans="1:19">
      <c r="A54" s="202">
        <f>STANDARDIZE(N54,$N$62,$N$63)</f>
        <v>-1.0725832287560233</v>
      </c>
      <c r="B54" s="202">
        <f>STANDARDIZE(O54,$O$62,$O$63)</f>
        <v>1.1965602040634566</v>
      </c>
      <c r="C54" s="202">
        <f>STANDARDIZE(P54,$P$62,$P$63)</f>
        <v>-1.5215159696785916</v>
      </c>
      <c r="D54" s="201">
        <f>STANDARDIZE(Q54,$Q$62,$Q$63)</f>
        <v>-0.3040561462479125</v>
      </c>
      <c r="E54" s="201">
        <f>STANDARDIZE(R54,$R$62,$R$63)</f>
        <v>0.68161431297150576</v>
      </c>
      <c r="F54" s="159" t="s">
        <v>351</v>
      </c>
      <c r="G54" s="201">
        <f>SQRT(SUMXMY2($B$3:$E$3,B54:E54))</f>
        <v>2.8717635666063934</v>
      </c>
      <c r="H54" s="201">
        <f>SQRT(SUMXMY2($B$4:$E$4,B54:E54))</f>
        <v>2.5852394610619012</v>
      </c>
      <c r="I54" s="201">
        <f>SQRT(SUMXMY2($B$5:$E$5,B54:E54))</f>
        <v>2.6738785033825874</v>
      </c>
      <c r="J54" s="201">
        <f>SQRT(SUMXMY2($B$6:$E$6,B54:E54))</f>
        <v>2.310712792885564</v>
      </c>
      <c r="K54" s="201">
        <f>SQRT(SUMXMY2($B$7:$E$7,B54:E54))</f>
        <v>2.3737637588946106</v>
      </c>
      <c r="L54" s="201">
        <f>SQRT(SUMXMY2($B$8:$E$8,B54:E54))</f>
        <v>3.5733218409915417</v>
      </c>
      <c r="N54" s="134">
        <v>0</v>
      </c>
      <c r="O54" s="134">
        <v>760</v>
      </c>
      <c r="P54" s="134">
        <v>2</v>
      </c>
      <c r="Q54" s="137">
        <v>11200</v>
      </c>
      <c r="R54" s="136">
        <v>0.7</v>
      </c>
      <c r="S54" s="61" t="s">
        <v>351</v>
      </c>
    </row>
    <row r="55" spans="1:19">
      <c r="A55" s="202">
        <f>STANDARDIZE(N55,$N$62,$N$63)</f>
        <v>-1.0725832287560233</v>
      </c>
      <c r="B55" s="202">
        <f>STANDARDIZE(O55,$O$62,$O$63)</f>
        <v>-0.94729534164993978</v>
      </c>
      <c r="C55" s="202">
        <f>STANDARDIZE(P55,$P$62,$P$63)</f>
        <v>-1.1921835087091996</v>
      </c>
      <c r="D55" s="201">
        <f>STANDARDIZE(Q55,$Q$62,$Q$63)</f>
        <v>-1.3029994609267521</v>
      </c>
      <c r="E55" s="201">
        <f>STANDARDIZE(R55,$R$62,$R$63)</f>
        <v>1.4512781713404146</v>
      </c>
      <c r="F55" s="159" t="s">
        <v>351</v>
      </c>
      <c r="G55" s="201">
        <f>SQRT(SUMXMY2($B$3:$E$3,B55:E55))</f>
        <v>4.2001563244996305</v>
      </c>
      <c r="H55" s="201">
        <f>SQRT(SUMXMY2($B$4:$E$4,B55:E55))</f>
        <v>0.57054836180717206</v>
      </c>
      <c r="I55" s="201">
        <f>SQRT(SUMXMY2($B$5:$E$5,B55:E55))</f>
        <v>3.1747887815215172</v>
      </c>
      <c r="J55" s="201">
        <f>SQRT(SUMXMY2($B$6:$E$6,B55:E55))</f>
        <v>2.5291443654546857</v>
      </c>
      <c r="K55" s="201">
        <f>SQRT(SUMXMY2($B$7:$E$7,B55:E55))</f>
        <v>0.44149521396859287</v>
      </c>
      <c r="L55" s="201">
        <f>SQRT(SUMXMY2($B$8:$E$8,B55:E55))</f>
        <v>4.7009045741504139</v>
      </c>
      <c r="N55" s="134">
        <v>0</v>
      </c>
      <c r="O55" s="134">
        <v>567</v>
      </c>
      <c r="P55" s="134">
        <v>4</v>
      </c>
      <c r="Q55" s="137">
        <v>2200</v>
      </c>
      <c r="R55" s="136">
        <v>0.95</v>
      </c>
      <c r="S55" s="61" t="s">
        <v>351</v>
      </c>
    </row>
    <row r="56" spans="1:19">
      <c r="A56" s="202">
        <f>STANDARDIZE(N56,$N$62,$N$63)</f>
        <v>-1.0725832287560233</v>
      </c>
      <c r="B56" s="202">
        <f>STANDARDIZE(O56,$O$62,$O$63)</f>
        <v>-0.58072936751241611</v>
      </c>
      <c r="C56" s="202">
        <f>STANDARDIZE(P56,$P$62,$P$63)</f>
        <v>-0.20418612580102316</v>
      </c>
      <c r="D56" s="201">
        <f>STANDARDIZE(Q56,$Q$62,$Q$63)</f>
        <v>-0.20971149986157767</v>
      </c>
      <c r="E56" s="201">
        <f>STANDARDIZE(R56,$R$62,$R$63)</f>
        <v>1.020266410653826</v>
      </c>
      <c r="F56" s="159" t="s">
        <v>351</v>
      </c>
      <c r="G56" s="201">
        <f>SQRT(SUMXMY2($B$3:$E$3,B56:E56))</f>
        <v>2.9037508970471828</v>
      </c>
      <c r="H56" s="201">
        <f>SQRT(SUMXMY2($B$4:$E$4,B56:E56))</f>
        <v>1.4201398055772592</v>
      </c>
      <c r="I56" s="201">
        <f>SQRT(SUMXMY2($B$5:$E$5,B56:E56))</f>
        <v>2.0936708594411972</v>
      </c>
      <c r="J56" s="201">
        <f>SQRT(SUMXMY2($B$6:$E$6,B56:E56))</f>
        <v>1.0373864307118166</v>
      </c>
      <c r="K56" s="201">
        <f>SQRT(SUMXMY2($B$7:$E$7,B56:E56))</f>
        <v>1.3009811898305972</v>
      </c>
      <c r="L56" s="201">
        <f>SQRT(SUMXMY2($B$8:$E$8,B56:E56))</f>
        <v>3.3440124902253552</v>
      </c>
      <c r="N56" s="134">
        <v>0</v>
      </c>
      <c r="O56" s="134">
        <v>600</v>
      </c>
      <c r="P56" s="134">
        <v>10</v>
      </c>
      <c r="Q56" s="137">
        <v>12050</v>
      </c>
      <c r="R56" s="136">
        <v>0.81</v>
      </c>
      <c r="S56" s="61" t="s">
        <v>351</v>
      </c>
    </row>
    <row r="57" spans="1:19">
      <c r="A57" s="202">
        <f>STANDARDIZE(N57,$N$62,$N$63)</f>
        <v>0.91368200968105673</v>
      </c>
      <c r="B57" s="202">
        <f>STANDARDIZE(O57,$O$62,$O$63)</f>
        <v>0.55229273436720272</v>
      </c>
      <c r="C57" s="202">
        <f>STANDARDIZE(P57,$P$62,$P$63)</f>
        <v>-3.9519895316327089E-2</v>
      </c>
      <c r="D57" s="201">
        <f>STANDARDIZE(Q57,$Q$62,$Q$63)</f>
        <v>-0.24855929543242142</v>
      </c>
      <c r="E57" s="201">
        <f>STANDARDIZE(R57,$R$62,$R$63)</f>
        <v>-1.0116461754400934</v>
      </c>
      <c r="F57" s="159" t="s">
        <v>349</v>
      </c>
      <c r="G57" s="201">
        <f>SQRT(SUMXMY2($B$3:$E$3,B57:E57))</f>
        <v>1.5444209758342846</v>
      </c>
      <c r="H57" s="201">
        <f>SQRT(SUMXMY2($B$4:$E$4,B57:E57))</f>
        <v>3.072977326936325</v>
      </c>
      <c r="I57" s="201">
        <f>SQRT(SUMXMY2($B$5:$E$5,B57:E57))</f>
        <v>0.7245300786645491</v>
      </c>
      <c r="J57" s="201">
        <f>SQRT(SUMXMY2($B$6:$E$6,B57:E57))</f>
        <v>1.9582189671270067</v>
      </c>
      <c r="K57" s="201">
        <f>SQRT(SUMXMY2($B$7:$E$7,B57:E57))</f>
        <v>2.8772697079186997</v>
      </c>
      <c r="L57" s="201">
        <f>SQRT(SUMXMY2($B$8:$E$8,B57:E57))</f>
        <v>1.9708172498890963</v>
      </c>
      <c r="N57" s="134">
        <v>1</v>
      </c>
      <c r="O57" s="134">
        <v>702</v>
      </c>
      <c r="P57" s="134">
        <v>11</v>
      </c>
      <c r="Q57" s="137">
        <v>11700</v>
      </c>
      <c r="R57" s="136">
        <v>0.15</v>
      </c>
      <c r="S57" s="61" t="s">
        <v>349</v>
      </c>
    </row>
    <row r="58" spans="1:19">
      <c r="A58" s="202">
        <f>STANDARDIZE(N58,$N$62,$N$63)</f>
        <v>0.91368200968105673</v>
      </c>
      <c r="B58" s="202">
        <f>STANDARDIZE(O58,$O$62,$O$63)</f>
        <v>-0.18083921390784474</v>
      </c>
      <c r="C58" s="202">
        <f>STANDARDIZE(P58,$P$62,$P$63)</f>
        <v>-0.5335185867704153</v>
      </c>
      <c r="D58" s="201">
        <f>STANDARDIZE(Q58,$Q$62,$Q$63)</f>
        <v>1.6827311129466682</v>
      </c>
      <c r="E58" s="201">
        <f>STANDARDIZE(R58,$R$62,$R$63)</f>
        <v>1.1434126279928511</v>
      </c>
      <c r="F58" s="159" t="s">
        <v>351</v>
      </c>
      <c r="G58" s="201">
        <f>SQRT(SUMXMY2($B$3:$E$3,B58:E58))</f>
        <v>2.520807079902319</v>
      </c>
      <c r="H58" s="201">
        <f>SQRT(SUMXMY2($B$4:$E$4,B58:E58))</f>
        <v>2.9504003338828166</v>
      </c>
      <c r="I58" s="201">
        <f>SQRT(SUMXMY2($B$5:$E$5,B58:E58))</f>
        <v>3.0337919303710468</v>
      </c>
      <c r="J58" s="201">
        <f>SQRT(SUMXMY2($B$6:$E$6,B58:E58))</f>
        <v>1.3240648733360751</v>
      </c>
      <c r="K58" s="201">
        <f>SQRT(SUMXMY2($B$7:$E$7,B58:E58))</f>
        <v>2.9981015585363773</v>
      </c>
      <c r="L58" s="201">
        <f>SQRT(SUMXMY2($B$8:$E$8,B58:E58))</f>
        <v>3.4253384292861671</v>
      </c>
      <c r="N58" s="134">
        <v>1</v>
      </c>
      <c r="O58" s="134">
        <v>636</v>
      </c>
      <c r="P58" s="134">
        <v>8</v>
      </c>
      <c r="Q58" s="137">
        <v>29100</v>
      </c>
      <c r="R58" s="136">
        <v>0.85</v>
      </c>
      <c r="S58" s="61" t="s">
        <v>351</v>
      </c>
    </row>
    <row r="59" spans="1:19">
      <c r="A59" s="202">
        <f>STANDARDIZE(N59,$N$62,$N$63)</f>
        <v>-1.0725832287560233</v>
      </c>
      <c r="B59" s="202">
        <f>STANDARDIZE(O59,$O$62,$O$63)</f>
        <v>-1.5915628113461937</v>
      </c>
      <c r="C59" s="202">
        <f>STANDARDIZE(P59,$P$62,$P$63)</f>
        <v>-1.3568497391938956</v>
      </c>
      <c r="D59" s="201">
        <f>STANDARDIZE(Q59,$Q$62,$Q$63)</f>
        <v>-1.3251982012529484</v>
      </c>
      <c r="E59" s="201">
        <f>STANDARDIZE(R59,$R$62,$R$63)</f>
        <v>1.6052109430141965</v>
      </c>
      <c r="F59" s="159" t="s">
        <v>351</v>
      </c>
      <c r="G59" s="201">
        <f>SQRT(SUMXMY2($B$3:$E$3,B59:E59))</f>
        <v>4.6618345410785942</v>
      </c>
      <c r="H59" s="201">
        <f>SQRT(SUMXMY2($B$4:$E$4,B59:E59))</f>
        <v>0.73729206785082169</v>
      </c>
      <c r="I59" s="201">
        <f>SQRT(SUMXMY2($B$5:$E$5,B59:E59))</f>
        <v>3.6595160094044941</v>
      </c>
      <c r="J59" s="201">
        <f>SQRT(SUMXMY2($B$6:$E$6,B59:E59))</f>
        <v>2.9090964352121542</v>
      </c>
      <c r="K59" s="201">
        <f>SQRT(SUMXMY2($B$7:$E$7,B59:E59))</f>
        <v>0.9489976465174258</v>
      </c>
      <c r="L59" s="201">
        <f>SQRT(SUMXMY2($B$8:$E$8,B59:E59))</f>
        <v>5.2163203641136944</v>
      </c>
      <c r="N59" s="134">
        <v>0</v>
      </c>
      <c r="O59" s="134">
        <v>509</v>
      </c>
      <c r="P59" s="134">
        <v>3</v>
      </c>
      <c r="Q59" s="137">
        <v>2000</v>
      </c>
      <c r="R59" s="136">
        <v>1</v>
      </c>
      <c r="S59" s="61" t="s">
        <v>351</v>
      </c>
    </row>
    <row r="60" spans="1:19">
      <c r="A60" s="202">
        <f>STANDARDIZE(N60,$N$62,$N$63)</f>
        <v>-1.0725832287560233</v>
      </c>
      <c r="B60" s="202">
        <f>STANDARDIZE(O60,$O$62,$O$63)</f>
        <v>-0.63626966662416207</v>
      </c>
      <c r="C60" s="202">
        <f>STANDARDIZE(P60,$P$62,$P$63)</f>
        <v>1.1131437180765453</v>
      </c>
      <c r="D60" s="201">
        <f>STANDARDIZE(Q60,$Q$62,$Q$63)</f>
        <v>1.6716317427835701</v>
      </c>
      <c r="E60" s="201">
        <f>STANDARDIZE(R60,$R$62,$R$63)</f>
        <v>0.92790674764955683</v>
      </c>
      <c r="F60" s="159" t="s">
        <v>351</v>
      </c>
      <c r="G60" s="201">
        <f>SQRT(SUMXMY2($B$3:$E$3,B60:E60))</f>
        <v>2.651403195371191</v>
      </c>
      <c r="H60" s="201">
        <f>SQRT(SUMXMY2($B$4:$E$4,B60:E60))</f>
        <v>3.5733967540172293</v>
      </c>
      <c r="I60" s="201">
        <f>SQRT(SUMXMY2($B$5:$E$5,B60:E60))</f>
        <v>2.8577079369080871</v>
      </c>
      <c r="J60" s="201">
        <f>SQRT(SUMXMY2($B$6:$E$6,B60:E60))</f>
        <v>1.6352527341062386</v>
      </c>
      <c r="K60" s="201">
        <f>SQRT(SUMXMY2($B$7:$E$7,B60:E60))</f>
        <v>3.5665666893111139</v>
      </c>
      <c r="L60" s="201">
        <f>SQRT(SUMXMY2($B$8:$E$8,B60:E60))</f>
        <v>2.9044280808841823</v>
      </c>
      <c r="N60" s="134">
        <v>0</v>
      </c>
      <c r="O60" s="134">
        <v>595</v>
      </c>
      <c r="P60" s="134">
        <v>18</v>
      </c>
      <c r="Q60" s="137">
        <v>29000</v>
      </c>
      <c r="R60" s="136">
        <v>0.78</v>
      </c>
      <c r="S60" s="61" t="s">
        <v>351</v>
      </c>
    </row>
    <row r="61" spans="1:19">
      <c r="A61" s="202">
        <f>STANDARDIZE(N61,$N$62,$N$63)</f>
        <v>0.91368200968105673</v>
      </c>
      <c r="B61" s="202">
        <f>STANDARDIZE(O61,$O$62,$O$63)</f>
        <v>0.89664258886002801</v>
      </c>
      <c r="C61" s="202">
        <f>STANDARDIZE(P61,$P$62,$P$63)</f>
        <v>0.61914502662245718</v>
      </c>
      <c r="D61" s="201">
        <f>STANDARDIZE(Q61,$Q$62,$Q$63)</f>
        <v>-0.10426748331214461</v>
      </c>
      <c r="E61" s="201">
        <f>STANDARDIZE(R61,$R$62,$R$63)</f>
        <v>-0.73456718642728636</v>
      </c>
      <c r="F61" s="159" t="s">
        <v>349</v>
      </c>
      <c r="G61" s="201">
        <f>SQRT(SUMXMY2($B$3:$E$3,B61:E61))</f>
        <v>1.4616708537613543</v>
      </c>
      <c r="H61" s="201">
        <f>SQRT(SUMXMY2($B$4:$E$4,B61:E61))</f>
        <v>3.4494360591068709</v>
      </c>
      <c r="I61" s="201">
        <f>SQRT(SUMXMY2($B$5:$E$5,B61:E61))</f>
        <v>0.70013256282637815</v>
      </c>
      <c r="J61" s="201">
        <f>SQRT(SUMXMY2($B$6:$E$6,B61:E61))</f>
        <v>1.9882210870742072</v>
      </c>
      <c r="K61" s="201">
        <f>SQRT(SUMXMY2($B$7:$E$7,B61:E61))</f>
        <v>3.210323940996469</v>
      </c>
      <c r="L61" s="201">
        <f>SQRT(SUMXMY2($B$8:$E$8,B61:E61))</f>
        <v>1.2814583958332855</v>
      </c>
      <c r="N61" s="134">
        <v>1</v>
      </c>
      <c r="O61" s="134">
        <v>733</v>
      </c>
      <c r="P61" s="134">
        <v>15</v>
      </c>
      <c r="Q61" s="137">
        <v>13000</v>
      </c>
      <c r="R61" s="136">
        <v>0.24</v>
      </c>
      <c r="S61" s="61" t="s">
        <v>349</v>
      </c>
    </row>
    <row r="62" spans="1:19">
      <c r="M62" s="60" t="s">
        <v>388</v>
      </c>
      <c r="N62" s="60">
        <f>AVERAGE(N12:N61)</f>
        <v>0.54</v>
      </c>
      <c r="O62" s="60">
        <f>AVERAGE(O12:O61)</f>
        <v>652.28</v>
      </c>
      <c r="P62" s="60">
        <f>AVERAGE(P12:P61)</f>
        <v>11.24</v>
      </c>
      <c r="Q62" s="60">
        <f>AVERAGE(Q12:Q61)</f>
        <v>13939.4</v>
      </c>
      <c r="R62" s="60">
        <f>AVERAGE(R12:R61)</f>
        <v>0.47859999999999991</v>
      </c>
    </row>
    <row r="63" spans="1:19">
      <c r="M63" s="60" t="s">
        <v>389</v>
      </c>
      <c r="N63" s="60">
        <f>STDEV(N12:N61)</f>
        <v>0.50345743390588849</v>
      </c>
      <c r="O63" s="60">
        <f>STDEV(O12:O61)</f>
        <v>90.024722228090553</v>
      </c>
      <c r="P63" s="60">
        <f>STDEV(P12:P61)</f>
        <v>6.0728905802755904</v>
      </c>
      <c r="Q63" s="60">
        <f>STDEV(Q12:Q61)</f>
        <v>9009.5202277753888</v>
      </c>
      <c r="R63" s="60">
        <f>STDEV(R12:R61)</f>
        <v>0.32481712280190256</v>
      </c>
    </row>
  </sheetData>
  <conditionalFormatting sqref="G12:G61">
    <cfRule type="top10" dxfId="6" priority="7" bottom="1" rank="3"/>
  </conditionalFormatting>
  <conditionalFormatting sqref="H12:H61">
    <cfRule type="top10" dxfId="5" priority="6" bottom="1" rank="3"/>
  </conditionalFormatting>
  <conditionalFormatting sqref="I12:I61">
    <cfRule type="top10" dxfId="4" priority="5" bottom="1" rank="3"/>
  </conditionalFormatting>
  <conditionalFormatting sqref="J12:J61">
    <cfRule type="top10" dxfId="3" priority="1" bottom="1" rank="3"/>
    <cfRule type="top10" dxfId="2" priority="4" bottom="1" rank="3"/>
  </conditionalFormatting>
  <conditionalFormatting sqref="K12:K61">
    <cfRule type="top10" dxfId="1" priority="3" bottom="1" rank="3"/>
  </conditionalFormatting>
  <conditionalFormatting sqref="L12:L61">
    <cfRule type="top10" dxfId="0" priority="2" bottom="1" rank="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AF8C-6FD7-44A8-8B96-02B49E0530C5}">
  <dimension ref="A1:R71"/>
  <sheetViews>
    <sheetView workbookViewId="0">
      <selection activeCell="P28" sqref="P28"/>
    </sheetView>
  </sheetViews>
  <sheetFormatPr defaultColWidth="12" defaultRowHeight="12.75"/>
  <cols>
    <col min="1" max="6" width="7.42578125" style="61" bestFit="1" customWidth="1"/>
    <col min="7" max="7" width="5.85546875" style="61" bestFit="1" customWidth="1"/>
    <col min="8" max="9" width="5.28515625" style="61" bestFit="1" customWidth="1"/>
    <col min="10" max="12" width="7.28515625" style="61" bestFit="1" customWidth="1"/>
    <col min="13" max="13" width="3.140625" style="61" customWidth="1"/>
    <col min="14" max="16384" width="12" style="61"/>
  </cols>
  <sheetData>
    <row r="1" spans="1:18">
      <c r="A1" s="238" t="s">
        <v>377</v>
      </c>
      <c r="B1" s="238"/>
    </row>
    <row r="3" spans="1:18" s="62" customFormat="1">
      <c r="A3" s="220" t="s">
        <v>376</v>
      </c>
      <c r="B3" s="221"/>
      <c r="C3" s="222"/>
      <c r="D3" s="220" t="s">
        <v>375</v>
      </c>
      <c r="E3" s="221"/>
      <c r="F3" s="222"/>
      <c r="G3" s="220" t="s">
        <v>374</v>
      </c>
      <c r="H3" s="221"/>
      <c r="I3" s="222"/>
      <c r="J3" s="220" t="s">
        <v>373</v>
      </c>
      <c r="K3" s="221"/>
      <c r="L3" s="222"/>
    </row>
    <row r="4" spans="1:18" s="62" customFormat="1">
      <c r="A4" s="208" t="s">
        <v>401</v>
      </c>
      <c r="B4" s="209" t="s">
        <v>402</v>
      </c>
      <c r="C4" s="210" t="s">
        <v>403</v>
      </c>
      <c r="D4" s="211" t="s">
        <v>398</v>
      </c>
      <c r="E4" s="212" t="s">
        <v>399</v>
      </c>
      <c r="F4" s="213" t="s">
        <v>400</v>
      </c>
      <c r="G4" s="214" t="s">
        <v>372</v>
      </c>
      <c r="H4" s="215" t="s">
        <v>371</v>
      </c>
      <c r="I4" s="216" t="s">
        <v>370</v>
      </c>
      <c r="J4" s="217" t="s">
        <v>369</v>
      </c>
      <c r="K4" s="218" t="s">
        <v>368</v>
      </c>
      <c r="L4" s="219" t="s">
        <v>367</v>
      </c>
      <c r="N4" s="223" t="s">
        <v>397</v>
      </c>
      <c r="O4" s="223"/>
      <c r="P4" s="223"/>
      <c r="Q4" s="223"/>
      <c r="R4" s="223"/>
    </row>
    <row r="5" spans="1:18">
      <c r="A5" s="226">
        <v>0</v>
      </c>
      <c r="B5" s="227">
        <v>1</v>
      </c>
      <c r="C5" s="228">
        <v>0</v>
      </c>
      <c r="D5" s="229">
        <v>0</v>
      </c>
      <c r="E5" s="230">
        <v>1</v>
      </c>
      <c r="F5" s="231">
        <v>0</v>
      </c>
      <c r="G5" s="232">
        <v>0</v>
      </c>
      <c r="H5" s="233">
        <v>1</v>
      </c>
      <c r="I5" s="234">
        <v>0</v>
      </c>
      <c r="J5" s="235">
        <v>0</v>
      </c>
      <c r="K5" s="236">
        <v>1</v>
      </c>
      <c r="L5" s="237">
        <v>0</v>
      </c>
      <c r="N5" s="223"/>
      <c r="O5" s="223"/>
      <c r="P5" s="223"/>
      <c r="Q5" s="223"/>
      <c r="R5" s="223"/>
    </row>
    <row r="6" spans="1:18">
      <c r="A6" s="226">
        <v>0</v>
      </c>
      <c r="B6" s="227">
        <v>1</v>
      </c>
      <c r="C6" s="228">
        <v>0</v>
      </c>
      <c r="D6" s="229">
        <v>0</v>
      </c>
      <c r="E6" s="230">
        <v>0</v>
      </c>
      <c r="F6" s="231">
        <v>1</v>
      </c>
      <c r="G6" s="232">
        <v>0</v>
      </c>
      <c r="H6" s="233">
        <v>0</v>
      </c>
      <c r="I6" s="234">
        <v>1</v>
      </c>
      <c r="J6" s="235">
        <v>0</v>
      </c>
      <c r="K6" s="236">
        <v>0</v>
      </c>
      <c r="L6" s="237">
        <v>1</v>
      </c>
      <c r="N6" s="223"/>
      <c r="O6" s="223"/>
      <c r="P6" s="223"/>
      <c r="Q6" s="223"/>
      <c r="R6" s="223"/>
    </row>
    <row r="7" spans="1:18">
      <c r="A7" s="226">
        <v>0</v>
      </c>
      <c r="B7" s="227">
        <v>1</v>
      </c>
      <c r="C7" s="228">
        <v>0</v>
      </c>
      <c r="D7" s="229">
        <v>0</v>
      </c>
      <c r="E7" s="230">
        <v>1</v>
      </c>
      <c r="F7" s="231">
        <v>0</v>
      </c>
      <c r="G7" s="232">
        <v>0</v>
      </c>
      <c r="H7" s="233">
        <v>1</v>
      </c>
      <c r="I7" s="234">
        <v>0</v>
      </c>
      <c r="J7" s="235">
        <v>1</v>
      </c>
      <c r="K7" s="236">
        <v>0</v>
      </c>
      <c r="L7" s="237">
        <v>0</v>
      </c>
      <c r="N7" s="223"/>
      <c r="O7" s="223"/>
      <c r="P7" s="223"/>
      <c r="Q7" s="223"/>
      <c r="R7" s="223"/>
    </row>
    <row r="8" spans="1:18">
      <c r="A8" s="226">
        <v>1</v>
      </c>
      <c r="B8" s="227">
        <v>0</v>
      </c>
      <c r="C8" s="228">
        <v>0</v>
      </c>
      <c r="D8" s="229">
        <v>0</v>
      </c>
      <c r="E8" s="230">
        <v>1</v>
      </c>
      <c r="F8" s="231">
        <v>0</v>
      </c>
      <c r="G8" s="232">
        <v>0</v>
      </c>
      <c r="H8" s="233">
        <v>0</v>
      </c>
      <c r="I8" s="234">
        <v>1</v>
      </c>
      <c r="J8" s="235">
        <v>0</v>
      </c>
      <c r="K8" s="236">
        <v>1</v>
      </c>
      <c r="L8" s="237">
        <v>0</v>
      </c>
      <c r="N8" s="223"/>
      <c r="O8" s="223"/>
      <c r="P8" s="223"/>
      <c r="Q8" s="223"/>
      <c r="R8" s="223"/>
    </row>
    <row r="9" spans="1:18">
      <c r="A9" s="226">
        <v>0</v>
      </c>
      <c r="B9" s="227">
        <v>0</v>
      </c>
      <c r="C9" s="228">
        <v>1</v>
      </c>
      <c r="D9" s="229">
        <v>0</v>
      </c>
      <c r="E9" s="230">
        <v>0</v>
      </c>
      <c r="F9" s="231">
        <v>1</v>
      </c>
      <c r="G9" s="232">
        <v>0</v>
      </c>
      <c r="H9" s="233">
        <v>0</v>
      </c>
      <c r="I9" s="234">
        <v>1</v>
      </c>
      <c r="J9" s="235">
        <v>0</v>
      </c>
      <c r="K9" s="236">
        <v>0</v>
      </c>
      <c r="L9" s="237">
        <v>1</v>
      </c>
      <c r="N9" s="223"/>
      <c r="O9" s="223"/>
      <c r="P9" s="223"/>
      <c r="Q9" s="223"/>
      <c r="R9" s="223"/>
    </row>
    <row r="10" spans="1:18">
      <c r="A10" s="226">
        <v>0</v>
      </c>
      <c r="B10" s="227">
        <v>0</v>
      </c>
      <c r="C10" s="228">
        <v>1</v>
      </c>
      <c r="D10" s="229">
        <v>0</v>
      </c>
      <c r="E10" s="230">
        <v>1</v>
      </c>
      <c r="F10" s="231">
        <v>0</v>
      </c>
      <c r="G10" s="232">
        <v>0</v>
      </c>
      <c r="H10" s="233">
        <v>1</v>
      </c>
      <c r="I10" s="234">
        <v>0</v>
      </c>
      <c r="J10" s="235">
        <v>0</v>
      </c>
      <c r="K10" s="236">
        <v>0</v>
      </c>
      <c r="L10" s="237">
        <v>1</v>
      </c>
      <c r="N10" s="223"/>
      <c r="O10" s="223"/>
      <c r="P10" s="223"/>
      <c r="Q10" s="223"/>
      <c r="R10" s="223"/>
    </row>
    <row r="11" spans="1:18">
      <c r="A11" s="226">
        <v>0</v>
      </c>
      <c r="B11" s="227">
        <v>0</v>
      </c>
      <c r="C11" s="228">
        <v>1</v>
      </c>
      <c r="D11" s="229">
        <v>0</v>
      </c>
      <c r="E11" s="230">
        <v>0</v>
      </c>
      <c r="F11" s="231">
        <v>1</v>
      </c>
      <c r="G11" s="232">
        <v>0</v>
      </c>
      <c r="H11" s="233">
        <v>0</v>
      </c>
      <c r="I11" s="234">
        <v>1</v>
      </c>
      <c r="J11" s="235">
        <v>0</v>
      </c>
      <c r="K11" s="236">
        <v>0</v>
      </c>
      <c r="L11" s="237">
        <v>1</v>
      </c>
      <c r="N11" s="223"/>
      <c r="O11" s="223"/>
      <c r="P11" s="223"/>
      <c r="Q11" s="223"/>
      <c r="R11" s="223"/>
    </row>
    <row r="12" spans="1:18">
      <c r="A12" s="226">
        <v>1</v>
      </c>
      <c r="B12" s="227">
        <v>0</v>
      </c>
      <c r="C12" s="228">
        <v>0</v>
      </c>
      <c r="D12" s="229">
        <v>0</v>
      </c>
      <c r="E12" s="230">
        <v>1</v>
      </c>
      <c r="F12" s="231">
        <v>0</v>
      </c>
      <c r="G12" s="232">
        <v>0</v>
      </c>
      <c r="H12" s="233">
        <v>1</v>
      </c>
      <c r="I12" s="234">
        <v>0</v>
      </c>
      <c r="J12" s="235">
        <v>0</v>
      </c>
      <c r="K12" s="236">
        <v>1</v>
      </c>
      <c r="L12" s="237">
        <v>0</v>
      </c>
      <c r="N12" s="223"/>
      <c r="O12" s="223"/>
      <c r="P12" s="223"/>
      <c r="Q12" s="223"/>
      <c r="R12" s="223"/>
    </row>
    <row r="13" spans="1:18">
      <c r="A13" s="226">
        <v>0</v>
      </c>
      <c r="B13" s="227">
        <v>1</v>
      </c>
      <c r="C13" s="228">
        <v>0</v>
      </c>
      <c r="D13" s="229">
        <v>1</v>
      </c>
      <c r="E13" s="230">
        <v>0</v>
      </c>
      <c r="F13" s="231">
        <v>0</v>
      </c>
      <c r="G13" s="232">
        <v>1</v>
      </c>
      <c r="H13" s="233">
        <v>0</v>
      </c>
      <c r="I13" s="234">
        <v>0</v>
      </c>
      <c r="J13" s="235">
        <v>0</v>
      </c>
      <c r="K13" s="236">
        <v>1</v>
      </c>
      <c r="L13" s="237">
        <v>0</v>
      </c>
      <c r="N13" s="223"/>
      <c r="O13" s="223"/>
      <c r="P13" s="223"/>
      <c r="Q13" s="223"/>
      <c r="R13" s="223"/>
    </row>
    <row r="14" spans="1:18">
      <c r="A14" s="226">
        <v>0</v>
      </c>
      <c r="B14" s="227">
        <v>1</v>
      </c>
      <c r="C14" s="228">
        <v>0</v>
      </c>
      <c r="D14" s="229">
        <v>0</v>
      </c>
      <c r="E14" s="230">
        <v>1</v>
      </c>
      <c r="F14" s="231">
        <v>0</v>
      </c>
      <c r="G14" s="232">
        <v>0</v>
      </c>
      <c r="H14" s="233">
        <v>0</v>
      </c>
      <c r="I14" s="234">
        <v>1</v>
      </c>
      <c r="J14" s="235">
        <v>0</v>
      </c>
      <c r="K14" s="236">
        <v>1</v>
      </c>
      <c r="L14" s="237">
        <v>0</v>
      </c>
      <c r="N14" s="223"/>
      <c r="O14" s="223"/>
      <c r="P14" s="223"/>
      <c r="Q14" s="223"/>
      <c r="R14" s="223"/>
    </row>
    <row r="15" spans="1:18">
      <c r="A15" s="226">
        <v>0</v>
      </c>
      <c r="B15" s="227">
        <v>1</v>
      </c>
      <c r="C15" s="228">
        <v>0</v>
      </c>
      <c r="D15" s="229">
        <v>0</v>
      </c>
      <c r="E15" s="230">
        <v>0</v>
      </c>
      <c r="F15" s="231">
        <v>1</v>
      </c>
      <c r="G15" s="232">
        <v>1</v>
      </c>
      <c r="H15" s="233">
        <v>0</v>
      </c>
      <c r="I15" s="234">
        <v>0</v>
      </c>
      <c r="J15" s="235">
        <v>0</v>
      </c>
      <c r="K15" s="236">
        <v>0</v>
      </c>
      <c r="L15" s="237">
        <v>1</v>
      </c>
      <c r="N15" s="159"/>
      <c r="O15" s="159"/>
      <c r="P15" s="159"/>
      <c r="Q15" s="159"/>
      <c r="R15" s="159"/>
    </row>
    <row r="16" spans="1:18">
      <c r="A16" s="226">
        <v>0</v>
      </c>
      <c r="B16" s="227">
        <v>1</v>
      </c>
      <c r="C16" s="228">
        <v>0</v>
      </c>
      <c r="D16" s="229">
        <v>0</v>
      </c>
      <c r="E16" s="230">
        <v>0</v>
      </c>
      <c r="F16" s="231">
        <v>1</v>
      </c>
      <c r="G16" s="232">
        <v>0</v>
      </c>
      <c r="H16" s="233">
        <v>1</v>
      </c>
      <c r="I16" s="234">
        <v>0</v>
      </c>
      <c r="J16" s="235">
        <v>0</v>
      </c>
      <c r="K16" s="236">
        <v>0</v>
      </c>
      <c r="L16" s="237">
        <v>1</v>
      </c>
      <c r="N16" s="224" t="s">
        <v>396</v>
      </c>
      <c r="O16" s="224"/>
      <c r="P16" s="224"/>
      <c r="Q16" s="224"/>
      <c r="R16" s="224"/>
    </row>
    <row r="17" spans="1:18">
      <c r="A17" s="226">
        <v>0</v>
      </c>
      <c r="B17" s="227">
        <v>1</v>
      </c>
      <c r="C17" s="228">
        <v>0</v>
      </c>
      <c r="D17" s="229">
        <v>1</v>
      </c>
      <c r="E17" s="230">
        <v>0</v>
      </c>
      <c r="F17" s="231">
        <v>0</v>
      </c>
      <c r="G17" s="232">
        <v>0</v>
      </c>
      <c r="H17" s="233">
        <v>1</v>
      </c>
      <c r="I17" s="234">
        <v>0</v>
      </c>
      <c r="J17" s="235">
        <v>0</v>
      </c>
      <c r="K17" s="236">
        <v>1</v>
      </c>
      <c r="L17" s="237">
        <v>0</v>
      </c>
      <c r="N17" s="224"/>
      <c r="O17" s="224"/>
      <c r="P17" s="224"/>
      <c r="Q17" s="224"/>
      <c r="R17" s="224"/>
    </row>
    <row r="18" spans="1:18">
      <c r="A18" s="226">
        <v>0</v>
      </c>
      <c r="B18" s="227">
        <v>1</v>
      </c>
      <c r="C18" s="228">
        <v>0</v>
      </c>
      <c r="D18" s="229">
        <v>0</v>
      </c>
      <c r="E18" s="230">
        <v>1</v>
      </c>
      <c r="F18" s="231">
        <v>0</v>
      </c>
      <c r="G18" s="232">
        <v>1</v>
      </c>
      <c r="H18" s="233">
        <v>0</v>
      </c>
      <c r="I18" s="234">
        <v>0</v>
      </c>
      <c r="J18" s="235">
        <v>0</v>
      </c>
      <c r="K18" s="236">
        <v>1</v>
      </c>
      <c r="L18" s="237">
        <v>0</v>
      </c>
      <c r="N18" s="224"/>
      <c r="O18" s="224"/>
      <c r="P18" s="224"/>
      <c r="Q18" s="224"/>
      <c r="R18" s="224"/>
    </row>
    <row r="19" spans="1:18" ht="12.75" customHeight="1">
      <c r="A19" s="226">
        <v>0</v>
      </c>
      <c r="B19" s="227">
        <v>1</v>
      </c>
      <c r="C19" s="228">
        <v>0</v>
      </c>
      <c r="D19" s="229">
        <v>1</v>
      </c>
      <c r="E19" s="230">
        <v>0</v>
      </c>
      <c r="F19" s="231">
        <v>0</v>
      </c>
      <c r="G19" s="232">
        <v>1</v>
      </c>
      <c r="H19" s="233">
        <v>0</v>
      </c>
      <c r="I19" s="234">
        <v>0</v>
      </c>
      <c r="J19" s="235">
        <v>0</v>
      </c>
      <c r="K19" s="236">
        <v>1</v>
      </c>
      <c r="L19" s="237">
        <v>0</v>
      </c>
      <c r="N19" s="225" t="s">
        <v>406</v>
      </c>
      <c r="O19" s="225"/>
      <c r="P19" s="225"/>
      <c r="Q19" s="225"/>
      <c r="R19" s="225"/>
    </row>
    <row r="20" spans="1:18">
      <c r="A20" s="226">
        <v>0</v>
      </c>
      <c r="B20" s="227">
        <v>0</v>
      </c>
      <c r="C20" s="228">
        <v>1</v>
      </c>
      <c r="D20" s="229">
        <v>0</v>
      </c>
      <c r="E20" s="230">
        <v>0</v>
      </c>
      <c r="F20" s="231">
        <v>1</v>
      </c>
      <c r="G20" s="232">
        <v>0</v>
      </c>
      <c r="H20" s="233">
        <v>0</v>
      </c>
      <c r="I20" s="234">
        <v>1</v>
      </c>
      <c r="J20" s="235">
        <v>0</v>
      </c>
      <c r="K20" s="236">
        <v>0</v>
      </c>
      <c r="L20" s="237">
        <v>1</v>
      </c>
      <c r="N20" s="225"/>
      <c r="O20" s="225"/>
      <c r="P20" s="225"/>
      <c r="Q20" s="225"/>
      <c r="R20" s="225"/>
    </row>
    <row r="21" spans="1:18">
      <c r="A21" s="226">
        <v>1</v>
      </c>
      <c r="B21" s="227">
        <v>0</v>
      </c>
      <c r="C21" s="228">
        <v>0</v>
      </c>
      <c r="D21" s="229">
        <v>1</v>
      </c>
      <c r="E21" s="230">
        <v>0</v>
      </c>
      <c r="F21" s="231">
        <v>0</v>
      </c>
      <c r="G21" s="232">
        <v>1</v>
      </c>
      <c r="H21" s="233">
        <v>0</v>
      </c>
      <c r="I21" s="234">
        <v>0</v>
      </c>
      <c r="J21" s="235">
        <v>0</v>
      </c>
      <c r="K21" s="236">
        <v>1</v>
      </c>
      <c r="L21" s="237">
        <v>0</v>
      </c>
      <c r="N21" s="225"/>
      <c r="O21" s="225"/>
      <c r="P21" s="225"/>
      <c r="Q21" s="225"/>
      <c r="R21" s="225"/>
    </row>
    <row r="22" spans="1:18">
      <c r="A22" s="226">
        <v>1</v>
      </c>
      <c r="B22" s="227">
        <v>0</v>
      </c>
      <c r="C22" s="228">
        <v>0</v>
      </c>
      <c r="D22" s="229">
        <v>0</v>
      </c>
      <c r="E22" s="230">
        <v>1</v>
      </c>
      <c r="F22" s="231">
        <v>0</v>
      </c>
      <c r="G22" s="232">
        <v>0</v>
      </c>
      <c r="H22" s="233">
        <v>1</v>
      </c>
      <c r="I22" s="234">
        <v>0</v>
      </c>
      <c r="J22" s="235">
        <v>0</v>
      </c>
      <c r="K22" s="236">
        <v>0</v>
      </c>
      <c r="L22" s="237">
        <v>1</v>
      </c>
      <c r="N22" s="225"/>
      <c r="O22" s="225"/>
      <c r="P22" s="225"/>
      <c r="Q22" s="225"/>
      <c r="R22" s="225"/>
    </row>
    <row r="23" spans="1:18">
      <c r="A23" s="226">
        <v>0</v>
      </c>
      <c r="B23" s="227">
        <v>1</v>
      </c>
      <c r="C23" s="228">
        <v>0</v>
      </c>
      <c r="D23" s="229">
        <v>0</v>
      </c>
      <c r="E23" s="230">
        <v>0</v>
      </c>
      <c r="F23" s="231">
        <v>1</v>
      </c>
      <c r="G23" s="232">
        <v>1</v>
      </c>
      <c r="H23" s="233">
        <v>0</v>
      </c>
      <c r="I23" s="234">
        <v>0</v>
      </c>
      <c r="J23" s="235">
        <v>0</v>
      </c>
      <c r="K23" s="236">
        <v>1</v>
      </c>
      <c r="L23" s="237">
        <v>0</v>
      </c>
      <c r="N23" s="225"/>
      <c r="O23" s="225"/>
      <c r="P23" s="225"/>
      <c r="Q23" s="225"/>
      <c r="R23" s="225"/>
    </row>
    <row r="24" spans="1:18">
      <c r="A24" s="226">
        <v>1</v>
      </c>
      <c r="B24" s="227">
        <v>0</v>
      </c>
      <c r="C24" s="228">
        <v>0</v>
      </c>
      <c r="D24" s="229">
        <v>0</v>
      </c>
      <c r="E24" s="230">
        <v>1</v>
      </c>
      <c r="F24" s="231">
        <v>0</v>
      </c>
      <c r="G24" s="232">
        <v>0</v>
      </c>
      <c r="H24" s="233">
        <v>1</v>
      </c>
      <c r="I24" s="234">
        <v>0</v>
      </c>
      <c r="J24" s="235">
        <v>0</v>
      </c>
      <c r="K24" s="236">
        <v>0</v>
      </c>
      <c r="L24" s="237">
        <v>1</v>
      </c>
      <c r="N24" s="225"/>
      <c r="O24" s="225"/>
      <c r="P24" s="225"/>
      <c r="Q24" s="225"/>
      <c r="R24" s="225"/>
    </row>
    <row r="25" spans="1:18">
      <c r="A25" s="226">
        <v>0</v>
      </c>
      <c r="B25" s="227">
        <v>1</v>
      </c>
      <c r="C25" s="228">
        <v>0</v>
      </c>
      <c r="D25" s="229">
        <v>0</v>
      </c>
      <c r="E25" s="230">
        <v>1</v>
      </c>
      <c r="F25" s="231">
        <v>0</v>
      </c>
      <c r="G25" s="232">
        <v>0</v>
      </c>
      <c r="H25" s="233">
        <v>0</v>
      </c>
      <c r="I25" s="234">
        <v>1</v>
      </c>
      <c r="J25" s="235">
        <v>0</v>
      </c>
      <c r="K25" s="236">
        <v>0</v>
      </c>
      <c r="L25" s="237">
        <v>1</v>
      </c>
      <c r="N25" s="225"/>
      <c r="O25" s="225"/>
      <c r="P25" s="225"/>
      <c r="Q25" s="225"/>
      <c r="R25" s="225"/>
    </row>
    <row r="26" spans="1:18">
      <c r="A26" s="226">
        <v>0</v>
      </c>
      <c r="B26" s="227">
        <v>1</v>
      </c>
      <c r="C26" s="228">
        <v>0</v>
      </c>
      <c r="D26" s="229">
        <v>0</v>
      </c>
      <c r="E26" s="230">
        <v>1</v>
      </c>
      <c r="F26" s="231">
        <v>0</v>
      </c>
      <c r="G26" s="232">
        <v>0</v>
      </c>
      <c r="H26" s="233">
        <v>1</v>
      </c>
      <c r="I26" s="234">
        <v>0</v>
      </c>
      <c r="J26" s="235">
        <v>0</v>
      </c>
      <c r="K26" s="236">
        <v>1</v>
      </c>
      <c r="L26" s="237">
        <v>0</v>
      </c>
      <c r="O26" s="159"/>
      <c r="P26" s="159"/>
      <c r="Q26" s="159"/>
      <c r="R26" s="159"/>
    </row>
    <row r="27" spans="1:18">
      <c r="A27" s="226">
        <v>0</v>
      </c>
      <c r="B27" s="227">
        <v>1</v>
      </c>
      <c r="C27" s="228">
        <v>0</v>
      </c>
      <c r="D27" s="229">
        <v>0</v>
      </c>
      <c r="E27" s="230">
        <v>0</v>
      </c>
      <c r="F27" s="231">
        <v>1</v>
      </c>
      <c r="G27" s="232">
        <v>0</v>
      </c>
      <c r="H27" s="233">
        <v>1</v>
      </c>
      <c r="I27" s="234">
        <v>0</v>
      </c>
      <c r="J27" s="235">
        <v>1</v>
      </c>
      <c r="K27" s="236">
        <v>0</v>
      </c>
      <c r="L27" s="237">
        <v>0</v>
      </c>
      <c r="N27" s="159"/>
      <c r="O27" s="159"/>
      <c r="P27" s="159"/>
      <c r="Q27" s="159"/>
      <c r="R27" s="159"/>
    </row>
    <row r="28" spans="1:18">
      <c r="A28" s="226">
        <v>0</v>
      </c>
      <c r="B28" s="227">
        <v>1</v>
      </c>
      <c r="C28" s="228">
        <v>0</v>
      </c>
      <c r="D28" s="229">
        <v>0</v>
      </c>
      <c r="E28" s="230">
        <v>1</v>
      </c>
      <c r="F28" s="231">
        <v>0</v>
      </c>
      <c r="G28" s="232">
        <v>0</v>
      </c>
      <c r="H28" s="233">
        <v>1</v>
      </c>
      <c r="I28" s="234">
        <v>0</v>
      </c>
      <c r="J28" s="235">
        <v>0</v>
      </c>
      <c r="K28" s="236">
        <v>1</v>
      </c>
      <c r="L28" s="237">
        <v>0</v>
      </c>
      <c r="O28" s="159"/>
      <c r="P28" s="159"/>
      <c r="Q28" s="159"/>
      <c r="R28" s="159"/>
    </row>
    <row r="29" spans="1:18">
      <c r="A29" s="226">
        <v>0</v>
      </c>
      <c r="B29" s="227">
        <v>1</v>
      </c>
      <c r="C29" s="228">
        <v>0</v>
      </c>
      <c r="D29" s="229">
        <v>0</v>
      </c>
      <c r="E29" s="230">
        <v>0</v>
      </c>
      <c r="F29" s="231">
        <v>1</v>
      </c>
      <c r="G29" s="232">
        <v>1</v>
      </c>
      <c r="H29" s="233">
        <v>0</v>
      </c>
      <c r="I29" s="234">
        <v>0</v>
      </c>
      <c r="J29" s="235">
        <v>0</v>
      </c>
      <c r="K29" s="236">
        <v>1</v>
      </c>
      <c r="L29" s="237">
        <v>0</v>
      </c>
      <c r="N29" s="159"/>
      <c r="O29" s="159"/>
      <c r="P29" s="159"/>
      <c r="Q29" s="159"/>
      <c r="R29" s="159"/>
    </row>
    <row r="30" spans="1:18">
      <c r="A30" s="226">
        <v>1</v>
      </c>
      <c r="B30" s="227">
        <v>0</v>
      </c>
      <c r="C30" s="228">
        <v>0</v>
      </c>
      <c r="D30" s="229">
        <v>0</v>
      </c>
      <c r="E30" s="230">
        <v>1</v>
      </c>
      <c r="F30" s="231">
        <v>0</v>
      </c>
      <c r="G30" s="232">
        <v>0</v>
      </c>
      <c r="H30" s="233">
        <v>1</v>
      </c>
      <c r="I30" s="234">
        <v>0</v>
      </c>
      <c r="J30" s="235">
        <v>1</v>
      </c>
      <c r="K30" s="236">
        <v>0</v>
      </c>
      <c r="L30" s="237">
        <v>0</v>
      </c>
      <c r="N30" s="159"/>
      <c r="O30" s="159"/>
      <c r="P30" s="159"/>
      <c r="Q30" s="159"/>
      <c r="R30" s="159"/>
    </row>
    <row r="31" spans="1:18">
      <c r="A31" s="226">
        <v>1</v>
      </c>
      <c r="B31" s="227">
        <v>0</v>
      </c>
      <c r="C31" s="228">
        <v>0</v>
      </c>
      <c r="D31" s="229">
        <v>0</v>
      </c>
      <c r="E31" s="230">
        <v>1</v>
      </c>
      <c r="F31" s="231">
        <v>0</v>
      </c>
      <c r="G31" s="232">
        <v>1</v>
      </c>
      <c r="H31" s="233">
        <v>0</v>
      </c>
      <c r="I31" s="234">
        <v>0</v>
      </c>
      <c r="J31" s="235">
        <v>0</v>
      </c>
      <c r="K31" s="236">
        <v>0</v>
      </c>
      <c r="L31" s="237">
        <v>1</v>
      </c>
      <c r="N31" s="159"/>
      <c r="O31" s="159"/>
      <c r="P31" s="159"/>
      <c r="Q31" s="159"/>
      <c r="R31" s="159"/>
    </row>
    <row r="32" spans="1:18">
      <c r="A32" s="226">
        <v>1</v>
      </c>
      <c r="B32" s="227">
        <v>0</v>
      </c>
      <c r="C32" s="228">
        <v>0</v>
      </c>
      <c r="D32" s="229">
        <v>1</v>
      </c>
      <c r="E32" s="230">
        <v>0</v>
      </c>
      <c r="F32" s="231">
        <v>0</v>
      </c>
      <c r="G32" s="232">
        <v>0</v>
      </c>
      <c r="H32" s="233">
        <v>1</v>
      </c>
      <c r="I32" s="234">
        <v>0</v>
      </c>
      <c r="J32" s="235">
        <v>1</v>
      </c>
      <c r="K32" s="236">
        <v>0</v>
      </c>
      <c r="L32" s="237">
        <v>0</v>
      </c>
      <c r="N32" s="159"/>
      <c r="O32" s="159"/>
      <c r="P32" s="159"/>
      <c r="Q32" s="159"/>
      <c r="R32" s="159"/>
    </row>
    <row r="33" spans="1:18">
      <c r="A33" s="226">
        <v>0</v>
      </c>
      <c r="B33" s="227">
        <v>0</v>
      </c>
      <c r="C33" s="228">
        <v>1</v>
      </c>
      <c r="D33" s="229">
        <v>0</v>
      </c>
      <c r="E33" s="230">
        <v>1</v>
      </c>
      <c r="F33" s="231">
        <v>0</v>
      </c>
      <c r="G33" s="232">
        <v>0</v>
      </c>
      <c r="H33" s="233">
        <v>0</v>
      </c>
      <c r="I33" s="234">
        <v>1</v>
      </c>
      <c r="J33" s="235">
        <v>0</v>
      </c>
      <c r="K33" s="236">
        <v>1</v>
      </c>
      <c r="L33" s="237">
        <v>0</v>
      </c>
      <c r="N33" s="159"/>
      <c r="O33" s="159"/>
      <c r="P33" s="159"/>
      <c r="Q33" s="159"/>
      <c r="R33" s="159"/>
    </row>
    <row r="34" spans="1:18">
      <c r="A34" s="226">
        <v>1</v>
      </c>
      <c r="B34" s="227">
        <v>0</v>
      </c>
      <c r="C34" s="228">
        <v>0</v>
      </c>
      <c r="D34" s="229">
        <v>1</v>
      </c>
      <c r="E34" s="230">
        <v>0</v>
      </c>
      <c r="F34" s="231">
        <v>0</v>
      </c>
      <c r="G34" s="232">
        <v>0</v>
      </c>
      <c r="H34" s="233">
        <v>1</v>
      </c>
      <c r="I34" s="234">
        <v>0</v>
      </c>
      <c r="J34" s="235">
        <v>1</v>
      </c>
      <c r="K34" s="236">
        <v>0</v>
      </c>
      <c r="L34" s="237">
        <v>0</v>
      </c>
      <c r="N34" s="159"/>
      <c r="O34" s="159"/>
      <c r="P34" s="159"/>
      <c r="Q34" s="159"/>
      <c r="R34" s="159"/>
    </row>
    <row r="35" spans="1:18">
      <c r="A35" s="226">
        <v>1</v>
      </c>
      <c r="B35" s="227">
        <v>0</v>
      </c>
      <c r="C35" s="228">
        <v>0</v>
      </c>
      <c r="D35" s="229">
        <v>1</v>
      </c>
      <c r="E35" s="230">
        <v>0</v>
      </c>
      <c r="F35" s="231">
        <v>0</v>
      </c>
      <c r="G35" s="232">
        <v>1</v>
      </c>
      <c r="H35" s="233">
        <v>0</v>
      </c>
      <c r="I35" s="234">
        <v>0</v>
      </c>
      <c r="J35" s="235">
        <v>0</v>
      </c>
      <c r="K35" s="236">
        <v>1</v>
      </c>
      <c r="L35" s="237">
        <v>0</v>
      </c>
      <c r="N35" s="159"/>
      <c r="O35" s="159"/>
      <c r="P35" s="159"/>
      <c r="Q35" s="159"/>
      <c r="R35" s="159"/>
    </row>
    <row r="36" spans="1:18">
      <c r="A36" s="226">
        <v>1</v>
      </c>
      <c r="B36" s="227">
        <v>0</v>
      </c>
      <c r="C36" s="228">
        <v>0</v>
      </c>
      <c r="D36" s="229">
        <v>1</v>
      </c>
      <c r="E36" s="230">
        <v>0</v>
      </c>
      <c r="F36" s="231">
        <v>0</v>
      </c>
      <c r="G36" s="232">
        <v>1</v>
      </c>
      <c r="H36" s="233">
        <v>0</v>
      </c>
      <c r="I36" s="234">
        <v>0</v>
      </c>
      <c r="J36" s="235">
        <v>1</v>
      </c>
      <c r="K36" s="236">
        <v>0</v>
      </c>
      <c r="L36" s="237">
        <v>0</v>
      </c>
      <c r="N36" s="159"/>
      <c r="O36" s="159"/>
      <c r="P36" s="159"/>
      <c r="Q36" s="159"/>
      <c r="R36" s="159"/>
    </row>
    <row r="37" spans="1:18">
      <c r="A37" s="226">
        <v>0</v>
      </c>
      <c r="B37" s="227">
        <v>1</v>
      </c>
      <c r="C37" s="228">
        <v>0</v>
      </c>
      <c r="D37" s="229">
        <v>0</v>
      </c>
      <c r="E37" s="230">
        <v>1</v>
      </c>
      <c r="F37" s="231">
        <v>0</v>
      </c>
      <c r="G37" s="232">
        <v>0</v>
      </c>
      <c r="H37" s="233">
        <v>0</v>
      </c>
      <c r="I37" s="234">
        <v>1</v>
      </c>
      <c r="J37" s="235">
        <v>0</v>
      </c>
      <c r="K37" s="236">
        <v>1</v>
      </c>
      <c r="L37" s="237">
        <v>0</v>
      </c>
      <c r="N37" s="159"/>
      <c r="O37" s="159"/>
      <c r="P37" s="159"/>
      <c r="Q37" s="159"/>
      <c r="R37" s="159"/>
    </row>
    <row r="38" spans="1:18">
      <c r="A38" s="226">
        <v>0</v>
      </c>
      <c r="B38" s="227">
        <v>1</v>
      </c>
      <c r="C38" s="228">
        <v>0</v>
      </c>
      <c r="D38" s="229">
        <v>0</v>
      </c>
      <c r="E38" s="230">
        <v>0</v>
      </c>
      <c r="F38" s="231">
        <v>1</v>
      </c>
      <c r="G38" s="232">
        <v>0</v>
      </c>
      <c r="H38" s="233">
        <v>1</v>
      </c>
      <c r="I38" s="234">
        <v>0</v>
      </c>
      <c r="J38" s="235">
        <v>0</v>
      </c>
      <c r="K38" s="236">
        <v>1</v>
      </c>
      <c r="L38" s="237">
        <v>0</v>
      </c>
      <c r="N38" s="159"/>
      <c r="O38" s="159"/>
      <c r="P38" s="159"/>
      <c r="Q38" s="159"/>
      <c r="R38" s="159"/>
    </row>
    <row r="39" spans="1:18">
      <c r="A39" s="226">
        <v>0</v>
      </c>
      <c r="B39" s="227">
        <v>0</v>
      </c>
      <c r="C39" s="228">
        <v>1</v>
      </c>
      <c r="D39" s="229">
        <v>0</v>
      </c>
      <c r="E39" s="230">
        <v>1</v>
      </c>
      <c r="F39" s="231">
        <v>0</v>
      </c>
      <c r="G39" s="232">
        <v>0</v>
      </c>
      <c r="H39" s="233">
        <v>1</v>
      </c>
      <c r="I39" s="234">
        <v>0</v>
      </c>
      <c r="J39" s="235">
        <v>0</v>
      </c>
      <c r="K39" s="236">
        <v>0</v>
      </c>
      <c r="L39" s="237">
        <v>1</v>
      </c>
      <c r="N39" s="159"/>
      <c r="O39" s="159"/>
      <c r="P39" s="159"/>
      <c r="Q39" s="159"/>
      <c r="R39" s="159"/>
    </row>
    <row r="40" spans="1:18">
      <c r="A40" s="226">
        <v>1</v>
      </c>
      <c r="B40" s="227">
        <v>0</v>
      </c>
      <c r="C40" s="228">
        <v>0</v>
      </c>
      <c r="D40" s="229">
        <v>0</v>
      </c>
      <c r="E40" s="230">
        <v>1</v>
      </c>
      <c r="F40" s="231">
        <v>0</v>
      </c>
      <c r="G40" s="232">
        <v>1</v>
      </c>
      <c r="H40" s="233">
        <v>0</v>
      </c>
      <c r="I40" s="234">
        <v>0</v>
      </c>
      <c r="J40" s="235">
        <v>1</v>
      </c>
      <c r="K40" s="236">
        <v>0</v>
      </c>
      <c r="L40" s="237">
        <v>0</v>
      </c>
      <c r="N40" s="159"/>
      <c r="O40" s="159"/>
      <c r="P40" s="159"/>
      <c r="Q40" s="159"/>
      <c r="R40" s="159"/>
    </row>
    <row r="41" spans="1:18">
      <c r="A41" s="226">
        <v>1</v>
      </c>
      <c r="B41" s="227">
        <v>0</v>
      </c>
      <c r="C41" s="228">
        <v>0</v>
      </c>
      <c r="D41" s="229">
        <v>1</v>
      </c>
      <c r="E41" s="230">
        <v>0</v>
      </c>
      <c r="F41" s="231">
        <v>0</v>
      </c>
      <c r="G41" s="232">
        <v>0</v>
      </c>
      <c r="H41" s="233">
        <v>0</v>
      </c>
      <c r="I41" s="234">
        <v>1</v>
      </c>
      <c r="J41" s="235">
        <v>0</v>
      </c>
      <c r="K41" s="236">
        <v>0</v>
      </c>
      <c r="L41" s="237">
        <v>1</v>
      </c>
    </row>
    <row r="42" spans="1:18">
      <c r="A42" s="226">
        <v>0</v>
      </c>
      <c r="B42" s="227">
        <v>1</v>
      </c>
      <c r="C42" s="228">
        <v>0</v>
      </c>
      <c r="D42" s="229">
        <v>1</v>
      </c>
      <c r="E42" s="230">
        <v>0</v>
      </c>
      <c r="F42" s="231">
        <v>0</v>
      </c>
      <c r="G42" s="232">
        <v>0</v>
      </c>
      <c r="H42" s="233">
        <v>1</v>
      </c>
      <c r="I42" s="234">
        <v>0</v>
      </c>
      <c r="J42" s="235">
        <v>1</v>
      </c>
      <c r="K42" s="236">
        <v>0</v>
      </c>
      <c r="L42" s="237">
        <v>0</v>
      </c>
    </row>
    <row r="43" spans="1:18">
      <c r="A43" s="226">
        <v>0</v>
      </c>
      <c r="B43" s="227">
        <v>1</v>
      </c>
      <c r="C43" s="228">
        <v>0</v>
      </c>
      <c r="D43" s="229">
        <v>0</v>
      </c>
      <c r="E43" s="230">
        <v>0</v>
      </c>
      <c r="F43" s="231">
        <v>1</v>
      </c>
      <c r="G43" s="232">
        <v>0</v>
      </c>
      <c r="H43" s="233">
        <v>0</v>
      </c>
      <c r="I43" s="234">
        <v>1</v>
      </c>
      <c r="J43" s="235">
        <v>0</v>
      </c>
      <c r="K43" s="236">
        <v>1</v>
      </c>
      <c r="L43" s="237">
        <v>0</v>
      </c>
    </row>
    <row r="44" spans="1:18">
      <c r="A44" s="226">
        <v>0</v>
      </c>
      <c r="B44" s="227">
        <v>0</v>
      </c>
      <c r="C44" s="228">
        <v>1</v>
      </c>
      <c r="D44" s="229">
        <v>0</v>
      </c>
      <c r="E44" s="230">
        <v>1</v>
      </c>
      <c r="F44" s="231">
        <v>0</v>
      </c>
      <c r="G44" s="232">
        <v>0</v>
      </c>
      <c r="H44" s="233">
        <v>0</v>
      </c>
      <c r="I44" s="234">
        <v>1</v>
      </c>
      <c r="J44" s="235">
        <v>0</v>
      </c>
      <c r="K44" s="236">
        <v>1</v>
      </c>
      <c r="L44" s="237">
        <v>0</v>
      </c>
    </row>
    <row r="45" spans="1:18">
      <c r="A45" s="226">
        <v>1</v>
      </c>
      <c r="B45" s="227">
        <v>0</v>
      </c>
      <c r="C45" s="228">
        <v>0</v>
      </c>
      <c r="D45" s="229">
        <v>1</v>
      </c>
      <c r="E45" s="230">
        <v>0</v>
      </c>
      <c r="F45" s="231">
        <v>0</v>
      </c>
      <c r="G45" s="232">
        <v>0</v>
      </c>
      <c r="H45" s="233">
        <v>1</v>
      </c>
      <c r="I45" s="234">
        <v>0</v>
      </c>
      <c r="J45" s="235">
        <v>1</v>
      </c>
      <c r="K45" s="236">
        <v>0</v>
      </c>
      <c r="L45" s="237">
        <v>0</v>
      </c>
    </row>
    <row r="46" spans="1:18">
      <c r="A46" s="226">
        <v>0</v>
      </c>
      <c r="B46" s="227">
        <v>1</v>
      </c>
      <c r="C46" s="228">
        <v>0</v>
      </c>
      <c r="D46" s="229">
        <v>0</v>
      </c>
      <c r="E46" s="230">
        <v>0</v>
      </c>
      <c r="F46" s="231">
        <v>1</v>
      </c>
      <c r="G46" s="232">
        <v>0</v>
      </c>
      <c r="H46" s="233">
        <v>1</v>
      </c>
      <c r="I46" s="234">
        <v>0</v>
      </c>
      <c r="J46" s="235">
        <v>1</v>
      </c>
      <c r="K46" s="236">
        <v>0</v>
      </c>
      <c r="L46" s="237">
        <v>0</v>
      </c>
    </row>
    <row r="47" spans="1:18">
      <c r="A47" s="226">
        <v>0</v>
      </c>
      <c r="B47" s="227">
        <v>0</v>
      </c>
      <c r="C47" s="228">
        <v>1</v>
      </c>
      <c r="D47" s="229">
        <v>0</v>
      </c>
      <c r="E47" s="230">
        <v>0</v>
      </c>
      <c r="F47" s="231">
        <v>1</v>
      </c>
      <c r="G47" s="232">
        <v>0</v>
      </c>
      <c r="H47" s="233">
        <v>0</v>
      </c>
      <c r="I47" s="234">
        <v>1</v>
      </c>
      <c r="J47" s="235">
        <v>0</v>
      </c>
      <c r="K47" s="236">
        <v>0</v>
      </c>
      <c r="L47" s="237">
        <v>1</v>
      </c>
    </row>
    <row r="48" spans="1:18">
      <c r="A48" s="226">
        <v>0</v>
      </c>
      <c r="B48" s="227">
        <v>0</v>
      </c>
      <c r="C48" s="228">
        <v>1</v>
      </c>
      <c r="D48" s="229">
        <v>0</v>
      </c>
      <c r="E48" s="230">
        <v>1</v>
      </c>
      <c r="F48" s="231">
        <v>0</v>
      </c>
      <c r="G48" s="232">
        <v>0</v>
      </c>
      <c r="H48" s="233">
        <v>1</v>
      </c>
      <c r="I48" s="234">
        <v>0</v>
      </c>
      <c r="J48" s="235">
        <v>0</v>
      </c>
      <c r="K48" s="236">
        <v>1</v>
      </c>
      <c r="L48" s="237">
        <v>0</v>
      </c>
    </row>
    <row r="49" spans="1:12">
      <c r="A49" s="226">
        <v>0</v>
      </c>
      <c r="B49" s="227">
        <v>1</v>
      </c>
      <c r="C49" s="228">
        <v>0</v>
      </c>
      <c r="D49" s="229">
        <v>0</v>
      </c>
      <c r="E49" s="230">
        <v>0</v>
      </c>
      <c r="F49" s="231">
        <v>1</v>
      </c>
      <c r="G49" s="232">
        <v>0</v>
      </c>
      <c r="H49" s="233">
        <v>1</v>
      </c>
      <c r="I49" s="234">
        <v>0</v>
      </c>
      <c r="J49" s="235">
        <v>1</v>
      </c>
      <c r="K49" s="236">
        <v>0</v>
      </c>
      <c r="L49" s="237">
        <v>0</v>
      </c>
    </row>
    <row r="50" spans="1:12">
      <c r="A50" s="226">
        <v>0</v>
      </c>
      <c r="B50" s="227">
        <v>1</v>
      </c>
      <c r="C50" s="228">
        <v>0</v>
      </c>
      <c r="D50" s="229">
        <v>0</v>
      </c>
      <c r="E50" s="230">
        <v>0</v>
      </c>
      <c r="F50" s="231">
        <v>1</v>
      </c>
      <c r="G50" s="232">
        <v>0</v>
      </c>
      <c r="H50" s="233">
        <v>1</v>
      </c>
      <c r="I50" s="234">
        <v>0</v>
      </c>
      <c r="J50" s="235">
        <v>1</v>
      </c>
      <c r="K50" s="236">
        <v>0</v>
      </c>
      <c r="L50" s="237">
        <v>0</v>
      </c>
    </row>
    <row r="51" spans="1:12">
      <c r="A51" s="226">
        <v>0</v>
      </c>
      <c r="B51" s="227">
        <v>1</v>
      </c>
      <c r="C51" s="228">
        <v>0</v>
      </c>
      <c r="D51" s="229">
        <v>0</v>
      </c>
      <c r="E51" s="230">
        <v>1</v>
      </c>
      <c r="F51" s="231">
        <v>0</v>
      </c>
      <c r="G51" s="232">
        <v>0</v>
      </c>
      <c r="H51" s="233">
        <v>1</v>
      </c>
      <c r="I51" s="234">
        <v>0</v>
      </c>
      <c r="J51" s="235">
        <v>0</v>
      </c>
      <c r="K51" s="236">
        <v>1</v>
      </c>
      <c r="L51" s="237">
        <v>0</v>
      </c>
    </row>
    <row r="52" spans="1:12">
      <c r="A52" s="226">
        <v>0</v>
      </c>
      <c r="B52" s="227">
        <v>1</v>
      </c>
      <c r="C52" s="228">
        <v>0</v>
      </c>
      <c r="D52" s="229">
        <v>0</v>
      </c>
      <c r="E52" s="230">
        <v>1</v>
      </c>
      <c r="F52" s="231">
        <v>0</v>
      </c>
      <c r="G52" s="232">
        <v>1</v>
      </c>
      <c r="H52" s="233">
        <v>0</v>
      </c>
      <c r="I52" s="234">
        <v>0</v>
      </c>
      <c r="J52" s="235">
        <v>0</v>
      </c>
      <c r="K52" s="236">
        <v>1</v>
      </c>
      <c r="L52" s="237">
        <v>0</v>
      </c>
    </row>
    <row r="53" spans="1:12">
      <c r="A53" s="226">
        <v>1</v>
      </c>
      <c r="B53" s="227">
        <v>0</v>
      </c>
      <c r="C53" s="228">
        <v>0</v>
      </c>
      <c r="D53" s="229">
        <v>0</v>
      </c>
      <c r="E53" s="230">
        <v>1</v>
      </c>
      <c r="F53" s="231">
        <v>0</v>
      </c>
      <c r="G53" s="232">
        <v>0</v>
      </c>
      <c r="H53" s="233">
        <v>1</v>
      </c>
      <c r="I53" s="234">
        <v>0</v>
      </c>
      <c r="J53" s="235">
        <v>0</v>
      </c>
      <c r="K53" s="236">
        <v>1</v>
      </c>
      <c r="L53" s="237">
        <v>0</v>
      </c>
    </row>
    <row r="54" spans="1:12">
      <c r="A54" s="226">
        <v>0</v>
      </c>
      <c r="B54" s="227">
        <v>1</v>
      </c>
      <c r="C54" s="228">
        <v>0</v>
      </c>
      <c r="D54" s="229">
        <v>1</v>
      </c>
      <c r="E54" s="230">
        <v>0</v>
      </c>
      <c r="F54" s="231">
        <v>0</v>
      </c>
      <c r="G54" s="232">
        <v>0</v>
      </c>
      <c r="H54" s="233">
        <v>1</v>
      </c>
      <c r="I54" s="234">
        <v>0</v>
      </c>
      <c r="J54" s="235">
        <v>1</v>
      </c>
      <c r="K54" s="236">
        <v>0</v>
      </c>
      <c r="L54" s="237">
        <v>0</v>
      </c>
    </row>
    <row r="55" spans="1:12">
      <c r="A55" s="226">
        <v>1</v>
      </c>
      <c r="B55" s="227">
        <v>0</v>
      </c>
      <c r="C55" s="228">
        <v>0</v>
      </c>
      <c r="D55" s="229">
        <v>0</v>
      </c>
      <c r="E55" s="230">
        <v>0</v>
      </c>
      <c r="F55" s="231">
        <v>1</v>
      </c>
      <c r="G55" s="232">
        <v>0</v>
      </c>
      <c r="H55" s="233">
        <v>1</v>
      </c>
      <c r="I55" s="234">
        <v>0</v>
      </c>
      <c r="J55" s="235">
        <v>1</v>
      </c>
      <c r="K55" s="236">
        <v>0</v>
      </c>
      <c r="L55" s="237">
        <v>0</v>
      </c>
    </row>
    <row r="56" spans="1:12">
      <c r="A56" s="226">
        <v>0</v>
      </c>
      <c r="B56" s="227">
        <v>1</v>
      </c>
      <c r="C56" s="228">
        <v>0</v>
      </c>
      <c r="D56" s="229">
        <v>0</v>
      </c>
      <c r="E56" s="230">
        <v>0</v>
      </c>
      <c r="F56" s="231">
        <v>1</v>
      </c>
      <c r="G56" s="232">
        <v>0</v>
      </c>
      <c r="H56" s="233">
        <v>1</v>
      </c>
      <c r="I56" s="234">
        <v>0</v>
      </c>
      <c r="J56" s="235">
        <v>0</v>
      </c>
      <c r="K56" s="236">
        <v>1</v>
      </c>
      <c r="L56" s="237">
        <v>0</v>
      </c>
    </row>
    <row r="57" spans="1:12">
      <c r="A57" s="226">
        <v>1</v>
      </c>
      <c r="B57" s="227">
        <v>0</v>
      </c>
      <c r="C57" s="228">
        <v>0</v>
      </c>
      <c r="D57" s="229">
        <v>0</v>
      </c>
      <c r="E57" s="230">
        <v>1</v>
      </c>
      <c r="F57" s="231">
        <v>0</v>
      </c>
      <c r="G57" s="232">
        <v>0</v>
      </c>
      <c r="H57" s="233">
        <v>1</v>
      </c>
      <c r="I57" s="234">
        <v>0</v>
      </c>
      <c r="J57" s="235">
        <v>0</v>
      </c>
      <c r="K57" s="236">
        <v>1</v>
      </c>
      <c r="L57" s="237">
        <v>0</v>
      </c>
    </row>
    <row r="58" spans="1:12">
      <c r="A58" s="226">
        <v>0</v>
      </c>
      <c r="B58" s="227">
        <v>1</v>
      </c>
      <c r="C58" s="228">
        <v>0</v>
      </c>
      <c r="D58" s="229">
        <v>1</v>
      </c>
      <c r="E58" s="230">
        <v>0</v>
      </c>
      <c r="F58" s="231">
        <v>0</v>
      </c>
      <c r="G58" s="232">
        <v>0</v>
      </c>
      <c r="H58" s="233">
        <v>1</v>
      </c>
      <c r="I58" s="234">
        <v>0</v>
      </c>
      <c r="J58" s="235">
        <v>1</v>
      </c>
      <c r="K58" s="236">
        <v>0</v>
      </c>
      <c r="L58" s="237">
        <v>0</v>
      </c>
    </row>
    <row r="59" spans="1:12">
      <c r="A59" s="226">
        <v>0</v>
      </c>
      <c r="B59" s="227">
        <v>0</v>
      </c>
      <c r="C59" s="228">
        <v>1</v>
      </c>
      <c r="D59" s="229">
        <v>0</v>
      </c>
      <c r="E59" s="230">
        <v>1</v>
      </c>
      <c r="F59" s="231">
        <v>0</v>
      </c>
      <c r="G59" s="232">
        <v>0</v>
      </c>
      <c r="H59" s="233">
        <v>1</v>
      </c>
      <c r="I59" s="234">
        <v>0</v>
      </c>
      <c r="J59" s="235">
        <v>0</v>
      </c>
      <c r="K59" s="236">
        <v>1</v>
      </c>
      <c r="L59" s="237">
        <v>0</v>
      </c>
    </row>
    <row r="60" spans="1:12">
      <c r="A60" s="226">
        <v>1</v>
      </c>
      <c r="B60" s="227">
        <v>0</v>
      </c>
      <c r="C60" s="228">
        <v>0</v>
      </c>
      <c r="D60" s="229">
        <v>0</v>
      </c>
      <c r="E60" s="230">
        <v>1</v>
      </c>
      <c r="F60" s="231">
        <v>0</v>
      </c>
      <c r="G60" s="232">
        <v>1</v>
      </c>
      <c r="H60" s="233">
        <v>0</v>
      </c>
      <c r="I60" s="234">
        <v>0</v>
      </c>
      <c r="J60" s="235">
        <v>0</v>
      </c>
      <c r="K60" s="236">
        <v>0</v>
      </c>
      <c r="L60" s="237">
        <v>1</v>
      </c>
    </row>
    <row r="61" spans="1:12">
      <c r="A61" s="226">
        <v>1</v>
      </c>
      <c r="B61" s="227">
        <v>0</v>
      </c>
      <c r="C61" s="228">
        <v>0</v>
      </c>
      <c r="D61" s="229">
        <v>1</v>
      </c>
      <c r="E61" s="230">
        <v>0</v>
      </c>
      <c r="F61" s="231">
        <v>0</v>
      </c>
      <c r="G61" s="232">
        <v>0</v>
      </c>
      <c r="H61" s="233">
        <v>1</v>
      </c>
      <c r="I61" s="234">
        <v>0</v>
      </c>
      <c r="J61" s="235">
        <v>0</v>
      </c>
      <c r="K61" s="236">
        <v>1</v>
      </c>
      <c r="L61" s="237">
        <v>0</v>
      </c>
    </row>
    <row r="62" spans="1:12">
      <c r="A62" s="226">
        <v>0</v>
      </c>
      <c r="B62" s="227">
        <v>1</v>
      </c>
      <c r="C62" s="228">
        <v>0</v>
      </c>
      <c r="D62" s="229">
        <v>0</v>
      </c>
      <c r="E62" s="230">
        <v>1</v>
      </c>
      <c r="F62" s="231">
        <v>0</v>
      </c>
      <c r="G62" s="232">
        <v>1</v>
      </c>
      <c r="H62" s="233">
        <v>0</v>
      </c>
      <c r="I62" s="234">
        <v>0</v>
      </c>
      <c r="J62" s="235">
        <v>0</v>
      </c>
      <c r="K62" s="236">
        <v>1</v>
      </c>
      <c r="L62" s="237">
        <v>0</v>
      </c>
    </row>
    <row r="63" spans="1:12">
      <c r="A63" s="226">
        <v>0</v>
      </c>
      <c r="B63" s="227">
        <v>1</v>
      </c>
      <c r="C63" s="228">
        <v>0</v>
      </c>
      <c r="D63" s="229">
        <v>0</v>
      </c>
      <c r="E63" s="230">
        <v>1</v>
      </c>
      <c r="F63" s="231">
        <v>0</v>
      </c>
      <c r="G63" s="232">
        <v>1</v>
      </c>
      <c r="H63" s="233">
        <v>0</v>
      </c>
      <c r="I63" s="234">
        <v>0</v>
      </c>
      <c r="J63" s="235">
        <v>1</v>
      </c>
      <c r="K63" s="236">
        <v>0</v>
      </c>
      <c r="L63" s="237">
        <v>0</v>
      </c>
    </row>
    <row r="64" spans="1:12">
      <c r="A64" s="226">
        <v>1</v>
      </c>
      <c r="B64" s="227">
        <v>0</v>
      </c>
      <c r="C64" s="228">
        <v>0</v>
      </c>
      <c r="D64" s="229">
        <v>1</v>
      </c>
      <c r="E64" s="230">
        <v>0</v>
      </c>
      <c r="F64" s="231">
        <v>0</v>
      </c>
      <c r="G64" s="232">
        <v>0</v>
      </c>
      <c r="H64" s="233">
        <v>1</v>
      </c>
      <c r="I64" s="234">
        <v>0</v>
      </c>
      <c r="J64" s="235">
        <v>0</v>
      </c>
      <c r="K64" s="236">
        <v>1</v>
      </c>
      <c r="L64" s="237">
        <v>0</v>
      </c>
    </row>
    <row r="65" spans="1:12">
      <c r="A65" s="226">
        <v>0</v>
      </c>
      <c r="B65" s="227">
        <v>0</v>
      </c>
      <c r="C65" s="228">
        <v>1</v>
      </c>
      <c r="D65" s="229">
        <v>0</v>
      </c>
      <c r="E65" s="230">
        <v>0</v>
      </c>
      <c r="F65" s="231">
        <v>1</v>
      </c>
      <c r="G65" s="232">
        <v>0</v>
      </c>
      <c r="H65" s="233">
        <v>1</v>
      </c>
      <c r="I65" s="234">
        <v>0</v>
      </c>
      <c r="J65" s="235">
        <v>0</v>
      </c>
      <c r="K65" s="236">
        <v>0</v>
      </c>
      <c r="L65" s="237">
        <v>1</v>
      </c>
    </row>
    <row r="66" spans="1:12">
      <c r="A66" s="226">
        <v>0</v>
      </c>
      <c r="B66" s="227">
        <v>1</v>
      </c>
      <c r="C66" s="228">
        <v>0</v>
      </c>
      <c r="D66" s="229">
        <v>1</v>
      </c>
      <c r="E66" s="230">
        <v>0</v>
      </c>
      <c r="F66" s="231">
        <v>0</v>
      </c>
      <c r="G66" s="232">
        <v>0</v>
      </c>
      <c r="H66" s="233">
        <v>1</v>
      </c>
      <c r="I66" s="234">
        <v>0</v>
      </c>
      <c r="J66" s="235">
        <v>0</v>
      </c>
      <c r="K66" s="236">
        <v>1</v>
      </c>
      <c r="L66" s="237">
        <v>0</v>
      </c>
    </row>
    <row r="67" spans="1:12">
      <c r="A67" s="226">
        <v>0</v>
      </c>
      <c r="B67" s="227">
        <v>1</v>
      </c>
      <c r="C67" s="228">
        <v>0</v>
      </c>
      <c r="D67" s="229">
        <v>0</v>
      </c>
      <c r="E67" s="230">
        <v>1</v>
      </c>
      <c r="F67" s="231">
        <v>0</v>
      </c>
      <c r="G67" s="232">
        <v>1</v>
      </c>
      <c r="H67" s="233">
        <v>0</v>
      </c>
      <c r="I67" s="234">
        <v>0</v>
      </c>
      <c r="J67" s="235">
        <v>1</v>
      </c>
      <c r="K67" s="236">
        <v>0</v>
      </c>
      <c r="L67" s="237">
        <v>0</v>
      </c>
    </row>
    <row r="68" spans="1:12">
      <c r="A68" s="226">
        <v>0</v>
      </c>
      <c r="B68" s="227">
        <v>1</v>
      </c>
      <c r="C68" s="228">
        <v>0</v>
      </c>
      <c r="D68" s="229">
        <v>0</v>
      </c>
      <c r="E68" s="230">
        <v>1</v>
      </c>
      <c r="F68" s="231">
        <v>0</v>
      </c>
      <c r="G68" s="232">
        <v>0</v>
      </c>
      <c r="H68" s="233">
        <v>1</v>
      </c>
      <c r="I68" s="234">
        <v>0</v>
      </c>
      <c r="J68" s="235">
        <v>0</v>
      </c>
      <c r="K68" s="236">
        <v>1</v>
      </c>
      <c r="L68" s="237">
        <v>0</v>
      </c>
    </row>
    <row r="69" spans="1:12">
      <c r="A69" s="226">
        <v>0</v>
      </c>
      <c r="B69" s="227">
        <v>0</v>
      </c>
      <c r="C69" s="228">
        <v>1</v>
      </c>
      <c r="D69" s="229">
        <v>0</v>
      </c>
      <c r="E69" s="230">
        <v>1</v>
      </c>
      <c r="F69" s="231">
        <v>0</v>
      </c>
      <c r="G69" s="232">
        <v>0</v>
      </c>
      <c r="H69" s="233">
        <v>1</v>
      </c>
      <c r="I69" s="234">
        <v>0</v>
      </c>
      <c r="J69" s="235">
        <v>0</v>
      </c>
      <c r="K69" s="236">
        <v>0</v>
      </c>
      <c r="L69" s="237">
        <v>1</v>
      </c>
    </row>
    <row r="70" spans="1:12">
      <c r="A70" s="226">
        <v>1</v>
      </c>
      <c r="B70" s="227">
        <v>0</v>
      </c>
      <c r="C70" s="228">
        <v>0</v>
      </c>
      <c r="D70" s="229">
        <v>0</v>
      </c>
      <c r="E70" s="230">
        <v>1</v>
      </c>
      <c r="F70" s="231">
        <v>0</v>
      </c>
      <c r="G70" s="232">
        <v>1</v>
      </c>
      <c r="H70" s="233">
        <v>1</v>
      </c>
      <c r="I70" s="234">
        <v>0</v>
      </c>
      <c r="J70" s="235">
        <v>1</v>
      </c>
      <c r="K70" s="236">
        <v>0</v>
      </c>
      <c r="L70" s="237">
        <v>0</v>
      </c>
    </row>
    <row r="71" spans="1:12">
      <c r="A71" s="226">
        <v>1</v>
      </c>
      <c r="B71" s="227">
        <v>0</v>
      </c>
      <c r="C71" s="228">
        <v>0</v>
      </c>
      <c r="D71" s="229">
        <v>0</v>
      </c>
      <c r="E71" s="230">
        <v>0</v>
      </c>
      <c r="F71" s="231">
        <v>1</v>
      </c>
      <c r="G71" s="232">
        <v>0</v>
      </c>
      <c r="H71" s="233">
        <v>1</v>
      </c>
      <c r="I71" s="234">
        <v>0</v>
      </c>
      <c r="J71" s="235">
        <v>1</v>
      </c>
      <c r="K71" s="236">
        <v>0</v>
      </c>
      <c r="L71" s="237">
        <v>0</v>
      </c>
    </row>
  </sheetData>
  <mergeCells count="7">
    <mergeCell ref="N16:R18"/>
    <mergeCell ref="N19:R25"/>
    <mergeCell ref="A3:C3"/>
    <mergeCell ref="D3:F3"/>
    <mergeCell ref="G3:I3"/>
    <mergeCell ref="J3:L3"/>
    <mergeCell ref="N4:R14"/>
  </mergeCells>
  <conditionalFormatting sqref="A5:C71">
    <cfRule type="colorScale" priority="4">
      <colorScale>
        <cfvo type="min"/>
        <cfvo type="max"/>
        <color theme="0"/>
        <color rgb="FFFFEF9C"/>
      </colorScale>
    </cfRule>
  </conditionalFormatting>
  <conditionalFormatting sqref="D5:F71">
    <cfRule type="colorScale" priority="3">
      <colorScale>
        <cfvo type="min"/>
        <cfvo type="max"/>
        <color theme="0"/>
        <color theme="8" tint="0.39997558519241921"/>
      </colorScale>
    </cfRule>
  </conditionalFormatting>
  <conditionalFormatting sqref="G5:I71">
    <cfRule type="colorScale" priority="2">
      <colorScale>
        <cfvo type="min"/>
        <cfvo type="max"/>
        <color theme="0"/>
        <color theme="0" tint="-0.249977111117893"/>
      </colorScale>
    </cfRule>
  </conditionalFormatting>
  <conditionalFormatting sqref="J5:L71">
    <cfRule type="colorScale" priority="1">
      <colorScale>
        <cfvo type="min"/>
        <cfvo type="max"/>
        <color theme="0"/>
        <color theme="9" tint="0.39997558519241921"/>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6748C-4BAE-4508-BCC5-53B4850DF9D5}">
  <sheetPr codeName="Sheet1"/>
  <dimension ref="A1:D36"/>
  <sheetViews>
    <sheetView workbookViewId="0">
      <selection activeCell="H32" sqref="H32"/>
    </sheetView>
  </sheetViews>
  <sheetFormatPr defaultRowHeight="15"/>
  <cols>
    <col min="3" max="3" width="18.85546875" customWidth="1"/>
  </cols>
  <sheetData>
    <row r="1" spans="1:4">
      <c r="A1" s="2" t="s">
        <v>0</v>
      </c>
      <c r="B1" s="66"/>
      <c r="C1" s="66"/>
      <c r="D1" s="66"/>
    </row>
    <row r="3" spans="1:4" ht="15.75" thickBot="1">
      <c r="A3" s="4" t="s">
        <v>1</v>
      </c>
      <c r="B3" s="4" t="s">
        <v>2</v>
      </c>
      <c r="C3" s="4" t="s">
        <v>3</v>
      </c>
      <c r="D3" s="4" t="s">
        <v>4</v>
      </c>
    </row>
    <row r="4" spans="1:4" ht="15.75" thickTop="1">
      <c r="A4" s="3">
        <v>1</v>
      </c>
      <c r="B4" s="3" t="s">
        <v>5</v>
      </c>
      <c r="C4" s="3">
        <v>4</v>
      </c>
      <c r="D4" s="3">
        <v>150</v>
      </c>
    </row>
    <row r="5" spans="1:4">
      <c r="A5" s="3">
        <v>2</v>
      </c>
      <c r="B5" s="3" t="s">
        <v>5</v>
      </c>
      <c r="C5" s="3">
        <v>10</v>
      </c>
      <c r="D5" s="3">
        <v>400</v>
      </c>
    </row>
    <row r="6" spans="1:4">
      <c r="A6" s="3">
        <v>3</v>
      </c>
      <c r="B6" s="3" t="s">
        <v>6</v>
      </c>
      <c r="C6" s="3">
        <v>7</v>
      </c>
      <c r="D6" s="3">
        <v>120</v>
      </c>
    </row>
    <row r="7" spans="1:4">
      <c r="A7" s="3">
        <v>4</v>
      </c>
      <c r="B7" s="3" t="s">
        <v>6</v>
      </c>
      <c r="C7" s="3">
        <v>15</v>
      </c>
      <c r="D7" s="3">
        <v>500</v>
      </c>
    </row>
    <row r="8" spans="1:4">
      <c r="A8" s="3">
        <v>5</v>
      </c>
      <c r="B8" s="3" t="s">
        <v>5</v>
      </c>
      <c r="C8" s="3">
        <v>9</v>
      </c>
      <c r="D8" s="3">
        <v>260</v>
      </c>
    </row>
    <row r="9" spans="1:4">
      <c r="A9" s="3">
        <v>6</v>
      </c>
      <c r="B9" s="3" t="s">
        <v>5</v>
      </c>
      <c r="C9" s="3">
        <v>5</v>
      </c>
      <c r="D9" s="3">
        <v>70</v>
      </c>
    </row>
    <row r="10" spans="1:4">
      <c r="A10" s="3">
        <v>7</v>
      </c>
      <c r="B10" s="3" t="s">
        <v>5</v>
      </c>
      <c r="C10" s="3">
        <v>7</v>
      </c>
      <c r="D10" s="3">
        <v>90</v>
      </c>
    </row>
    <row r="11" spans="1:4">
      <c r="A11" s="3">
        <v>8</v>
      </c>
      <c r="B11" s="3" t="s">
        <v>6</v>
      </c>
      <c r="C11" s="3">
        <v>5</v>
      </c>
      <c r="D11" s="3">
        <v>250</v>
      </c>
    </row>
    <row r="12" spans="1:4">
      <c r="A12" s="3">
        <v>9</v>
      </c>
      <c r="B12" s="3" t="s">
        <v>5</v>
      </c>
      <c r="C12" s="3">
        <v>12</v>
      </c>
      <c r="D12" s="3">
        <v>110</v>
      </c>
    </row>
    <row r="13" spans="1:4">
      <c r="A13" s="3">
        <v>10</v>
      </c>
      <c r="B13" s="3" t="s">
        <v>5</v>
      </c>
      <c r="C13" s="3">
        <v>2</v>
      </c>
      <c r="D13" s="3">
        <v>30</v>
      </c>
    </row>
    <row r="14" spans="1:4">
      <c r="A14" s="3">
        <v>11</v>
      </c>
      <c r="B14" s="3" t="s">
        <v>5</v>
      </c>
      <c r="C14" s="3">
        <v>6</v>
      </c>
      <c r="D14" s="3">
        <v>80</v>
      </c>
    </row>
    <row r="15" spans="1:4">
      <c r="A15" s="3">
        <v>12</v>
      </c>
      <c r="B15" s="3" t="s">
        <v>5</v>
      </c>
      <c r="C15" s="3">
        <v>2</v>
      </c>
      <c r="D15" s="3">
        <v>30</v>
      </c>
    </row>
    <row r="16" spans="1:4">
      <c r="A16" s="3">
        <v>13</v>
      </c>
      <c r="B16" s="3" t="s">
        <v>6</v>
      </c>
      <c r="C16" s="3">
        <v>3</v>
      </c>
      <c r="D16" s="3">
        <v>200</v>
      </c>
    </row>
    <row r="17" spans="1:4">
      <c r="A17" s="3">
        <v>14</v>
      </c>
      <c r="B17" s="3" t="s">
        <v>5</v>
      </c>
      <c r="C17" s="3">
        <v>6</v>
      </c>
      <c r="D17" s="3">
        <v>240</v>
      </c>
    </row>
    <row r="18" spans="1:4">
      <c r="A18" s="3">
        <v>15</v>
      </c>
      <c r="B18" s="3" t="s">
        <v>6</v>
      </c>
      <c r="C18" s="3">
        <v>6</v>
      </c>
      <c r="D18" s="3">
        <v>150</v>
      </c>
    </row>
    <row r="19" spans="1:4">
      <c r="A19" s="3">
        <v>16</v>
      </c>
      <c r="B19" s="3" t="s">
        <v>6</v>
      </c>
      <c r="C19" s="3">
        <v>4</v>
      </c>
      <c r="D19" s="3">
        <v>90</v>
      </c>
    </row>
    <row r="20" spans="1:4">
      <c r="A20" s="3">
        <v>17</v>
      </c>
      <c r="B20" s="3" t="s">
        <v>5</v>
      </c>
      <c r="C20" s="3">
        <v>8</v>
      </c>
      <c r="D20" s="3">
        <v>340</v>
      </c>
    </row>
    <row r="21" spans="1:4">
      <c r="A21" s="3">
        <v>18</v>
      </c>
      <c r="B21" s="3" t="s">
        <v>6</v>
      </c>
      <c r="C21" s="3">
        <v>10</v>
      </c>
      <c r="D21" s="3">
        <v>450</v>
      </c>
    </row>
    <row r="22" spans="1:4">
      <c r="A22" s="3">
        <v>19</v>
      </c>
      <c r="B22" s="3" t="s">
        <v>5</v>
      </c>
      <c r="C22" s="3">
        <v>4</v>
      </c>
      <c r="D22" s="3">
        <v>50</v>
      </c>
    </row>
    <row r="23" spans="1:4">
      <c r="A23" s="3">
        <v>20</v>
      </c>
      <c r="B23" s="3" t="s">
        <v>6</v>
      </c>
      <c r="C23" s="3">
        <v>4</v>
      </c>
      <c r="D23" s="3">
        <v>120</v>
      </c>
    </row>
    <row r="24" spans="1:4">
      <c r="A24" s="3">
        <v>21</v>
      </c>
      <c r="B24" s="3" t="s">
        <v>6</v>
      </c>
      <c r="C24" s="3">
        <v>6</v>
      </c>
      <c r="D24" s="3">
        <v>180</v>
      </c>
    </row>
    <row r="25" spans="1:4">
      <c r="A25" s="3">
        <v>22</v>
      </c>
      <c r="B25" s="3" t="s">
        <v>5</v>
      </c>
      <c r="C25" s="3">
        <v>4</v>
      </c>
      <c r="D25" s="3">
        <v>280</v>
      </c>
    </row>
    <row r="26" spans="1:4">
      <c r="A26" s="3">
        <v>23</v>
      </c>
      <c r="B26" s="3" t="s">
        <v>5</v>
      </c>
      <c r="C26" s="3">
        <v>5</v>
      </c>
      <c r="D26" s="3">
        <v>60</v>
      </c>
    </row>
    <row r="27" spans="1:4">
      <c r="A27" s="3">
        <v>24</v>
      </c>
      <c r="B27" s="3" t="s">
        <v>5</v>
      </c>
      <c r="C27" s="3">
        <v>9</v>
      </c>
      <c r="D27" s="3">
        <v>100</v>
      </c>
    </row>
    <row r="28" spans="1:4">
      <c r="A28" s="3">
        <v>25</v>
      </c>
      <c r="B28" s="3" t="s">
        <v>5</v>
      </c>
      <c r="C28" s="3">
        <v>12</v>
      </c>
      <c r="D28" s="3">
        <v>380</v>
      </c>
    </row>
    <row r="29" spans="1:4">
      <c r="A29" s="3">
        <v>26</v>
      </c>
      <c r="B29" s="3" t="s">
        <v>6</v>
      </c>
      <c r="C29" s="3">
        <v>8</v>
      </c>
      <c r="D29" s="3">
        <v>430</v>
      </c>
    </row>
    <row r="30" spans="1:4">
      <c r="A30" s="3">
        <v>27</v>
      </c>
      <c r="B30" s="3" t="s">
        <v>5</v>
      </c>
      <c r="C30" s="3">
        <v>2</v>
      </c>
      <c r="D30" s="3">
        <v>80</v>
      </c>
    </row>
    <row r="31" spans="1:4">
      <c r="A31" s="3">
        <v>28</v>
      </c>
      <c r="B31" s="3" t="s">
        <v>5</v>
      </c>
      <c r="C31" s="3">
        <v>7</v>
      </c>
      <c r="D31" s="3">
        <v>170</v>
      </c>
    </row>
    <row r="32" spans="1:4">
      <c r="A32" s="3">
        <v>29</v>
      </c>
      <c r="B32" s="3" t="s">
        <v>6</v>
      </c>
      <c r="C32" s="3">
        <v>6</v>
      </c>
      <c r="D32" s="3">
        <v>90</v>
      </c>
    </row>
    <row r="33" spans="1:4">
      <c r="A33" s="3">
        <v>30</v>
      </c>
      <c r="B33" s="3" t="s">
        <v>6</v>
      </c>
      <c r="C33" s="3">
        <v>4</v>
      </c>
      <c r="D33" s="3">
        <v>50</v>
      </c>
    </row>
    <row r="34" spans="1:4">
      <c r="A34" s="3">
        <v>31</v>
      </c>
      <c r="B34" s="3" t="s">
        <v>5</v>
      </c>
      <c r="C34" s="3">
        <v>2</v>
      </c>
      <c r="D34" s="3">
        <v>50</v>
      </c>
    </row>
    <row r="35" spans="1:4">
      <c r="A35" s="3">
        <v>32</v>
      </c>
      <c r="B35" s="3" t="s">
        <v>6</v>
      </c>
      <c r="C35" s="3">
        <v>5</v>
      </c>
      <c r="D35" s="3">
        <v>70</v>
      </c>
    </row>
    <row r="36" spans="1:4">
      <c r="A36" s="3">
        <v>33</v>
      </c>
      <c r="B36" s="3" t="s">
        <v>5</v>
      </c>
      <c r="C36" s="3">
        <v>7</v>
      </c>
      <c r="D36" s="3">
        <v>170</v>
      </c>
    </row>
  </sheetData>
  <conditionalFormatting sqref="C4:C36">
    <cfRule type="colorScale" priority="2">
      <colorScale>
        <cfvo type="min"/>
        <cfvo type="max"/>
        <color rgb="FFFCFCFF"/>
        <color rgb="FF63BE7B"/>
      </colorScale>
    </cfRule>
  </conditionalFormatting>
  <conditionalFormatting sqref="D4:D36">
    <cfRule type="colorScale" priority="1">
      <colorScale>
        <cfvo type="min"/>
        <cfvo type="max"/>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3A87-863E-4A23-B1F3-C6D0AC7D8F59}">
  <sheetPr codeName="Sheet2"/>
  <dimension ref="A1:H99"/>
  <sheetViews>
    <sheetView workbookViewId="0">
      <selection activeCell="K9" sqref="K9"/>
    </sheetView>
  </sheetViews>
  <sheetFormatPr defaultRowHeight="16.5" customHeight="1"/>
  <cols>
    <col min="1" max="1" width="3.5703125" customWidth="1"/>
    <col min="2" max="2" width="9.42578125" bestFit="1" customWidth="1"/>
    <col min="3" max="3" width="12.85546875" bestFit="1" customWidth="1"/>
    <col min="4" max="4" width="8.42578125" bestFit="1" customWidth="1"/>
    <col min="5" max="5" width="16.85546875" bestFit="1" customWidth="1"/>
    <col min="6" max="6" width="9.85546875" bestFit="1" customWidth="1"/>
    <col min="7" max="7" width="10.28515625" style="1" customWidth="1"/>
    <col min="8" max="8" width="12.85546875" bestFit="1" customWidth="1"/>
  </cols>
  <sheetData>
    <row r="1" spans="1:8" ht="16.5" customHeight="1">
      <c r="A1" s="62" t="s">
        <v>7</v>
      </c>
      <c r="B1" s="60"/>
      <c r="C1" s="60"/>
      <c r="D1" s="60"/>
      <c r="E1" s="60"/>
      <c r="F1" s="60"/>
      <c r="G1" s="60"/>
      <c r="H1" s="60"/>
    </row>
    <row r="3" spans="1:8" ht="16.5" customHeight="1" thickBot="1">
      <c r="A3" s="14" t="s">
        <v>8</v>
      </c>
      <c r="B3" s="14" t="s">
        <v>9</v>
      </c>
      <c r="C3" s="14" t="s">
        <v>10</v>
      </c>
      <c r="D3" s="14" t="s">
        <v>11</v>
      </c>
      <c r="E3" s="14" t="s">
        <v>12</v>
      </c>
      <c r="F3" s="14" t="s">
        <v>13</v>
      </c>
      <c r="G3" s="14" t="s">
        <v>14</v>
      </c>
      <c r="H3" s="14" t="s">
        <v>15</v>
      </c>
    </row>
    <row r="4" spans="1:8" ht="16.5" customHeight="1" thickTop="1">
      <c r="A4" s="13">
        <v>1</v>
      </c>
      <c r="B4" s="13">
        <v>1</v>
      </c>
      <c r="C4" s="8" t="s">
        <v>16</v>
      </c>
      <c r="D4" s="13">
        <v>2005</v>
      </c>
      <c r="E4" s="8" t="s">
        <v>17</v>
      </c>
      <c r="F4" s="9">
        <v>229</v>
      </c>
      <c r="G4" s="13">
        <v>28</v>
      </c>
      <c r="H4" s="10" t="s">
        <v>18</v>
      </c>
    </row>
    <row r="5" spans="1:8" ht="16.5" customHeight="1">
      <c r="A5" s="12">
        <v>2</v>
      </c>
      <c r="B5" s="12">
        <v>1</v>
      </c>
      <c r="C5" s="7" t="s">
        <v>16</v>
      </c>
      <c r="D5" s="12">
        <v>2005</v>
      </c>
      <c r="E5" s="7" t="s">
        <v>17</v>
      </c>
      <c r="F5" s="6">
        <v>229</v>
      </c>
      <c r="G5" s="12">
        <v>30</v>
      </c>
      <c r="H5" s="5" t="s">
        <v>19</v>
      </c>
    </row>
    <row r="6" spans="1:8" ht="16.5" customHeight="1">
      <c r="A6" s="12">
        <v>3</v>
      </c>
      <c r="B6" s="12">
        <v>1</v>
      </c>
      <c r="C6" s="7" t="s">
        <v>16</v>
      </c>
      <c r="D6" s="12">
        <v>2005</v>
      </c>
      <c r="E6" s="7" t="s">
        <v>17</v>
      </c>
      <c r="F6" s="6">
        <v>229</v>
      </c>
      <c r="G6" s="12">
        <v>9</v>
      </c>
      <c r="H6" s="5" t="s">
        <v>20</v>
      </c>
    </row>
    <row r="7" spans="1:8" ht="16.5" customHeight="1">
      <c r="A7" s="12">
        <v>4</v>
      </c>
      <c r="B7" s="12">
        <v>1</v>
      </c>
      <c r="C7" s="7" t="s">
        <v>16</v>
      </c>
      <c r="D7" s="12">
        <v>3006</v>
      </c>
      <c r="E7" s="7" t="s">
        <v>21</v>
      </c>
      <c r="F7" s="6">
        <v>19.95</v>
      </c>
      <c r="G7" s="12">
        <v>30</v>
      </c>
      <c r="H7" s="5" t="s">
        <v>18</v>
      </c>
    </row>
    <row r="8" spans="1:8" ht="16.5" customHeight="1">
      <c r="A8" s="12">
        <v>5</v>
      </c>
      <c r="B8" s="12">
        <v>1</v>
      </c>
      <c r="C8" s="7" t="s">
        <v>16</v>
      </c>
      <c r="D8" s="12">
        <v>3006</v>
      </c>
      <c r="E8" s="7" t="s">
        <v>21</v>
      </c>
      <c r="F8" s="6">
        <v>19.95</v>
      </c>
      <c r="G8" s="12">
        <v>35</v>
      </c>
      <c r="H8" s="5" t="s">
        <v>19</v>
      </c>
    </row>
    <row r="9" spans="1:8" ht="16.5" customHeight="1">
      <c r="A9" s="12">
        <v>6</v>
      </c>
      <c r="B9" s="12">
        <v>1</v>
      </c>
      <c r="C9" s="7" t="s">
        <v>16</v>
      </c>
      <c r="D9" s="12">
        <v>3006</v>
      </c>
      <c r="E9" s="7" t="s">
        <v>21</v>
      </c>
      <c r="F9" s="6">
        <v>19.95</v>
      </c>
      <c r="G9" s="12">
        <v>39</v>
      </c>
      <c r="H9" s="5" t="s">
        <v>20</v>
      </c>
    </row>
    <row r="10" spans="1:8" ht="16.5" customHeight="1">
      <c r="A10" s="12">
        <v>7</v>
      </c>
      <c r="B10" s="12">
        <v>1</v>
      </c>
      <c r="C10" s="7" t="s">
        <v>16</v>
      </c>
      <c r="D10" s="12">
        <v>6050</v>
      </c>
      <c r="E10" s="7" t="s">
        <v>22</v>
      </c>
      <c r="F10" s="6">
        <v>8.9499999999999993</v>
      </c>
      <c r="G10" s="12">
        <v>28</v>
      </c>
      <c r="H10" s="5" t="s">
        <v>18</v>
      </c>
    </row>
    <row r="11" spans="1:8" ht="16.5" customHeight="1">
      <c r="A11" s="12">
        <v>8</v>
      </c>
      <c r="B11" s="12">
        <v>1</v>
      </c>
      <c r="C11" s="7" t="s">
        <v>16</v>
      </c>
      <c r="D11" s="12">
        <v>6050</v>
      </c>
      <c r="E11" s="7" t="s">
        <v>22</v>
      </c>
      <c r="F11" s="6">
        <v>8.9499999999999993</v>
      </c>
      <c r="G11" s="12">
        <v>3</v>
      </c>
      <c r="H11" s="5" t="s">
        <v>19</v>
      </c>
    </row>
    <row r="12" spans="1:8" ht="16.5" customHeight="1">
      <c r="A12" s="12">
        <v>9</v>
      </c>
      <c r="B12" s="12">
        <v>1</v>
      </c>
      <c r="C12" s="7" t="s">
        <v>16</v>
      </c>
      <c r="D12" s="12">
        <v>6050</v>
      </c>
      <c r="E12" s="7" t="s">
        <v>22</v>
      </c>
      <c r="F12" s="6">
        <v>8.9499999999999993</v>
      </c>
      <c r="G12" s="12">
        <v>38</v>
      </c>
      <c r="H12" s="5" t="s">
        <v>20</v>
      </c>
    </row>
    <row r="13" spans="1:8" ht="16.5" customHeight="1">
      <c r="A13" s="12">
        <v>10</v>
      </c>
      <c r="B13" s="12">
        <v>1</v>
      </c>
      <c r="C13" s="7" t="s">
        <v>16</v>
      </c>
      <c r="D13" s="12">
        <v>8500</v>
      </c>
      <c r="E13" s="7" t="s">
        <v>23</v>
      </c>
      <c r="F13" s="6">
        <v>849.95</v>
      </c>
      <c r="G13" s="12">
        <v>25</v>
      </c>
      <c r="H13" s="5" t="s">
        <v>18</v>
      </c>
    </row>
    <row r="14" spans="1:8" ht="16.5" customHeight="1">
      <c r="A14" s="12">
        <v>11</v>
      </c>
      <c r="B14" s="12">
        <v>1</v>
      </c>
      <c r="C14" s="7" t="s">
        <v>16</v>
      </c>
      <c r="D14" s="12">
        <v>8500</v>
      </c>
      <c r="E14" s="7" t="s">
        <v>23</v>
      </c>
      <c r="F14" s="6">
        <v>849.95</v>
      </c>
      <c r="G14" s="12">
        <v>27</v>
      </c>
      <c r="H14" s="5" t="s">
        <v>19</v>
      </c>
    </row>
    <row r="15" spans="1:8" ht="16.5" customHeight="1">
      <c r="A15" s="12">
        <v>12</v>
      </c>
      <c r="B15" s="12">
        <v>1</v>
      </c>
      <c r="C15" s="7" t="s">
        <v>16</v>
      </c>
      <c r="D15" s="12">
        <v>8500</v>
      </c>
      <c r="E15" s="7" t="s">
        <v>23</v>
      </c>
      <c r="F15" s="6">
        <v>849.95</v>
      </c>
      <c r="G15" s="12">
        <v>33</v>
      </c>
      <c r="H15" s="5" t="s">
        <v>20</v>
      </c>
    </row>
    <row r="16" spans="1:8" ht="16.5" customHeight="1">
      <c r="A16" s="12">
        <v>13</v>
      </c>
      <c r="B16" s="12">
        <v>2</v>
      </c>
      <c r="C16" s="7" t="s">
        <v>16</v>
      </c>
      <c r="D16" s="12">
        <v>2005</v>
      </c>
      <c r="E16" s="7" t="s">
        <v>17</v>
      </c>
      <c r="F16" s="6">
        <v>229</v>
      </c>
      <c r="G16" s="12">
        <v>8</v>
      </c>
      <c r="H16" s="5" t="s">
        <v>18</v>
      </c>
    </row>
    <row r="17" spans="1:8" ht="16.5" customHeight="1">
      <c r="A17" s="12">
        <v>14</v>
      </c>
      <c r="B17" s="12">
        <v>2</v>
      </c>
      <c r="C17" s="7" t="s">
        <v>16</v>
      </c>
      <c r="D17" s="12">
        <v>2005</v>
      </c>
      <c r="E17" s="7" t="s">
        <v>17</v>
      </c>
      <c r="F17" s="6">
        <v>229</v>
      </c>
      <c r="G17" s="12">
        <v>8</v>
      </c>
      <c r="H17" s="5" t="s">
        <v>19</v>
      </c>
    </row>
    <row r="18" spans="1:8" ht="16.5" customHeight="1">
      <c r="A18" s="12">
        <v>15</v>
      </c>
      <c r="B18" s="12">
        <v>2</v>
      </c>
      <c r="C18" s="7" t="s">
        <v>16</v>
      </c>
      <c r="D18" s="12">
        <v>2005</v>
      </c>
      <c r="E18" s="7" t="s">
        <v>17</v>
      </c>
      <c r="F18" s="6">
        <v>229</v>
      </c>
      <c r="G18" s="12">
        <v>10</v>
      </c>
      <c r="H18" s="5" t="s">
        <v>20</v>
      </c>
    </row>
    <row r="19" spans="1:8" ht="16.5" customHeight="1">
      <c r="A19" s="12">
        <v>16</v>
      </c>
      <c r="B19" s="12">
        <v>2</v>
      </c>
      <c r="C19" s="7" t="s">
        <v>16</v>
      </c>
      <c r="D19" s="12">
        <v>3006</v>
      </c>
      <c r="E19" s="7" t="s">
        <v>21</v>
      </c>
      <c r="F19" s="6">
        <v>19.95</v>
      </c>
      <c r="G19" s="12">
        <v>8</v>
      </c>
      <c r="H19" s="5" t="s">
        <v>18</v>
      </c>
    </row>
    <row r="20" spans="1:8" ht="16.5" customHeight="1">
      <c r="A20" s="12">
        <v>17</v>
      </c>
      <c r="B20" s="12">
        <v>2</v>
      </c>
      <c r="C20" s="7" t="s">
        <v>16</v>
      </c>
      <c r="D20" s="12">
        <v>3006</v>
      </c>
      <c r="E20" s="7" t="s">
        <v>21</v>
      </c>
      <c r="F20" s="6">
        <v>19.95</v>
      </c>
      <c r="G20" s="12">
        <v>8</v>
      </c>
      <c r="H20" s="5" t="s">
        <v>19</v>
      </c>
    </row>
    <row r="21" spans="1:8" ht="16.5" customHeight="1">
      <c r="A21" s="12">
        <v>18</v>
      </c>
      <c r="B21" s="12">
        <v>2</v>
      </c>
      <c r="C21" s="7" t="s">
        <v>16</v>
      </c>
      <c r="D21" s="12">
        <v>3006</v>
      </c>
      <c r="E21" s="7" t="s">
        <v>21</v>
      </c>
      <c r="F21" s="6">
        <v>19.95</v>
      </c>
      <c r="G21" s="12">
        <v>8</v>
      </c>
      <c r="H21" s="5" t="s">
        <v>20</v>
      </c>
    </row>
    <row r="22" spans="1:8" ht="16.5" customHeight="1">
      <c r="A22" s="12">
        <v>19</v>
      </c>
      <c r="B22" s="12">
        <v>2</v>
      </c>
      <c r="C22" s="7" t="s">
        <v>16</v>
      </c>
      <c r="D22" s="12">
        <v>6050</v>
      </c>
      <c r="E22" s="7" t="s">
        <v>22</v>
      </c>
      <c r="F22" s="6">
        <v>8.9499999999999993</v>
      </c>
      <c r="G22" s="12">
        <v>9</v>
      </c>
      <c r="H22" s="5" t="s">
        <v>18</v>
      </c>
    </row>
    <row r="23" spans="1:8" ht="16.5" customHeight="1">
      <c r="A23" s="12">
        <v>20</v>
      </c>
      <c r="B23" s="12">
        <v>2</v>
      </c>
      <c r="C23" s="7" t="s">
        <v>16</v>
      </c>
      <c r="D23" s="12">
        <v>6050</v>
      </c>
      <c r="E23" s="7" t="s">
        <v>22</v>
      </c>
      <c r="F23" s="6">
        <v>8.9499999999999993</v>
      </c>
      <c r="G23" s="12">
        <v>9</v>
      </c>
      <c r="H23" s="5" t="s">
        <v>19</v>
      </c>
    </row>
    <row r="24" spans="1:8" ht="16.5" customHeight="1">
      <c r="A24" s="12">
        <v>21</v>
      </c>
      <c r="B24" s="12">
        <v>2</v>
      </c>
      <c r="C24" s="7" t="s">
        <v>16</v>
      </c>
      <c r="D24" s="12">
        <v>6050</v>
      </c>
      <c r="E24" s="7" t="s">
        <v>22</v>
      </c>
      <c r="F24" s="6">
        <v>8.9499999999999993</v>
      </c>
      <c r="G24" s="12">
        <v>8</v>
      </c>
      <c r="H24" s="5" t="s">
        <v>20</v>
      </c>
    </row>
    <row r="25" spans="1:8" ht="16.5" customHeight="1">
      <c r="A25" s="12">
        <v>22</v>
      </c>
      <c r="B25" s="12">
        <v>2</v>
      </c>
      <c r="C25" s="7" t="s">
        <v>16</v>
      </c>
      <c r="D25" s="12">
        <v>8500</v>
      </c>
      <c r="E25" s="7" t="s">
        <v>23</v>
      </c>
      <c r="F25" s="6">
        <v>849.95</v>
      </c>
      <c r="G25" s="12">
        <v>18</v>
      </c>
      <c r="H25" s="5" t="s">
        <v>18</v>
      </c>
    </row>
    <row r="26" spans="1:8" ht="16.5" customHeight="1">
      <c r="A26" s="12">
        <v>23</v>
      </c>
      <c r="B26" s="12">
        <v>2</v>
      </c>
      <c r="C26" s="7" t="s">
        <v>16</v>
      </c>
      <c r="D26" s="12">
        <v>8500</v>
      </c>
      <c r="E26" s="7" t="s">
        <v>23</v>
      </c>
      <c r="F26" s="6">
        <v>849.95</v>
      </c>
      <c r="G26" s="12">
        <v>18</v>
      </c>
      <c r="H26" s="5" t="s">
        <v>19</v>
      </c>
    </row>
    <row r="27" spans="1:8" ht="16.5" customHeight="1">
      <c r="A27" s="12">
        <v>24</v>
      </c>
      <c r="B27" s="12">
        <v>2</v>
      </c>
      <c r="C27" s="7" t="s">
        <v>16</v>
      </c>
      <c r="D27" s="12">
        <v>8500</v>
      </c>
      <c r="E27" s="7" t="s">
        <v>23</v>
      </c>
      <c r="F27" s="6">
        <v>849.95</v>
      </c>
      <c r="G27" s="12">
        <v>20</v>
      </c>
      <c r="H27" s="5" t="s">
        <v>20</v>
      </c>
    </row>
    <row r="28" spans="1:8" ht="16.5" customHeight="1">
      <c r="A28" s="12">
        <v>25</v>
      </c>
      <c r="B28" s="12">
        <v>3</v>
      </c>
      <c r="C28" s="7" t="s">
        <v>16</v>
      </c>
      <c r="D28" s="12">
        <v>2005</v>
      </c>
      <c r="E28" s="7" t="s">
        <v>17</v>
      </c>
      <c r="F28" s="6">
        <v>229</v>
      </c>
      <c r="G28" s="12">
        <v>38</v>
      </c>
      <c r="H28" s="5" t="s">
        <v>18</v>
      </c>
    </row>
    <row r="29" spans="1:8" ht="16.5" customHeight="1">
      <c r="A29" s="12">
        <v>26</v>
      </c>
      <c r="B29" s="12">
        <v>3</v>
      </c>
      <c r="C29" s="7" t="s">
        <v>16</v>
      </c>
      <c r="D29" s="12">
        <v>2005</v>
      </c>
      <c r="E29" s="7" t="s">
        <v>17</v>
      </c>
      <c r="F29" s="6">
        <v>229</v>
      </c>
      <c r="G29" s="12">
        <v>30</v>
      </c>
      <c r="H29" s="5" t="s">
        <v>19</v>
      </c>
    </row>
    <row r="30" spans="1:8" ht="16.5" customHeight="1">
      <c r="A30" s="12">
        <v>27</v>
      </c>
      <c r="B30" s="12">
        <v>3</v>
      </c>
      <c r="C30" s="7" t="s">
        <v>16</v>
      </c>
      <c r="D30" s="12">
        <v>2005</v>
      </c>
      <c r="E30" s="7" t="s">
        <v>17</v>
      </c>
      <c r="F30" s="6">
        <v>229</v>
      </c>
      <c r="G30" s="12">
        <v>3</v>
      </c>
      <c r="H30" s="5" t="s">
        <v>20</v>
      </c>
    </row>
    <row r="31" spans="1:8" ht="16.5" customHeight="1">
      <c r="A31" s="12">
        <v>28</v>
      </c>
      <c r="B31" s="12">
        <v>3</v>
      </c>
      <c r="C31" s="7" t="s">
        <v>16</v>
      </c>
      <c r="D31" s="12">
        <v>3006</v>
      </c>
      <c r="E31" s="7" t="s">
        <v>21</v>
      </c>
      <c r="F31" s="6">
        <v>19.95</v>
      </c>
      <c r="G31" s="12">
        <v>30</v>
      </c>
      <c r="H31" s="5" t="s">
        <v>18</v>
      </c>
    </row>
    <row r="32" spans="1:8" ht="16.5" customHeight="1">
      <c r="A32" s="12">
        <v>29</v>
      </c>
      <c r="B32" s="12">
        <v>3</v>
      </c>
      <c r="C32" s="7" t="s">
        <v>16</v>
      </c>
      <c r="D32" s="12">
        <v>3006</v>
      </c>
      <c r="E32" s="7" t="s">
        <v>21</v>
      </c>
      <c r="F32" s="6">
        <v>19.95</v>
      </c>
      <c r="G32" s="12">
        <v>32</v>
      </c>
      <c r="H32" s="5" t="s">
        <v>19</v>
      </c>
    </row>
    <row r="33" spans="1:8" ht="16.5" customHeight="1">
      <c r="A33" s="12">
        <v>30</v>
      </c>
      <c r="B33" s="12">
        <v>3</v>
      </c>
      <c r="C33" s="7" t="s">
        <v>16</v>
      </c>
      <c r="D33" s="12">
        <v>3006</v>
      </c>
      <c r="E33" s="7" t="s">
        <v>21</v>
      </c>
      <c r="F33" s="6">
        <v>19.95</v>
      </c>
      <c r="G33" s="12">
        <v>33</v>
      </c>
      <c r="H33" s="5" t="s">
        <v>20</v>
      </c>
    </row>
    <row r="34" spans="1:8" ht="16.5" customHeight="1">
      <c r="A34" s="12">
        <v>31</v>
      </c>
      <c r="B34" s="12">
        <v>3</v>
      </c>
      <c r="C34" s="7" t="s">
        <v>16</v>
      </c>
      <c r="D34" s="12">
        <v>6050</v>
      </c>
      <c r="E34" s="7" t="s">
        <v>22</v>
      </c>
      <c r="F34" s="6">
        <v>8.9499999999999993</v>
      </c>
      <c r="G34" s="12">
        <v>25</v>
      </c>
      <c r="H34" s="5" t="s">
        <v>18</v>
      </c>
    </row>
    <row r="35" spans="1:8" ht="16.5" customHeight="1">
      <c r="A35" s="12">
        <v>32</v>
      </c>
      <c r="B35" s="12">
        <v>3</v>
      </c>
      <c r="C35" s="7" t="s">
        <v>16</v>
      </c>
      <c r="D35" s="12">
        <v>6050</v>
      </c>
      <c r="E35" s="7" t="s">
        <v>22</v>
      </c>
      <c r="F35" s="6">
        <v>8.9499999999999993</v>
      </c>
      <c r="G35" s="12">
        <v>5</v>
      </c>
      <c r="H35" s="5" t="s">
        <v>19</v>
      </c>
    </row>
    <row r="36" spans="1:8" ht="16.5" customHeight="1">
      <c r="A36" s="12">
        <v>33</v>
      </c>
      <c r="B36" s="12">
        <v>3</v>
      </c>
      <c r="C36" s="7" t="s">
        <v>16</v>
      </c>
      <c r="D36" s="12">
        <v>6050</v>
      </c>
      <c r="E36" s="7" t="s">
        <v>22</v>
      </c>
      <c r="F36" s="6">
        <v>8.9499999999999993</v>
      </c>
      <c r="G36" s="12">
        <v>26</v>
      </c>
      <c r="H36" s="5" t="s">
        <v>20</v>
      </c>
    </row>
    <row r="37" spans="1:8" ht="16.5" customHeight="1">
      <c r="A37" s="12">
        <v>34</v>
      </c>
      <c r="B37" s="12">
        <v>3</v>
      </c>
      <c r="C37" s="7" t="s">
        <v>16</v>
      </c>
      <c r="D37" s="12">
        <v>8500</v>
      </c>
      <c r="E37" s="7" t="s">
        <v>23</v>
      </c>
      <c r="F37" s="6">
        <v>849.95</v>
      </c>
      <c r="G37" s="12">
        <v>28</v>
      </c>
      <c r="H37" s="5" t="s">
        <v>18</v>
      </c>
    </row>
    <row r="38" spans="1:8" ht="16.5" customHeight="1">
      <c r="A38" s="12">
        <v>35</v>
      </c>
      <c r="B38" s="12">
        <v>3</v>
      </c>
      <c r="C38" s="7" t="s">
        <v>16</v>
      </c>
      <c r="D38" s="12">
        <v>8500</v>
      </c>
      <c r="E38" s="7" t="s">
        <v>23</v>
      </c>
      <c r="F38" s="6">
        <v>849.95</v>
      </c>
      <c r="G38" s="12">
        <v>27</v>
      </c>
      <c r="H38" s="5" t="s">
        <v>19</v>
      </c>
    </row>
    <row r="39" spans="1:8" ht="16.5" customHeight="1">
      <c r="A39" s="12">
        <v>36</v>
      </c>
      <c r="B39" s="12">
        <v>3</v>
      </c>
      <c r="C39" s="7" t="s">
        <v>16</v>
      </c>
      <c r="D39" s="12">
        <v>8500</v>
      </c>
      <c r="E39" s="7" t="s">
        <v>23</v>
      </c>
      <c r="F39" s="6">
        <v>849.95</v>
      </c>
      <c r="G39" s="12">
        <v>29</v>
      </c>
      <c r="H39" s="5" t="s">
        <v>20</v>
      </c>
    </row>
    <row r="40" spans="1:8" ht="16.5" customHeight="1">
      <c r="A40" s="12">
        <v>37</v>
      </c>
      <c r="B40" s="12">
        <v>4</v>
      </c>
      <c r="C40" s="7" t="s">
        <v>24</v>
      </c>
      <c r="D40" s="12">
        <v>2005</v>
      </c>
      <c r="E40" s="7" t="s">
        <v>17</v>
      </c>
      <c r="F40" s="6">
        <v>229</v>
      </c>
      <c r="G40" s="12">
        <v>18</v>
      </c>
      <c r="H40" s="5" t="s">
        <v>18</v>
      </c>
    </row>
    <row r="41" spans="1:8" ht="16.5" customHeight="1">
      <c r="A41" s="12">
        <v>38</v>
      </c>
      <c r="B41" s="12">
        <v>4</v>
      </c>
      <c r="C41" s="7" t="s">
        <v>24</v>
      </c>
      <c r="D41" s="12">
        <v>2005</v>
      </c>
      <c r="E41" s="7" t="s">
        <v>17</v>
      </c>
      <c r="F41" s="6">
        <v>229</v>
      </c>
      <c r="G41" s="12">
        <v>20</v>
      </c>
      <c r="H41" s="5" t="s">
        <v>19</v>
      </c>
    </row>
    <row r="42" spans="1:8" ht="16.5" customHeight="1">
      <c r="A42" s="12">
        <v>39</v>
      </c>
      <c r="B42" s="12">
        <v>4</v>
      </c>
      <c r="C42" s="7" t="s">
        <v>24</v>
      </c>
      <c r="D42" s="12">
        <v>2005</v>
      </c>
      <c r="E42" s="7" t="s">
        <v>17</v>
      </c>
      <c r="F42" s="6">
        <v>229</v>
      </c>
      <c r="G42" s="12">
        <v>4</v>
      </c>
      <c r="H42" s="5" t="s">
        <v>20</v>
      </c>
    </row>
    <row r="43" spans="1:8" ht="16.5" customHeight="1">
      <c r="A43" s="12">
        <v>40</v>
      </c>
      <c r="B43" s="12">
        <v>4</v>
      </c>
      <c r="C43" s="7" t="s">
        <v>24</v>
      </c>
      <c r="D43" s="12">
        <v>3006</v>
      </c>
      <c r="E43" s="7" t="s">
        <v>21</v>
      </c>
      <c r="F43" s="6">
        <v>19.95</v>
      </c>
      <c r="G43" s="12">
        <v>12</v>
      </c>
      <c r="H43" s="5" t="s">
        <v>18</v>
      </c>
    </row>
    <row r="44" spans="1:8" ht="16.5" customHeight="1">
      <c r="A44" s="12">
        <v>41</v>
      </c>
      <c r="B44" s="12">
        <v>4</v>
      </c>
      <c r="C44" s="7" t="s">
        <v>24</v>
      </c>
      <c r="D44" s="12">
        <v>3006</v>
      </c>
      <c r="E44" s="7" t="s">
        <v>21</v>
      </c>
      <c r="F44" s="6">
        <v>19.95</v>
      </c>
      <c r="G44" s="12">
        <v>24</v>
      </c>
      <c r="H44" s="5" t="s">
        <v>19</v>
      </c>
    </row>
    <row r="45" spans="1:8" ht="16.5" customHeight="1">
      <c r="A45" s="12">
        <v>42</v>
      </c>
      <c r="B45" s="12">
        <v>4</v>
      </c>
      <c r="C45" s="7" t="s">
        <v>24</v>
      </c>
      <c r="D45" s="12">
        <v>3006</v>
      </c>
      <c r="E45" s="7" t="s">
        <v>21</v>
      </c>
      <c r="F45" s="6">
        <v>19.95</v>
      </c>
      <c r="G45" s="12">
        <v>36</v>
      </c>
      <c r="H45" s="5" t="s">
        <v>20</v>
      </c>
    </row>
    <row r="46" spans="1:8" ht="16.5" customHeight="1">
      <c r="A46" s="12">
        <v>43</v>
      </c>
      <c r="B46" s="12">
        <v>4</v>
      </c>
      <c r="C46" s="7" t="s">
        <v>24</v>
      </c>
      <c r="D46" s="12">
        <v>6050</v>
      </c>
      <c r="E46" s="7" t="s">
        <v>22</v>
      </c>
      <c r="F46" s="6">
        <v>8.9499999999999993</v>
      </c>
      <c r="G46" s="12">
        <v>29</v>
      </c>
      <c r="H46" s="5" t="s">
        <v>18</v>
      </c>
    </row>
    <row r="47" spans="1:8" ht="16.5" customHeight="1">
      <c r="A47" s="12">
        <v>44</v>
      </c>
      <c r="B47" s="12">
        <v>4</v>
      </c>
      <c r="C47" s="7" t="s">
        <v>24</v>
      </c>
      <c r="D47" s="12">
        <v>6050</v>
      </c>
      <c r="E47" s="7" t="s">
        <v>22</v>
      </c>
      <c r="F47" s="6">
        <v>8.9499999999999993</v>
      </c>
      <c r="G47" s="12">
        <v>11</v>
      </c>
      <c r="H47" s="5" t="s">
        <v>19</v>
      </c>
    </row>
    <row r="48" spans="1:8" ht="16.5" customHeight="1">
      <c r="A48" s="12">
        <v>45</v>
      </c>
      <c r="B48" s="12">
        <v>4</v>
      </c>
      <c r="C48" s="7" t="s">
        <v>24</v>
      </c>
      <c r="D48" s="12">
        <v>6050</v>
      </c>
      <c r="E48" s="7" t="s">
        <v>22</v>
      </c>
      <c r="F48" s="6">
        <v>8.9499999999999993</v>
      </c>
      <c r="G48" s="12">
        <v>38</v>
      </c>
      <c r="H48" s="5" t="s">
        <v>20</v>
      </c>
    </row>
    <row r="49" spans="1:8" ht="16.5" customHeight="1">
      <c r="A49" s="12">
        <v>46</v>
      </c>
      <c r="B49" s="12">
        <v>4</v>
      </c>
      <c r="C49" s="7" t="s">
        <v>24</v>
      </c>
      <c r="D49" s="12">
        <v>8500</v>
      </c>
      <c r="E49" s="7" t="s">
        <v>23</v>
      </c>
      <c r="F49" s="6">
        <v>849.95</v>
      </c>
      <c r="G49" s="12">
        <v>21</v>
      </c>
      <c r="H49" s="5" t="s">
        <v>18</v>
      </c>
    </row>
    <row r="50" spans="1:8" ht="16.5" customHeight="1">
      <c r="A50" s="12">
        <v>47</v>
      </c>
      <c r="B50" s="12">
        <v>4</v>
      </c>
      <c r="C50" s="7" t="s">
        <v>24</v>
      </c>
      <c r="D50" s="12">
        <v>8500</v>
      </c>
      <c r="E50" s="7" t="s">
        <v>23</v>
      </c>
      <c r="F50" s="6">
        <v>849.95</v>
      </c>
      <c r="G50" s="12">
        <v>24</v>
      </c>
      <c r="H50" s="5" t="s">
        <v>19</v>
      </c>
    </row>
    <row r="51" spans="1:8" ht="16.5" customHeight="1">
      <c r="A51" s="12">
        <v>48</v>
      </c>
      <c r="B51" s="12">
        <v>4</v>
      </c>
      <c r="C51" s="7" t="s">
        <v>24</v>
      </c>
      <c r="D51" s="12">
        <v>8500</v>
      </c>
      <c r="E51" s="7" t="s">
        <v>23</v>
      </c>
      <c r="F51" s="6">
        <v>849.95</v>
      </c>
      <c r="G51" s="12">
        <v>30</v>
      </c>
      <c r="H51" s="5" t="s">
        <v>20</v>
      </c>
    </row>
    <row r="52" spans="1:8" ht="16.5" customHeight="1">
      <c r="A52" s="12">
        <v>49</v>
      </c>
      <c r="B52" s="12">
        <v>5</v>
      </c>
      <c r="C52" s="7" t="s">
        <v>24</v>
      </c>
      <c r="D52" s="12">
        <v>2005</v>
      </c>
      <c r="E52" s="7" t="s">
        <v>17</v>
      </c>
      <c r="F52" s="6">
        <v>229</v>
      </c>
      <c r="G52" s="12">
        <v>27</v>
      </c>
      <c r="H52" s="5" t="s">
        <v>18</v>
      </c>
    </row>
    <row r="53" spans="1:8" ht="16.5" customHeight="1">
      <c r="A53" s="12">
        <v>50</v>
      </c>
      <c r="B53" s="12">
        <v>5</v>
      </c>
      <c r="C53" s="7" t="s">
        <v>24</v>
      </c>
      <c r="D53" s="12">
        <v>2005</v>
      </c>
      <c r="E53" s="7" t="s">
        <v>17</v>
      </c>
      <c r="F53" s="6">
        <v>229</v>
      </c>
      <c r="G53" s="12">
        <v>25</v>
      </c>
      <c r="H53" s="5" t="s">
        <v>19</v>
      </c>
    </row>
    <row r="54" spans="1:8" ht="16.5" customHeight="1">
      <c r="A54" s="12">
        <v>51</v>
      </c>
      <c r="B54" s="12">
        <v>5</v>
      </c>
      <c r="C54" s="7" t="s">
        <v>24</v>
      </c>
      <c r="D54" s="12">
        <v>2005</v>
      </c>
      <c r="E54" s="7" t="s">
        <v>17</v>
      </c>
      <c r="F54" s="6">
        <v>229</v>
      </c>
      <c r="G54" s="12">
        <v>23</v>
      </c>
      <c r="H54" s="5" t="s">
        <v>20</v>
      </c>
    </row>
    <row r="55" spans="1:8" ht="16.5" customHeight="1">
      <c r="A55" s="12">
        <v>52</v>
      </c>
      <c r="B55" s="12">
        <v>5</v>
      </c>
      <c r="C55" s="7" t="s">
        <v>24</v>
      </c>
      <c r="D55" s="12">
        <v>3006</v>
      </c>
      <c r="E55" s="7" t="s">
        <v>21</v>
      </c>
      <c r="F55" s="6">
        <v>19.95</v>
      </c>
      <c r="G55" s="12">
        <v>80</v>
      </c>
      <c r="H55" s="5" t="s">
        <v>18</v>
      </c>
    </row>
    <row r="56" spans="1:8" ht="16.5" customHeight="1">
      <c r="A56" s="12">
        <v>53</v>
      </c>
      <c r="B56" s="12">
        <v>5</v>
      </c>
      <c r="C56" s="7" t="s">
        <v>24</v>
      </c>
      <c r="D56" s="12">
        <v>3006</v>
      </c>
      <c r="E56" s="7" t="s">
        <v>21</v>
      </c>
      <c r="F56" s="6">
        <v>19.95</v>
      </c>
      <c r="G56" s="12">
        <v>82</v>
      </c>
      <c r="H56" s="5" t="s">
        <v>19</v>
      </c>
    </row>
    <row r="57" spans="1:8" ht="16.5" customHeight="1">
      <c r="A57" s="12">
        <v>54</v>
      </c>
      <c r="B57" s="12">
        <v>5</v>
      </c>
      <c r="C57" s="7" t="s">
        <v>24</v>
      </c>
      <c r="D57" s="12">
        <v>3006</v>
      </c>
      <c r="E57" s="7" t="s">
        <v>21</v>
      </c>
      <c r="F57" s="6">
        <v>19.95</v>
      </c>
      <c r="G57" s="12">
        <v>75</v>
      </c>
      <c r="H57" s="5" t="s">
        <v>20</v>
      </c>
    </row>
    <row r="58" spans="1:8" ht="16.5" customHeight="1">
      <c r="A58" s="12">
        <v>55</v>
      </c>
      <c r="B58" s="12">
        <v>5</v>
      </c>
      <c r="C58" s="7" t="s">
        <v>24</v>
      </c>
      <c r="D58" s="12">
        <v>6050</v>
      </c>
      <c r="E58" s="7" t="s">
        <v>22</v>
      </c>
      <c r="F58" s="6">
        <v>8.9499999999999993</v>
      </c>
      <c r="G58" s="12">
        <v>65</v>
      </c>
      <c r="H58" s="5" t="s">
        <v>18</v>
      </c>
    </row>
    <row r="59" spans="1:8" ht="16.5" customHeight="1">
      <c r="A59" s="12">
        <v>56</v>
      </c>
      <c r="B59" s="12">
        <v>5</v>
      </c>
      <c r="C59" s="7" t="s">
        <v>24</v>
      </c>
      <c r="D59" s="12">
        <v>6050</v>
      </c>
      <c r="E59" s="7" t="s">
        <v>22</v>
      </c>
      <c r="F59" s="6">
        <v>8.9499999999999993</v>
      </c>
      <c r="G59" s="12">
        <v>24</v>
      </c>
      <c r="H59" s="5" t="s">
        <v>19</v>
      </c>
    </row>
    <row r="60" spans="1:8" ht="16.5" customHeight="1">
      <c r="A60" s="12">
        <v>57</v>
      </c>
      <c r="B60" s="12">
        <v>5</v>
      </c>
      <c r="C60" s="7" t="s">
        <v>24</v>
      </c>
      <c r="D60" s="12">
        <v>6050</v>
      </c>
      <c r="E60" s="7" t="s">
        <v>22</v>
      </c>
      <c r="F60" s="6">
        <v>8.9499999999999993</v>
      </c>
      <c r="G60" s="12">
        <v>55</v>
      </c>
      <c r="H60" s="5" t="s">
        <v>20</v>
      </c>
    </row>
    <row r="61" spans="1:8" ht="16.5" customHeight="1">
      <c r="A61" s="12">
        <v>58</v>
      </c>
      <c r="B61" s="12">
        <v>5</v>
      </c>
      <c r="C61" s="7" t="s">
        <v>24</v>
      </c>
      <c r="D61" s="12">
        <v>8500</v>
      </c>
      <c r="E61" s="7" t="s">
        <v>23</v>
      </c>
      <c r="F61" s="6">
        <v>849.95</v>
      </c>
      <c r="G61" s="12">
        <v>55</v>
      </c>
      <c r="H61" s="5" t="s">
        <v>18</v>
      </c>
    </row>
    <row r="62" spans="1:8" ht="16.5" customHeight="1">
      <c r="A62" s="12">
        <v>59</v>
      </c>
      <c r="B62" s="12">
        <v>5</v>
      </c>
      <c r="C62" s="7" t="s">
        <v>24</v>
      </c>
      <c r="D62" s="12">
        <v>8500</v>
      </c>
      <c r="E62" s="7" t="s">
        <v>23</v>
      </c>
      <c r="F62" s="6">
        <v>849.95</v>
      </c>
      <c r="G62" s="12">
        <v>57</v>
      </c>
      <c r="H62" s="5" t="s">
        <v>19</v>
      </c>
    </row>
    <row r="63" spans="1:8" ht="16.5" customHeight="1">
      <c r="A63" s="12">
        <v>60</v>
      </c>
      <c r="B63" s="12">
        <v>5</v>
      </c>
      <c r="C63" s="7" t="s">
        <v>24</v>
      </c>
      <c r="D63" s="12">
        <v>8500</v>
      </c>
      <c r="E63" s="7" t="s">
        <v>23</v>
      </c>
      <c r="F63" s="6">
        <v>849.95</v>
      </c>
      <c r="G63" s="12">
        <v>47</v>
      </c>
      <c r="H63" s="5" t="s">
        <v>20</v>
      </c>
    </row>
    <row r="64" spans="1:8" ht="16.5" customHeight="1">
      <c r="A64" s="12">
        <v>61</v>
      </c>
      <c r="B64" s="12">
        <v>6</v>
      </c>
      <c r="C64" s="7" t="s">
        <v>25</v>
      </c>
      <c r="D64" s="12">
        <v>2005</v>
      </c>
      <c r="E64" s="7" t="s">
        <v>17</v>
      </c>
      <c r="F64" s="6">
        <v>229</v>
      </c>
      <c r="G64" s="12">
        <v>24</v>
      </c>
      <c r="H64" s="5" t="s">
        <v>18</v>
      </c>
    </row>
    <row r="65" spans="1:8" ht="16.5" customHeight="1">
      <c r="A65" s="12">
        <v>62</v>
      </c>
      <c r="B65" s="12">
        <v>6</v>
      </c>
      <c r="C65" s="7" t="s">
        <v>25</v>
      </c>
      <c r="D65" s="12">
        <v>2005</v>
      </c>
      <c r="E65" s="7" t="s">
        <v>17</v>
      </c>
      <c r="F65" s="6">
        <v>229</v>
      </c>
      <c r="G65" s="12">
        <v>85</v>
      </c>
      <c r="H65" s="5" t="s">
        <v>19</v>
      </c>
    </row>
    <row r="66" spans="1:8" ht="16.5" customHeight="1">
      <c r="A66" s="12">
        <v>63</v>
      </c>
      <c r="B66" s="12">
        <v>6</v>
      </c>
      <c r="C66" s="7" t="s">
        <v>25</v>
      </c>
      <c r="D66" s="12">
        <v>2005</v>
      </c>
      <c r="E66" s="7" t="s">
        <v>17</v>
      </c>
      <c r="F66" s="6">
        <v>229</v>
      </c>
      <c r="G66" s="12">
        <v>56</v>
      </c>
      <c r="H66" s="5" t="s">
        <v>20</v>
      </c>
    </row>
    <row r="67" spans="1:8" ht="16.5" customHeight="1">
      <c r="A67" s="12">
        <v>64</v>
      </c>
      <c r="B67" s="12">
        <v>6</v>
      </c>
      <c r="C67" s="7" t="s">
        <v>25</v>
      </c>
      <c r="D67" s="12">
        <v>3006</v>
      </c>
      <c r="E67" s="7" t="s">
        <v>21</v>
      </c>
      <c r="F67" s="6">
        <v>19.95</v>
      </c>
      <c r="G67" s="12">
        <v>52</v>
      </c>
      <c r="H67" s="5" t="s">
        <v>18</v>
      </c>
    </row>
    <row r="68" spans="1:8" ht="16.5" customHeight="1">
      <c r="A68" s="12">
        <v>65</v>
      </c>
      <c r="B68" s="12">
        <v>6</v>
      </c>
      <c r="C68" s="7" t="s">
        <v>25</v>
      </c>
      <c r="D68" s="12">
        <v>3006</v>
      </c>
      <c r="E68" s="7" t="s">
        <v>21</v>
      </c>
      <c r="F68" s="6">
        <v>19.95</v>
      </c>
      <c r="G68" s="12">
        <v>58</v>
      </c>
      <c r="H68" s="5" t="s">
        <v>19</v>
      </c>
    </row>
    <row r="69" spans="1:8" ht="16.5" customHeight="1">
      <c r="A69" s="12">
        <v>66</v>
      </c>
      <c r="B69" s="12">
        <v>6</v>
      </c>
      <c r="C69" s="7" t="s">
        <v>25</v>
      </c>
      <c r="D69" s="12">
        <v>3006</v>
      </c>
      <c r="E69" s="7" t="s">
        <v>21</v>
      </c>
      <c r="F69" s="6">
        <v>19.95</v>
      </c>
      <c r="G69" s="12">
        <v>69</v>
      </c>
      <c r="H69" s="5" t="s">
        <v>20</v>
      </c>
    </row>
    <row r="70" spans="1:8" ht="16.5" customHeight="1">
      <c r="A70" s="12">
        <v>67</v>
      </c>
      <c r="B70" s="12">
        <v>6</v>
      </c>
      <c r="C70" s="7" t="s">
        <v>25</v>
      </c>
      <c r="D70" s="12">
        <v>6050</v>
      </c>
      <c r="E70" s="7" t="s">
        <v>22</v>
      </c>
      <c r="F70" s="6">
        <v>8.9499999999999993</v>
      </c>
      <c r="G70" s="12">
        <v>35</v>
      </c>
      <c r="H70" s="5" t="s">
        <v>18</v>
      </c>
    </row>
    <row r="71" spans="1:8" ht="16.5" customHeight="1">
      <c r="A71" s="12">
        <v>68</v>
      </c>
      <c r="B71" s="12">
        <v>6</v>
      </c>
      <c r="C71" s="7" t="s">
        <v>25</v>
      </c>
      <c r="D71" s="12">
        <v>6050</v>
      </c>
      <c r="E71" s="7" t="s">
        <v>22</v>
      </c>
      <c r="F71" s="6">
        <v>8.9499999999999993</v>
      </c>
      <c r="G71" s="12">
        <v>39</v>
      </c>
      <c r="H71" s="5" t="s">
        <v>19</v>
      </c>
    </row>
    <row r="72" spans="1:8" ht="16.5" customHeight="1">
      <c r="A72" s="12">
        <v>69</v>
      </c>
      <c r="B72" s="12">
        <v>6</v>
      </c>
      <c r="C72" s="7" t="s">
        <v>25</v>
      </c>
      <c r="D72" s="12">
        <v>6050</v>
      </c>
      <c r="E72" s="7" t="s">
        <v>22</v>
      </c>
      <c r="F72" s="6">
        <v>8.9499999999999993</v>
      </c>
      <c r="G72" s="12">
        <v>44</v>
      </c>
      <c r="H72" s="5" t="s">
        <v>20</v>
      </c>
    </row>
    <row r="73" spans="1:8" ht="16.5" customHeight="1">
      <c r="A73" s="12">
        <v>70</v>
      </c>
      <c r="B73" s="12">
        <v>6</v>
      </c>
      <c r="C73" s="7" t="s">
        <v>25</v>
      </c>
      <c r="D73" s="12">
        <v>8500</v>
      </c>
      <c r="E73" s="7" t="s">
        <v>23</v>
      </c>
      <c r="F73" s="6">
        <v>849.95</v>
      </c>
      <c r="G73" s="12">
        <v>78</v>
      </c>
      <c r="H73" s="5" t="s">
        <v>18</v>
      </c>
    </row>
    <row r="74" spans="1:8" ht="16.5" customHeight="1">
      <c r="A74" s="12">
        <v>71</v>
      </c>
      <c r="B74" s="12">
        <v>6</v>
      </c>
      <c r="C74" s="7" t="s">
        <v>25</v>
      </c>
      <c r="D74" s="12">
        <v>8500</v>
      </c>
      <c r="E74" s="7" t="s">
        <v>23</v>
      </c>
      <c r="F74" s="6">
        <v>849.95</v>
      </c>
      <c r="G74" s="12">
        <v>88</v>
      </c>
      <c r="H74" s="5" t="s">
        <v>19</v>
      </c>
    </row>
    <row r="75" spans="1:8" ht="16.5" customHeight="1">
      <c r="A75" s="12">
        <v>72</v>
      </c>
      <c r="B75" s="12">
        <v>6</v>
      </c>
      <c r="C75" s="7" t="s">
        <v>25</v>
      </c>
      <c r="D75" s="12">
        <v>8500</v>
      </c>
      <c r="E75" s="7" t="s">
        <v>23</v>
      </c>
      <c r="F75" s="6">
        <v>849.95</v>
      </c>
      <c r="G75" s="12">
        <v>99</v>
      </c>
      <c r="H75" s="5" t="s">
        <v>20</v>
      </c>
    </row>
    <row r="76" spans="1:8" ht="16.5" customHeight="1">
      <c r="A76" s="12">
        <v>73</v>
      </c>
      <c r="B76" s="12">
        <v>7</v>
      </c>
      <c r="C76" s="7" t="s">
        <v>25</v>
      </c>
      <c r="D76" s="12">
        <v>2005</v>
      </c>
      <c r="E76" s="7" t="s">
        <v>17</v>
      </c>
      <c r="F76" s="6">
        <v>229</v>
      </c>
      <c r="G76" s="12">
        <v>34</v>
      </c>
      <c r="H76" s="5" t="s">
        <v>18</v>
      </c>
    </row>
    <row r="77" spans="1:8" ht="16.5" customHeight="1">
      <c r="A77" s="12">
        <v>74</v>
      </c>
      <c r="B77" s="12">
        <v>7</v>
      </c>
      <c r="C77" s="7" t="s">
        <v>25</v>
      </c>
      <c r="D77" s="12">
        <v>2005</v>
      </c>
      <c r="E77" s="7" t="s">
        <v>17</v>
      </c>
      <c r="F77" s="6">
        <v>229</v>
      </c>
      <c r="G77" s="12">
        <v>36</v>
      </c>
      <c r="H77" s="5" t="s">
        <v>19</v>
      </c>
    </row>
    <row r="78" spans="1:8" ht="16.5" customHeight="1">
      <c r="A78" s="12">
        <v>75</v>
      </c>
      <c r="B78" s="12">
        <v>7</v>
      </c>
      <c r="C78" s="7" t="s">
        <v>25</v>
      </c>
      <c r="D78" s="12">
        <v>2005</v>
      </c>
      <c r="E78" s="7" t="s">
        <v>17</v>
      </c>
      <c r="F78" s="6">
        <v>229</v>
      </c>
      <c r="G78" s="12">
        <v>35</v>
      </c>
      <c r="H78" s="5" t="s">
        <v>20</v>
      </c>
    </row>
    <row r="79" spans="1:8" ht="16.5" customHeight="1">
      <c r="A79" s="12">
        <v>76</v>
      </c>
      <c r="B79" s="12">
        <v>7</v>
      </c>
      <c r="C79" s="7" t="s">
        <v>25</v>
      </c>
      <c r="D79" s="12">
        <v>3006</v>
      </c>
      <c r="E79" s="7" t="s">
        <v>21</v>
      </c>
      <c r="F79" s="6">
        <v>19.95</v>
      </c>
      <c r="G79" s="12">
        <v>49</v>
      </c>
      <c r="H79" s="5" t="s">
        <v>18</v>
      </c>
    </row>
    <row r="80" spans="1:8" ht="16.5" customHeight="1">
      <c r="A80" s="12">
        <v>77</v>
      </c>
      <c r="B80" s="12">
        <v>7</v>
      </c>
      <c r="C80" s="7" t="s">
        <v>25</v>
      </c>
      <c r="D80" s="12">
        <v>3006</v>
      </c>
      <c r="E80" s="7" t="s">
        <v>21</v>
      </c>
      <c r="F80" s="6">
        <v>19.95</v>
      </c>
      <c r="G80" s="12">
        <v>47</v>
      </c>
      <c r="H80" s="5" t="s">
        <v>19</v>
      </c>
    </row>
    <row r="81" spans="1:8" ht="16.5" customHeight="1">
      <c r="A81" s="12">
        <v>78</v>
      </c>
      <c r="B81" s="12">
        <v>7</v>
      </c>
      <c r="C81" s="7" t="s">
        <v>25</v>
      </c>
      <c r="D81" s="12">
        <v>3006</v>
      </c>
      <c r="E81" s="7" t="s">
        <v>21</v>
      </c>
      <c r="F81" s="6">
        <v>19.95</v>
      </c>
      <c r="G81" s="12">
        <v>48</v>
      </c>
      <c r="H81" s="5" t="s">
        <v>20</v>
      </c>
    </row>
    <row r="82" spans="1:8" ht="16.5" customHeight="1">
      <c r="A82" s="12">
        <v>79</v>
      </c>
      <c r="B82" s="12">
        <v>7</v>
      </c>
      <c r="C82" s="7" t="s">
        <v>25</v>
      </c>
      <c r="D82" s="12">
        <v>6050</v>
      </c>
      <c r="E82" s="7" t="s">
        <v>22</v>
      </c>
      <c r="F82" s="6">
        <v>8.9499999999999993</v>
      </c>
      <c r="G82" s="12">
        <v>45</v>
      </c>
      <c r="H82" s="5" t="s">
        <v>18</v>
      </c>
    </row>
    <row r="83" spans="1:8" ht="16.5" customHeight="1">
      <c r="A83" s="12">
        <v>80</v>
      </c>
      <c r="B83" s="12">
        <v>7</v>
      </c>
      <c r="C83" s="7" t="s">
        <v>25</v>
      </c>
      <c r="D83" s="12">
        <v>6050</v>
      </c>
      <c r="E83" s="7" t="s">
        <v>22</v>
      </c>
      <c r="F83" s="6">
        <v>8.9499999999999993</v>
      </c>
      <c r="G83" s="12">
        <v>42</v>
      </c>
      <c r="H83" s="5" t="s">
        <v>19</v>
      </c>
    </row>
    <row r="84" spans="1:8" ht="16.5" customHeight="1">
      <c r="A84" s="12">
        <v>81</v>
      </c>
      <c r="B84" s="12">
        <v>7</v>
      </c>
      <c r="C84" s="7" t="s">
        <v>25</v>
      </c>
      <c r="D84" s="12">
        <v>6050</v>
      </c>
      <c r="E84" s="7" t="s">
        <v>22</v>
      </c>
      <c r="F84" s="6">
        <v>8.9499999999999993</v>
      </c>
      <c r="G84" s="12">
        <v>45</v>
      </c>
      <c r="H84" s="5" t="s">
        <v>20</v>
      </c>
    </row>
    <row r="85" spans="1:8" ht="16.5" customHeight="1">
      <c r="A85" s="12">
        <v>82</v>
      </c>
      <c r="B85" s="12">
        <v>7</v>
      </c>
      <c r="C85" s="7" t="s">
        <v>25</v>
      </c>
      <c r="D85" s="12">
        <v>8500</v>
      </c>
      <c r="E85" s="7" t="s">
        <v>23</v>
      </c>
      <c r="F85" s="6">
        <v>849.95</v>
      </c>
      <c r="G85" s="12">
        <v>55</v>
      </c>
      <c r="H85" s="5" t="s">
        <v>18</v>
      </c>
    </row>
    <row r="86" spans="1:8" ht="16.5" customHeight="1">
      <c r="A86" s="12">
        <v>83</v>
      </c>
      <c r="B86" s="12">
        <v>7</v>
      </c>
      <c r="C86" s="7" t="s">
        <v>25</v>
      </c>
      <c r="D86" s="12">
        <v>8500</v>
      </c>
      <c r="E86" s="7" t="s">
        <v>23</v>
      </c>
      <c r="F86" s="6">
        <v>849.95</v>
      </c>
      <c r="G86" s="12">
        <v>57</v>
      </c>
      <c r="H86" s="5" t="s">
        <v>19</v>
      </c>
    </row>
    <row r="87" spans="1:8" ht="16.5" customHeight="1">
      <c r="A87" s="12">
        <v>84</v>
      </c>
      <c r="B87" s="12">
        <v>7</v>
      </c>
      <c r="C87" s="7" t="s">
        <v>25</v>
      </c>
      <c r="D87" s="12">
        <v>8500</v>
      </c>
      <c r="E87" s="7" t="s">
        <v>23</v>
      </c>
      <c r="F87" s="6">
        <v>849.95</v>
      </c>
      <c r="G87" s="12">
        <v>55</v>
      </c>
      <c r="H87" s="5" t="s">
        <v>20</v>
      </c>
    </row>
    <row r="88" spans="1:8" ht="16.5" customHeight="1">
      <c r="A88" s="12">
        <v>85</v>
      </c>
      <c r="B88" s="12">
        <v>8</v>
      </c>
      <c r="C88" s="7" t="s">
        <v>25</v>
      </c>
      <c r="D88" s="12">
        <v>2005</v>
      </c>
      <c r="E88" s="7" t="s">
        <v>17</v>
      </c>
      <c r="F88" s="6">
        <v>229</v>
      </c>
      <c r="G88" s="12">
        <v>18</v>
      </c>
      <c r="H88" s="5" t="s">
        <v>18</v>
      </c>
    </row>
    <row r="89" spans="1:8" ht="16.5" customHeight="1">
      <c r="A89" s="12">
        <v>86</v>
      </c>
      <c r="B89" s="12">
        <v>8</v>
      </c>
      <c r="C89" s="7" t="s">
        <v>25</v>
      </c>
      <c r="D89" s="12">
        <v>2005</v>
      </c>
      <c r="E89" s="7" t="s">
        <v>17</v>
      </c>
      <c r="F89" s="6">
        <v>229</v>
      </c>
      <c r="G89" s="12">
        <v>17</v>
      </c>
      <c r="H89" s="5" t="s">
        <v>19</v>
      </c>
    </row>
    <row r="90" spans="1:8" ht="16.5" customHeight="1">
      <c r="A90" s="12">
        <v>87</v>
      </c>
      <c r="B90" s="12">
        <v>8</v>
      </c>
      <c r="C90" s="7" t="s">
        <v>25</v>
      </c>
      <c r="D90" s="12">
        <v>2005</v>
      </c>
      <c r="E90" s="7" t="s">
        <v>17</v>
      </c>
      <c r="F90" s="6">
        <v>229</v>
      </c>
      <c r="G90" s="12">
        <v>23</v>
      </c>
      <c r="H90" s="5" t="s">
        <v>20</v>
      </c>
    </row>
    <row r="91" spans="1:8" ht="16.5" customHeight="1">
      <c r="A91" s="12">
        <v>88</v>
      </c>
      <c r="B91" s="12">
        <v>8</v>
      </c>
      <c r="C91" s="7" t="s">
        <v>25</v>
      </c>
      <c r="D91" s="12">
        <v>3006</v>
      </c>
      <c r="E91" s="7" t="s">
        <v>21</v>
      </c>
      <c r="F91" s="6">
        <v>19.95</v>
      </c>
      <c r="G91" s="12">
        <v>22</v>
      </c>
      <c r="H91" s="5" t="s">
        <v>18</v>
      </c>
    </row>
    <row r="92" spans="1:8" ht="16.5" customHeight="1">
      <c r="A92" s="12">
        <v>89</v>
      </c>
      <c r="B92" s="12">
        <v>8</v>
      </c>
      <c r="C92" s="7" t="s">
        <v>25</v>
      </c>
      <c r="D92" s="12">
        <v>3006</v>
      </c>
      <c r="E92" s="7" t="s">
        <v>21</v>
      </c>
      <c r="F92" s="6">
        <v>19.95</v>
      </c>
      <c r="G92" s="12">
        <v>18</v>
      </c>
      <c r="H92" s="5" t="s">
        <v>19</v>
      </c>
    </row>
    <row r="93" spans="1:8" ht="16.5" customHeight="1">
      <c r="A93" s="12">
        <v>90</v>
      </c>
      <c r="B93" s="12">
        <v>8</v>
      </c>
      <c r="C93" s="7" t="s">
        <v>25</v>
      </c>
      <c r="D93" s="12">
        <v>3006</v>
      </c>
      <c r="E93" s="7" t="s">
        <v>21</v>
      </c>
      <c r="F93" s="6">
        <v>19.95</v>
      </c>
      <c r="G93" s="12">
        <v>22</v>
      </c>
      <c r="H93" s="5" t="s">
        <v>20</v>
      </c>
    </row>
    <row r="94" spans="1:8" ht="16.5" customHeight="1">
      <c r="A94" s="12">
        <v>91</v>
      </c>
      <c r="B94" s="12">
        <v>8</v>
      </c>
      <c r="C94" s="7" t="s">
        <v>25</v>
      </c>
      <c r="D94" s="12">
        <v>6050</v>
      </c>
      <c r="E94" s="7" t="s">
        <v>22</v>
      </c>
      <c r="F94" s="6">
        <v>8.9499999999999993</v>
      </c>
      <c r="G94" s="12">
        <v>14</v>
      </c>
      <c r="H94" s="5" t="s">
        <v>18</v>
      </c>
    </row>
    <row r="95" spans="1:8" ht="16.5" customHeight="1">
      <c r="A95" s="12">
        <v>92</v>
      </c>
      <c r="B95" s="12">
        <v>8</v>
      </c>
      <c r="C95" s="7" t="s">
        <v>25</v>
      </c>
      <c r="D95" s="12">
        <v>6050</v>
      </c>
      <c r="E95" s="7" t="s">
        <v>22</v>
      </c>
      <c r="F95" s="6">
        <v>8.9499999999999993</v>
      </c>
      <c r="G95" s="12">
        <v>16</v>
      </c>
      <c r="H95" s="5" t="s">
        <v>19</v>
      </c>
    </row>
    <row r="96" spans="1:8" ht="16.5" customHeight="1">
      <c r="A96" s="12">
        <v>93</v>
      </c>
      <c r="B96" s="12">
        <v>8</v>
      </c>
      <c r="C96" s="7" t="s">
        <v>25</v>
      </c>
      <c r="D96" s="12">
        <v>6050</v>
      </c>
      <c r="E96" s="7" t="s">
        <v>22</v>
      </c>
      <c r="F96" s="6">
        <v>8.9499999999999993</v>
      </c>
      <c r="G96" s="12">
        <v>17</v>
      </c>
      <c r="H96" s="5" t="s">
        <v>20</v>
      </c>
    </row>
    <row r="97" spans="1:8" ht="16.5" customHeight="1">
      <c r="A97" s="12">
        <v>94</v>
      </c>
      <c r="B97" s="12">
        <v>8</v>
      </c>
      <c r="C97" s="7" t="s">
        <v>25</v>
      </c>
      <c r="D97" s="12">
        <v>8500</v>
      </c>
      <c r="E97" s="7" t="s">
        <v>23</v>
      </c>
      <c r="F97" s="6">
        <v>849.95</v>
      </c>
      <c r="G97" s="12">
        <v>32</v>
      </c>
      <c r="H97" s="5" t="s">
        <v>18</v>
      </c>
    </row>
    <row r="98" spans="1:8" ht="16.5" customHeight="1">
      <c r="A98" s="12">
        <v>95</v>
      </c>
      <c r="B98" s="12">
        <v>8</v>
      </c>
      <c r="C98" s="7" t="s">
        <v>25</v>
      </c>
      <c r="D98" s="12">
        <v>8500</v>
      </c>
      <c r="E98" s="7" t="s">
        <v>23</v>
      </c>
      <c r="F98" s="6">
        <v>849.95</v>
      </c>
      <c r="G98" s="12">
        <v>28</v>
      </c>
      <c r="H98" s="5" t="s">
        <v>19</v>
      </c>
    </row>
    <row r="99" spans="1:8" ht="16.5" customHeight="1">
      <c r="A99" s="12">
        <v>96</v>
      </c>
      <c r="B99" s="12">
        <v>8</v>
      </c>
      <c r="C99" s="7" t="s">
        <v>25</v>
      </c>
      <c r="D99" s="12">
        <v>8500</v>
      </c>
      <c r="E99" s="7" t="s">
        <v>23</v>
      </c>
      <c r="F99" s="6">
        <v>849.95</v>
      </c>
      <c r="G99" s="12">
        <v>30</v>
      </c>
      <c r="H99" s="5" t="s">
        <v>20</v>
      </c>
    </row>
  </sheetData>
  <conditionalFormatting sqref="G1:G1048576">
    <cfRule type="iconSet" priority="1">
      <iconSet iconSet="4TrafficLights">
        <cfvo type="percent" val="0"/>
        <cfvo type="num" val="10"/>
        <cfvo type="num" val="20"/>
        <cfvo type="num" val="3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6AD1-4CD2-45B6-A057-5F809CFAD397}">
  <sheetPr codeName="Sheet3"/>
  <dimension ref="A1:L87"/>
  <sheetViews>
    <sheetView topLeftCell="A16" workbookViewId="0">
      <selection activeCell="T40" sqref="T40"/>
    </sheetView>
  </sheetViews>
  <sheetFormatPr defaultRowHeight="15"/>
  <cols>
    <col min="1" max="1" width="9.42578125" style="24" customWidth="1"/>
    <col min="2" max="2" width="19.5703125" style="21" customWidth="1"/>
    <col min="3" max="3" width="13.42578125" style="24" customWidth="1"/>
    <col min="4" max="4" width="13.28515625" style="24" customWidth="1"/>
    <col min="5" max="5" width="13.28515625" customWidth="1"/>
    <col min="6" max="6" width="19.28515625" bestFit="1" customWidth="1"/>
    <col min="7" max="7" width="2.140625" customWidth="1"/>
    <col min="8" max="8" width="14.85546875" bestFit="1" customWidth="1"/>
    <col min="9" max="9" width="10.5703125" bestFit="1" customWidth="1"/>
    <col min="10" max="10" width="15" bestFit="1" customWidth="1"/>
    <col min="11" max="11" width="14.7109375" customWidth="1"/>
  </cols>
  <sheetData>
    <row r="1" spans="1:9">
      <c r="A1" s="17" t="s">
        <v>26</v>
      </c>
      <c r="B1" s="20"/>
      <c r="C1" s="16"/>
      <c r="D1" s="16"/>
      <c r="E1" s="32"/>
      <c r="F1" s="32"/>
      <c r="G1" s="60"/>
      <c r="H1" s="60"/>
      <c r="I1" s="60"/>
    </row>
    <row r="3" spans="1:9" ht="15.75" thickBot="1">
      <c r="A3" s="25" t="s">
        <v>27</v>
      </c>
      <c r="B3" s="22" t="s">
        <v>28</v>
      </c>
      <c r="C3" s="25" t="s">
        <v>29</v>
      </c>
      <c r="D3" s="25" t="s">
        <v>30</v>
      </c>
      <c r="E3" s="19" t="s">
        <v>31</v>
      </c>
      <c r="F3" s="19" t="s">
        <v>32</v>
      </c>
      <c r="G3" s="60"/>
      <c r="H3" s="60"/>
      <c r="I3" s="60"/>
    </row>
    <row r="4" spans="1:9" ht="15.75" thickTop="1">
      <c r="A4" s="16">
        <v>1</v>
      </c>
      <c r="B4" s="23">
        <v>0.51</v>
      </c>
      <c r="C4" s="18">
        <v>170</v>
      </c>
      <c r="D4" s="18">
        <v>86.7</v>
      </c>
      <c r="E4" s="16">
        <v>1</v>
      </c>
      <c r="F4" s="16">
        <v>2</v>
      </c>
      <c r="G4" s="60"/>
      <c r="H4" s="28" t="s">
        <v>33</v>
      </c>
      <c r="I4" s="28" t="s">
        <v>34</v>
      </c>
    </row>
    <row r="5" spans="1:9">
      <c r="A5" s="16">
        <v>2</v>
      </c>
      <c r="B5" s="23">
        <v>0.32</v>
      </c>
      <c r="C5" s="18">
        <v>181</v>
      </c>
      <c r="D5" s="18">
        <v>57.92</v>
      </c>
      <c r="E5" s="16">
        <v>3</v>
      </c>
      <c r="F5" s="16">
        <v>4</v>
      </c>
      <c r="G5" s="60"/>
      <c r="H5" s="117">
        <v>170</v>
      </c>
      <c r="I5" s="26">
        <v>1</v>
      </c>
    </row>
    <row r="6" spans="1:9">
      <c r="A6" s="16">
        <v>3</v>
      </c>
      <c r="B6" s="23">
        <v>0.2</v>
      </c>
      <c r="C6" s="18">
        <v>203</v>
      </c>
      <c r="D6" s="18">
        <v>40.6</v>
      </c>
      <c r="E6" s="16">
        <v>2</v>
      </c>
      <c r="F6" s="16">
        <v>2</v>
      </c>
      <c r="G6" s="60"/>
      <c r="H6" s="117">
        <v>25731.571428571428</v>
      </c>
      <c r="I6" s="26">
        <v>38</v>
      </c>
    </row>
    <row r="7" spans="1:9">
      <c r="A7" s="16">
        <v>4</v>
      </c>
      <c r="B7" s="23">
        <v>0.22</v>
      </c>
      <c r="C7" s="18">
        <v>249</v>
      </c>
      <c r="D7" s="18">
        <v>54.78</v>
      </c>
      <c r="E7" s="16">
        <v>5</v>
      </c>
      <c r="F7" s="16">
        <v>1</v>
      </c>
      <c r="G7" s="60"/>
      <c r="H7" s="117">
        <v>51293.142857142855</v>
      </c>
      <c r="I7" s="26">
        <v>11</v>
      </c>
    </row>
    <row r="8" spans="1:9">
      <c r="A8" s="16">
        <v>5</v>
      </c>
      <c r="B8" s="23">
        <v>0.21</v>
      </c>
      <c r="C8" s="18">
        <v>476</v>
      </c>
      <c r="D8" s="18">
        <v>99.96</v>
      </c>
      <c r="E8" s="16">
        <v>5</v>
      </c>
      <c r="F8" s="16">
        <v>1</v>
      </c>
      <c r="G8" s="60"/>
      <c r="H8" s="117">
        <v>76854.71428571429</v>
      </c>
      <c r="I8" s="26">
        <v>4</v>
      </c>
    </row>
    <row r="9" spans="1:9">
      <c r="A9" s="16">
        <v>6</v>
      </c>
      <c r="B9" s="23">
        <v>0.21</v>
      </c>
      <c r="C9" s="18">
        <v>476</v>
      </c>
      <c r="D9" s="18">
        <v>99.96</v>
      </c>
      <c r="E9" s="16">
        <v>5</v>
      </c>
      <c r="F9" s="16">
        <v>4</v>
      </c>
      <c r="G9" s="60"/>
      <c r="H9" s="117">
        <v>102416.28571428571</v>
      </c>
      <c r="I9" s="26">
        <v>2</v>
      </c>
    </row>
    <row r="10" spans="1:9">
      <c r="A10" s="16">
        <v>7</v>
      </c>
      <c r="B10" s="23">
        <v>0.22</v>
      </c>
      <c r="C10" s="18">
        <v>635</v>
      </c>
      <c r="D10" s="18">
        <v>139.69999999999999</v>
      </c>
      <c r="E10" s="16">
        <v>2</v>
      </c>
      <c r="F10" s="16">
        <v>3</v>
      </c>
      <c r="G10" s="60"/>
      <c r="H10" s="117">
        <v>127977.85714285713</v>
      </c>
      <c r="I10" s="26">
        <v>3</v>
      </c>
    </row>
    <row r="11" spans="1:9">
      <c r="A11" s="16">
        <v>8</v>
      </c>
      <c r="B11" s="23">
        <v>0.34</v>
      </c>
      <c r="C11" s="18">
        <v>856</v>
      </c>
      <c r="D11" s="18">
        <v>291.04000000000002</v>
      </c>
      <c r="E11" s="16">
        <v>3</v>
      </c>
      <c r="F11" s="16">
        <v>3</v>
      </c>
      <c r="G11" s="60"/>
      <c r="H11" s="117">
        <v>153539.42857142858</v>
      </c>
      <c r="I11" s="26">
        <v>0</v>
      </c>
    </row>
    <row r="12" spans="1:9" ht="15.75" thickBot="1">
      <c r="A12" s="16">
        <v>9</v>
      </c>
      <c r="B12" s="23">
        <v>0.26</v>
      </c>
      <c r="C12" s="18">
        <v>1062</v>
      </c>
      <c r="D12" s="18">
        <v>276.12</v>
      </c>
      <c r="E12" s="16">
        <v>4</v>
      </c>
      <c r="F12" s="16">
        <v>2</v>
      </c>
      <c r="G12" s="60"/>
      <c r="H12" s="27" t="s">
        <v>35</v>
      </c>
      <c r="I12" s="27">
        <v>1</v>
      </c>
    </row>
    <row r="13" spans="1:9">
      <c r="A13" s="16">
        <v>10</v>
      </c>
      <c r="B13" s="23">
        <v>0.16550000000000001</v>
      </c>
      <c r="C13" s="18">
        <v>1110</v>
      </c>
      <c r="D13" s="18">
        <v>183.70500000000001</v>
      </c>
      <c r="E13" s="16">
        <v>7</v>
      </c>
      <c r="F13" s="16">
        <v>3</v>
      </c>
      <c r="G13" s="60"/>
      <c r="H13" s="60"/>
      <c r="I13" s="60"/>
    </row>
    <row r="14" spans="1:9">
      <c r="A14" s="16">
        <v>11</v>
      </c>
      <c r="B14" s="23">
        <v>0.2</v>
      </c>
      <c r="C14" s="18">
        <v>1153</v>
      </c>
      <c r="D14" s="18">
        <v>230.60000000000002</v>
      </c>
      <c r="E14" s="16">
        <v>7</v>
      </c>
      <c r="F14" s="16">
        <v>3</v>
      </c>
      <c r="G14" s="60"/>
      <c r="H14" s="60"/>
      <c r="I14" s="60"/>
    </row>
    <row r="15" spans="1:9">
      <c r="A15" s="16">
        <v>12</v>
      </c>
      <c r="B15" s="23">
        <v>0.36</v>
      </c>
      <c r="C15" s="18">
        <v>1392</v>
      </c>
      <c r="D15" s="18">
        <v>501.12</v>
      </c>
      <c r="E15" s="16">
        <v>4</v>
      </c>
      <c r="F15" s="16">
        <v>2</v>
      </c>
      <c r="G15" s="60"/>
      <c r="H15" s="60"/>
      <c r="I15" s="60"/>
    </row>
    <row r="16" spans="1:9" ht="15.75" thickBot="1">
      <c r="A16" s="16">
        <v>13</v>
      </c>
      <c r="B16" s="23">
        <v>0.18</v>
      </c>
      <c r="C16" s="18">
        <v>1743</v>
      </c>
      <c r="D16" s="18">
        <v>313.74</v>
      </c>
      <c r="E16" s="16">
        <v>4</v>
      </c>
      <c r="F16" s="16">
        <v>2</v>
      </c>
      <c r="G16" s="60"/>
      <c r="H16" s="60"/>
      <c r="I16" s="60"/>
    </row>
    <row r="17" spans="1:11">
      <c r="A17" s="16">
        <v>14</v>
      </c>
      <c r="B17" s="23">
        <v>0.2</v>
      </c>
      <c r="C17" s="18">
        <v>2307</v>
      </c>
      <c r="D17" s="18">
        <v>461.40000000000003</v>
      </c>
      <c r="E17" s="16">
        <v>7</v>
      </c>
      <c r="F17" s="16">
        <v>3</v>
      </c>
      <c r="G17" s="60"/>
      <c r="H17" s="28" t="s">
        <v>33</v>
      </c>
      <c r="I17" s="28" t="s">
        <v>34</v>
      </c>
      <c r="J17" s="60"/>
      <c r="K17" s="60"/>
    </row>
    <row r="18" spans="1:11">
      <c r="A18" s="16">
        <v>15</v>
      </c>
      <c r="B18" s="23">
        <v>0.05</v>
      </c>
      <c r="C18" s="18">
        <v>2534</v>
      </c>
      <c r="D18" s="18">
        <v>126.7</v>
      </c>
      <c r="E18" s="16">
        <v>4</v>
      </c>
      <c r="F18" s="16">
        <v>5</v>
      </c>
      <c r="G18" s="60"/>
      <c r="H18" s="117">
        <v>40.6</v>
      </c>
      <c r="I18" s="26">
        <v>1</v>
      </c>
      <c r="J18" s="60"/>
      <c r="K18" s="60"/>
    </row>
    <row r="19" spans="1:11">
      <c r="A19" s="16">
        <v>16</v>
      </c>
      <c r="B19" s="23">
        <v>0.28999999999999998</v>
      </c>
      <c r="C19" s="18">
        <v>2683</v>
      </c>
      <c r="D19" s="18">
        <v>778.06999999999994</v>
      </c>
      <c r="E19" s="16">
        <v>7</v>
      </c>
      <c r="F19" s="16">
        <v>2</v>
      </c>
      <c r="G19" s="60"/>
      <c r="H19" s="117">
        <v>3660.42</v>
      </c>
      <c r="I19" s="26">
        <v>39</v>
      </c>
      <c r="J19" s="60"/>
      <c r="K19" s="60"/>
    </row>
    <row r="20" spans="1:11">
      <c r="A20" s="16">
        <v>17</v>
      </c>
      <c r="B20" s="23">
        <v>0.1</v>
      </c>
      <c r="C20" s="18">
        <v>2780</v>
      </c>
      <c r="D20" s="18">
        <v>278</v>
      </c>
      <c r="E20" s="16">
        <v>2</v>
      </c>
      <c r="F20" s="16">
        <v>3</v>
      </c>
      <c r="G20" s="60"/>
      <c r="H20" s="117">
        <v>7280.2400000000007</v>
      </c>
      <c r="I20" s="26">
        <v>8</v>
      </c>
      <c r="J20" s="60"/>
      <c r="K20" s="60"/>
    </row>
    <row r="21" spans="1:11">
      <c r="A21" s="16">
        <v>18</v>
      </c>
      <c r="B21" s="23">
        <v>0.37</v>
      </c>
      <c r="C21" s="18">
        <v>3272</v>
      </c>
      <c r="D21" s="18">
        <v>1210.6399999999999</v>
      </c>
      <c r="E21" s="16">
        <v>5</v>
      </c>
      <c r="F21" s="16">
        <v>3</v>
      </c>
      <c r="G21" s="60"/>
      <c r="H21" s="117">
        <v>10900.060000000001</v>
      </c>
      <c r="I21" s="26">
        <v>3</v>
      </c>
      <c r="J21" s="60"/>
      <c r="K21" s="60"/>
    </row>
    <row r="22" spans="1:11">
      <c r="A22" s="16">
        <v>19</v>
      </c>
      <c r="B22" s="23">
        <v>0.6</v>
      </c>
      <c r="C22" s="18">
        <v>3864</v>
      </c>
      <c r="D22" s="18">
        <v>2318.4</v>
      </c>
      <c r="E22" s="16">
        <v>7</v>
      </c>
      <c r="F22" s="16">
        <v>1</v>
      </c>
      <c r="G22" s="60"/>
      <c r="H22" s="117">
        <v>14519.880000000001</v>
      </c>
      <c r="I22" s="26">
        <v>5</v>
      </c>
      <c r="J22" s="60"/>
      <c r="K22" s="60"/>
    </row>
    <row r="23" spans="1:11">
      <c r="A23" s="16">
        <v>20</v>
      </c>
      <c r="B23" s="23">
        <v>0.24</v>
      </c>
      <c r="C23" s="18">
        <v>3988</v>
      </c>
      <c r="D23" s="18">
        <v>957.12</v>
      </c>
      <c r="E23" s="16">
        <v>6</v>
      </c>
      <c r="F23" s="16">
        <v>3</v>
      </c>
      <c r="G23" s="60"/>
      <c r="H23" s="117">
        <v>18139.7</v>
      </c>
      <c r="I23" s="26">
        <v>2</v>
      </c>
      <c r="J23" s="60"/>
      <c r="K23" s="60"/>
    </row>
    <row r="24" spans="1:11">
      <c r="A24" s="16">
        <v>21</v>
      </c>
      <c r="B24" s="23">
        <v>0.09</v>
      </c>
      <c r="C24" s="18">
        <v>4072</v>
      </c>
      <c r="D24" s="18">
        <v>366.47999999999996</v>
      </c>
      <c r="E24" s="16">
        <v>7</v>
      </c>
      <c r="F24" s="16">
        <v>3</v>
      </c>
      <c r="G24" s="60"/>
      <c r="H24" s="117">
        <v>21759.52</v>
      </c>
      <c r="I24" s="26">
        <v>0</v>
      </c>
      <c r="J24" s="60"/>
      <c r="K24" s="60"/>
    </row>
    <row r="25" spans="1:11" ht="15.75" thickBot="1">
      <c r="A25" s="16">
        <v>22</v>
      </c>
      <c r="B25" s="23">
        <v>0.5</v>
      </c>
      <c r="C25" s="18">
        <v>4190</v>
      </c>
      <c r="D25" s="18">
        <v>2095</v>
      </c>
      <c r="E25" s="16">
        <v>5</v>
      </c>
      <c r="F25" s="16">
        <v>3</v>
      </c>
      <c r="G25" s="60"/>
      <c r="H25" s="27" t="s">
        <v>35</v>
      </c>
      <c r="I25" s="27">
        <v>2</v>
      </c>
      <c r="J25" s="60"/>
      <c r="K25" s="60"/>
    </row>
    <row r="26" spans="1:11">
      <c r="A26" s="16">
        <v>23</v>
      </c>
      <c r="B26" s="23">
        <v>0.17</v>
      </c>
      <c r="C26" s="18">
        <v>4219</v>
      </c>
      <c r="D26" s="18">
        <v>717.23</v>
      </c>
      <c r="E26" s="16">
        <v>3</v>
      </c>
      <c r="F26" s="16">
        <v>3</v>
      </c>
      <c r="G26" s="60"/>
      <c r="H26" s="60"/>
      <c r="I26" s="60"/>
      <c r="J26" s="60"/>
      <c r="K26" s="60"/>
    </row>
    <row r="27" spans="1:11">
      <c r="A27" s="16">
        <v>24</v>
      </c>
      <c r="B27" s="23">
        <v>0.32</v>
      </c>
      <c r="C27" s="18">
        <v>4711</v>
      </c>
      <c r="D27" s="18">
        <v>1507.52</v>
      </c>
      <c r="E27" s="16">
        <v>7</v>
      </c>
      <c r="F27" s="16">
        <v>3</v>
      </c>
      <c r="G27" s="60"/>
      <c r="H27" s="60"/>
      <c r="I27" s="60"/>
      <c r="J27" s="60"/>
      <c r="K27" s="60"/>
    </row>
    <row r="28" spans="1:11">
      <c r="A28" s="16">
        <v>25</v>
      </c>
      <c r="B28" s="23">
        <v>0.15</v>
      </c>
      <c r="C28" s="18">
        <v>4824</v>
      </c>
      <c r="D28" s="18">
        <v>723.6</v>
      </c>
      <c r="E28" s="16">
        <v>6</v>
      </c>
      <c r="F28" s="16">
        <v>3</v>
      </c>
      <c r="G28" s="60"/>
      <c r="H28" s="60"/>
      <c r="I28" s="60"/>
      <c r="J28" s="60"/>
      <c r="K28" s="60"/>
    </row>
    <row r="29" spans="1:11">
      <c r="A29" s="16">
        <v>26</v>
      </c>
      <c r="B29" s="23">
        <v>0.1</v>
      </c>
      <c r="C29" s="18">
        <v>4878</v>
      </c>
      <c r="D29" s="18">
        <v>487.8</v>
      </c>
      <c r="E29" s="16">
        <v>7</v>
      </c>
      <c r="F29" s="16">
        <v>3</v>
      </c>
      <c r="G29" s="60"/>
      <c r="H29" s="60"/>
      <c r="I29" s="60"/>
      <c r="J29" s="60"/>
      <c r="K29" s="60"/>
    </row>
    <row r="30" spans="1:11" ht="15.75" thickBot="1">
      <c r="A30" s="16">
        <v>27</v>
      </c>
      <c r="B30" s="23">
        <v>0.13</v>
      </c>
      <c r="C30" s="18">
        <v>5157</v>
      </c>
      <c r="D30" s="18">
        <v>670.41</v>
      </c>
      <c r="E30" s="16">
        <v>7</v>
      </c>
      <c r="F30" s="16">
        <v>3</v>
      </c>
      <c r="G30" s="60"/>
      <c r="H30" s="60"/>
      <c r="I30" s="60"/>
      <c r="J30" s="60"/>
      <c r="K30" s="60"/>
    </row>
    <row r="31" spans="1:11">
      <c r="A31" s="16">
        <v>28</v>
      </c>
      <c r="B31" s="23">
        <v>0.22</v>
      </c>
      <c r="C31" s="18">
        <v>5552</v>
      </c>
      <c r="D31" s="18">
        <v>1221.44</v>
      </c>
      <c r="E31" s="16">
        <v>2</v>
      </c>
      <c r="F31" s="16">
        <v>3</v>
      </c>
      <c r="G31" s="60"/>
      <c r="H31" s="31" t="s">
        <v>36</v>
      </c>
      <c r="I31" s="60"/>
      <c r="J31" s="28" t="s">
        <v>36</v>
      </c>
      <c r="K31" s="28" t="s">
        <v>34</v>
      </c>
    </row>
    <row r="32" spans="1:11">
      <c r="A32" s="16">
        <v>29</v>
      </c>
      <c r="B32" s="23">
        <v>0.17</v>
      </c>
      <c r="C32" s="18">
        <v>5876</v>
      </c>
      <c r="D32" s="18">
        <v>998.92000000000007</v>
      </c>
      <c r="E32" s="16">
        <v>1</v>
      </c>
      <c r="F32" s="16">
        <v>3</v>
      </c>
      <c r="G32" s="60"/>
      <c r="H32" s="16">
        <v>1000</v>
      </c>
      <c r="I32" s="60"/>
      <c r="J32" s="30">
        <v>1000</v>
      </c>
      <c r="K32" s="26">
        <v>8</v>
      </c>
    </row>
    <row r="33" spans="1:11">
      <c r="A33" s="16">
        <v>30</v>
      </c>
      <c r="B33" s="23">
        <v>0.19</v>
      </c>
      <c r="C33" s="18">
        <v>5888</v>
      </c>
      <c r="D33" s="18">
        <v>1118.72</v>
      </c>
      <c r="E33" s="16">
        <v>6</v>
      </c>
      <c r="F33" s="16">
        <v>3</v>
      </c>
      <c r="G33" s="60"/>
      <c r="H33" s="16">
        <v>2000</v>
      </c>
      <c r="I33" s="60"/>
      <c r="J33" s="30">
        <v>2000</v>
      </c>
      <c r="K33" s="26">
        <v>5</v>
      </c>
    </row>
    <row r="34" spans="1:11">
      <c r="A34" s="16">
        <v>31</v>
      </c>
      <c r="B34" s="23">
        <v>0.06</v>
      </c>
      <c r="C34" s="18">
        <v>7632</v>
      </c>
      <c r="D34" s="18">
        <v>457.91999999999996</v>
      </c>
      <c r="E34" s="16">
        <v>5</v>
      </c>
      <c r="F34" s="16">
        <v>3</v>
      </c>
      <c r="G34" s="60"/>
      <c r="H34" s="16">
        <v>5000</v>
      </c>
      <c r="I34" s="60"/>
      <c r="J34" s="30">
        <v>5000</v>
      </c>
      <c r="K34" s="26">
        <v>13</v>
      </c>
    </row>
    <row r="35" spans="1:11">
      <c r="A35" s="16">
        <v>32</v>
      </c>
      <c r="B35" s="23">
        <v>0.23</v>
      </c>
      <c r="C35" s="18">
        <v>8058</v>
      </c>
      <c r="D35" s="18">
        <v>1853.3400000000001</v>
      </c>
      <c r="E35" s="16">
        <v>3</v>
      </c>
      <c r="F35" s="16">
        <v>3</v>
      </c>
      <c r="G35" s="60"/>
      <c r="H35" s="16">
        <v>10000</v>
      </c>
      <c r="I35" s="60"/>
      <c r="J35" s="30">
        <v>10000</v>
      </c>
      <c r="K35" s="26">
        <v>6</v>
      </c>
    </row>
    <row r="36" spans="1:11">
      <c r="A36" s="16">
        <v>33</v>
      </c>
      <c r="B36" s="23">
        <v>0.23</v>
      </c>
      <c r="C36" s="18">
        <v>12056</v>
      </c>
      <c r="D36" s="18">
        <v>2772.88</v>
      </c>
      <c r="E36" s="16">
        <v>7</v>
      </c>
      <c r="F36" s="16">
        <v>3</v>
      </c>
      <c r="G36" s="60"/>
      <c r="H36" s="24">
        <v>15000</v>
      </c>
      <c r="I36" s="60"/>
      <c r="J36" s="30">
        <v>15000</v>
      </c>
      <c r="K36" s="26">
        <v>3</v>
      </c>
    </row>
    <row r="37" spans="1:11">
      <c r="A37" s="16">
        <v>34</v>
      </c>
      <c r="B37" s="23">
        <v>0.14000000000000001</v>
      </c>
      <c r="C37" s="18">
        <v>12981</v>
      </c>
      <c r="D37" s="18">
        <v>1817.3400000000001</v>
      </c>
      <c r="E37" s="16">
        <v>2</v>
      </c>
      <c r="F37" s="16">
        <v>3</v>
      </c>
      <c r="G37" s="60"/>
      <c r="H37" s="24">
        <v>25000</v>
      </c>
      <c r="I37" s="60"/>
      <c r="J37" s="30">
        <v>25000</v>
      </c>
      <c r="K37" s="26">
        <v>4</v>
      </c>
    </row>
    <row r="38" spans="1:11">
      <c r="A38" s="16">
        <v>35</v>
      </c>
      <c r="B38" s="23">
        <v>0.22</v>
      </c>
      <c r="C38" s="18">
        <v>13406</v>
      </c>
      <c r="D38" s="18">
        <v>2949.32</v>
      </c>
      <c r="E38" s="16">
        <v>2</v>
      </c>
      <c r="F38" s="16">
        <v>3</v>
      </c>
      <c r="G38" s="60"/>
      <c r="H38" s="24">
        <v>50000</v>
      </c>
      <c r="I38" s="60"/>
      <c r="J38" s="30">
        <v>50000</v>
      </c>
      <c r="K38" s="26">
        <v>11</v>
      </c>
    </row>
    <row r="39" spans="1:11">
      <c r="A39" s="16">
        <v>36</v>
      </c>
      <c r="B39" s="23">
        <v>0.14000000000000001</v>
      </c>
      <c r="C39" s="18">
        <v>15882</v>
      </c>
      <c r="D39" s="18">
        <v>2223.48</v>
      </c>
      <c r="E39" s="16">
        <v>7</v>
      </c>
      <c r="F39" s="16">
        <v>3</v>
      </c>
      <c r="G39" s="60"/>
      <c r="H39" s="24">
        <v>100000</v>
      </c>
      <c r="I39" s="60"/>
      <c r="J39" s="30">
        <v>100000</v>
      </c>
      <c r="K39" s="26">
        <v>6</v>
      </c>
    </row>
    <row r="40" spans="1:11" ht="15.75" thickBot="1">
      <c r="A40" s="16">
        <v>37</v>
      </c>
      <c r="B40" s="23">
        <v>0.28000000000000003</v>
      </c>
      <c r="C40" s="18">
        <v>16343</v>
      </c>
      <c r="D40" s="18">
        <v>4576.0400000000009</v>
      </c>
      <c r="E40" s="16">
        <v>3</v>
      </c>
      <c r="F40" s="16">
        <v>3</v>
      </c>
      <c r="G40" s="60"/>
      <c r="H40" s="60"/>
      <c r="I40" s="60"/>
      <c r="J40" s="27" t="s">
        <v>35</v>
      </c>
      <c r="K40" s="27">
        <v>4</v>
      </c>
    </row>
    <row r="41" spans="1:11" ht="15.75" thickBot="1">
      <c r="A41" s="16">
        <v>38</v>
      </c>
      <c r="B41" s="23">
        <v>0.27</v>
      </c>
      <c r="C41" s="18">
        <v>19985</v>
      </c>
      <c r="D41" s="18">
        <v>5395.9500000000007</v>
      </c>
      <c r="E41" s="16">
        <v>5</v>
      </c>
      <c r="F41" s="16">
        <v>3</v>
      </c>
      <c r="G41" s="60"/>
      <c r="H41" s="60"/>
      <c r="I41" s="60"/>
      <c r="J41" s="60"/>
      <c r="K41" s="60"/>
    </row>
    <row r="42" spans="1:11">
      <c r="A42" s="16">
        <v>39</v>
      </c>
      <c r="B42" s="23">
        <v>0.03</v>
      </c>
      <c r="C42" s="18">
        <v>20160</v>
      </c>
      <c r="D42" s="18">
        <v>604.79999999999995</v>
      </c>
      <c r="E42" s="16">
        <v>5</v>
      </c>
      <c r="F42" s="16">
        <v>3</v>
      </c>
      <c r="G42" s="60"/>
      <c r="H42" s="31" t="s">
        <v>37</v>
      </c>
      <c r="I42" s="60"/>
      <c r="J42" s="28" t="s">
        <v>37</v>
      </c>
      <c r="K42" s="28" t="s">
        <v>34</v>
      </c>
    </row>
    <row r="43" spans="1:11">
      <c r="A43" s="16">
        <v>40</v>
      </c>
      <c r="B43" s="23">
        <v>0.46</v>
      </c>
      <c r="C43" s="18">
        <v>26616</v>
      </c>
      <c r="D43" s="18">
        <v>12243.36</v>
      </c>
      <c r="E43" s="16">
        <v>5</v>
      </c>
      <c r="F43" s="16">
        <v>3</v>
      </c>
      <c r="G43" s="60"/>
      <c r="H43" s="16">
        <v>100</v>
      </c>
      <c r="I43" s="60"/>
      <c r="J43" s="30">
        <v>100</v>
      </c>
      <c r="K43" s="26">
        <v>6</v>
      </c>
    </row>
    <row r="44" spans="1:11">
      <c r="A44" s="16">
        <v>41</v>
      </c>
      <c r="B44" s="23">
        <v>0.26</v>
      </c>
      <c r="C44" s="18">
        <v>28018</v>
      </c>
      <c r="D44" s="18">
        <v>7284.68</v>
      </c>
      <c r="E44" s="16">
        <v>5</v>
      </c>
      <c r="F44" s="16">
        <v>3</v>
      </c>
      <c r="G44" s="60"/>
      <c r="H44" s="16">
        <v>500</v>
      </c>
      <c r="I44" s="60"/>
      <c r="J44" s="30">
        <v>500</v>
      </c>
      <c r="K44" s="26">
        <v>12</v>
      </c>
    </row>
    <row r="45" spans="1:11">
      <c r="A45" s="16">
        <v>42</v>
      </c>
      <c r="B45" s="23">
        <v>0.11</v>
      </c>
      <c r="C45" s="18">
        <v>28950</v>
      </c>
      <c r="D45" s="18">
        <v>3184.5</v>
      </c>
      <c r="E45" s="16">
        <v>4</v>
      </c>
      <c r="F45" s="16">
        <v>3</v>
      </c>
      <c r="G45" s="60"/>
      <c r="H45" s="16">
        <v>1000</v>
      </c>
      <c r="I45" s="60"/>
      <c r="J45" s="30">
        <v>1000</v>
      </c>
      <c r="K45" s="26">
        <v>8</v>
      </c>
    </row>
    <row r="46" spans="1:11">
      <c r="A46" s="16">
        <v>43</v>
      </c>
      <c r="B46" s="23">
        <v>0.18</v>
      </c>
      <c r="C46" s="18">
        <v>29646</v>
      </c>
      <c r="D46" s="18">
        <v>5336.28</v>
      </c>
      <c r="E46" s="16">
        <v>4</v>
      </c>
      <c r="F46" s="16">
        <v>3</v>
      </c>
      <c r="G46" s="60"/>
      <c r="H46" s="24">
        <v>2000</v>
      </c>
      <c r="I46" s="60"/>
      <c r="J46" s="30">
        <v>2000</v>
      </c>
      <c r="K46" s="26">
        <v>6</v>
      </c>
    </row>
    <row r="47" spans="1:11">
      <c r="A47" s="16">
        <v>44</v>
      </c>
      <c r="B47" s="23">
        <v>0.37</v>
      </c>
      <c r="C47" s="18">
        <v>31019</v>
      </c>
      <c r="D47" s="18">
        <v>11477.03</v>
      </c>
      <c r="E47" s="16">
        <v>6</v>
      </c>
      <c r="F47" s="16">
        <v>3</v>
      </c>
      <c r="G47" s="60"/>
      <c r="H47" s="24">
        <v>4000</v>
      </c>
      <c r="I47" s="60"/>
      <c r="J47" s="30">
        <v>4000</v>
      </c>
      <c r="K47" s="26">
        <v>8</v>
      </c>
    </row>
    <row r="48" spans="1:11">
      <c r="A48" s="16">
        <v>45</v>
      </c>
      <c r="B48" s="23">
        <v>0.2</v>
      </c>
      <c r="C48" s="18">
        <v>31305</v>
      </c>
      <c r="D48" s="18">
        <v>6261</v>
      </c>
      <c r="E48" s="16">
        <v>2</v>
      </c>
      <c r="F48" s="16">
        <v>3</v>
      </c>
      <c r="G48" s="60"/>
      <c r="H48" s="24">
        <v>8000</v>
      </c>
      <c r="I48" s="60"/>
      <c r="J48" s="30">
        <v>8000</v>
      </c>
      <c r="K48" s="26">
        <v>10</v>
      </c>
    </row>
    <row r="49" spans="1:12">
      <c r="A49" s="16">
        <v>46</v>
      </c>
      <c r="B49" s="23">
        <v>0.21</v>
      </c>
      <c r="C49" s="18">
        <v>34769</v>
      </c>
      <c r="D49" s="18">
        <v>7301.49</v>
      </c>
      <c r="E49" s="16">
        <v>7</v>
      </c>
      <c r="F49" s="16">
        <v>3</v>
      </c>
      <c r="G49" s="60"/>
      <c r="H49" s="24">
        <v>16000</v>
      </c>
      <c r="I49" s="60"/>
      <c r="J49" s="30">
        <v>16000</v>
      </c>
      <c r="K49" s="26">
        <v>7</v>
      </c>
      <c r="L49" s="60"/>
    </row>
    <row r="50" spans="1:12">
      <c r="A50" s="16">
        <v>47</v>
      </c>
      <c r="B50" s="23">
        <v>0.1</v>
      </c>
      <c r="C50" s="18">
        <v>34817</v>
      </c>
      <c r="D50" s="18">
        <v>3481.7000000000003</v>
      </c>
      <c r="E50" s="16">
        <v>4</v>
      </c>
      <c r="F50" s="16">
        <v>3</v>
      </c>
      <c r="G50" s="60"/>
      <c r="H50" s="24">
        <v>20000</v>
      </c>
      <c r="I50" s="60"/>
      <c r="J50" s="30">
        <v>20000</v>
      </c>
      <c r="K50" s="26">
        <v>1</v>
      </c>
      <c r="L50" s="60"/>
    </row>
    <row r="51" spans="1:12" ht="15.75" thickBot="1">
      <c r="A51" s="16">
        <v>48</v>
      </c>
      <c r="B51" s="23">
        <v>0.14000000000000001</v>
      </c>
      <c r="C51" s="18">
        <v>38609</v>
      </c>
      <c r="D51" s="18">
        <v>5405.26</v>
      </c>
      <c r="E51" s="16">
        <v>1</v>
      </c>
      <c r="F51" s="16">
        <v>3</v>
      </c>
      <c r="G51" s="60"/>
      <c r="H51" s="24"/>
      <c r="I51" s="60"/>
      <c r="J51" s="27" t="s">
        <v>35</v>
      </c>
      <c r="K51" s="27">
        <v>2</v>
      </c>
      <c r="L51" s="60"/>
    </row>
    <row r="52" spans="1:12">
      <c r="A52" s="16">
        <v>49</v>
      </c>
      <c r="B52" s="23">
        <v>0.09</v>
      </c>
      <c r="C52" s="18">
        <v>38923</v>
      </c>
      <c r="D52" s="18">
        <v>3503.0699999999997</v>
      </c>
      <c r="E52" s="16">
        <v>2</v>
      </c>
      <c r="F52" s="16">
        <v>3</v>
      </c>
      <c r="G52" s="60"/>
      <c r="H52" s="24"/>
      <c r="I52" s="60"/>
      <c r="J52" s="60"/>
      <c r="K52" s="60"/>
      <c r="L52" s="60"/>
    </row>
    <row r="53" spans="1:12">
      <c r="A53" s="16">
        <v>50</v>
      </c>
      <c r="B53" s="23">
        <v>0.16</v>
      </c>
      <c r="C53" s="18">
        <v>40536</v>
      </c>
      <c r="D53" s="18">
        <v>6485.76</v>
      </c>
      <c r="E53" s="16">
        <v>4</v>
      </c>
      <c r="F53" s="16">
        <v>3</v>
      </c>
      <c r="G53" s="60"/>
      <c r="H53" s="60"/>
      <c r="I53" s="60"/>
      <c r="J53" s="60"/>
      <c r="K53" s="60"/>
      <c r="L53" s="60"/>
    </row>
    <row r="54" spans="1:12">
      <c r="A54" s="16">
        <v>51</v>
      </c>
      <c r="B54" s="23">
        <v>0.22</v>
      </c>
      <c r="C54" s="18">
        <v>54851</v>
      </c>
      <c r="D54" s="18">
        <v>12067.22</v>
      </c>
      <c r="E54" s="16">
        <v>6</v>
      </c>
      <c r="F54" s="16">
        <v>3</v>
      </c>
      <c r="G54" s="60"/>
      <c r="H54" s="60"/>
      <c r="I54" s="60"/>
      <c r="J54" s="60"/>
      <c r="K54" s="60"/>
      <c r="L54" s="60"/>
    </row>
    <row r="55" spans="1:12">
      <c r="A55" s="16">
        <v>52</v>
      </c>
      <c r="B55" s="23">
        <v>0.21</v>
      </c>
      <c r="C55" s="18">
        <v>54861</v>
      </c>
      <c r="D55" s="18">
        <v>11520.81</v>
      </c>
      <c r="E55" s="16">
        <v>7</v>
      </c>
      <c r="F55" s="16">
        <v>3</v>
      </c>
      <c r="G55" s="60"/>
      <c r="H55" s="60"/>
      <c r="I55" s="60"/>
      <c r="J55" s="60"/>
      <c r="K55" s="60"/>
      <c r="L55" s="60"/>
    </row>
    <row r="56" spans="1:12">
      <c r="A56" s="16">
        <v>53</v>
      </c>
      <c r="B56" s="23">
        <v>0.17</v>
      </c>
      <c r="C56" s="18">
        <v>58063</v>
      </c>
      <c r="D56" s="18">
        <v>9870.7100000000009</v>
      </c>
      <c r="E56" s="16">
        <v>5</v>
      </c>
      <c r="F56" s="16">
        <v>3</v>
      </c>
      <c r="G56" s="60"/>
      <c r="H56" s="60"/>
      <c r="I56" s="60"/>
      <c r="J56" s="60"/>
      <c r="K56" s="60"/>
      <c r="L56" s="60"/>
    </row>
    <row r="57" spans="1:12">
      <c r="A57" s="16">
        <v>54</v>
      </c>
      <c r="B57" s="23">
        <v>0.11</v>
      </c>
      <c r="C57" s="18">
        <v>62862</v>
      </c>
      <c r="D57" s="18">
        <v>6914.82</v>
      </c>
      <c r="E57" s="16">
        <v>4</v>
      </c>
      <c r="F57" s="16">
        <v>3</v>
      </c>
      <c r="G57" s="60"/>
      <c r="H57" s="60"/>
      <c r="I57" s="60"/>
      <c r="J57" s="60"/>
      <c r="K57" s="60"/>
      <c r="L57" s="60"/>
    </row>
    <row r="58" spans="1:12">
      <c r="A58" s="16">
        <v>55</v>
      </c>
      <c r="B58" s="23">
        <v>7.0000000000000007E-2</v>
      </c>
      <c r="C58" s="18">
        <v>78574</v>
      </c>
      <c r="D58" s="18">
        <v>5500.18</v>
      </c>
      <c r="E58" s="16">
        <v>3</v>
      </c>
      <c r="F58" s="16">
        <v>3</v>
      </c>
      <c r="G58" s="60"/>
      <c r="H58" s="60"/>
      <c r="I58" s="60"/>
      <c r="J58" s="60"/>
      <c r="K58" s="60"/>
      <c r="L58" s="60"/>
    </row>
    <row r="59" spans="1:12">
      <c r="A59" s="16">
        <v>56</v>
      </c>
      <c r="B59" s="23">
        <v>0.14000000000000001</v>
      </c>
      <c r="C59" s="18">
        <v>92776</v>
      </c>
      <c r="D59" s="18">
        <v>12988.640000000001</v>
      </c>
      <c r="E59" s="16">
        <v>4</v>
      </c>
      <c r="F59" s="16">
        <v>3</v>
      </c>
      <c r="G59" s="60"/>
      <c r="H59" s="60"/>
      <c r="I59" s="60"/>
      <c r="J59" s="60"/>
      <c r="K59" s="60"/>
      <c r="L59" s="60"/>
    </row>
    <row r="60" spans="1:12">
      <c r="A60" s="16">
        <v>57</v>
      </c>
      <c r="B60" s="23">
        <v>0.15</v>
      </c>
      <c r="C60" s="18">
        <v>112837</v>
      </c>
      <c r="D60" s="18">
        <v>16925.55</v>
      </c>
      <c r="E60" s="16">
        <v>1</v>
      </c>
      <c r="F60" s="16">
        <v>3</v>
      </c>
      <c r="G60" s="60"/>
      <c r="H60" s="60"/>
      <c r="I60" s="60"/>
      <c r="J60" s="60"/>
      <c r="K60" s="60"/>
      <c r="L60" s="60"/>
    </row>
    <row r="61" spans="1:12">
      <c r="A61" s="16">
        <v>58</v>
      </c>
      <c r="B61" s="23">
        <v>0.13</v>
      </c>
      <c r="C61" s="18">
        <v>115999</v>
      </c>
      <c r="D61" s="18">
        <v>15079.87</v>
      </c>
      <c r="E61" s="16">
        <v>4</v>
      </c>
      <c r="F61" s="16">
        <v>3</v>
      </c>
      <c r="G61" s="60"/>
      <c r="H61" s="60"/>
      <c r="I61" s="60"/>
      <c r="J61" s="60"/>
      <c r="K61" s="60"/>
      <c r="L61" s="60"/>
    </row>
    <row r="62" spans="1:12">
      <c r="A62" s="16">
        <v>59</v>
      </c>
      <c r="B62" s="23">
        <v>0.21</v>
      </c>
      <c r="C62" s="18">
        <v>120854</v>
      </c>
      <c r="D62" s="18">
        <v>25379.34</v>
      </c>
      <c r="E62" s="16">
        <v>5</v>
      </c>
      <c r="F62" s="16">
        <v>3</v>
      </c>
      <c r="G62" s="60"/>
      <c r="H62" s="60"/>
      <c r="I62" s="60"/>
      <c r="J62" s="60"/>
      <c r="K62" s="60"/>
      <c r="L62" s="60"/>
    </row>
    <row r="63" spans="1:12">
      <c r="A63" s="16">
        <v>60</v>
      </c>
      <c r="B63" s="23">
        <v>0.14000000000000001</v>
      </c>
      <c r="C63" s="18">
        <v>179101</v>
      </c>
      <c r="D63" s="18">
        <v>25074.140000000003</v>
      </c>
      <c r="E63" s="16">
        <v>6</v>
      </c>
      <c r="F63" s="16">
        <v>3</v>
      </c>
      <c r="G63" s="60"/>
      <c r="H63" s="60"/>
      <c r="I63" s="60"/>
      <c r="J63" s="60"/>
      <c r="K63" s="60"/>
      <c r="L63" s="60"/>
    </row>
    <row r="64" spans="1:12">
      <c r="A64" s="16"/>
      <c r="B64" s="20"/>
      <c r="C64" s="16"/>
      <c r="D64" s="16"/>
      <c r="E64" s="16"/>
      <c r="F64" s="16"/>
      <c r="G64" s="60"/>
      <c r="H64" s="60"/>
      <c r="I64" s="60"/>
      <c r="J64" s="60"/>
      <c r="K64" s="60"/>
      <c r="L64" s="60"/>
    </row>
    <row r="65" spans="1:6">
      <c r="A65" s="16" t="s">
        <v>38</v>
      </c>
      <c r="B65" s="20"/>
      <c r="C65" s="16"/>
      <c r="D65" s="16"/>
      <c r="E65" s="16"/>
      <c r="F65" s="16"/>
    </row>
    <row r="66" spans="1:6" s="11" customFormat="1">
      <c r="A66" s="16"/>
      <c r="B66" s="20"/>
      <c r="C66" s="16"/>
      <c r="D66" s="16"/>
      <c r="E66" s="16"/>
      <c r="F66" s="16"/>
    </row>
    <row r="67" spans="1:6" s="11" customFormat="1">
      <c r="A67" s="16"/>
      <c r="B67" s="20"/>
      <c r="C67" s="16"/>
      <c r="D67" s="16"/>
      <c r="E67" s="16"/>
      <c r="F67" s="16"/>
    </row>
    <row r="68" spans="1:6" s="11" customFormat="1">
      <c r="A68" s="16"/>
      <c r="B68" s="20"/>
      <c r="C68" s="16"/>
      <c r="D68" s="16"/>
      <c r="E68" s="16"/>
      <c r="F68" s="16"/>
    </row>
    <row r="69" spans="1:6" s="11" customFormat="1">
      <c r="A69" s="16"/>
      <c r="B69" s="20"/>
      <c r="C69" s="16"/>
      <c r="D69" s="16"/>
      <c r="E69" s="16"/>
      <c r="F69" s="16"/>
    </row>
    <row r="70" spans="1:6" s="11" customFormat="1">
      <c r="A70" s="16"/>
      <c r="B70" s="20"/>
      <c r="C70" s="16"/>
      <c r="D70" s="16"/>
      <c r="E70" s="16"/>
      <c r="F70" s="16"/>
    </row>
    <row r="74" spans="1:6">
      <c r="A74" s="66"/>
      <c r="B74" s="66"/>
      <c r="E74" s="60"/>
      <c r="F74" s="60"/>
    </row>
    <row r="75" spans="1:6">
      <c r="A75" s="66"/>
      <c r="B75" s="66"/>
      <c r="C75" s="66"/>
      <c r="E75" s="60"/>
      <c r="F75" s="60"/>
    </row>
    <row r="76" spans="1:6">
      <c r="A76" s="66"/>
      <c r="B76" s="66"/>
      <c r="C76" s="66"/>
      <c r="E76" s="60"/>
      <c r="F76" s="60"/>
    </row>
    <row r="77" spans="1:6">
      <c r="A77" s="66"/>
      <c r="B77" s="66"/>
      <c r="C77" s="66"/>
      <c r="D77" s="66"/>
      <c r="E77" s="66"/>
      <c r="F77" s="60"/>
    </row>
    <row r="78" spans="1:6">
      <c r="A78" s="66"/>
      <c r="B78" s="66"/>
      <c r="C78" s="66"/>
      <c r="D78" s="66"/>
      <c r="E78" s="66"/>
      <c r="F78" s="60"/>
    </row>
    <row r="79" spans="1:6">
      <c r="A79" s="66"/>
      <c r="B79" s="66"/>
      <c r="C79" s="66"/>
      <c r="D79" s="66"/>
      <c r="E79" s="66"/>
      <c r="F79" s="60"/>
    </row>
    <row r="80" spans="1:6">
      <c r="A80" s="66"/>
      <c r="B80" s="66"/>
      <c r="C80" s="66"/>
      <c r="D80" s="66"/>
      <c r="E80" s="66"/>
      <c r="F80" s="60"/>
    </row>
    <row r="81" spans="1:5">
      <c r="A81" s="66"/>
      <c r="B81" s="66"/>
      <c r="C81" s="66"/>
      <c r="D81" s="66"/>
      <c r="E81" s="66"/>
    </row>
    <row r="82" spans="1:5">
      <c r="A82" s="66"/>
      <c r="B82" s="66"/>
      <c r="C82" s="66"/>
      <c r="D82" s="66"/>
      <c r="E82" s="66"/>
    </row>
    <row r="83" spans="1:5">
      <c r="A83" s="66"/>
      <c r="B83" s="66"/>
      <c r="C83" s="66"/>
      <c r="D83" s="66"/>
      <c r="E83" s="66"/>
    </row>
    <row r="84" spans="1:5">
      <c r="A84" s="66"/>
      <c r="B84" s="66"/>
      <c r="C84" s="66"/>
      <c r="D84" s="66"/>
      <c r="E84" s="66"/>
    </row>
    <row r="85" spans="1:5">
      <c r="A85" s="66"/>
      <c r="B85" s="66"/>
      <c r="C85" s="66"/>
      <c r="D85" s="66"/>
      <c r="E85" s="66"/>
    </row>
    <row r="86" spans="1:5">
      <c r="A86" s="66"/>
      <c r="B86" s="66"/>
      <c r="C86" s="66"/>
      <c r="E86" s="60"/>
    </row>
    <row r="87" spans="1:5">
      <c r="A87" s="66"/>
      <c r="B87" s="66"/>
      <c r="C87" s="66"/>
      <c r="E87" s="60"/>
    </row>
  </sheetData>
  <sortState xmlns:xlrd2="http://schemas.microsoft.com/office/spreadsheetml/2017/richdata2" ref="J43:J50">
    <sortCondition ref="J4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CA0-CFF2-4C8D-8D08-ED7DB70DB1BA}">
  <sheetPr codeName="Sheet4"/>
  <dimension ref="A1:W514"/>
  <sheetViews>
    <sheetView topLeftCell="A40" workbookViewId="0">
      <selection activeCell="R22" sqref="R22"/>
    </sheetView>
  </sheetViews>
  <sheetFormatPr defaultRowHeight="15"/>
  <cols>
    <col min="2" max="2" width="7.42578125" bestFit="1" customWidth="1"/>
    <col min="3" max="3" width="9.42578125" bestFit="1" customWidth="1"/>
    <col min="4" max="4" width="17" bestFit="1" customWidth="1"/>
    <col min="5" max="5" width="7.42578125" bestFit="1" customWidth="1"/>
    <col min="6" max="6" width="8.42578125" bestFit="1" customWidth="1"/>
    <col min="7" max="7" width="8.140625" bestFit="1" customWidth="1"/>
    <col min="8" max="8" width="12" bestFit="1" customWidth="1"/>
    <col min="9" max="9" width="2.5703125" customWidth="1"/>
    <col min="10" max="10" width="13.140625" bestFit="1" customWidth="1"/>
    <col min="11" max="11" width="24.5703125" bestFit="1" customWidth="1"/>
    <col min="14" max="14" width="12.42578125" bestFit="1" customWidth="1"/>
    <col min="15" max="15" width="14" bestFit="1" customWidth="1"/>
    <col min="16" max="16" width="23.42578125" bestFit="1" customWidth="1"/>
    <col min="17" max="17" width="5.85546875" bestFit="1" customWidth="1"/>
    <col min="18" max="18" width="13.140625" bestFit="1" customWidth="1"/>
    <col min="19" max="19" width="14.85546875" bestFit="1" customWidth="1"/>
    <col min="20" max="20" width="24.5703125" bestFit="1" customWidth="1"/>
    <col min="21" max="42" width="5.85546875" bestFit="1" customWidth="1"/>
    <col min="43" max="43" width="4.85546875" bestFit="1" customWidth="1"/>
    <col min="44" max="47" width="5.85546875" bestFit="1" customWidth="1"/>
    <col min="48" max="48" width="4.85546875" bestFit="1" customWidth="1"/>
    <col min="49" max="56" width="5.85546875" bestFit="1" customWidth="1"/>
    <col min="57" max="57" width="4.85546875" bestFit="1" customWidth="1"/>
    <col min="58" max="64" width="5.85546875" bestFit="1" customWidth="1"/>
    <col min="65" max="65" width="4.85546875" bestFit="1" customWidth="1"/>
    <col min="66" max="71" width="5.85546875" bestFit="1" customWidth="1"/>
    <col min="72" max="72" width="4.85546875" bestFit="1" customWidth="1"/>
    <col min="73" max="74" width="5.85546875" bestFit="1" customWidth="1"/>
    <col min="75" max="75" width="4.85546875" bestFit="1" customWidth="1"/>
    <col min="76" max="79" width="5.85546875" bestFit="1" customWidth="1"/>
    <col min="80" max="80" width="4.85546875" bestFit="1" customWidth="1"/>
    <col min="81" max="90" width="5.85546875" bestFit="1" customWidth="1"/>
    <col min="91" max="91" width="4.85546875" bestFit="1" customWidth="1"/>
    <col min="92" max="96" width="5.85546875" bestFit="1" customWidth="1"/>
    <col min="97" max="97" width="4.85546875" bestFit="1" customWidth="1"/>
    <col min="98" max="107" width="5.85546875" bestFit="1" customWidth="1"/>
    <col min="108" max="108" width="2.85546875" bestFit="1" customWidth="1"/>
    <col min="109" max="109" width="5.85546875" bestFit="1" customWidth="1"/>
    <col min="110" max="110" width="4.85546875" bestFit="1" customWidth="1"/>
    <col min="111" max="115" width="5.85546875" bestFit="1" customWidth="1"/>
    <col min="116" max="116" width="4.85546875" bestFit="1" customWidth="1"/>
    <col min="117" max="124" width="5.85546875" bestFit="1" customWidth="1"/>
    <col min="125" max="125" width="4.85546875" bestFit="1" customWidth="1"/>
    <col min="126" max="131" width="5.85546875" bestFit="1" customWidth="1"/>
    <col min="132" max="132" width="4.85546875" bestFit="1" customWidth="1"/>
    <col min="133" max="148" width="5.85546875" bestFit="1" customWidth="1"/>
    <col min="149" max="149" width="4.85546875" bestFit="1" customWidth="1"/>
    <col min="150" max="153" width="5.85546875" bestFit="1" customWidth="1"/>
    <col min="154" max="154" width="4.85546875" bestFit="1" customWidth="1"/>
    <col min="155" max="157" width="5.85546875" bestFit="1" customWidth="1"/>
    <col min="158" max="158" width="4.85546875" bestFit="1" customWidth="1"/>
    <col min="159" max="160" width="5.85546875" bestFit="1" customWidth="1"/>
    <col min="161" max="161" width="4.85546875" bestFit="1" customWidth="1"/>
    <col min="162" max="179" width="5.85546875" bestFit="1" customWidth="1"/>
    <col min="180" max="180" width="4.85546875" bestFit="1" customWidth="1"/>
    <col min="181" max="197" width="5.85546875" bestFit="1" customWidth="1"/>
    <col min="198" max="198" width="4.85546875" bestFit="1" customWidth="1"/>
    <col min="199" max="203" width="5.85546875" bestFit="1" customWidth="1"/>
    <col min="204" max="204" width="4.85546875" bestFit="1" customWidth="1"/>
    <col min="205" max="216" width="5.85546875" bestFit="1" customWidth="1"/>
    <col min="217" max="217" width="2.85546875" bestFit="1" customWidth="1"/>
    <col min="218" max="220" width="5.85546875" bestFit="1" customWidth="1"/>
    <col min="221" max="221" width="4.85546875" bestFit="1" customWidth="1"/>
    <col min="222" max="224" width="5.85546875" bestFit="1" customWidth="1"/>
    <col min="225" max="225" width="4.85546875" bestFit="1" customWidth="1"/>
    <col min="226" max="234" width="5.85546875" bestFit="1" customWidth="1"/>
    <col min="235" max="235" width="4.85546875" bestFit="1" customWidth="1"/>
    <col min="236" max="242" width="5.85546875" bestFit="1" customWidth="1"/>
    <col min="243" max="243" width="4.85546875" bestFit="1" customWidth="1"/>
    <col min="244" max="262" width="5.85546875" bestFit="1" customWidth="1"/>
    <col min="263" max="263" width="4.85546875" bestFit="1" customWidth="1"/>
    <col min="264" max="278" width="5.85546875" bestFit="1" customWidth="1"/>
    <col min="279" max="279" width="4.85546875" bestFit="1" customWidth="1"/>
    <col min="280" max="283" width="5.85546875" bestFit="1" customWidth="1"/>
    <col min="284" max="284" width="4.85546875" bestFit="1" customWidth="1"/>
    <col min="285" max="292" width="5.85546875" bestFit="1" customWidth="1"/>
    <col min="293" max="293" width="4.85546875" bestFit="1" customWidth="1"/>
    <col min="294" max="297" width="5.85546875" bestFit="1" customWidth="1"/>
    <col min="298" max="298" width="4.85546875" bestFit="1" customWidth="1"/>
    <col min="299" max="305" width="5.85546875" bestFit="1" customWidth="1"/>
    <col min="306" max="306" width="4.85546875" bestFit="1" customWidth="1"/>
    <col min="307" max="309" width="5.85546875" bestFit="1" customWidth="1"/>
    <col min="310" max="310" width="4.85546875" bestFit="1" customWidth="1"/>
    <col min="311" max="318" width="5.85546875" bestFit="1" customWidth="1"/>
    <col min="319" max="319" width="4.85546875" bestFit="1" customWidth="1"/>
    <col min="320" max="324" width="5.85546875" bestFit="1" customWidth="1"/>
    <col min="325" max="325" width="2.85546875" bestFit="1" customWidth="1"/>
    <col min="326" max="330" width="5.85546875" bestFit="1" customWidth="1"/>
    <col min="331" max="331" width="4.85546875" bestFit="1" customWidth="1"/>
    <col min="332" max="338" width="5.85546875" bestFit="1" customWidth="1"/>
    <col min="339" max="339" width="4.85546875" bestFit="1" customWidth="1"/>
    <col min="340" max="346" width="5.85546875" bestFit="1" customWidth="1"/>
    <col min="347" max="347" width="4.85546875" bestFit="1" customWidth="1"/>
    <col min="348" max="352" width="5.85546875" bestFit="1" customWidth="1"/>
    <col min="353" max="362" width="6.85546875" bestFit="1" customWidth="1"/>
    <col min="363" max="363" width="5.85546875" bestFit="1" customWidth="1"/>
    <col min="364" max="365" width="6.85546875" bestFit="1" customWidth="1"/>
    <col min="366" max="366" width="5.85546875" bestFit="1" customWidth="1"/>
    <col min="367" max="369" width="6.85546875" bestFit="1" customWidth="1"/>
    <col min="370" max="370" width="5.85546875" bestFit="1" customWidth="1"/>
    <col min="371" max="381" width="6.85546875" bestFit="1" customWidth="1"/>
    <col min="382" max="383" width="5.85546875" bestFit="1" customWidth="1"/>
    <col min="384" max="386" width="6.85546875" bestFit="1" customWidth="1"/>
    <col min="387" max="387" width="5.85546875" bestFit="1" customWidth="1"/>
    <col min="388" max="388" width="6.85546875" bestFit="1" customWidth="1"/>
    <col min="389" max="389" width="3.85546875" bestFit="1" customWidth="1"/>
    <col min="390" max="390" width="5.85546875" bestFit="1" customWidth="1"/>
    <col min="391" max="398" width="6.85546875" bestFit="1" customWidth="1"/>
    <col min="399" max="399" width="5.85546875" bestFit="1" customWidth="1"/>
    <col min="400" max="400" width="6.85546875" bestFit="1" customWidth="1"/>
    <col min="401" max="401" width="5.85546875" bestFit="1" customWidth="1"/>
    <col min="402" max="404" width="6.85546875" bestFit="1" customWidth="1"/>
    <col min="405" max="405" width="23.42578125" bestFit="1" customWidth="1"/>
    <col min="406" max="409" width="5.85546875" bestFit="1" customWidth="1"/>
    <col min="410" max="410" width="4.85546875" bestFit="1" customWidth="1"/>
    <col min="411" max="417" width="5.85546875" bestFit="1" customWidth="1"/>
    <col min="418" max="418" width="4.85546875" bestFit="1" customWidth="1"/>
    <col min="419" max="441" width="5.85546875" bestFit="1" customWidth="1"/>
    <col min="442" max="442" width="4.85546875" bestFit="1" customWidth="1"/>
    <col min="443" max="446" width="5.85546875" bestFit="1" customWidth="1"/>
    <col min="447" max="447" width="4.85546875" bestFit="1" customWidth="1"/>
    <col min="448" max="455" width="5.85546875" bestFit="1" customWidth="1"/>
    <col min="456" max="456" width="4.85546875" bestFit="1" customWidth="1"/>
    <col min="457" max="463" width="5.85546875" bestFit="1" customWidth="1"/>
    <col min="464" max="464" width="4.85546875" bestFit="1" customWidth="1"/>
    <col min="465" max="470" width="5.85546875" bestFit="1" customWidth="1"/>
    <col min="471" max="471" width="4.85546875" bestFit="1" customWidth="1"/>
    <col min="472" max="473" width="5.85546875" bestFit="1" customWidth="1"/>
    <col min="474" max="474" width="4.85546875" bestFit="1" customWidth="1"/>
    <col min="475" max="478" width="5.85546875" bestFit="1" customWidth="1"/>
    <col min="479" max="479" width="4.85546875" bestFit="1" customWidth="1"/>
    <col min="480" max="489" width="5.85546875" bestFit="1" customWidth="1"/>
    <col min="490" max="490" width="4.85546875" bestFit="1" customWidth="1"/>
    <col min="491" max="495" width="5.85546875" bestFit="1" customWidth="1"/>
    <col min="496" max="496" width="4.85546875" bestFit="1" customWidth="1"/>
    <col min="497" max="506" width="5.85546875" bestFit="1" customWidth="1"/>
    <col min="507" max="507" width="2.85546875" bestFit="1" customWidth="1"/>
    <col min="508" max="508" width="5.85546875" bestFit="1" customWidth="1"/>
    <col min="509" max="509" width="4.85546875" bestFit="1" customWidth="1"/>
    <col min="510" max="514" width="5.85546875" bestFit="1" customWidth="1"/>
    <col min="515" max="515" width="4.85546875" bestFit="1" customWidth="1"/>
    <col min="516" max="523" width="5.85546875" bestFit="1" customWidth="1"/>
    <col min="524" max="524" width="4.85546875" bestFit="1" customWidth="1"/>
    <col min="525" max="530" width="5.85546875" bestFit="1" customWidth="1"/>
    <col min="531" max="531" width="4.85546875" bestFit="1" customWidth="1"/>
    <col min="532" max="547" width="5.85546875" bestFit="1" customWidth="1"/>
    <col min="548" max="548" width="4.85546875" bestFit="1" customWidth="1"/>
    <col min="549" max="552" width="5.85546875" bestFit="1" customWidth="1"/>
    <col min="553" max="553" width="4.85546875" bestFit="1" customWidth="1"/>
    <col min="554" max="556" width="5.85546875" bestFit="1" customWidth="1"/>
    <col min="557" max="557" width="4.85546875" bestFit="1" customWidth="1"/>
    <col min="558" max="559" width="5.85546875" bestFit="1" customWidth="1"/>
    <col min="560" max="560" width="4.85546875" bestFit="1" customWidth="1"/>
    <col min="561" max="578" width="5.85546875" bestFit="1" customWidth="1"/>
    <col min="579" max="579" width="4.85546875" bestFit="1" customWidth="1"/>
    <col min="580" max="596" width="5.85546875" bestFit="1" customWidth="1"/>
    <col min="597" max="597" width="4.85546875" bestFit="1" customWidth="1"/>
    <col min="598" max="602" width="5.85546875" bestFit="1" customWidth="1"/>
    <col min="603" max="603" width="4.85546875" bestFit="1" customWidth="1"/>
    <col min="604" max="615" width="5.85546875" bestFit="1" customWidth="1"/>
    <col min="616" max="616" width="2.85546875" bestFit="1" customWidth="1"/>
    <col min="617" max="619" width="5.85546875" bestFit="1" customWidth="1"/>
    <col min="620" max="620" width="4.85546875" bestFit="1" customWidth="1"/>
    <col min="621" max="623" width="5.85546875" bestFit="1" customWidth="1"/>
    <col min="624" max="624" width="4.85546875" bestFit="1" customWidth="1"/>
    <col min="625" max="633" width="5.85546875" bestFit="1" customWidth="1"/>
    <col min="634" max="634" width="4.85546875" bestFit="1" customWidth="1"/>
    <col min="635" max="641" width="5.85546875" bestFit="1" customWidth="1"/>
    <col min="642" max="642" width="4.85546875" bestFit="1" customWidth="1"/>
    <col min="643" max="661" width="5.85546875" bestFit="1" customWidth="1"/>
    <col min="662" max="662" width="4.85546875" bestFit="1" customWidth="1"/>
    <col min="663" max="677" width="5.85546875" bestFit="1" customWidth="1"/>
    <col min="678" max="678" width="4.85546875" bestFit="1" customWidth="1"/>
    <col min="679" max="682" width="5.85546875" bestFit="1" customWidth="1"/>
    <col min="683" max="683" width="4.85546875" bestFit="1" customWidth="1"/>
    <col min="684" max="691" width="5.85546875" bestFit="1" customWidth="1"/>
    <col min="692" max="692" width="4.85546875" bestFit="1" customWidth="1"/>
    <col min="693" max="696" width="5.85546875" bestFit="1" customWidth="1"/>
    <col min="697" max="697" width="4.85546875" bestFit="1" customWidth="1"/>
    <col min="698" max="704" width="5.85546875" bestFit="1" customWidth="1"/>
    <col min="705" max="705" width="4.85546875" bestFit="1" customWidth="1"/>
    <col min="706" max="708" width="5.85546875" bestFit="1" customWidth="1"/>
    <col min="709" max="709" width="4.85546875" bestFit="1" customWidth="1"/>
    <col min="710" max="717" width="5.85546875" bestFit="1" customWidth="1"/>
    <col min="718" max="718" width="4.85546875" bestFit="1" customWidth="1"/>
    <col min="719" max="723" width="5.85546875" bestFit="1" customWidth="1"/>
    <col min="724" max="724" width="2.85546875" bestFit="1" customWidth="1"/>
    <col min="725" max="729" width="5.85546875" bestFit="1" customWidth="1"/>
    <col min="730" max="730" width="4.85546875" bestFit="1" customWidth="1"/>
    <col min="731" max="737" width="5.85546875" bestFit="1" customWidth="1"/>
    <col min="738" max="738" width="4.85546875" bestFit="1" customWidth="1"/>
    <col min="739" max="745" width="5.85546875" bestFit="1" customWidth="1"/>
    <col min="746" max="746" width="4.85546875" bestFit="1" customWidth="1"/>
    <col min="747" max="751" width="5.85546875" bestFit="1" customWidth="1"/>
    <col min="752" max="761" width="6.85546875" bestFit="1" customWidth="1"/>
    <col min="762" max="762" width="5.85546875" bestFit="1" customWidth="1"/>
    <col min="763" max="764" width="6.85546875" bestFit="1" customWidth="1"/>
    <col min="765" max="765" width="5.85546875" bestFit="1" customWidth="1"/>
    <col min="766" max="768" width="6.85546875" bestFit="1" customWidth="1"/>
    <col min="769" max="769" width="5.85546875" bestFit="1" customWidth="1"/>
    <col min="770" max="780" width="6.85546875" bestFit="1" customWidth="1"/>
    <col min="781" max="782" width="5.85546875" bestFit="1" customWidth="1"/>
    <col min="783" max="785" width="6.85546875" bestFit="1" customWidth="1"/>
    <col min="786" max="786" width="5.85546875" bestFit="1" customWidth="1"/>
    <col min="787" max="787" width="6.85546875" bestFit="1" customWidth="1"/>
    <col min="788" max="788" width="3.85546875" bestFit="1" customWidth="1"/>
    <col min="789" max="789" width="5.85546875" bestFit="1" customWidth="1"/>
    <col min="790" max="797" width="6.85546875" bestFit="1" customWidth="1"/>
    <col min="798" max="798" width="5.85546875" bestFit="1" customWidth="1"/>
    <col min="799" max="799" width="6.85546875" bestFit="1" customWidth="1"/>
    <col min="800" max="800" width="5.85546875" bestFit="1" customWidth="1"/>
    <col min="801" max="803" width="6.85546875" bestFit="1" customWidth="1"/>
    <col min="804" max="804" width="18.85546875" bestFit="1" customWidth="1"/>
    <col min="805" max="805" width="28.140625" bestFit="1" customWidth="1"/>
  </cols>
  <sheetData>
    <row r="1" spans="1:23">
      <c r="A1" s="36" t="s">
        <v>39</v>
      </c>
      <c r="B1" s="32"/>
      <c r="C1" s="32"/>
      <c r="D1" s="32"/>
      <c r="E1" s="32"/>
      <c r="F1" s="32"/>
      <c r="G1" s="32"/>
      <c r="H1" s="32"/>
      <c r="I1" s="60"/>
      <c r="J1" s="60"/>
      <c r="K1" s="60"/>
      <c r="L1" s="60"/>
      <c r="M1" s="60"/>
      <c r="N1" s="60"/>
      <c r="O1" s="60"/>
      <c r="P1" s="60"/>
      <c r="Q1" s="60"/>
      <c r="R1" s="60"/>
      <c r="S1" s="60"/>
      <c r="T1" s="60"/>
      <c r="U1" s="60"/>
      <c r="V1" s="60"/>
      <c r="W1" s="60"/>
    </row>
    <row r="3" spans="1:23" ht="15.75" thickBot="1">
      <c r="A3" s="38" t="s">
        <v>40</v>
      </c>
      <c r="B3" s="38" t="s">
        <v>41</v>
      </c>
      <c r="C3" s="38" t="s">
        <v>42</v>
      </c>
      <c r="D3" s="39" t="s">
        <v>43</v>
      </c>
      <c r="E3" s="38" t="s">
        <v>44</v>
      </c>
      <c r="F3" s="38" t="s">
        <v>45</v>
      </c>
      <c r="G3" s="38" t="s">
        <v>46</v>
      </c>
      <c r="H3" s="40" t="s">
        <v>47</v>
      </c>
      <c r="I3" s="60"/>
      <c r="J3" s="41" t="s">
        <v>48</v>
      </c>
      <c r="K3" s="60" t="s">
        <v>49</v>
      </c>
      <c r="L3" s="60"/>
      <c r="M3" s="60"/>
      <c r="N3" s="60"/>
      <c r="O3" s="60"/>
      <c r="P3" s="60"/>
      <c r="Q3" s="60"/>
      <c r="R3" s="60"/>
      <c r="S3" s="60"/>
      <c r="T3" s="60"/>
      <c r="U3" s="60"/>
      <c r="V3" s="60"/>
      <c r="W3" s="60"/>
    </row>
    <row r="4" spans="1:23" ht="15.75" thickTop="1">
      <c r="A4" s="32">
        <v>10001</v>
      </c>
      <c r="B4" s="32" t="s">
        <v>25</v>
      </c>
      <c r="C4" s="32" t="s">
        <v>50</v>
      </c>
      <c r="D4" s="37">
        <v>93816545</v>
      </c>
      <c r="E4" s="32" t="s">
        <v>51</v>
      </c>
      <c r="F4" s="33">
        <v>20.190000000000001</v>
      </c>
      <c r="G4" s="32" t="s">
        <v>52</v>
      </c>
      <c r="H4" s="34">
        <v>0.92986111111111114</v>
      </c>
      <c r="I4" s="60"/>
      <c r="J4" s="15" t="s">
        <v>53</v>
      </c>
      <c r="K4" s="29">
        <v>261</v>
      </c>
      <c r="L4" s="60"/>
      <c r="M4" s="60"/>
      <c r="N4" s="60"/>
      <c r="O4" s="60"/>
      <c r="P4" s="60"/>
      <c r="Q4" s="60"/>
      <c r="R4" s="60"/>
      <c r="S4" s="60"/>
      <c r="T4" s="60"/>
      <c r="U4" s="60"/>
      <c r="V4" s="60"/>
      <c r="W4" s="60"/>
    </row>
    <row r="5" spans="1:23">
      <c r="A5" s="32">
        <v>10002</v>
      </c>
      <c r="B5" s="32" t="s">
        <v>54</v>
      </c>
      <c r="C5" s="32" t="s">
        <v>55</v>
      </c>
      <c r="D5" s="37">
        <v>74083490</v>
      </c>
      <c r="E5" s="32" t="s">
        <v>51</v>
      </c>
      <c r="F5" s="33">
        <v>17.850000000000001</v>
      </c>
      <c r="G5" s="32" t="s">
        <v>52</v>
      </c>
      <c r="H5" s="34">
        <v>0.56041666666666667</v>
      </c>
      <c r="I5" s="60"/>
      <c r="J5" s="42" t="s">
        <v>25</v>
      </c>
      <c r="K5" s="29">
        <v>56</v>
      </c>
      <c r="L5" s="60"/>
      <c r="M5" s="60"/>
      <c r="N5" s="60"/>
      <c r="O5" s="60"/>
      <c r="P5" s="60"/>
      <c r="Q5" s="60"/>
      <c r="R5" s="60"/>
      <c r="S5" s="60"/>
      <c r="T5" s="60"/>
      <c r="U5" s="60"/>
      <c r="V5" s="60"/>
      <c r="W5" s="60"/>
    </row>
    <row r="6" spans="1:23">
      <c r="A6" s="32">
        <v>10003</v>
      </c>
      <c r="B6" s="32" t="s">
        <v>24</v>
      </c>
      <c r="C6" s="32" t="s">
        <v>55</v>
      </c>
      <c r="D6" s="37">
        <v>64942368</v>
      </c>
      <c r="E6" s="32" t="s">
        <v>51</v>
      </c>
      <c r="F6" s="33">
        <v>23.98</v>
      </c>
      <c r="G6" s="32" t="s">
        <v>52</v>
      </c>
      <c r="H6" s="34">
        <v>0.6020833333333333</v>
      </c>
      <c r="I6" s="60"/>
      <c r="J6" s="42" t="s">
        <v>24</v>
      </c>
      <c r="K6" s="29">
        <v>43</v>
      </c>
      <c r="L6" s="60"/>
      <c r="M6" s="60"/>
      <c r="N6" s="60"/>
      <c r="O6" s="60"/>
      <c r="P6" s="60"/>
      <c r="Q6" s="60"/>
      <c r="R6" s="41" t="s">
        <v>48</v>
      </c>
      <c r="S6" s="60" t="s">
        <v>56</v>
      </c>
      <c r="T6" s="60" t="s">
        <v>49</v>
      </c>
      <c r="U6" s="60"/>
      <c r="V6" s="60"/>
      <c r="W6" s="60"/>
    </row>
    <row r="7" spans="1:23">
      <c r="A7" s="32">
        <v>10004</v>
      </c>
      <c r="B7" s="32" t="s">
        <v>54</v>
      </c>
      <c r="C7" s="32" t="s">
        <v>50</v>
      </c>
      <c r="D7" s="37">
        <v>70560957</v>
      </c>
      <c r="E7" s="32" t="s">
        <v>57</v>
      </c>
      <c r="F7" s="33">
        <v>23.51</v>
      </c>
      <c r="G7" s="32" t="s">
        <v>53</v>
      </c>
      <c r="H7" s="34">
        <v>0.65138888888888891</v>
      </c>
      <c r="I7" s="60"/>
      <c r="J7" s="42" t="s">
        <v>16</v>
      </c>
      <c r="K7" s="29">
        <v>62</v>
      </c>
      <c r="L7" s="60"/>
      <c r="M7" s="60"/>
      <c r="N7" s="60"/>
      <c r="O7" s="60"/>
      <c r="P7" s="60"/>
      <c r="Q7" s="60"/>
      <c r="R7" s="15" t="s">
        <v>25</v>
      </c>
      <c r="S7" s="29"/>
      <c r="T7" s="29"/>
      <c r="U7" s="60"/>
      <c r="V7" s="60"/>
      <c r="W7" s="60"/>
    </row>
    <row r="8" spans="1:23">
      <c r="A8" s="32">
        <v>10005</v>
      </c>
      <c r="B8" s="32" t="s">
        <v>16</v>
      </c>
      <c r="C8" s="32" t="s">
        <v>55</v>
      </c>
      <c r="D8" s="37">
        <v>35208817</v>
      </c>
      <c r="E8" s="32" t="s">
        <v>51</v>
      </c>
      <c r="F8" s="33">
        <v>15.33</v>
      </c>
      <c r="G8" s="32" t="s">
        <v>53</v>
      </c>
      <c r="H8" s="34">
        <v>0.63958333333333328</v>
      </c>
      <c r="I8" s="60"/>
      <c r="J8" s="42" t="s">
        <v>54</v>
      </c>
      <c r="K8" s="29">
        <v>100</v>
      </c>
      <c r="L8" s="60"/>
      <c r="M8" s="60"/>
      <c r="N8" s="60"/>
      <c r="O8" s="60"/>
      <c r="P8" s="60"/>
      <c r="Q8" s="60"/>
      <c r="R8" s="42" t="s">
        <v>53</v>
      </c>
      <c r="S8" s="29">
        <v>3364.34</v>
      </c>
      <c r="T8" s="29">
        <v>56</v>
      </c>
      <c r="U8" s="60"/>
      <c r="V8" s="60"/>
      <c r="W8" s="60"/>
    </row>
    <row r="9" spans="1:23">
      <c r="A9" s="32">
        <v>10006</v>
      </c>
      <c r="B9" s="32" t="s">
        <v>54</v>
      </c>
      <c r="C9" s="32" t="s">
        <v>50</v>
      </c>
      <c r="D9" s="37">
        <v>20978903</v>
      </c>
      <c r="E9" s="32" t="s">
        <v>57</v>
      </c>
      <c r="F9" s="33">
        <v>17.3</v>
      </c>
      <c r="G9" s="32" t="s">
        <v>52</v>
      </c>
      <c r="H9" s="34">
        <v>0.5493055555555556</v>
      </c>
      <c r="I9" s="60"/>
      <c r="J9" s="15" t="s">
        <v>52</v>
      </c>
      <c r="K9" s="29">
        <v>211</v>
      </c>
      <c r="L9" s="60"/>
      <c r="M9" s="60"/>
      <c r="N9" s="60"/>
      <c r="O9" s="60"/>
      <c r="P9" s="60"/>
      <c r="Q9" s="60"/>
      <c r="R9" s="42" t="s">
        <v>52</v>
      </c>
      <c r="S9" s="29">
        <v>806.1</v>
      </c>
      <c r="T9" s="29">
        <v>42</v>
      </c>
      <c r="U9" s="60"/>
      <c r="V9" s="60"/>
      <c r="W9" s="60"/>
    </row>
    <row r="10" spans="1:23">
      <c r="A10" s="32">
        <v>10007</v>
      </c>
      <c r="B10" s="32" t="s">
        <v>25</v>
      </c>
      <c r="C10" s="32" t="s">
        <v>55</v>
      </c>
      <c r="D10" s="37">
        <v>80103311</v>
      </c>
      <c r="E10" s="32" t="s">
        <v>51</v>
      </c>
      <c r="F10" s="33">
        <v>177.72</v>
      </c>
      <c r="G10" s="32" t="s">
        <v>53</v>
      </c>
      <c r="H10" s="34">
        <v>0.9159722222222223</v>
      </c>
      <c r="I10" s="60"/>
      <c r="J10" s="42" t="s">
        <v>25</v>
      </c>
      <c r="K10" s="29">
        <v>42</v>
      </c>
      <c r="L10" s="60"/>
      <c r="M10" s="60"/>
      <c r="N10" s="60"/>
      <c r="O10" s="60"/>
      <c r="P10" s="60"/>
      <c r="Q10" s="60"/>
      <c r="R10" s="15" t="s">
        <v>24</v>
      </c>
      <c r="S10" s="29"/>
      <c r="T10" s="29"/>
      <c r="U10" s="60"/>
      <c r="V10" s="60"/>
      <c r="W10" s="60"/>
    </row>
    <row r="11" spans="1:23">
      <c r="A11" s="32">
        <v>10008</v>
      </c>
      <c r="B11" s="32" t="s">
        <v>54</v>
      </c>
      <c r="C11" s="32" t="s">
        <v>55</v>
      </c>
      <c r="D11" s="37">
        <v>14132683</v>
      </c>
      <c r="E11" s="32" t="s">
        <v>51</v>
      </c>
      <c r="F11" s="33">
        <v>21.76</v>
      </c>
      <c r="G11" s="32" t="s">
        <v>53</v>
      </c>
      <c r="H11" s="34">
        <v>0.16944444444444443</v>
      </c>
      <c r="I11" s="60"/>
      <c r="J11" s="42" t="s">
        <v>24</v>
      </c>
      <c r="K11" s="29">
        <v>42</v>
      </c>
      <c r="L11" s="60"/>
      <c r="M11" s="60"/>
      <c r="N11" s="60"/>
      <c r="O11" s="60"/>
      <c r="P11" s="60"/>
      <c r="Q11" s="60"/>
      <c r="R11" s="42" t="s">
        <v>53</v>
      </c>
      <c r="S11" s="29">
        <v>2009.27</v>
      </c>
      <c r="T11" s="29">
        <v>43</v>
      </c>
      <c r="U11" s="60"/>
      <c r="V11" s="60"/>
      <c r="W11" s="60"/>
    </row>
    <row r="12" spans="1:23">
      <c r="A12" s="32">
        <v>10009</v>
      </c>
      <c r="B12" s="32" t="s">
        <v>54</v>
      </c>
      <c r="C12" s="32" t="s">
        <v>50</v>
      </c>
      <c r="D12" s="37">
        <v>40128225</v>
      </c>
      <c r="E12" s="32" t="s">
        <v>51</v>
      </c>
      <c r="F12" s="33">
        <v>15.92</v>
      </c>
      <c r="G12" s="32" t="s">
        <v>52</v>
      </c>
      <c r="H12" s="34">
        <v>0.81597222222222221</v>
      </c>
      <c r="I12" s="60"/>
      <c r="J12" s="42" t="s">
        <v>16</v>
      </c>
      <c r="K12" s="29">
        <v>37</v>
      </c>
      <c r="L12" s="60"/>
      <c r="M12" s="60"/>
      <c r="N12" s="60"/>
      <c r="O12" s="60"/>
      <c r="P12" s="60"/>
      <c r="Q12" s="60"/>
      <c r="R12" s="42" t="s">
        <v>52</v>
      </c>
      <c r="S12" s="29">
        <v>839.97</v>
      </c>
      <c r="T12" s="29">
        <v>42</v>
      </c>
      <c r="U12" s="60"/>
      <c r="V12" s="60"/>
      <c r="W12" s="60"/>
    </row>
    <row r="13" spans="1:23">
      <c r="A13" s="32">
        <v>10010</v>
      </c>
      <c r="B13" s="32" t="s">
        <v>16</v>
      </c>
      <c r="C13" s="32" t="s">
        <v>50</v>
      </c>
      <c r="D13" s="37">
        <v>49073721</v>
      </c>
      <c r="E13" s="32" t="s">
        <v>51</v>
      </c>
      <c r="F13" s="33">
        <v>23.39</v>
      </c>
      <c r="G13" s="32" t="s">
        <v>52</v>
      </c>
      <c r="H13" s="34">
        <v>0.55972222222222223</v>
      </c>
      <c r="I13" s="60"/>
      <c r="J13" s="42" t="s">
        <v>54</v>
      </c>
      <c r="K13" s="29">
        <v>90</v>
      </c>
      <c r="L13" s="60"/>
      <c r="M13" s="60"/>
      <c r="N13" s="60"/>
      <c r="O13" s="60"/>
      <c r="P13" s="60"/>
      <c r="Q13" s="60"/>
      <c r="R13" s="15" t="s">
        <v>16</v>
      </c>
      <c r="S13" s="29">
        <v>4422.1099999999997</v>
      </c>
      <c r="T13" s="29">
        <v>99</v>
      </c>
      <c r="U13" s="60"/>
      <c r="V13" s="60"/>
      <c r="W13" s="60"/>
    </row>
    <row r="14" spans="1:23">
      <c r="A14" s="32">
        <v>10011</v>
      </c>
      <c r="B14" s="32" t="s">
        <v>16</v>
      </c>
      <c r="C14" s="32" t="s">
        <v>50</v>
      </c>
      <c r="D14" s="37">
        <v>57398827</v>
      </c>
      <c r="E14" s="32" t="s">
        <v>57</v>
      </c>
      <c r="F14" s="33">
        <v>24.45</v>
      </c>
      <c r="G14" s="32" t="s">
        <v>53</v>
      </c>
      <c r="H14" s="34">
        <v>0.59513888888888888</v>
      </c>
      <c r="I14" s="60"/>
      <c r="J14" s="15" t="s">
        <v>58</v>
      </c>
      <c r="K14" s="29">
        <v>472</v>
      </c>
      <c r="L14" s="60"/>
      <c r="M14" s="60"/>
      <c r="N14" s="60"/>
      <c r="O14" s="60"/>
      <c r="P14" s="60"/>
      <c r="Q14" s="60"/>
      <c r="R14" s="15" t="s">
        <v>54</v>
      </c>
      <c r="S14" s="29">
        <v>7412.63</v>
      </c>
      <c r="T14" s="29">
        <v>190</v>
      </c>
      <c r="U14" s="60"/>
      <c r="V14" s="60"/>
      <c r="W14" s="60"/>
    </row>
    <row r="15" spans="1:23">
      <c r="A15" s="32">
        <v>10012</v>
      </c>
      <c r="B15" s="32" t="s">
        <v>25</v>
      </c>
      <c r="C15" s="32" t="s">
        <v>55</v>
      </c>
      <c r="D15" s="37">
        <v>34400661</v>
      </c>
      <c r="E15" s="32" t="s">
        <v>51</v>
      </c>
      <c r="F15" s="33">
        <v>20.39</v>
      </c>
      <c r="G15" s="32" t="s">
        <v>53</v>
      </c>
      <c r="H15" s="34">
        <v>4.2361111111111106E-2</v>
      </c>
      <c r="I15" s="60"/>
      <c r="J15" s="60"/>
      <c r="K15" s="60"/>
      <c r="L15" s="60"/>
      <c r="M15" s="60"/>
      <c r="N15" s="60"/>
      <c r="O15" s="60"/>
      <c r="P15" s="60"/>
      <c r="Q15" s="60"/>
      <c r="R15" s="15" t="s">
        <v>58</v>
      </c>
      <c r="S15" s="29">
        <v>18854.419999999998</v>
      </c>
      <c r="T15" s="29">
        <v>472</v>
      </c>
      <c r="U15" s="60"/>
      <c r="V15" s="60"/>
      <c r="W15" s="60"/>
    </row>
    <row r="16" spans="1:23">
      <c r="A16" s="32">
        <v>10013</v>
      </c>
      <c r="B16" s="32" t="s">
        <v>24</v>
      </c>
      <c r="C16" s="32" t="s">
        <v>50</v>
      </c>
      <c r="D16" s="37">
        <v>54242587</v>
      </c>
      <c r="E16" s="32" t="s">
        <v>51</v>
      </c>
      <c r="F16" s="33">
        <v>19.54</v>
      </c>
      <c r="G16" s="32" t="s">
        <v>52</v>
      </c>
      <c r="H16" s="34">
        <v>0.41944444444444445</v>
      </c>
      <c r="I16" s="60"/>
      <c r="J16" s="60"/>
      <c r="K16" s="60"/>
      <c r="L16" s="60"/>
      <c r="M16" s="60"/>
      <c r="N16" s="60"/>
      <c r="O16" s="60"/>
      <c r="P16" s="60"/>
      <c r="Q16" s="60"/>
      <c r="R16" s="60"/>
      <c r="S16" s="60"/>
      <c r="T16" s="60"/>
      <c r="U16" s="60"/>
      <c r="V16" s="60"/>
      <c r="W16" s="60"/>
    </row>
    <row r="17" spans="1:11">
      <c r="A17" s="32">
        <v>10014</v>
      </c>
      <c r="B17" s="32" t="s">
        <v>25</v>
      </c>
      <c r="C17" s="32" t="s">
        <v>55</v>
      </c>
      <c r="D17" s="37">
        <v>62597750</v>
      </c>
      <c r="E17" s="32" t="s">
        <v>51</v>
      </c>
      <c r="F17" s="33">
        <v>151.66999999999999</v>
      </c>
      <c r="G17" s="32" t="s">
        <v>53</v>
      </c>
      <c r="H17" s="34">
        <v>0.38124999999999998</v>
      </c>
      <c r="I17" s="60"/>
      <c r="J17" s="41" t="s">
        <v>48</v>
      </c>
      <c r="K17" s="60" t="s">
        <v>56</v>
      </c>
    </row>
    <row r="18" spans="1:11">
      <c r="A18" s="32">
        <v>10015</v>
      </c>
      <c r="B18" s="32" t="s">
        <v>54</v>
      </c>
      <c r="C18" s="32" t="s">
        <v>55</v>
      </c>
      <c r="D18" s="37">
        <v>51555882</v>
      </c>
      <c r="E18" s="32" t="s">
        <v>51</v>
      </c>
      <c r="F18" s="33">
        <v>21.01</v>
      </c>
      <c r="G18" s="32" t="s">
        <v>52</v>
      </c>
      <c r="H18" s="34">
        <v>0.21180555555555555</v>
      </c>
      <c r="I18" s="60"/>
      <c r="J18" s="15" t="s">
        <v>25</v>
      </c>
      <c r="K18" s="29">
        <v>4170.4399999999996</v>
      </c>
    </row>
    <row r="19" spans="1:11">
      <c r="A19" s="32">
        <v>10016</v>
      </c>
      <c r="B19" s="32" t="s">
        <v>54</v>
      </c>
      <c r="C19" s="32" t="s">
        <v>50</v>
      </c>
      <c r="D19" s="37">
        <v>54332964</v>
      </c>
      <c r="E19" s="32" t="s">
        <v>51</v>
      </c>
      <c r="F19" s="33">
        <v>22.91</v>
      </c>
      <c r="G19" s="32" t="s">
        <v>52</v>
      </c>
      <c r="H19" s="34">
        <v>0.8534722222222223</v>
      </c>
      <c r="I19" s="60"/>
      <c r="J19" s="15" t="s">
        <v>24</v>
      </c>
      <c r="K19" s="29">
        <v>2849.24</v>
      </c>
    </row>
    <row r="20" spans="1:11">
      <c r="A20" s="32">
        <v>10017</v>
      </c>
      <c r="B20" s="32" t="s">
        <v>54</v>
      </c>
      <c r="C20" s="32" t="s">
        <v>55</v>
      </c>
      <c r="D20" s="37">
        <v>26623353</v>
      </c>
      <c r="E20" s="32" t="s">
        <v>57</v>
      </c>
      <c r="F20" s="33">
        <v>19.510000000000002</v>
      </c>
      <c r="G20" s="32" t="s">
        <v>53</v>
      </c>
      <c r="H20" s="34">
        <v>0.62708333333333333</v>
      </c>
      <c r="I20" s="60"/>
      <c r="J20" s="15" t="s">
        <v>16</v>
      </c>
      <c r="K20" s="29">
        <v>4422.1099999999997</v>
      </c>
    </row>
    <row r="21" spans="1:11">
      <c r="A21" s="32">
        <v>10018</v>
      </c>
      <c r="B21" s="32" t="s">
        <v>54</v>
      </c>
      <c r="C21" s="32" t="s">
        <v>50</v>
      </c>
      <c r="D21" s="37">
        <v>78594431</v>
      </c>
      <c r="E21" s="32" t="s">
        <v>51</v>
      </c>
      <c r="F21" s="33">
        <v>20.16</v>
      </c>
      <c r="G21" s="32" t="s">
        <v>53</v>
      </c>
      <c r="H21" s="34">
        <v>0.78749999999999998</v>
      </c>
      <c r="I21" s="60"/>
      <c r="J21" s="15" t="s">
        <v>54</v>
      </c>
      <c r="K21" s="29">
        <v>7412.63</v>
      </c>
    </row>
    <row r="22" spans="1:11">
      <c r="A22" s="32">
        <v>10019</v>
      </c>
      <c r="B22" s="32" t="s">
        <v>54</v>
      </c>
      <c r="C22" s="32" t="s">
        <v>55</v>
      </c>
      <c r="D22" s="37">
        <v>89385348</v>
      </c>
      <c r="E22" s="32" t="s">
        <v>51</v>
      </c>
      <c r="F22" s="33">
        <v>17.53</v>
      </c>
      <c r="G22" s="32" t="s">
        <v>52</v>
      </c>
      <c r="H22" s="34">
        <v>0.83333333333333337</v>
      </c>
      <c r="I22" s="60"/>
      <c r="J22" s="15" t="s">
        <v>58</v>
      </c>
      <c r="K22" s="29">
        <v>18854.419999999998</v>
      </c>
    </row>
    <row r="23" spans="1:11">
      <c r="A23" s="32">
        <v>10020</v>
      </c>
      <c r="B23" s="32" t="s">
        <v>54</v>
      </c>
      <c r="C23" s="32" t="s">
        <v>55</v>
      </c>
      <c r="D23" s="37">
        <v>69868417</v>
      </c>
      <c r="E23" s="32" t="s">
        <v>51</v>
      </c>
      <c r="F23" s="33">
        <v>17.739999999999998</v>
      </c>
      <c r="G23" s="32" t="s">
        <v>52</v>
      </c>
      <c r="H23" s="34">
        <v>0.52569444444444446</v>
      </c>
      <c r="I23" s="60"/>
      <c r="J23" s="60"/>
      <c r="K23" s="60"/>
    </row>
    <row r="24" spans="1:11">
      <c r="A24" s="32">
        <v>10021</v>
      </c>
      <c r="B24" s="32" t="s">
        <v>24</v>
      </c>
      <c r="C24" s="32" t="s">
        <v>50</v>
      </c>
      <c r="D24" s="37">
        <v>59660276</v>
      </c>
      <c r="E24" s="32" t="s">
        <v>57</v>
      </c>
      <c r="F24" s="33">
        <v>17.16</v>
      </c>
      <c r="G24" s="32" t="s">
        <v>53</v>
      </c>
      <c r="H24" s="34">
        <v>0.21180555555555555</v>
      </c>
      <c r="I24" s="60"/>
      <c r="J24" s="60"/>
      <c r="K24" s="60"/>
    </row>
    <row r="25" spans="1:11">
      <c r="A25" s="32">
        <v>10022</v>
      </c>
      <c r="B25" s="32" t="s">
        <v>54</v>
      </c>
      <c r="C25" s="32" t="s">
        <v>55</v>
      </c>
      <c r="D25" s="37">
        <v>25456590</v>
      </c>
      <c r="E25" s="32" t="s">
        <v>51</v>
      </c>
      <c r="F25" s="33">
        <v>205.58</v>
      </c>
      <c r="G25" s="32" t="s">
        <v>53</v>
      </c>
      <c r="H25" s="34">
        <v>0.86250000000000004</v>
      </c>
      <c r="I25" s="60"/>
      <c r="J25" s="41" t="s">
        <v>48</v>
      </c>
      <c r="K25" s="60" t="s">
        <v>56</v>
      </c>
    </row>
    <row r="26" spans="1:11">
      <c r="A26" s="32">
        <v>10023</v>
      </c>
      <c r="B26" s="32" t="s">
        <v>16</v>
      </c>
      <c r="C26" s="32" t="s">
        <v>55</v>
      </c>
      <c r="D26" s="37">
        <v>93283893</v>
      </c>
      <c r="E26" s="32" t="s">
        <v>57</v>
      </c>
      <c r="F26" s="33">
        <v>18.12</v>
      </c>
      <c r="G26" s="32" t="s">
        <v>53</v>
      </c>
      <c r="H26" s="34">
        <v>0.42499999999999999</v>
      </c>
      <c r="I26" s="60"/>
      <c r="J26" s="15" t="s">
        <v>25</v>
      </c>
      <c r="K26" s="29"/>
    </row>
    <row r="27" spans="1:11">
      <c r="A27" s="32">
        <v>10024</v>
      </c>
      <c r="B27" s="32" t="s">
        <v>54</v>
      </c>
      <c r="C27" s="32" t="s">
        <v>55</v>
      </c>
      <c r="D27" s="37">
        <v>45991123</v>
      </c>
      <c r="E27" s="32" t="s">
        <v>51</v>
      </c>
      <c r="F27" s="33">
        <v>20.04</v>
      </c>
      <c r="G27" s="32" t="s">
        <v>52</v>
      </c>
      <c r="H27" s="34">
        <v>0.68541666666666667</v>
      </c>
      <c r="I27" s="60"/>
      <c r="J27" s="42" t="s">
        <v>53</v>
      </c>
      <c r="K27" s="29">
        <v>3364.34</v>
      </c>
    </row>
    <row r="28" spans="1:11">
      <c r="A28" s="32">
        <v>10025</v>
      </c>
      <c r="B28" s="32" t="s">
        <v>54</v>
      </c>
      <c r="C28" s="32" t="s">
        <v>50</v>
      </c>
      <c r="D28" s="37">
        <v>79121745</v>
      </c>
      <c r="E28" s="32" t="s">
        <v>57</v>
      </c>
      <c r="F28" s="33">
        <v>23.21</v>
      </c>
      <c r="G28" s="32" t="s">
        <v>52</v>
      </c>
      <c r="H28" s="34">
        <v>0.84861111111111109</v>
      </c>
      <c r="I28" s="60"/>
      <c r="J28" s="42" t="s">
        <v>52</v>
      </c>
      <c r="K28" s="29">
        <v>806.1</v>
      </c>
    </row>
    <row r="29" spans="1:11">
      <c r="A29" s="32">
        <v>10026</v>
      </c>
      <c r="B29" s="32" t="s">
        <v>54</v>
      </c>
      <c r="C29" s="32" t="s">
        <v>55</v>
      </c>
      <c r="D29" s="37">
        <v>80685117</v>
      </c>
      <c r="E29" s="32" t="s">
        <v>57</v>
      </c>
      <c r="F29" s="33">
        <v>22.79</v>
      </c>
      <c r="G29" s="32" t="s">
        <v>52</v>
      </c>
      <c r="H29" s="34">
        <v>0.83194444444444438</v>
      </c>
      <c r="I29" s="60"/>
      <c r="J29" s="15" t="s">
        <v>24</v>
      </c>
      <c r="K29" s="29"/>
    </row>
    <row r="30" spans="1:11">
      <c r="A30" s="32">
        <v>10027</v>
      </c>
      <c r="B30" s="32" t="s">
        <v>54</v>
      </c>
      <c r="C30" s="32" t="s">
        <v>55</v>
      </c>
      <c r="D30" s="37">
        <v>56686474</v>
      </c>
      <c r="E30" s="32" t="s">
        <v>51</v>
      </c>
      <c r="F30" s="33">
        <v>16.91</v>
      </c>
      <c r="G30" s="32" t="s">
        <v>52</v>
      </c>
      <c r="H30" s="34">
        <v>0.8222222222222223</v>
      </c>
      <c r="I30" s="60"/>
      <c r="J30" s="42" t="s">
        <v>53</v>
      </c>
      <c r="K30" s="29">
        <v>2009.27</v>
      </c>
    </row>
    <row r="31" spans="1:11">
      <c r="A31" s="32">
        <v>10028</v>
      </c>
      <c r="B31" s="32" t="s">
        <v>16</v>
      </c>
      <c r="C31" s="32" t="s">
        <v>55</v>
      </c>
      <c r="D31" s="37">
        <v>25270813</v>
      </c>
      <c r="E31" s="32" t="s">
        <v>51</v>
      </c>
      <c r="F31" s="33">
        <v>20.22</v>
      </c>
      <c r="G31" s="32" t="s">
        <v>53</v>
      </c>
      <c r="H31" s="34">
        <v>0.81111111111111101</v>
      </c>
      <c r="I31" s="60"/>
      <c r="J31" s="42" t="s">
        <v>52</v>
      </c>
      <c r="K31" s="29">
        <v>839.97</v>
      </c>
    </row>
    <row r="32" spans="1:11">
      <c r="A32" s="32">
        <v>10029</v>
      </c>
      <c r="B32" s="32" t="s">
        <v>25</v>
      </c>
      <c r="C32" s="32" t="s">
        <v>50</v>
      </c>
      <c r="D32" s="37">
        <v>59736137</v>
      </c>
      <c r="E32" s="32" t="s">
        <v>51</v>
      </c>
      <c r="F32" s="33">
        <v>18.36</v>
      </c>
      <c r="G32" s="32" t="s">
        <v>52</v>
      </c>
      <c r="H32" s="34">
        <v>0.65833333333333333</v>
      </c>
      <c r="I32" s="60"/>
      <c r="J32" s="15" t="s">
        <v>16</v>
      </c>
      <c r="K32" s="29"/>
    </row>
    <row r="33" spans="1:11">
      <c r="A33" s="32">
        <v>10030</v>
      </c>
      <c r="B33" s="32" t="s">
        <v>54</v>
      </c>
      <c r="C33" s="32" t="s">
        <v>50</v>
      </c>
      <c r="D33" s="37">
        <v>79615191</v>
      </c>
      <c r="E33" s="32" t="s">
        <v>57</v>
      </c>
      <c r="F33" s="33">
        <v>206.8</v>
      </c>
      <c r="G33" s="32" t="s">
        <v>53</v>
      </c>
      <c r="H33" s="34">
        <v>0.7597222222222223</v>
      </c>
      <c r="I33" s="60"/>
      <c r="J33" s="42" t="s">
        <v>53</v>
      </c>
      <c r="K33" s="29">
        <v>3683.26</v>
      </c>
    </row>
    <row r="34" spans="1:11">
      <c r="A34" s="32">
        <v>10031</v>
      </c>
      <c r="B34" s="32" t="s">
        <v>24</v>
      </c>
      <c r="C34" s="32" t="s">
        <v>50</v>
      </c>
      <c r="D34" s="37">
        <v>55365094</v>
      </c>
      <c r="E34" s="32" t="s">
        <v>57</v>
      </c>
      <c r="F34" s="33">
        <v>17.95</v>
      </c>
      <c r="G34" s="32" t="s">
        <v>52</v>
      </c>
      <c r="H34" s="34">
        <v>0.63541666666666663</v>
      </c>
      <c r="I34" s="60"/>
      <c r="J34" s="42" t="s">
        <v>52</v>
      </c>
      <c r="K34" s="29">
        <v>738.85</v>
      </c>
    </row>
    <row r="35" spans="1:11">
      <c r="A35" s="32">
        <v>10032</v>
      </c>
      <c r="B35" s="32" t="s">
        <v>25</v>
      </c>
      <c r="C35" s="32" t="s">
        <v>55</v>
      </c>
      <c r="D35" s="37">
        <v>79118930</v>
      </c>
      <c r="E35" s="32" t="s">
        <v>51</v>
      </c>
      <c r="F35" s="33">
        <v>18.29</v>
      </c>
      <c r="G35" s="32" t="s">
        <v>53</v>
      </c>
      <c r="H35" s="34">
        <v>0.54097222222222219</v>
      </c>
      <c r="I35" s="60"/>
      <c r="J35" s="15" t="s">
        <v>54</v>
      </c>
      <c r="K35" s="29"/>
    </row>
    <row r="36" spans="1:11">
      <c r="A36" s="32">
        <v>10033</v>
      </c>
      <c r="B36" s="32" t="s">
        <v>16</v>
      </c>
      <c r="C36" s="32" t="s">
        <v>50</v>
      </c>
      <c r="D36" s="37">
        <v>84470584</v>
      </c>
      <c r="E36" s="32" t="s">
        <v>51</v>
      </c>
      <c r="F36" s="33">
        <v>18.55</v>
      </c>
      <c r="G36" s="32" t="s">
        <v>53</v>
      </c>
      <c r="H36" s="34">
        <v>0.73472222222222217</v>
      </c>
      <c r="I36" s="60"/>
      <c r="J36" s="42" t="s">
        <v>53</v>
      </c>
      <c r="K36" s="29">
        <v>5615.4</v>
      </c>
    </row>
    <row r="37" spans="1:11">
      <c r="A37" s="32">
        <v>10034</v>
      </c>
      <c r="B37" s="32" t="s">
        <v>54</v>
      </c>
      <c r="C37" s="32" t="s">
        <v>55</v>
      </c>
      <c r="D37" s="37">
        <v>71097636</v>
      </c>
      <c r="E37" s="32" t="s">
        <v>51</v>
      </c>
      <c r="F37" s="33">
        <v>18.82</v>
      </c>
      <c r="G37" s="32" t="s">
        <v>53</v>
      </c>
      <c r="H37" s="34">
        <v>8.4722222222222213E-2</v>
      </c>
      <c r="I37" s="60"/>
      <c r="J37" s="42" t="s">
        <v>52</v>
      </c>
      <c r="K37" s="29">
        <v>1797.23</v>
      </c>
    </row>
    <row r="38" spans="1:11">
      <c r="A38" s="32">
        <v>10035</v>
      </c>
      <c r="B38" s="32" t="s">
        <v>54</v>
      </c>
      <c r="C38" s="32" t="s">
        <v>55</v>
      </c>
      <c r="D38" s="37">
        <v>73290219</v>
      </c>
      <c r="E38" s="32" t="s">
        <v>51</v>
      </c>
      <c r="F38" s="33">
        <v>16.350000000000001</v>
      </c>
      <c r="G38" s="32" t="s">
        <v>53</v>
      </c>
      <c r="H38" s="34">
        <v>0.58680555555555558</v>
      </c>
      <c r="I38" s="60"/>
      <c r="J38" s="15" t="s">
        <v>58</v>
      </c>
      <c r="K38" s="29">
        <v>18854.419999999998</v>
      </c>
    </row>
    <row r="39" spans="1:11">
      <c r="A39" s="32">
        <v>10036</v>
      </c>
      <c r="B39" s="32" t="s">
        <v>25</v>
      </c>
      <c r="C39" s="32" t="s">
        <v>55</v>
      </c>
      <c r="D39" s="37">
        <v>92093991</v>
      </c>
      <c r="E39" s="32" t="s">
        <v>51</v>
      </c>
      <c r="F39" s="33">
        <v>16.3</v>
      </c>
      <c r="G39" s="32" t="s">
        <v>52</v>
      </c>
      <c r="H39" s="34">
        <v>0.16944444444444443</v>
      </c>
      <c r="I39" s="60"/>
      <c r="J39" s="60"/>
      <c r="K39" s="60"/>
    </row>
    <row r="40" spans="1:11">
      <c r="A40" s="32">
        <v>10037</v>
      </c>
      <c r="B40" s="32" t="s">
        <v>16</v>
      </c>
      <c r="C40" s="32" t="s">
        <v>50</v>
      </c>
      <c r="D40" s="37">
        <v>11165609</v>
      </c>
      <c r="E40" s="32" t="s">
        <v>51</v>
      </c>
      <c r="F40" s="35">
        <v>217</v>
      </c>
      <c r="G40" s="32" t="s">
        <v>53</v>
      </c>
      <c r="H40" s="34">
        <v>0</v>
      </c>
      <c r="I40" s="60"/>
      <c r="J40" s="60"/>
      <c r="K40" s="60"/>
    </row>
    <row r="41" spans="1:11">
      <c r="A41" s="32">
        <v>10038</v>
      </c>
      <c r="B41" s="32" t="s">
        <v>25</v>
      </c>
      <c r="C41" s="32" t="s">
        <v>55</v>
      </c>
      <c r="D41" s="37">
        <v>79944825</v>
      </c>
      <c r="E41" s="32" t="s">
        <v>51</v>
      </c>
      <c r="F41" s="33">
        <v>16.149999999999999</v>
      </c>
      <c r="G41" s="32" t="s">
        <v>52</v>
      </c>
      <c r="H41" s="34">
        <v>0.43611111111111112</v>
      </c>
      <c r="I41" s="60"/>
      <c r="J41" s="60"/>
      <c r="K41" s="60"/>
    </row>
    <row r="42" spans="1:11">
      <c r="A42" s="32">
        <v>10039</v>
      </c>
      <c r="B42" s="32" t="s">
        <v>24</v>
      </c>
      <c r="C42" s="32" t="s">
        <v>55</v>
      </c>
      <c r="D42" s="37">
        <v>59537977</v>
      </c>
      <c r="E42" s="32" t="s">
        <v>51</v>
      </c>
      <c r="F42" s="33">
        <v>18.78</v>
      </c>
      <c r="G42" s="32" t="s">
        <v>52</v>
      </c>
      <c r="H42" s="34">
        <v>0.21180555555555555</v>
      </c>
      <c r="I42" s="60"/>
      <c r="J42" s="60"/>
      <c r="K42" s="60"/>
    </row>
    <row r="43" spans="1:11">
      <c r="A43" s="32">
        <v>10040</v>
      </c>
      <c r="B43" s="32" t="s">
        <v>16</v>
      </c>
      <c r="C43" s="32" t="s">
        <v>55</v>
      </c>
      <c r="D43" s="37">
        <v>37870882</v>
      </c>
      <c r="E43" s="32" t="s">
        <v>51</v>
      </c>
      <c r="F43" s="33">
        <v>150.99</v>
      </c>
      <c r="G43" s="32" t="s">
        <v>53</v>
      </c>
      <c r="H43" s="34">
        <v>0.29652777777777778</v>
      </c>
      <c r="I43" s="60"/>
      <c r="J43" s="60"/>
      <c r="K43" s="60"/>
    </row>
    <row r="44" spans="1:11">
      <c r="A44" s="32">
        <v>10041</v>
      </c>
      <c r="B44" s="32" t="s">
        <v>54</v>
      </c>
      <c r="C44" s="32" t="s">
        <v>55</v>
      </c>
      <c r="D44" s="37">
        <v>59747081</v>
      </c>
      <c r="E44" s="32" t="s">
        <v>51</v>
      </c>
      <c r="F44" s="33">
        <v>21.39</v>
      </c>
      <c r="G44" s="32" t="s">
        <v>52</v>
      </c>
      <c r="H44" s="34">
        <v>0.80555555555555547</v>
      </c>
      <c r="I44" s="60"/>
      <c r="J44" s="60"/>
      <c r="K44" s="60"/>
    </row>
    <row r="45" spans="1:11">
      <c r="A45" s="32">
        <v>10042</v>
      </c>
      <c r="B45" s="32" t="s">
        <v>54</v>
      </c>
      <c r="C45" s="32" t="s">
        <v>55</v>
      </c>
      <c r="D45" s="37">
        <v>33511221</v>
      </c>
      <c r="E45" s="32" t="s">
        <v>51</v>
      </c>
      <c r="F45" s="33">
        <v>16.600000000000001</v>
      </c>
      <c r="G45" s="32" t="s">
        <v>52</v>
      </c>
      <c r="H45" s="34">
        <v>0.68263888888888891</v>
      </c>
      <c r="I45" s="60"/>
      <c r="J45" s="60"/>
      <c r="K45" s="60"/>
    </row>
    <row r="46" spans="1:11">
      <c r="A46" s="32">
        <v>10043</v>
      </c>
      <c r="B46" s="32" t="s">
        <v>16</v>
      </c>
      <c r="C46" s="32" t="s">
        <v>50</v>
      </c>
      <c r="D46" s="37">
        <v>69676186</v>
      </c>
      <c r="E46" s="32" t="s">
        <v>51</v>
      </c>
      <c r="F46" s="33">
        <v>23.81</v>
      </c>
      <c r="G46" s="32" t="s">
        <v>53</v>
      </c>
      <c r="H46" s="34">
        <v>0.29652777777777778</v>
      </c>
      <c r="I46" s="60"/>
      <c r="J46" s="60"/>
      <c r="K46" s="60"/>
    </row>
    <row r="47" spans="1:11">
      <c r="A47" s="32">
        <v>10044</v>
      </c>
      <c r="B47" s="32" t="s">
        <v>16</v>
      </c>
      <c r="C47" s="32" t="s">
        <v>55</v>
      </c>
      <c r="D47" s="37">
        <v>72150231</v>
      </c>
      <c r="E47" s="32" t="s">
        <v>51</v>
      </c>
      <c r="F47" s="33">
        <v>15.87</v>
      </c>
      <c r="G47" s="32" t="s">
        <v>53</v>
      </c>
      <c r="H47" s="34">
        <v>0.57361111111111118</v>
      </c>
      <c r="I47" s="60"/>
      <c r="J47" s="60"/>
      <c r="K47" s="60"/>
    </row>
    <row r="48" spans="1:11">
      <c r="A48" s="32">
        <v>10045</v>
      </c>
      <c r="B48" s="32" t="s">
        <v>54</v>
      </c>
      <c r="C48" s="32" t="s">
        <v>55</v>
      </c>
      <c r="D48" s="37">
        <v>64874923</v>
      </c>
      <c r="E48" s="32" t="s">
        <v>51</v>
      </c>
      <c r="F48" s="33">
        <v>20.82</v>
      </c>
      <c r="G48" s="32" t="s">
        <v>52</v>
      </c>
      <c r="H48" s="34">
        <v>0.38124999999999998</v>
      </c>
      <c r="I48" s="60"/>
      <c r="J48" s="60"/>
      <c r="K48" s="60"/>
    </row>
    <row r="49" spans="1:8">
      <c r="A49" s="32">
        <v>10046</v>
      </c>
      <c r="B49" s="32" t="s">
        <v>16</v>
      </c>
      <c r="C49" s="32" t="s">
        <v>55</v>
      </c>
      <c r="D49" s="37">
        <v>79755506</v>
      </c>
      <c r="E49" s="32" t="s">
        <v>51</v>
      </c>
      <c r="F49" s="33">
        <v>21.15</v>
      </c>
      <c r="G49" s="32" t="s">
        <v>53</v>
      </c>
      <c r="H49" s="34">
        <v>0.25416666666666665</v>
      </c>
    </row>
    <row r="50" spans="1:8">
      <c r="A50" s="32">
        <v>10047</v>
      </c>
      <c r="B50" s="32" t="s">
        <v>16</v>
      </c>
      <c r="C50" s="32" t="s">
        <v>50</v>
      </c>
      <c r="D50" s="37">
        <v>43322747</v>
      </c>
      <c r="E50" s="32" t="s">
        <v>51</v>
      </c>
      <c r="F50" s="33">
        <v>19.66</v>
      </c>
      <c r="G50" s="32" t="s">
        <v>52</v>
      </c>
      <c r="H50" s="34">
        <v>0.78472222222222221</v>
      </c>
    </row>
    <row r="51" spans="1:8">
      <c r="A51" s="32">
        <v>10048</v>
      </c>
      <c r="B51" s="32" t="s">
        <v>54</v>
      </c>
      <c r="C51" s="32" t="s">
        <v>50</v>
      </c>
      <c r="D51" s="37">
        <v>57979095</v>
      </c>
      <c r="E51" s="32" t="s">
        <v>57</v>
      </c>
      <c r="F51" s="33">
        <v>21.02</v>
      </c>
      <c r="G51" s="32" t="s">
        <v>52</v>
      </c>
      <c r="H51" s="34">
        <v>0.12708333333333333</v>
      </c>
    </row>
    <row r="52" spans="1:8">
      <c r="A52" s="32">
        <v>10049</v>
      </c>
      <c r="B52" s="32" t="s">
        <v>54</v>
      </c>
      <c r="C52" s="32" t="s">
        <v>55</v>
      </c>
      <c r="D52" s="37">
        <v>96485037</v>
      </c>
      <c r="E52" s="32" t="s">
        <v>51</v>
      </c>
      <c r="F52" s="33">
        <v>23.13</v>
      </c>
      <c r="G52" s="32" t="s">
        <v>52</v>
      </c>
      <c r="H52" s="34">
        <v>0.25416666666666665</v>
      </c>
    </row>
    <row r="53" spans="1:8">
      <c r="A53" s="32">
        <v>10050</v>
      </c>
      <c r="B53" s="32" t="s">
        <v>54</v>
      </c>
      <c r="C53" s="32" t="s">
        <v>50</v>
      </c>
      <c r="D53" s="37">
        <v>85636284</v>
      </c>
      <c r="E53" s="32" t="s">
        <v>51</v>
      </c>
      <c r="F53" s="33">
        <v>15.17</v>
      </c>
      <c r="G53" s="32" t="s">
        <v>52</v>
      </c>
      <c r="H53" s="34">
        <v>0.78680555555555554</v>
      </c>
    </row>
    <row r="54" spans="1:8">
      <c r="A54" s="32">
        <v>10051</v>
      </c>
      <c r="B54" s="32" t="s">
        <v>25</v>
      </c>
      <c r="C54" s="32" t="s">
        <v>50</v>
      </c>
      <c r="D54" s="37">
        <v>42519148</v>
      </c>
      <c r="E54" s="32" t="s">
        <v>51</v>
      </c>
      <c r="F54" s="33">
        <v>209.51</v>
      </c>
      <c r="G54" s="32" t="s">
        <v>53</v>
      </c>
      <c r="H54" s="34">
        <v>0.38124999999999998</v>
      </c>
    </row>
    <row r="55" spans="1:8">
      <c r="A55" s="32">
        <v>10052</v>
      </c>
      <c r="B55" s="32" t="s">
        <v>54</v>
      </c>
      <c r="C55" s="32" t="s">
        <v>55</v>
      </c>
      <c r="D55" s="37">
        <v>59845178</v>
      </c>
      <c r="E55" s="32" t="s">
        <v>51</v>
      </c>
      <c r="F55" s="33">
        <v>16.03</v>
      </c>
      <c r="G55" s="32" t="s">
        <v>53</v>
      </c>
      <c r="H55" s="34">
        <v>0.72777777777777775</v>
      </c>
    </row>
    <row r="56" spans="1:8">
      <c r="A56" s="32">
        <v>10053</v>
      </c>
      <c r="B56" s="32" t="s">
        <v>24</v>
      </c>
      <c r="C56" s="32" t="s">
        <v>55</v>
      </c>
      <c r="D56" s="37">
        <v>47961093</v>
      </c>
      <c r="E56" s="32" t="s">
        <v>57</v>
      </c>
      <c r="F56" s="33">
        <v>16.170000000000002</v>
      </c>
      <c r="G56" s="32" t="s">
        <v>52</v>
      </c>
      <c r="H56" s="34">
        <v>0.5541666666666667</v>
      </c>
    </row>
    <row r="57" spans="1:8">
      <c r="A57" s="32">
        <v>10054</v>
      </c>
      <c r="B57" s="32" t="s">
        <v>25</v>
      </c>
      <c r="C57" s="32" t="s">
        <v>55</v>
      </c>
      <c r="D57" s="37">
        <v>32857450</v>
      </c>
      <c r="E57" s="32" t="s">
        <v>51</v>
      </c>
      <c r="F57" s="33">
        <v>18.37</v>
      </c>
      <c r="G57" s="32" t="s">
        <v>52</v>
      </c>
      <c r="H57" s="34">
        <v>0.33888888888888885</v>
      </c>
    </row>
    <row r="58" spans="1:8">
      <c r="A58" s="32">
        <v>10055</v>
      </c>
      <c r="B58" s="32" t="s">
        <v>25</v>
      </c>
      <c r="C58" s="32" t="s">
        <v>55</v>
      </c>
      <c r="D58" s="37">
        <v>23437096</v>
      </c>
      <c r="E58" s="32" t="s">
        <v>51</v>
      </c>
      <c r="F58" s="33">
        <v>15.96</v>
      </c>
      <c r="G58" s="32" t="s">
        <v>53</v>
      </c>
      <c r="H58" s="34">
        <v>0.33888888888888885</v>
      </c>
    </row>
    <row r="59" spans="1:8">
      <c r="A59" s="32">
        <v>10056</v>
      </c>
      <c r="B59" s="32" t="s">
        <v>24</v>
      </c>
      <c r="C59" s="32" t="s">
        <v>50</v>
      </c>
      <c r="D59" s="37">
        <v>23846199</v>
      </c>
      <c r="E59" s="32" t="s">
        <v>51</v>
      </c>
      <c r="F59" s="33">
        <v>19.29</v>
      </c>
      <c r="G59" s="32" t="s">
        <v>53</v>
      </c>
      <c r="H59" s="34">
        <v>0</v>
      </c>
    </row>
    <row r="60" spans="1:8">
      <c r="A60" s="32">
        <v>10057</v>
      </c>
      <c r="B60" s="32" t="s">
        <v>54</v>
      </c>
      <c r="C60" s="32" t="s">
        <v>50</v>
      </c>
      <c r="D60" s="37">
        <v>15630914</v>
      </c>
      <c r="E60" s="32" t="s">
        <v>57</v>
      </c>
      <c r="F60" s="33">
        <v>16.489999999999998</v>
      </c>
      <c r="G60" s="32" t="s">
        <v>52</v>
      </c>
      <c r="H60" s="34">
        <v>0.83263888888888893</v>
      </c>
    </row>
    <row r="61" spans="1:8">
      <c r="A61" s="32">
        <v>10058</v>
      </c>
      <c r="B61" s="32" t="s">
        <v>25</v>
      </c>
      <c r="C61" s="32" t="s">
        <v>50</v>
      </c>
      <c r="D61" s="37">
        <v>64471213</v>
      </c>
      <c r="E61" s="32" t="s">
        <v>51</v>
      </c>
      <c r="F61" s="33">
        <v>18.12</v>
      </c>
      <c r="G61" s="32" t="s">
        <v>53</v>
      </c>
      <c r="H61" s="34">
        <v>0.73263888888888884</v>
      </c>
    </row>
    <row r="62" spans="1:8">
      <c r="A62" s="32">
        <v>10059</v>
      </c>
      <c r="B62" s="32" t="s">
        <v>25</v>
      </c>
      <c r="C62" s="32" t="s">
        <v>55</v>
      </c>
      <c r="D62" s="37">
        <v>70288635</v>
      </c>
      <c r="E62" s="32" t="s">
        <v>51</v>
      </c>
      <c r="F62" s="33">
        <v>18.22</v>
      </c>
      <c r="G62" s="32" t="s">
        <v>52</v>
      </c>
      <c r="H62" s="34">
        <v>0.66111111111111109</v>
      </c>
    </row>
    <row r="63" spans="1:8">
      <c r="A63" s="32">
        <v>10060</v>
      </c>
      <c r="B63" s="32" t="s">
        <v>25</v>
      </c>
      <c r="C63" s="32" t="s">
        <v>55</v>
      </c>
      <c r="D63" s="37">
        <v>46067931</v>
      </c>
      <c r="E63" s="32" t="s">
        <v>51</v>
      </c>
      <c r="F63" s="33">
        <v>18.32</v>
      </c>
      <c r="G63" s="32" t="s">
        <v>53</v>
      </c>
      <c r="H63" s="34">
        <v>0.42708333333333331</v>
      </c>
    </row>
    <row r="64" spans="1:8">
      <c r="A64" s="32">
        <v>10061</v>
      </c>
      <c r="B64" s="32" t="s">
        <v>54</v>
      </c>
      <c r="C64" s="32" t="s">
        <v>55</v>
      </c>
      <c r="D64" s="37">
        <v>73400603</v>
      </c>
      <c r="E64" s="32" t="s">
        <v>51</v>
      </c>
      <c r="F64" s="33">
        <v>23.77</v>
      </c>
      <c r="G64" s="32" t="s">
        <v>52</v>
      </c>
      <c r="H64" s="34">
        <v>0.82847222222222217</v>
      </c>
    </row>
    <row r="65" spans="1:8">
      <c r="A65" s="32">
        <v>10062</v>
      </c>
      <c r="B65" s="32" t="s">
        <v>25</v>
      </c>
      <c r="C65" s="32" t="s">
        <v>50</v>
      </c>
      <c r="D65" s="37">
        <v>31794035</v>
      </c>
      <c r="E65" s="32" t="s">
        <v>51</v>
      </c>
      <c r="F65" s="33">
        <v>24.35</v>
      </c>
      <c r="G65" s="32" t="s">
        <v>53</v>
      </c>
      <c r="H65" s="34">
        <v>0.63611111111111118</v>
      </c>
    </row>
    <row r="66" spans="1:8">
      <c r="A66" s="32">
        <v>10063</v>
      </c>
      <c r="B66" s="32" t="s">
        <v>16</v>
      </c>
      <c r="C66" s="32" t="s">
        <v>55</v>
      </c>
      <c r="D66" s="37">
        <v>72954240</v>
      </c>
      <c r="E66" s="32" t="s">
        <v>57</v>
      </c>
      <c r="F66" s="33">
        <v>20.13</v>
      </c>
      <c r="G66" s="32" t="s">
        <v>52</v>
      </c>
      <c r="H66" s="34">
        <v>0.57986111111111105</v>
      </c>
    </row>
    <row r="67" spans="1:8">
      <c r="A67" s="32">
        <v>10064</v>
      </c>
      <c r="B67" s="32" t="s">
        <v>24</v>
      </c>
      <c r="C67" s="32" t="s">
        <v>55</v>
      </c>
      <c r="D67" s="37">
        <v>12364851</v>
      </c>
      <c r="E67" s="32" t="s">
        <v>57</v>
      </c>
      <c r="F67" s="33">
        <v>20.77</v>
      </c>
      <c r="G67" s="32" t="s">
        <v>52</v>
      </c>
      <c r="H67" s="34">
        <v>0.56527777777777777</v>
      </c>
    </row>
    <row r="68" spans="1:8">
      <c r="A68" s="32">
        <v>10065</v>
      </c>
      <c r="B68" s="32" t="s">
        <v>24</v>
      </c>
      <c r="C68" s="32" t="s">
        <v>55</v>
      </c>
      <c r="D68" s="37">
        <v>19974213</v>
      </c>
      <c r="E68" s="32" t="s">
        <v>57</v>
      </c>
      <c r="F68" s="33">
        <v>16.98</v>
      </c>
      <c r="G68" s="32" t="s">
        <v>52</v>
      </c>
      <c r="H68" s="34">
        <v>0.80625000000000002</v>
      </c>
    </row>
    <row r="69" spans="1:8">
      <c r="A69" s="32">
        <v>10066</v>
      </c>
      <c r="B69" s="32" t="s">
        <v>25</v>
      </c>
      <c r="C69" s="32" t="s">
        <v>55</v>
      </c>
      <c r="D69" s="37">
        <v>68753569</v>
      </c>
      <c r="E69" s="32" t="s">
        <v>57</v>
      </c>
      <c r="F69" s="33">
        <v>19.399999999999999</v>
      </c>
      <c r="G69" s="32" t="s">
        <v>53</v>
      </c>
      <c r="H69" s="34">
        <v>0.62638888888888888</v>
      </c>
    </row>
    <row r="70" spans="1:8">
      <c r="A70" s="32">
        <v>10067</v>
      </c>
      <c r="B70" s="32" t="s">
        <v>25</v>
      </c>
      <c r="C70" s="32" t="s">
        <v>50</v>
      </c>
      <c r="D70" s="37">
        <v>77232784</v>
      </c>
      <c r="E70" s="32" t="s">
        <v>57</v>
      </c>
      <c r="F70" s="33">
        <v>23.49</v>
      </c>
      <c r="G70" s="32" t="s">
        <v>53</v>
      </c>
      <c r="H70" s="34">
        <v>0.16944444444444443</v>
      </c>
    </row>
    <row r="71" spans="1:8">
      <c r="A71" s="32">
        <v>10068</v>
      </c>
      <c r="B71" s="32" t="s">
        <v>16</v>
      </c>
      <c r="C71" s="32" t="s">
        <v>55</v>
      </c>
      <c r="D71" s="37">
        <v>94731015</v>
      </c>
      <c r="E71" s="32" t="s">
        <v>51</v>
      </c>
      <c r="F71" s="33">
        <v>15.58</v>
      </c>
      <c r="G71" s="32" t="s">
        <v>53</v>
      </c>
      <c r="H71" s="34">
        <v>0.48541666666666666</v>
      </c>
    </row>
    <row r="72" spans="1:8">
      <c r="A72" s="32">
        <v>10069</v>
      </c>
      <c r="B72" s="32" t="s">
        <v>16</v>
      </c>
      <c r="C72" s="32" t="s">
        <v>55</v>
      </c>
      <c r="D72" s="37">
        <v>49007475</v>
      </c>
      <c r="E72" s="32" t="s">
        <v>51</v>
      </c>
      <c r="F72" s="33">
        <v>21.94</v>
      </c>
      <c r="G72" s="32" t="s">
        <v>52</v>
      </c>
      <c r="H72" s="34">
        <v>0.84652777777777777</v>
      </c>
    </row>
    <row r="73" spans="1:8">
      <c r="A73" s="32">
        <v>10070</v>
      </c>
      <c r="B73" s="32" t="s">
        <v>16</v>
      </c>
      <c r="C73" s="32" t="s">
        <v>55</v>
      </c>
      <c r="D73" s="37">
        <v>71384600</v>
      </c>
      <c r="E73" s="32" t="s">
        <v>57</v>
      </c>
      <c r="F73" s="33">
        <v>229.73</v>
      </c>
      <c r="G73" s="32" t="s">
        <v>53</v>
      </c>
      <c r="H73" s="34">
        <v>4.2361111111111106E-2</v>
      </c>
    </row>
    <row r="74" spans="1:8">
      <c r="A74" s="32">
        <v>10071</v>
      </c>
      <c r="B74" s="32" t="s">
        <v>54</v>
      </c>
      <c r="C74" s="32" t="s">
        <v>55</v>
      </c>
      <c r="D74" s="37">
        <v>15282110</v>
      </c>
      <c r="E74" s="32" t="s">
        <v>51</v>
      </c>
      <c r="F74" s="33">
        <v>16.059999999999999</v>
      </c>
      <c r="G74" s="32" t="s">
        <v>53</v>
      </c>
      <c r="H74" s="34">
        <v>0.4381944444444445</v>
      </c>
    </row>
    <row r="75" spans="1:8">
      <c r="A75" s="32">
        <v>10072</v>
      </c>
      <c r="B75" s="32" t="s">
        <v>16</v>
      </c>
      <c r="C75" s="32" t="s">
        <v>55</v>
      </c>
      <c r="D75" s="37">
        <v>87012305</v>
      </c>
      <c r="E75" s="32" t="s">
        <v>51</v>
      </c>
      <c r="F75" s="33">
        <v>22.21</v>
      </c>
      <c r="G75" s="32" t="s">
        <v>52</v>
      </c>
      <c r="H75" s="34">
        <v>0.41736111111111113</v>
      </c>
    </row>
    <row r="76" spans="1:8">
      <c r="A76" s="32">
        <v>10073</v>
      </c>
      <c r="B76" s="32" t="s">
        <v>54</v>
      </c>
      <c r="C76" s="32" t="s">
        <v>55</v>
      </c>
      <c r="D76" s="37">
        <v>27742544</v>
      </c>
      <c r="E76" s="32" t="s">
        <v>57</v>
      </c>
      <c r="F76" s="33">
        <v>21.58</v>
      </c>
      <c r="G76" s="32" t="s">
        <v>52</v>
      </c>
      <c r="H76" s="34">
        <v>0</v>
      </c>
    </row>
    <row r="77" spans="1:8">
      <c r="A77" s="32">
        <v>10074</v>
      </c>
      <c r="B77" s="32" t="s">
        <v>24</v>
      </c>
      <c r="C77" s="32" t="s">
        <v>50</v>
      </c>
      <c r="D77" s="37">
        <v>97981670</v>
      </c>
      <c r="E77" s="32" t="s">
        <v>57</v>
      </c>
      <c r="F77" s="33">
        <v>16.09</v>
      </c>
      <c r="G77" s="32" t="s">
        <v>53</v>
      </c>
      <c r="H77" s="34">
        <v>0.12708333333333333</v>
      </c>
    </row>
    <row r="78" spans="1:8">
      <c r="A78" s="32">
        <v>10075</v>
      </c>
      <c r="B78" s="32" t="s">
        <v>25</v>
      </c>
      <c r="C78" s="32" t="s">
        <v>55</v>
      </c>
      <c r="D78" s="37">
        <v>83670405</v>
      </c>
      <c r="E78" s="32" t="s">
        <v>57</v>
      </c>
      <c r="F78" s="33">
        <v>16.100000000000001</v>
      </c>
      <c r="G78" s="32" t="s">
        <v>52</v>
      </c>
      <c r="H78" s="34">
        <v>0.42569444444444443</v>
      </c>
    </row>
    <row r="79" spans="1:8">
      <c r="A79" s="32">
        <v>10076</v>
      </c>
      <c r="B79" s="32" t="s">
        <v>25</v>
      </c>
      <c r="C79" s="32" t="s">
        <v>55</v>
      </c>
      <c r="D79" s="37">
        <v>99063530</v>
      </c>
      <c r="E79" s="32" t="s">
        <v>51</v>
      </c>
      <c r="F79" s="33">
        <v>15.95</v>
      </c>
      <c r="G79" s="32" t="s">
        <v>52</v>
      </c>
      <c r="H79" s="34">
        <v>0</v>
      </c>
    </row>
    <row r="80" spans="1:8">
      <c r="A80" s="32">
        <v>10077</v>
      </c>
      <c r="B80" s="32" t="s">
        <v>16</v>
      </c>
      <c r="C80" s="32" t="s">
        <v>55</v>
      </c>
      <c r="D80" s="37">
        <v>25978103</v>
      </c>
      <c r="E80" s="32" t="s">
        <v>57</v>
      </c>
      <c r="F80" s="33">
        <v>17.77</v>
      </c>
      <c r="G80" s="32" t="s">
        <v>53</v>
      </c>
      <c r="H80" s="34">
        <v>4.2361111111111106E-2</v>
      </c>
    </row>
    <row r="81" spans="1:8">
      <c r="A81" s="32">
        <v>10078</v>
      </c>
      <c r="B81" s="32" t="s">
        <v>24</v>
      </c>
      <c r="C81" s="32" t="s">
        <v>55</v>
      </c>
      <c r="D81" s="37">
        <v>81824666</v>
      </c>
      <c r="E81" s="32" t="s">
        <v>51</v>
      </c>
      <c r="F81" s="33">
        <v>19.3</v>
      </c>
      <c r="G81" s="32" t="s">
        <v>52</v>
      </c>
      <c r="H81" s="34">
        <v>0.47499999999999998</v>
      </c>
    </row>
    <row r="82" spans="1:8">
      <c r="A82" s="32">
        <v>10079</v>
      </c>
      <c r="B82" s="32" t="s">
        <v>54</v>
      </c>
      <c r="C82" s="32" t="s">
        <v>50</v>
      </c>
      <c r="D82" s="37">
        <v>86833489</v>
      </c>
      <c r="E82" s="32" t="s">
        <v>51</v>
      </c>
      <c r="F82" s="33">
        <v>21.75</v>
      </c>
      <c r="G82" s="32" t="s">
        <v>53</v>
      </c>
      <c r="H82" s="34">
        <v>0.43263888888888885</v>
      </c>
    </row>
    <row r="83" spans="1:8">
      <c r="A83" s="32">
        <v>10080</v>
      </c>
      <c r="B83" s="32" t="s">
        <v>54</v>
      </c>
      <c r="C83" s="32" t="s">
        <v>50</v>
      </c>
      <c r="D83" s="37">
        <v>73512800</v>
      </c>
      <c r="E83" s="32" t="s">
        <v>51</v>
      </c>
      <c r="F83" s="33">
        <v>20.51</v>
      </c>
      <c r="G83" s="32" t="s">
        <v>53</v>
      </c>
      <c r="H83" s="34">
        <v>0.47847222222222219</v>
      </c>
    </row>
    <row r="84" spans="1:8">
      <c r="A84" s="32">
        <v>10081</v>
      </c>
      <c r="B84" s="32" t="s">
        <v>24</v>
      </c>
      <c r="C84" s="32" t="s">
        <v>55</v>
      </c>
      <c r="D84" s="37">
        <v>11673210</v>
      </c>
      <c r="E84" s="32" t="s">
        <v>51</v>
      </c>
      <c r="F84" s="33">
        <v>16.14</v>
      </c>
      <c r="G84" s="32" t="s">
        <v>52</v>
      </c>
      <c r="H84" s="34">
        <v>0.16944444444444443</v>
      </c>
    </row>
    <row r="85" spans="1:8">
      <c r="A85" s="32">
        <v>10082</v>
      </c>
      <c r="B85" s="32" t="s">
        <v>54</v>
      </c>
      <c r="C85" s="32" t="s">
        <v>50</v>
      </c>
      <c r="D85" s="37">
        <v>76787805</v>
      </c>
      <c r="E85" s="32" t="s">
        <v>57</v>
      </c>
      <c r="F85" s="33">
        <v>157.76</v>
      </c>
      <c r="G85" s="32" t="s">
        <v>53</v>
      </c>
      <c r="H85" s="34">
        <v>0.79305555555555562</v>
      </c>
    </row>
    <row r="86" spans="1:8">
      <c r="A86" s="32">
        <v>10083</v>
      </c>
      <c r="B86" s="32" t="s">
        <v>16</v>
      </c>
      <c r="C86" s="32" t="s">
        <v>55</v>
      </c>
      <c r="D86" s="37">
        <v>34610946</v>
      </c>
      <c r="E86" s="32" t="s">
        <v>51</v>
      </c>
      <c r="F86" s="33">
        <v>21.55</v>
      </c>
      <c r="G86" s="32" t="s">
        <v>53</v>
      </c>
      <c r="H86" s="34">
        <v>0.38124999999999998</v>
      </c>
    </row>
    <row r="87" spans="1:8">
      <c r="A87" s="32">
        <v>10084</v>
      </c>
      <c r="B87" s="32" t="s">
        <v>24</v>
      </c>
      <c r="C87" s="32" t="s">
        <v>50</v>
      </c>
      <c r="D87" s="37">
        <v>69586073</v>
      </c>
      <c r="E87" s="32" t="s">
        <v>51</v>
      </c>
      <c r="F87" s="33">
        <v>21.85</v>
      </c>
      <c r="G87" s="32" t="s">
        <v>52</v>
      </c>
      <c r="H87" s="34">
        <v>0.51666666666666672</v>
      </c>
    </row>
    <row r="88" spans="1:8">
      <c r="A88" s="32">
        <v>10085</v>
      </c>
      <c r="B88" s="32" t="s">
        <v>25</v>
      </c>
      <c r="C88" s="32" t="s">
        <v>55</v>
      </c>
      <c r="D88" s="37">
        <v>87017416</v>
      </c>
      <c r="E88" s="32" t="s">
        <v>51</v>
      </c>
      <c r="F88" s="33">
        <v>21.7</v>
      </c>
      <c r="G88" s="32" t="s">
        <v>52</v>
      </c>
      <c r="H88" s="34">
        <v>0.56458333333333333</v>
      </c>
    </row>
    <row r="89" spans="1:8">
      <c r="A89" s="32">
        <v>10086</v>
      </c>
      <c r="B89" s="32" t="s">
        <v>25</v>
      </c>
      <c r="C89" s="32" t="s">
        <v>50</v>
      </c>
      <c r="D89" s="37">
        <v>37371293</v>
      </c>
      <c r="E89" s="32" t="s">
        <v>51</v>
      </c>
      <c r="F89" s="33">
        <v>20.309999999999999</v>
      </c>
      <c r="G89" s="32" t="s">
        <v>53</v>
      </c>
      <c r="H89" s="34">
        <v>0.80972222222222223</v>
      </c>
    </row>
    <row r="90" spans="1:8">
      <c r="A90" s="32">
        <v>10087</v>
      </c>
      <c r="B90" s="32" t="s">
        <v>25</v>
      </c>
      <c r="C90" s="32" t="s">
        <v>55</v>
      </c>
      <c r="D90" s="37">
        <v>27497600</v>
      </c>
      <c r="E90" s="32" t="s">
        <v>57</v>
      </c>
      <c r="F90" s="33">
        <v>23.62</v>
      </c>
      <c r="G90" s="32" t="s">
        <v>53</v>
      </c>
      <c r="H90" s="34">
        <v>0.93055555555555547</v>
      </c>
    </row>
    <row r="91" spans="1:8">
      <c r="A91" s="32">
        <v>10088</v>
      </c>
      <c r="B91" s="32" t="s">
        <v>25</v>
      </c>
      <c r="C91" s="32" t="s">
        <v>55</v>
      </c>
      <c r="D91" s="37">
        <v>29510284</v>
      </c>
      <c r="E91" s="32" t="s">
        <v>51</v>
      </c>
      <c r="F91" s="33">
        <v>216.37</v>
      </c>
      <c r="G91" s="32" t="s">
        <v>53</v>
      </c>
      <c r="H91" s="34">
        <v>0.43055555555555558</v>
      </c>
    </row>
    <row r="92" spans="1:8">
      <c r="A92" s="32">
        <v>10089</v>
      </c>
      <c r="B92" s="32" t="s">
        <v>24</v>
      </c>
      <c r="C92" s="32" t="s">
        <v>50</v>
      </c>
      <c r="D92" s="37">
        <v>40878208</v>
      </c>
      <c r="E92" s="32" t="s">
        <v>51</v>
      </c>
      <c r="F92" s="33">
        <v>21.99</v>
      </c>
      <c r="G92" s="32" t="s">
        <v>52</v>
      </c>
      <c r="H92" s="34">
        <v>0.12708333333333333</v>
      </c>
    </row>
    <row r="93" spans="1:8">
      <c r="A93" s="32">
        <v>10090</v>
      </c>
      <c r="B93" s="32" t="s">
        <v>54</v>
      </c>
      <c r="C93" s="32" t="s">
        <v>55</v>
      </c>
      <c r="D93" s="37">
        <v>83375454</v>
      </c>
      <c r="E93" s="32" t="s">
        <v>57</v>
      </c>
      <c r="F93" s="33">
        <v>18.2</v>
      </c>
      <c r="G93" s="32" t="s">
        <v>52</v>
      </c>
      <c r="H93" s="34">
        <v>0.21180555555555555</v>
      </c>
    </row>
    <row r="94" spans="1:8">
      <c r="A94" s="32">
        <v>10091</v>
      </c>
      <c r="B94" s="32" t="s">
        <v>25</v>
      </c>
      <c r="C94" s="32" t="s">
        <v>55</v>
      </c>
      <c r="D94" s="37">
        <v>61236522</v>
      </c>
      <c r="E94" s="32" t="s">
        <v>57</v>
      </c>
      <c r="F94" s="33">
        <v>17.309999999999999</v>
      </c>
      <c r="G94" s="32" t="s">
        <v>53</v>
      </c>
      <c r="H94" s="34">
        <v>0</v>
      </c>
    </row>
    <row r="95" spans="1:8">
      <c r="A95" s="32">
        <v>10092</v>
      </c>
      <c r="B95" s="32" t="s">
        <v>54</v>
      </c>
      <c r="C95" s="32" t="s">
        <v>55</v>
      </c>
      <c r="D95" s="37">
        <v>68788857</v>
      </c>
      <c r="E95" s="32" t="s">
        <v>51</v>
      </c>
      <c r="F95" s="33">
        <v>23.94</v>
      </c>
      <c r="G95" s="32" t="s">
        <v>53</v>
      </c>
      <c r="H95" s="34">
        <v>0.67222222222222217</v>
      </c>
    </row>
    <row r="96" spans="1:8">
      <c r="A96" s="32">
        <v>10093</v>
      </c>
      <c r="B96" s="32" t="s">
        <v>54</v>
      </c>
      <c r="C96" s="32" t="s">
        <v>50</v>
      </c>
      <c r="D96" s="37">
        <v>58309878</v>
      </c>
      <c r="E96" s="32" t="s">
        <v>57</v>
      </c>
      <c r="F96" s="33">
        <v>174.25</v>
      </c>
      <c r="G96" s="32" t="s">
        <v>53</v>
      </c>
      <c r="H96" s="34">
        <v>0.7715277777777777</v>
      </c>
    </row>
    <row r="97" spans="1:8">
      <c r="A97" s="32">
        <v>10094</v>
      </c>
      <c r="B97" s="32" t="s">
        <v>54</v>
      </c>
      <c r="C97" s="32" t="s">
        <v>50</v>
      </c>
      <c r="D97" s="37">
        <v>84324439</v>
      </c>
      <c r="E97" s="32" t="s">
        <v>51</v>
      </c>
      <c r="F97" s="33">
        <v>20.260000000000002</v>
      </c>
      <c r="G97" s="32" t="s">
        <v>52</v>
      </c>
      <c r="H97" s="34">
        <v>0.16944444444444443</v>
      </c>
    </row>
    <row r="98" spans="1:8">
      <c r="A98" s="32">
        <v>10095</v>
      </c>
      <c r="B98" s="32" t="s">
        <v>24</v>
      </c>
      <c r="C98" s="32" t="s">
        <v>55</v>
      </c>
      <c r="D98" s="37">
        <v>90647889</v>
      </c>
      <c r="E98" s="32" t="s">
        <v>51</v>
      </c>
      <c r="F98" s="33">
        <v>18.73</v>
      </c>
      <c r="G98" s="32" t="s">
        <v>52</v>
      </c>
      <c r="H98" s="34">
        <v>0</v>
      </c>
    </row>
    <row r="99" spans="1:8">
      <c r="A99" s="32">
        <v>10096</v>
      </c>
      <c r="B99" s="32" t="s">
        <v>24</v>
      </c>
      <c r="C99" s="32" t="s">
        <v>50</v>
      </c>
      <c r="D99" s="37">
        <v>31225474</v>
      </c>
      <c r="E99" s="32" t="s">
        <v>51</v>
      </c>
      <c r="F99" s="33">
        <v>22.88</v>
      </c>
      <c r="G99" s="32" t="s">
        <v>53</v>
      </c>
      <c r="H99" s="34">
        <v>0.54791666666666672</v>
      </c>
    </row>
    <row r="100" spans="1:8">
      <c r="A100" s="32">
        <v>10097</v>
      </c>
      <c r="B100" s="32" t="s">
        <v>54</v>
      </c>
      <c r="C100" s="32" t="s">
        <v>50</v>
      </c>
      <c r="D100" s="37">
        <v>79286039</v>
      </c>
      <c r="E100" s="32" t="s">
        <v>51</v>
      </c>
      <c r="F100" s="33">
        <v>19.149999999999999</v>
      </c>
      <c r="G100" s="32" t="s">
        <v>52</v>
      </c>
      <c r="H100" s="34">
        <v>0.61388888888888882</v>
      </c>
    </row>
    <row r="101" spans="1:8">
      <c r="A101" s="32">
        <v>10098</v>
      </c>
      <c r="B101" s="32" t="s">
        <v>16</v>
      </c>
      <c r="C101" s="32" t="s">
        <v>55</v>
      </c>
      <c r="D101" s="37">
        <v>69628094</v>
      </c>
      <c r="E101" s="32" t="s">
        <v>57</v>
      </c>
      <c r="F101" s="33">
        <v>15.33</v>
      </c>
      <c r="G101" s="32" t="s">
        <v>53</v>
      </c>
      <c r="H101" s="34">
        <v>4.2361111111111106E-2</v>
      </c>
    </row>
    <row r="102" spans="1:8">
      <c r="A102" s="32">
        <v>10099</v>
      </c>
      <c r="B102" s="32" t="s">
        <v>54</v>
      </c>
      <c r="C102" s="32" t="s">
        <v>50</v>
      </c>
      <c r="D102" s="37">
        <v>19891764</v>
      </c>
      <c r="E102" s="32" t="s">
        <v>51</v>
      </c>
      <c r="F102" s="33">
        <v>20.82</v>
      </c>
      <c r="G102" s="32" t="s">
        <v>52</v>
      </c>
      <c r="H102" s="34">
        <v>0.75069444444444444</v>
      </c>
    </row>
    <row r="103" spans="1:8">
      <c r="A103" s="32">
        <v>10100</v>
      </c>
      <c r="B103" s="32" t="s">
        <v>54</v>
      </c>
      <c r="C103" s="32" t="s">
        <v>55</v>
      </c>
      <c r="D103" s="37">
        <v>21992857</v>
      </c>
      <c r="E103" s="32" t="s">
        <v>51</v>
      </c>
      <c r="F103" s="33">
        <v>20.61</v>
      </c>
      <c r="G103" s="32" t="s">
        <v>52</v>
      </c>
      <c r="H103" s="34">
        <v>0.77013888888888893</v>
      </c>
    </row>
    <row r="104" spans="1:8">
      <c r="A104" s="32">
        <v>10101</v>
      </c>
      <c r="B104" s="32" t="s">
        <v>25</v>
      </c>
      <c r="C104" s="32" t="s">
        <v>55</v>
      </c>
      <c r="D104" s="37">
        <v>40572972</v>
      </c>
      <c r="E104" s="32" t="s">
        <v>51</v>
      </c>
      <c r="F104" s="33">
        <v>16.43</v>
      </c>
      <c r="G104" s="32" t="s">
        <v>52</v>
      </c>
      <c r="H104" s="34">
        <v>0.47430555555555554</v>
      </c>
    </row>
    <row r="105" spans="1:8">
      <c r="A105" s="32">
        <v>10102</v>
      </c>
      <c r="B105" s="32" t="s">
        <v>54</v>
      </c>
      <c r="C105" s="32" t="s">
        <v>55</v>
      </c>
      <c r="D105" s="37">
        <v>80218197</v>
      </c>
      <c r="E105" s="32" t="s">
        <v>51</v>
      </c>
      <c r="F105" s="33">
        <v>21.1</v>
      </c>
      <c r="G105" s="32" t="s">
        <v>52</v>
      </c>
      <c r="H105" s="34">
        <v>8.4722222222222213E-2</v>
      </c>
    </row>
    <row r="106" spans="1:8">
      <c r="A106" s="32">
        <v>10103</v>
      </c>
      <c r="B106" s="32" t="s">
        <v>24</v>
      </c>
      <c r="C106" s="32" t="s">
        <v>50</v>
      </c>
      <c r="D106" s="37">
        <v>72072353</v>
      </c>
      <c r="E106" s="32" t="s">
        <v>57</v>
      </c>
      <c r="F106" s="33">
        <v>21.64</v>
      </c>
      <c r="G106" s="32" t="s">
        <v>53</v>
      </c>
      <c r="H106" s="34">
        <v>0.94444444444444453</v>
      </c>
    </row>
    <row r="107" spans="1:8">
      <c r="A107" s="32">
        <v>10104</v>
      </c>
      <c r="B107" s="32" t="s">
        <v>54</v>
      </c>
      <c r="C107" s="32" t="s">
        <v>50</v>
      </c>
      <c r="D107" s="37">
        <v>44250706</v>
      </c>
      <c r="E107" s="32" t="s">
        <v>57</v>
      </c>
      <c r="F107" s="33">
        <v>18.059999999999999</v>
      </c>
      <c r="G107" s="32" t="s">
        <v>53</v>
      </c>
      <c r="H107" s="34">
        <v>0.66666666666666663</v>
      </c>
    </row>
    <row r="108" spans="1:8">
      <c r="A108" s="32">
        <v>10105</v>
      </c>
      <c r="B108" s="32" t="s">
        <v>25</v>
      </c>
      <c r="C108" s="32" t="s">
        <v>55</v>
      </c>
      <c r="D108" s="37">
        <v>31062653</v>
      </c>
      <c r="E108" s="32" t="s">
        <v>51</v>
      </c>
      <c r="F108" s="33">
        <v>19.350000000000001</v>
      </c>
      <c r="G108" s="32" t="s">
        <v>53</v>
      </c>
      <c r="H108" s="34">
        <v>0.42083333333333334</v>
      </c>
    </row>
    <row r="109" spans="1:8">
      <c r="A109" s="32">
        <v>10106</v>
      </c>
      <c r="B109" s="32" t="s">
        <v>24</v>
      </c>
      <c r="C109" s="32" t="s">
        <v>55</v>
      </c>
      <c r="D109" s="37">
        <v>84047393</v>
      </c>
      <c r="E109" s="32" t="s">
        <v>51</v>
      </c>
      <c r="F109" s="33">
        <v>23.7</v>
      </c>
      <c r="G109" s="32" t="s">
        <v>52</v>
      </c>
      <c r="H109" s="34">
        <v>0.79305555555555562</v>
      </c>
    </row>
    <row r="110" spans="1:8">
      <c r="A110" s="32">
        <v>10107</v>
      </c>
      <c r="B110" s="32" t="s">
        <v>24</v>
      </c>
      <c r="C110" s="32" t="s">
        <v>55</v>
      </c>
      <c r="D110" s="37">
        <v>59891368</v>
      </c>
      <c r="E110" s="32" t="s">
        <v>51</v>
      </c>
      <c r="F110" s="33">
        <v>18.93</v>
      </c>
      <c r="G110" s="32" t="s">
        <v>53</v>
      </c>
      <c r="H110" s="34">
        <v>0.38124999999999998</v>
      </c>
    </row>
    <row r="111" spans="1:8">
      <c r="A111" s="32">
        <v>10108</v>
      </c>
      <c r="B111" s="32" t="s">
        <v>24</v>
      </c>
      <c r="C111" s="32" t="s">
        <v>55</v>
      </c>
      <c r="D111" s="37">
        <v>47234209</v>
      </c>
      <c r="E111" s="32" t="s">
        <v>57</v>
      </c>
      <c r="F111" s="33">
        <v>16.829999999999998</v>
      </c>
      <c r="G111" s="32" t="s">
        <v>53</v>
      </c>
      <c r="H111" s="34">
        <v>0.68055555555555547</v>
      </c>
    </row>
    <row r="112" spans="1:8">
      <c r="A112" s="32">
        <v>10109</v>
      </c>
      <c r="B112" s="32" t="s">
        <v>54</v>
      </c>
      <c r="C112" s="32" t="s">
        <v>55</v>
      </c>
      <c r="D112" s="37">
        <v>47893510</v>
      </c>
      <c r="E112" s="32" t="s">
        <v>51</v>
      </c>
      <c r="F112" s="33">
        <v>22.19</v>
      </c>
      <c r="G112" s="32" t="s">
        <v>53</v>
      </c>
      <c r="H112" s="34">
        <v>0.78611111111111109</v>
      </c>
    </row>
    <row r="113" spans="1:8">
      <c r="A113" s="32">
        <v>10110</v>
      </c>
      <c r="B113" s="32" t="s">
        <v>54</v>
      </c>
      <c r="C113" s="32" t="s">
        <v>55</v>
      </c>
      <c r="D113" s="37">
        <v>23513829</v>
      </c>
      <c r="E113" s="32" t="s">
        <v>51</v>
      </c>
      <c r="F113" s="33">
        <v>23.9</v>
      </c>
      <c r="G113" s="32" t="s">
        <v>53</v>
      </c>
      <c r="H113" s="34">
        <v>0.81944444444444453</v>
      </c>
    </row>
    <row r="114" spans="1:8">
      <c r="A114" s="32">
        <v>10111</v>
      </c>
      <c r="B114" s="32" t="s">
        <v>25</v>
      </c>
      <c r="C114" s="32" t="s">
        <v>55</v>
      </c>
      <c r="D114" s="37">
        <v>20993720</v>
      </c>
      <c r="E114" s="32" t="s">
        <v>51</v>
      </c>
      <c r="F114" s="33">
        <v>17.47</v>
      </c>
      <c r="G114" s="32" t="s">
        <v>52</v>
      </c>
      <c r="H114" s="34">
        <v>0.45347222222222222</v>
      </c>
    </row>
    <row r="115" spans="1:8">
      <c r="A115" s="32">
        <v>10112</v>
      </c>
      <c r="B115" s="32" t="s">
        <v>54</v>
      </c>
      <c r="C115" s="32" t="s">
        <v>55</v>
      </c>
      <c r="D115" s="37">
        <v>58724265</v>
      </c>
      <c r="E115" s="32" t="s">
        <v>57</v>
      </c>
      <c r="F115" s="33">
        <v>209.37</v>
      </c>
      <c r="G115" s="32" t="s">
        <v>53</v>
      </c>
      <c r="H115" s="34">
        <v>0.84097222222222223</v>
      </c>
    </row>
    <row r="116" spans="1:8">
      <c r="A116" s="32">
        <v>10113</v>
      </c>
      <c r="B116" s="32" t="s">
        <v>24</v>
      </c>
      <c r="C116" s="32" t="s">
        <v>55</v>
      </c>
      <c r="D116" s="37">
        <v>47687764</v>
      </c>
      <c r="E116" s="32" t="s">
        <v>51</v>
      </c>
      <c r="F116" s="35">
        <v>18</v>
      </c>
      <c r="G116" s="32" t="s">
        <v>52</v>
      </c>
      <c r="H116" s="34">
        <v>0.33888888888888885</v>
      </c>
    </row>
    <row r="117" spans="1:8">
      <c r="A117" s="32">
        <v>10114</v>
      </c>
      <c r="B117" s="32" t="s">
        <v>25</v>
      </c>
      <c r="C117" s="32" t="s">
        <v>55</v>
      </c>
      <c r="D117" s="37">
        <v>53008101</v>
      </c>
      <c r="E117" s="32" t="s">
        <v>51</v>
      </c>
      <c r="F117" s="33">
        <v>22.83</v>
      </c>
      <c r="G117" s="32" t="s">
        <v>53</v>
      </c>
      <c r="H117" s="34">
        <v>0.4284722222222222</v>
      </c>
    </row>
    <row r="118" spans="1:8">
      <c r="A118" s="32">
        <v>10115</v>
      </c>
      <c r="B118" s="32" t="s">
        <v>25</v>
      </c>
      <c r="C118" s="32" t="s">
        <v>55</v>
      </c>
      <c r="D118" s="37">
        <v>68494188</v>
      </c>
      <c r="E118" s="32" t="s">
        <v>57</v>
      </c>
      <c r="F118" s="33">
        <v>20.309999999999999</v>
      </c>
      <c r="G118" s="32" t="s">
        <v>52</v>
      </c>
      <c r="H118" s="34">
        <v>0.6069444444444444</v>
      </c>
    </row>
    <row r="119" spans="1:8">
      <c r="A119" s="32">
        <v>10116</v>
      </c>
      <c r="B119" s="32" t="s">
        <v>16</v>
      </c>
      <c r="C119" s="32" t="s">
        <v>50</v>
      </c>
      <c r="D119" s="37">
        <v>40357817</v>
      </c>
      <c r="E119" s="32" t="s">
        <v>51</v>
      </c>
      <c r="F119" s="33">
        <v>22.06</v>
      </c>
      <c r="G119" s="32" t="s">
        <v>52</v>
      </c>
      <c r="H119" s="34">
        <v>0.46319444444444446</v>
      </c>
    </row>
    <row r="120" spans="1:8">
      <c r="A120" s="32">
        <v>10117</v>
      </c>
      <c r="B120" s="32" t="s">
        <v>24</v>
      </c>
      <c r="C120" s="32" t="s">
        <v>50</v>
      </c>
      <c r="D120" s="37">
        <v>91328383</v>
      </c>
      <c r="E120" s="32" t="s">
        <v>51</v>
      </c>
      <c r="F120" s="33">
        <v>15.22</v>
      </c>
      <c r="G120" s="32" t="s">
        <v>53</v>
      </c>
      <c r="H120" s="34">
        <v>0.44374999999999998</v>
      </c>
    </row>
    <row r="121" spans="1:8">
      <c r="A121" s="32">
        <v>10118</v>
      </c>
      <c r="B121" s="32" t="s">
        <v>16</v>
      </c>
      <c r="C121" s="32" t="s">
        <v>50</v>
      </c>
      <c r="D121" s="37">
        <v>51497241</v>
      </c>
      <c r="E121" s="32" t="s">
        <v>51</v>
      </c>
      <c r="F121" s="33">
        <v>20.6</v>
      </c>
      <c r="G121" s="32" t="s">
        <v>52</v>
      </c>
      <c r="H121" s="34">
        <v>0.8652777777777777</v>
      </c>
    </row>
    <row r="122" spans="1:8">
      <c r="A122" s="32">
        <v>10119</v>
      </c>
      <c r="B122" s="32" t="s">
        <v>25</v>
      </c>
      <c r="C122" s="32" t="s">
        <v>55</v>
      </c>
      <c r="D122" s="37">
        <v>42829269</v>
      </c>
      <c r="E122" s="32" t="s">
        <v>51</v>
      </c>
      <c r="F122" s="33">
        <v>18.25</v>
      </c>
      <c r="G122" s="32" t="s">
        <v>52</v>
      </c>
      <c r="H122" s="34">
        <v>0.86250000000000004</v>
      </c>
    </row>
    <row r="123" spans="1:8">
      <c r="A123" s="32">
        <v>10120</v>
      </c>
      <c r="B123" s="32" t="s">
        <v>25</v>
      </c>
      <c r="C123" s="32" t="s">
        <v>55</v>
      </c>
      <c r="D123" s="37">
        <v>56174714</v>
      </c>
      <c r="E123" s="32" t="s">
        <v>51</v>
      </c>
      <c r="F123" s="33">
        <v>174.18</v>
      </c>
      <c r="G123" s="32" t="s">
        <v>53</v>
      </c>
      <c r="H123" s="34">
        <v>0.52916666666666667</v>
      </c>
    </row>
    <row r="124" spans="1:8">
      <c r="A124" s="32">
        <v>10121</v>
      </c>
      <c r="B124" s="32" t="s">
        <v>24</v>
      </c>
      <c r="C124" s="32" t="s">
        <v>55</v>
      </c>
      <c r="D124" s="37">
        <v>17210514</v>
      </c>
      <c r="E124" s="32" t="s">
        <v>57</v>
      </c>
      <c r="F124" s="33">
        <v>19.579999999999998</v>
      </c>
      <c r="G124" s="32" t="s">
        <v>52</v>
      </c>
      <c r="H124" s="34">
        <v>0.93819444444444444</v>
      </c>
    </row>
    <row r="125" spans="1:8">
      <c r="A125" s="32">
        <v>10122</v>
      </c>
      <c r="B125" s="32" t="s">
        <v>54</v>
      </c>
      <c r="C125" s="32" t="s">
        <v>50</v>
      </c>
      <c r="D125" s="37">
        <v>40504819</v>
      </c>
      <c r="E125" s="32" t="s">
        <v>51</v>
      </c>
      <c r="F125" s="33">
        <v>17.91</v>
      </c>
      <c r="G125" s="32" t="s">
        <v>53</v>
      </c>
      <c r="H125" s="34">
        <v>0.80138888888888893</v>
      </c>
    </row>
    <row r="126" spans="1:8">
      <c r="A126" s="32">
        <v>10123</v>
      </c>
      <c r="B126" s="32" t="s">
        <v>54</v>
      </c>
      <c r="C126" s="32" t="s">
        <v>55</v>
      </c>
      <c r="D126" s="37">
        <v>58186991</v>
      </c>
      <c r="E126" s="32" t="s">
        <v>51</v>
      </c>
      <c r="F126" s="33">
        <v>22.9</v>
      </c>
      <c r="G126" s="32" t="s">
        <v>53</v>
      </c>
      <c r="H126" s="34">
        <v>0.51111111111111118</v>
      </c>
    </row>
    <row r="127" spans="1:8">
      <c r="A127" s="32">
        <v>10124</v>
      </c>
      <c r="B127" s="32" t="s">
        <v>24</v>
      </c>
      <c r="C127" s="32" t="s">
        <v>50</v>
      </c>
      <c r="D127" s="37">
        <v>46376047</v>
      </c>
      <c r="E127" s="32" t="s">
        <v>51</v>
      </c>
      <c r="F127" s="33">
        <v>22.26</v>
      </c>
      <c r="G127" s="32" t="s">
        <v>53</v>
      </c>
      <c r="H127" s="34">
        <v>0.74305555555555547</v>
      </c>
    </row>
    <row r="128" spans="1:8">
      <c r="A128" s="32">
        <v>10125</v>
      </c>
      <c r="B128" s="32" t="s">
        <v>16</v>
      </c>
      <c r="C128" s="32" t="s">
        <v>55</v>
      </c>
      <c r="D128" s="37">
        <v>95760408</v>
      </c>
      <c r="E128" s="32" t="s">
        <v>51</v>
      </c>
      <c r="F128" s="33">
        <v>19.04</v>
      </c>
      <c r="G128" s="32" t="s">
        <v>53</v>
      </c>
      <c r="H128" s="34">
        <v>0.64097222222222217</v>
      </c>
    </row>
    <row r="129" spans="1:8">
      <c r="A129" s="32">
        <v>10126</v>
      </c>
      <c r="B129" s="32" t="s">
        <v>25</v>
      </c>
      <c r="C129" s="32" t="s">
        <v>55</v>
      </c>
      <c r="D129" s="37">
        <v>73024614</v>
      </c>
      <c r="E129" s="32" t="s">
        <v>51</v>
      </c>
      <c r="F129" s="33">
        <v>17.420000000000002</v>
      </c>
      <c r="G129" s="32" t="s">
        <v>52</v>
      </c>
      <c r="H129" s="34">
        <v>0.21180555555555555</v>
      </c>
    </row>
    <row r="130" spans="1:8">
      <c r="A130" s="32">
        <v>10127</v>
      </c>
      <c r="B130" s="32" t="s">
        <v>54</v>
      </c>
      <c r="C130" s="32" t="s">
        <v>50</v>
      </c>
      <c r="D130" s="37">
        <v>63167563</v>
      </c>
      <c r="E130" s="32" t="s">
        <v>51</v>
      </c>
      <c r="F130" s="33">
        <v>18.54</v>
      </c>
      <c r="G130" s="32" t="s">
        <v>53</v>
      </c>
      <c r="H130" s="34">
        <v>0.8125</v>
      </c>
    </row>
    <row r="131" spans="1:8">
      <c r="A131" s="32">
        <v>10128</v>
      </c>
      <c r="B131" s="32" t="s">
        <v>24</v>
      </c>
      <c r="C131" s="32" t="s">
        <v>55</v>
      </c>
      <c r="D131" s="37">
        <v>83800724</v>
      </c>
      <c r="E131" s="32" t="s">
        <v>51</v>
      </c>
      <c r="F131" s="33">
        <v>19.739999999999998</v>
      </c>
      <c r="G131" s="32" t="s">
        <v>52</v>
      </c>
      <c r="H131" s="34">
        <v>0.53402777777777777</v>
      </c>
    </row>
    <row r="132" spans="1:8">
      <c r="A132" s="32">
        <v>10129</v>
      </c>
      <c r="B132" s="32" t="s">
        <v>54</v>
      </c>
      <c r="C132" s="32" t="s">
        <v>55</v>
      </c>
      <c r="D132" s="37">
        <v>11739665</v>
      </c>
      <c r="E132" s="32" t="s">
        <v>51</v>
      </c>
      <c r="F132" s="33">
        <v>22.03</v>
      </c>
      <c r="G132" s="32" t="s">
        <v>52</v>
      </c>
      <c r="H132" s="34">
        <v>0.61736111111111114</v>
      </c>
    </row>
    <row r="133" spans="1:8">
      <c r="A133" s="32">
        <v>10130</v>
      </c>
      <c r="B133" s="32" t="s">
        <v>54</v>
      </c>
      <c r="C133" s="32" t="s">
        <v>50</v>
      </c>
      <c r="D133" s="37">
        <v>74393415</v>
      </c>
      <c r="E133" s="32" t="s">
        <v>51</v>
      </c>
      <c r="F133" s="33">
        <v>236.49</v>
      </c>
      <c r="G133" s="32" t="s">
        <v>53</v>
      </c>
      <c r="H133" s="34">
        <v>0.68333333333333324</v>
      </c>
    </row>
    <row r="134" spans="1:8">
      <c r="A134" s="32">
        <v>10131</v>
      </c>
      <c r="B134" s="32" t="s">
        <v>16</v>
      </c>
      <c r="C134" s="32" t="s">
        <v>50</v>
      </c>
      <c r="D134" s="37">
        <v>30372359</v>
      </c>
      <c r="E134" s="32" t="s">
        <v>57</v>
      </c>
      <c r="F134" s="33">
        <v>19.3</v>
      </c>
      <c r="G134" s="32" t="s">
        <v>52</v>
      </c>
      <c r="H134" s="34">
        <v>0.70833333333333337</v>
      </c>
    </row>
    <row r="135" spans="1:8">
      <c r="A135" s="32">
        <v>10132</v>
      </c>
      <c r="B135" s="32" t="s">
        <v>25</v>
      </c>
      <c r="C135" s="32" t="s">
        <v>55</v>
      </c>
      <c r="D135" s="37">
        <v>47768495</v>
      </c>
      <c r="E135" s="32" t="s">
        <v>57</v>
      </c>
      <c r="F135" s="33">
        <v>23.73</v>
      </c>
      <c r="G135" s="32" t="s">
        <v>52</v>
      </c>
      <c r="H135" s="34">
        <v>0.70625000000000004</v>
      </c>
    </row>
    <row r="136" spans="1:8">
      <c r="A136" s="32">
        <v>10133</v>
      </c>
      <c r="B136" s="32" t="s">
        <v>54</v>
      </c>
      <c r="C136" s="32" t="s">
        <v>50</v>
      </c>
      <c r="D136" s="37">
        <v>74154714</v>
      </c>
      <c r="E136" s="32" t="s">
        <v>51</v>
      </c>
      <c r="F136" s="33">
        <v>19.96</v>
      </c>
      <c r="G136" s="32" t="s">
        <v>53</v>
      </c>
      <c r="H136" s="34">
        <v>0.70138888888888884</v>
      </c>
    </row>
    <row r="137" spans="1:8">
      <c r="A137" s="32">
        <v>10134</v>
      </c>
      <c r="B137" s="32" t="s">
        <v>25</v>
      </c>
      <c r="C137" s="32" t="s">
        <v>55</v>
      </c>
      <c r="D137" s="37">
        <v>33525138</v>
      </c>
      <c r="E137" s="32" t="s">
        <v>51</v>
      </c>
      <c r="F137" s="33">
        <v>20.75</v>
      </c>
      <c r="G137" s="32" t="s">
        <v>52</v>
      </c>
      <c r="H137" s="34">
        <v>0.62638888888888888</v>
      </c>
    </row>
    <row r="138" spans="1:8">
      <c r="A138" s="32">
        <v>10135</v>
      </c>
      <c r="B138" s="32" t="s">
        <v>16</v>
      </c>
      <c r="C138" s="32" t="s">
        <v>50</v>
      </c>
      <c r="D138" s="37">
        <v>84542864</v>
      </c>
      <c r="E138" s="32" t="s">
        <v>51</v>
      </c>
      <c r="F138" s="33">
        <v>22.37</v>
      </c>
      <c r="G138" s="32" t="s">
        <v>52</v>
      </c>
      <c r="H138" s="34">
        <v>0.33888888888888885</v>
      </c>
    </row>
    <row r="139" spans="1:8">
      <c r="A139" s="32">
        <v>10136</v>
      </c>
      <c r="B139" s="32" t="s">
        <v>54</v>
      </c>
      <c r="C139" s="32" t="s">
        <v>55</v>
      </c>
      <c r="D139" s="37">
        <v>24537107</v>
      </c>
      <c r="E139" s="32" t="s">
        <v>57</v>
      </c>
      <c r="F139" s="33">
        <v>24.03</v>
      </c>
      <c r="G139" s="32" t="s">
        <v>52</v>
      </c>
      <c r="H139" s="34">
        <v>0.4680555555555555</v>
      </c>
    </row>
    <row r="140" spans="1:8">
      <c r="A140" s="32">
        <v>10137</v>
      </c>
      <c r="B140" s="32" t="s">
        <v>54</v>
      </c>
      <c r="C140" s="32" t="s">
        <v>55</v>
      </c>
      <c r="D140" s="37">
        <v>74241899</v>
      </c>
      <c r="E140" s="32" t="s">
        <v>51</v>
      </c>
      <c r="F140" s="33">
        <v>24.59</v>
      </c>
      <c r="G140" s="32" t="s">
        <v>52</v>
      </c>
      <c r="H140" s="34">
        <v>0.16944444444444443</v>
      </c>
    </row>
    <row r="141" spans="1:8">
      <c r="A141" s="32">
        <v>10138</v>
      </c>
      <c r="B141" s="32" t="s">
        <v>54</v>
      </c>
      <c r="C141" s="32" t="s">
        <v>50</v>
      </c>
      <c r="D141" s="37">
        <v>33200655</v>
      </c>
      <c r="E141" s="32" t="s">
        <v>57</v>
      </c>
      <c r="F141" s="33">
        <v>155.91</v>
      </c>
      <c r="G141" s="32" t="s">
        <v>53</v>
      </c>
      <c r="H141" s="34">
        <v>0.77638888888888891</v>
      </c>
    </row>
    <row r="142" spans="1:8">
      <c r="A142" s="32">
        <v>10139</v>
      </c>
      <c r="B142" s="32" t="s">
        <v>25</v>
      </c>
      <c r="C142" s="32" t="s">
        <v>55</v>
      </c>
      <c r="D142" s="37">
        <v>89349547</v>
      </c>
      <c r="E142" s="32" t="s">
        <v>57</v>
      </c>
      <c r="F142" s="33">
        <v>16.43</v>
      </c>
      <c r="G142" s="32" t="s">
        <v>53</v>
      </c>
      <c r="H142" s="34">
        <v>0.38124999999999998</v>
      </c>
    </row>
    <row r="143" spans="1:8">
      <c r="A143" s="32">
        <v>10140</v>
      </c>
      <c r="B143" s="32" t="s">
        <v>16</v>
      </c>
      <c r="C143" s="32" t="s">
        <v>50</v>
      </c>
      <c r="D143" s="37">
        <v>83528887</v>
      </c>
      <c r="E143" s="32" t="s">
        <v>51</v>
      </c>
      <c r="F143" s="33">
        <v>15.71</v>
      </c>
      <c r="G143" s="32" t="s">
        <v>53</v>
      </c>
      <c r="H143" s="34">
        <v>0.6972222222222223</v>
      </c>
    </row>
    <row r="144" spans="1:8">
      <c r="A144" s="32">
        <v>10141</v>
      </c>
      <c r="B144" s="32" t="s">
        <v>54</v>
      </c>
      <c r="C144" s="32" t="s">
        <v>50</v>
      </c>
      <c r="D144" s="37">
        <v>21113649</v>
      </c>
      <c r="E144" s="32" t="s">
        <v>51</v>
      </c>
      <c r="F144" s="33">
        <v>15.19</v>
      </c>
      <c r="G144" s="32" t="s">
        <v>53</v>
      </c>
      <c r="H144" s="34">
        <v>0.68194444444444446</v>
      </c>
    </row>
    <row r="145" spans="1:8">
      <c r="A145" s="32">
        <v>10142</v>
      </c>
      <c r="B145" s="32" t="s">
        <v>54</v>
      </c>
      <c r="C145" s="32" t="s">
        <v>50</v>
      </c>
      <c r="D145" s="37">
        <v>35126822</v>
      </c>
      <c r="E145" s="32" t="s">
        <v>51</v>
      </c>
      <c r="F145" s="33">
        <v>21.35</v>
      </c>
      <c r="G145" s="32" t="s">
        <v>52</v>
      </c>
      <c r="H145" s="34">
        <v>0.74583333333333324</v>
      </c>
    </row>
    <row r="146" spans="1:8">
      <c r="A146" s="32">
        <v>10143</v>
      </c>
      <c r="B146" s="32" t="s">
        <v>54</v>
      </c>
      <c r="C146" s="32" t="s">
        <v>55</v>
      </c>
      <c r="D146" s="37">
        <v>98692914</v>
      </c>
      <c r="E146" s="32" t="s">
        <v>51</v>
      </c>
      <c r="F146" s="33">
        <v>19.47</v>
      </c>
      <c r="G146" s="32" t="s">
        <v>52</v>
      </c>
      <c r="H146" s="34">
        <v>0.76180555555555562</v>
      </c>
    </row>
    <row r="147" spans="1:8">
      <c r="A147" s="32">
        <v>10144</v>
      </c>
      <c r="B147" s="32" t="s">
        <v>54</v>
      </c>
      <c r="C147" s="32" t="s">
        <v>55</v>
      </c>
      <c r="D147" s="37">
        <v>96105789</v>
      </c>
      <c r="E147" s="32" t="s">
        <v>51</v>
      </c>
      <c r="F147" s="33">
        <v>21.49</v>
      </c>
      <c r="G147" s="32" t="s">
        <v>52</v>
      </c>
      <c r="H147" s="34">
        <v>0.38124999999999998</v>
      </c>
    </row>
    <row r="148" spans="1:8">
      <c r="A148" s="32">
        <v>10145</v>
      </c>
      <c r="B148" s="32" t="s">
        <v>25</v>
      </c>
      <c r="C148" s="32" t="s">
        <v>50</v>
      </c>
      <c r="D148" s="37">
        <v>72991138</v>
      </c>
      <c r="E148" s="32" t="s">
        <v>51</v>
      </c>
      <c r="F148" s="33">
        <v>22.2</v>
      </c>
      <c r="G148" s="32" t="s">
        <v>52</v>
      </c>
      <c r="H148" s="34">
        <v>0.52013888888888882</v>
      </c>
    </row>
    <row r="149" spans="1:8">
      <c r="A149" s="32">
        <v>10146</v>
      </c>
      <c r="B149" s="32" t="s">
        <v>25</v>
      </c>
      <c r="C149" s="32" t="s">
        <v>50</v>
      </c>
      <c r="D149" s="37">
        <v>77775458</v>
      </c>
      <c r="E149" s="32" t="s">
        <v>51</v>
      </c>
      <c r="F149" s="33">
        <v>21.15</v>
      </c>
      <c r="G149" s="32" t="s">
        <v>52</v>
      </c>
      <c r="H149" s="34">
        <v>0.29652777777777778</v>
      </c>
    </row>
    <row r="150" spans="1:8">
      <c r="A150" s="32">
        <v>10147</v>
      </c>
      <c r="B150" s="32" t="s">
        <v>25</v>
      </c>
      <c r="C150" s="32" t="s">
        <v>55</v>
      </c>
      <c r="D150" s="37">
        <v>71420485</v>
      </c>
      <c r="E150" s="32" t="s">
        <v>51</v>
      </c>
      <c r="F150" s="33">
        <v>15.16</v>
      </c>
      <c r="G150" s="32" t="s">
        <v>52</v>
      </c>
      <c r="H150" s="34">
        <v>0.47152777777777777</v>
      </c>
    </row>
    <row r="151" spans="1:8">
      <c r="A151" s="32">
        <v>10148</v>
      </c>
      <c r="B151" s="32" t="s">
        <v>25</v>
      </c>
      <c r="C151" s="32" t="s">
        <v>55</v>
      </c>
      <c r="D151" s="37">
        <v>55498553</v>
      </c>
      <c r="E151" s="32" t="s">
        <v>57</v>
      </c>
      <c r="F151" s="33">
        <v>15.71</v>
      </c>
      <c r="G151" s="32" t="s">
        <v>53</v>
      </c>
      <c r="H151" s="34">
        <v>0.38124999999999998</v>
      </c>
    </row>
    <row r="152" spans="1:8">
      <c r="A152" s="32">
        <v>10149</v>
      </c>
      <c r="B152" s="32" t="s">
        <v>54</v>
      </c>
      <c r="C152" s="32" t="s">
        <v>50</v>
      </c>
      <c r="D152" s="37">
        <v>93904863</v>
      </c>
      <c r="E152" s="32" t="s">
        <v>51</v>
      </c>
      <c r="F152" s="33">
        <v>24.65</v>
      </c>
      <c r="G152" s="32" t="s">
        <v>53</v>
      </c>
      <c r="H152" s="34">
        <v>0.8618055555555556</v>
      </c>
    </row>
    <row r="153" spans="1:8">
      <c r="A153" s="32">
        <v>10150</v>
      </c>
      <c r="B153" s="32" t="s">
        <v>54</v>
      </c>
      <c r="C153" s="32" t="s">
        <v>50</v>
      </c>
      <c r="D153" s="37">
        <v>37998977</v>
      </c>
      <c r="E153" s="32" t="s">
        <v>57</v>
      </c>
      <c r="F153" s="33">
        <v>24.88</v>
      </c>
      <c r="G153" s="32" t="s">
        <v>53</v>
      </c>
      <c r="H153" s="34">
        <v>0.64097222222222217</v>
      </c>
    </row>
    <row r="154" spans="1:8">
      <c r="A154" s="32">
        <v>10151</v>
      </c>
      <c r="B154" s="32" t="s">
        <v>25</v>
      </c>
      <c r="C154" s="32" t="s">
        <v>50</v>
      </c>
      <c r="D154" s="37">
        <v>24697741</v>
      </c>
      <c r="E154" s="32" t="s">
        <v>57</v>
      </c>
      <c r="F154" s="33">
        <v>17.489999999999998</v>
      </c>
      <c r="G154" s="32" t="s">
        <v>53</v>
      </c>
      <c r="H154" s="34">
        <v>0.90694444444444444</v>
      </c>
    </row>
    <row r="155" spans="1:8">
      <c r="A155" s="32">
        <v>10152</v>
      </c>
      <c r="B155" s="32" t="s">
        <v>54</v>
      </c>
      <c r="C155" s="32" t="s">
        <v>55</v>
      </c>
      <c r="D155" s="37">
        <v>77906388</v>
      </c>
      <c r="E155" s="32" t="s">
        <v>51</v>
      </c>
      <c r="F155" s="33">
        <v>19.71</v>
      </c>
      <c r="G155" s="32" t="s">
        <v>52</v>
      </c>
      <c r="H155" s="34">
        <v>0.29652777777777778</v>
      </c>
    </row>
    <row r="156" spans="1:8">
      <c r="A156" s="32">
        <v>10153</v>
      </c>
      <c r="B156" s="32" t="s">
        <v>16</v>
      </c>
      <c r="C156" s="32" t="s">
        <v>55</v>
      </c>
      <c r="D156" s="37">
        <v>79915334</v>
      </c>
      <c r="E156" s="32" t="s">
        <v>51</v>
      </c>
      <c r="F156" s="33">
        <v>17.329999999999998</v>
      </c>
      <c r="G156" s="32" t="s">
        <v>53</v>
      </c>
      <c r="H156" s="34">
        <v>8.4722222222222213E-2</v>
      </c>
    </row>
    <row r="157" spans="1:8">
      <c r="A157" s="32">
        <v>10154</v>
      </c>
      <c r="B157" s="32" t="s">
        <v>54</v>
      </c>
      <c r="C157" s="32" t="s">
        <v>55</v>
      </c>
      <c r="D157" s="37">
        <v>50624253</v>
      </c>
      <c r="E157" s="32" t="s">
        <v>51</v>
      </c>
      <c r="F157" s="33">
        <v>15.56</v>
      </c>
      <c r="G157" s="32" t="s">
        <v>52</v>
      </c>
      <c r="H157" s="34">
        <v>0.87986111111111109</v>
      </c>
    </row>
    <row r="158" spans="1:8">
      <c r="A158" s="32">
        <v>10155</v>
      </c>
      <c r="B158" s="32" t="s">
        <v>25</v>
      </c>
      <c r="C158" s="32" t="s">
        <v>55</v>
      </c>
      <c r="D158" s="37">
        <v>32851119</v>
      </c>
      <c r="E158" s="32" t="s">
        <v>51</v>
      </c>
      <c r="F158" s="33">
        <v>18.940000000000001</v>
      </c>
      <c r="G158" s="32" t="s">
        <v>52</v>
      </c>
      <c r="H158" s="34">
        <v>0.83333333333333337</v>
      </c>
    </row>
    <row r="159" spans="1:8">
      <c r="A159" s="32">
        <v>10156</v>
      </c>
      <c r="B159" s="32" t="s">
        <v>24</v>
      </c>
      <c r="C159" s="32" t="s">
        <v>55</v>
      </c>
      <c r="D159" s="37">
        <v>79812666</v>
      </c>
      <c r="E159" s="32" t="s">
        <v>51</v>
      </c>
      <c r="F159" s="33">
        <v>22.86</v>
      </c>
      <c r="G159" s="32" t="s">
        <v>53</v>
      </c>
      <c r="H159" s="34">
        <v>0.66805555555555562</v>
      </c>
    </row>
    <row r="160" spans="1:8">
      <c r="A160" s="32">
        <v>10157</v>
      </c>
      <c r="B160" s="32" t="s">
        <v>16</v>
      </c>
      <c r="C160" s="32" t="s">
        <v>50</v>
      </c>
      <c r="D160" s="37">
        <v>45319579</v>
      </c>
      <c r="E160" s="32" t="s">
        <v>51</v>
      </c>
      <c r="F160" s="33">
        <v>15.18</v>
      </c>
      <c r="G160" s="32" t="s">
        <v>53</v>
      </c>
      <c r="H160" s="34">
        <v>0.25416666666666665</v>
      </c>
    </row>
    <row r="161" spans="1:8">
      <c r="A161" s="32">
        <v>10158</v>
      </c>
      <c r="B161" s="32" t="s">
        <v>16</v>
      </c>
      <c r="C161" s="32" t="s">
        <v>55</v>
      </c>
      <c r="D161" s="37">
        <v>44466808</v>
      </c>
      <c r="E161" s="32" t="s">
        <v>51</v>
      </c>
      <c r="F161" s="33">
        <v>22.46</v>
      </c>
      <c r="G161" s="32" t="s">
        <v>53</v>
      </c>
      <c r="H161" s="34">
        <v>0.73888888888888893</v>
      </c>
    </row>
    <row r="162" spans="1:8">
      <c r="A162" s="32">
        <v>10159</v>
      </c>
      <c r="B162" s="32" t="s">
        <v>54</v>
      </c>
      <c r="C162" s="32" t="s">
        <v>55</v>
      </c>
      <c r="D162" s="37">
        <v>26950438</v>
      </c>
      <c r="E162" s="32" t="s">
        <v>57</v>
      </c>
      <c r="F162" s="33">
        <v>21.39</v>
      </c>
      <c r="G162" s="32" t="s">
        <v>53</v>
      </c>
      <c r="H162" s="34">
        <v>0.72013888888888899</v>
      </c>
    </row>
    <row r="163" spans="1:8">
      <c r="A163" s="32">
        <v>10160</v>
      </c>
      <c r="B163" s="32" t="s">
        <v>16</v>
      </c>
      <c r="C163" s="32" t="s">
        <v>55</v>
      </c>
      <c r="D163" s="37">
        <v>66610830</v>
      </c>
      <c r="E163" s="32" t="s">
        <v>57</v>
      </c>
      <c r="F163" s="33">
        <v>22.17</v>
      </c>
      <c r="G163" s="32" t="s">
        <v>52</v>
      </c>
      <c r="H163" s="34">
        <v>0.43263888888888885</v>
      </c>
    </row>
    <row r="164" spans="1:8">
      <c r="A164" s="32">
        <v>10161</v>
      </c>
      <c r="B164" s="32" t="s">
        <v>24</v>
      </c>
      <c r="C164" s="32" t="s">
        <v>50</v>
      </c>
      <c r="D164" s="37">
        <v>45496161</v>
      </c>
      <c r="E164" s="32" t="s">
        <v>51</v>
      </c>
      <c r="F164" s="33">
        <v>234.63</v>
      </c>
      <c r="G164" s="32" t="s">
        <v>53</v>
      </c>
      <c r="H164" s="34">
        <v>0.38124999999999998</v>
      </c>
    </row>
    <row r="165" spans="1:8">
      <c r="A165" s="32">
        <v>10162</v>
      </c>
      <c r="B165" s="32" t="s">
        <v>24</v>
      </c>
      <c r="C165" s="32" t="s">
        <v>50</v>
      </c>
      <c r="D165" s="37">
        <v>57085887</v>
      </c>
      <c r="E165" s="32" t="s">
        <v>51</v>
      </c>
      <c r="F165" s="33">
        <v>24.97</v>
      </c>
      <c r="G165" s="32" t="s">
        <v>53</v>
      </c>
      <c r="H165" s="34">
        <v>0.9243055555555556</v>
      </c>
    </row>
    <row r="166" spans="1:8">
      <c r="A166" s="32">
        <v>10163</v>
      </c>
      <c r="B166" s="32" t="s">
        <v>54</v>
      </c>
      <c r="C166" s="32" t="s">
        <v>55</v>
      </c>
      <c r="D166" s="37">
        <v>86987062</v>
      </c>
      <c r="E166" s="32" t="s">
        <v>51</v>
      </c>
      <c r="F166" s="33">
        <v>15.72</v>
      </c>
      <c r="G166" s="32" t="s">
        <v>53</v>
      </c>
      <c r="H166" s="34">
        <v>0.45347222222222222</v>
      </c>
    </row>
    <row r="167" spans="1:8">
      <c r="A167" s="32">
        <v>10164</v>
      </c>
      <c r="B167" s="32" t="s">
        <v>25</v>
      </c>
      <c r="C167" s="32" t="s">
        <v>55</v>
      </c>
      <c r="D167" s="37">
        <v>75029194</v>
      </c>
      <c r="E167" s="32" t="s">
        <v>51</v>
      </c>
      <c r="F167" s="33">
        <v>24.35</v>
      </c>
      <c r="G167" s="32" t="s">
        <v>53</v>
      </c>
      <c r="H167" s="34">
        <v>0.33888888888888885</v>
      </c>
    </row>
    <row r="168" spans="1:8">
      <c r="A168" s="32">
        <v>10165</v>
      </c>
      <c r="B168" s="32" t="s">
        <v>54</v>
      </c>
      <c r="C168" s="32" t="s">
        <v>50</v>
      </c>
      <c r="D168" s="37">
        <v>16712886</v>
      </c>
      <c r="E168" s="32" t="s">
        <v>57</v>
      </c>
      <c r="F168" s="33">
        <v>16.09</v>
      </c>
      <c r="G168" s="32" t="s">
        <v>53</v>
      </c>
      <c r="H168" s="34">
        <v>0.33888888888888885</v>
      </c>
    </row>
    <row r="169" spans="1:8">
      <c r="A169" s="32">
        <v>10166</v>
      </c>
      <c r="B169" s="32" t="s">
        <v>54</v>
      </c>
      <c r="C169" s="32" t="s">
        <v>55</v>
      </c>
      <c r="D169" s="37">
        <v>39307303</v>
      </c>
      <c r="E169" s="32" t="s">
        <v>51</v>
      </c>
      <c r="F169" s="33">
        <v>23.51</v>
      </c>
      <c r="G169" s="32" t="s">
        <v>53</v>
      </c>
      <c r="H169" s="34">
        <v>0.6791666666666667</v>
      </c>
    </row>
    <row r="170" spans="1:8">
      <c r="A170" s="32">
        <v>10167</v>
      </c>
      <c r="B170" s="32" t="s">
        <v>24</v>
      </c>
      <c r="C170" s="32" t="s">
        <v>50</v>
      </c>
      <c r="D170" s="37">
        <v>41334963</v>
      </c>
      <c r="E170" s="32" t="s">
        <v>51</v>
      </c>
      <c r="F170" s="33">
        <v>22.59</v>
      </c>
      <c r="G170" s="32" t="s">
        <v>53</v>
      </c>
      <c r="H170" s="34">
        <v>0.70208333333333339</v>
      </c>
    </row>
    <row r="171" spans="1:8">
      <c r="A171" s="32">
        <v>10168</v>
      </c>
      <c r="B171" s="32" t="s">
        <v>25</v>
      </c>
      <c r="C171" s="32" t="s">
        <v>55</v>
      </c>
      <c r="D171" s="37">
        <v>58630343</v>
      </c>
      <c r="E171" s="32" t="s">
        <v>51</v>
      </c>
      <c r="F171" s="33">
        <v>15.59</v>
      </c>
      <c r="G171" s="32" t="s">
        <v>52</v>
      </c>
      <c r="H171" s="34">
        <v>0.38124999999999998</v>
      </c>
    </row>
    <row r="172" spans="1:8">
      <c r="A172" s="32">
        <v>10169</v>
      </c>
      <c r="B172" s="32" t="s">
        <v>54</v>
      </c>
      <c r="C172" s="32" t="s">
        <v>55</v>
      </c>
      <c r="D172" s="37">
        <v>87184105</v>
      </c>
      <c r="E172" s="32" t="s">
        <v>51</v>
      </c>
      <c r="F172" s="33">
        <v>190.81</v>
      </c>
      <c r="G172" s="32" t="s">
        <v>53</v>
      </c>
      <c r="H172" s="34">
        <v>0.9145833333333333</v>
      </c>
    </row>
    <row r="173" spans="1:8">
      <c r="A173" s="32">
        <v>10170</v>
      </c>
      <c r="B173" s="32" t="s">
        <v>54</v>
      </c>
      <c r="C173" s="32" t="s">
        <v>50</v>
      </c>
      <c r="D173" s="37">
        <v>35358631</v>
      </c>
      <c r="E173" s="32" t="s">
        <v>51</v>
      </c>
      <c r="F173" s="33">
        <v>21.12</v>
      </c>
      <c r="G173" s="32" t="s">
        <v>53</v>
      </c>
      <c r="H173" s="34">
        <v>0.69444444444444453</v>
      </c>
    </row>
    <row r="174" spans="1:8">
      <c r="A174" s="32">
        <v>10171</v>
      </c>
      <c r="B174" s="32" t="s">
        <v>24</v>
      </c>
      <c r="C174" s="32" t="s">
        <v>55</v>
      </c>
      <c r="D174" s="37">
        <v>55749730</v>
      </c>
      <c r="E174" s="32" t="s">
        <v>51</v>
      </c>
      <c r="F174" s="33">
        <v>24.6</v>
      </c>
      <c r="G174" s="32" t="s">
        <v>52</v>
      </c>
      <c r="H174" s="34">
        <v>0.85972222222222217</v>
      </c>
    </row>
    <row r="175" spans="1:8">
      <c r="A175" s="32">
        <v>10172</v>
      </c>
      <c r="B175" s="32" t="s">
        <v>24</v>
      </c>
      <c r="C175" s="32" t="s">
        <v>50</v>
      </c>
      <c r="D175" s="37">
        <v>62374456</v>
      </c>
      <c r="E175" s="32" t="s">
        <v>51</v>
      </c>
      <c r="F175" s="33">
        <v>21.22</v>
      </c>
      <c r="G175" s="32" t="s">
        <v>52</v>
      </c>
      <c r="H175" s="34">
        <v>0.51388888888888895</v>
      </c>
    </row>
    <row r="176" spans="1:8">
      <c r="A176" s="32">
        <v>10173</v>
      </c>
      <c r="B176" s="32" t="s">
        <v>54</v>
      </c>
      <c r="C176" s="32" t="s">
        <v>55</v>
      </c>
      <c r="D176" s="37">
        <v>84556568</v>
      </c>
      <c r="E176" s="32" t="s">
        <v>51</v>
      </c>
      <c r="F176" s="33">
        <v>21.78</v>
      </c>
      <c r="G176" s="32" t="s">
        <v>52</v>
      </c>
      <c r="H176" s="34">
        <v>0.29652777777777778</v>
      </c>
    </row>
    <row r="177" spans="1:8">
      <c r="A177" s="32">
        <v>10174</v>
      </c>
      <c r="B177" s="32" t="s">
        <v>54</v>
      </c>
      <c r="C177" s="32" t="s">
        <v>55</v>
      </c>
      <c r="D177" s="37">
        <v>57605353</v>
      </c>
      <c r="E177" s="32" t="s">
        <v>51</v>
      </c>
      <c r="F177" s="33">
        <v>16.54</v>
      </c>
      <c r="G177" s="32" t="s">
        <v>52</v>
      </c>
      <c r="H177" s="34">
        <v>0.74444444444444446</v>
      </c>
    </row>
    <row r="178" spans="1:8">
      <c r="A178" s="32">
        <v>10175</v>
      </c>
      <c r="B178" s="32" t="s">
        <v>25</v>
      </c>
      <c r="C178" s="32" t="s">
        <v>55</v>
      </c>
      <c r="D178" s="37">
        <v>45033697</v>
      </c>
      <c r="E178" s="32" t="s">
        <v>57</v>
      </c>
      <c r="F178" s="33">
        <v>177.32</v>
      </c>
      <c r="G178" s="32" t="s">
        <v>53</v>
      </c>
      <c r="H178" s="34">
        <v>0.66111111111111109</v>
      </c>
    </row>
    <row r="179" spans="1:8">
      <c r="A179" s="32">
        <v>10176</v>
      </c>
      <c r="B179" s="32" t="s">
        <v>16</v>
      </c>
      <c r="C179" s="32" t="s">
        <v>55</v>
      </c>
      <c r="D179" s="37">
        <v>33917941</v>
      </c>
      <c r="E179" s="32" t="s">
        <v>51</v>
      </c>
      <c r="F179" s="33">
        <v>21.5</v>
      </c>
      <c r="G179" s="32" t="s">
        <v>53</v>
      </c>
      <c r="H179" s="34">
        <v>0.45347222222222222</v>
      </c>
    </row>
    <row r="180" spans="1:8">
      <c r="A180" s="32">
        <v>10177</v>
      </c>
      <c r="B180" s="32" t="s">
        <v>54</v>
      </c>
      <c r="C180" s="32" t="s">
        <v>50</v>
      </c>
      <c r="D180" s="37">
        <v>39654675</v>
      </c>
      <c r="E180" s="32" t="s">
        <v>51</v>
      </c>
      <c r="F180" s="33">
        <v>24.65</v>
      </c>
      <c r="G180" s="32" t="s">
        <v>52</v>
      </c>
      <c r="H180" s="34">
        <v>0.86458333333333337</v>
      </c>
    </row>
    <row r="181" spans="1:8">
      <c r="A181" s="32">
        <v>10178</v>
      </c>
      <c r="B181" s="32" t="s">
        <v>24</v>
      </c>
      <c r="C181" s="32" t="s">
        <v>50</v>
      </c>
      <c r="D181" s="37">
        <v>47532285</v>
      </c>
      <c r="E181" s="32" t="s">
        <v>51</v>
      </c>
      <c r="F181" s="33">
        <v>19.43</v>
      </c>
      <c r="G181" s="32" t="s">
        <v>52</v>
      </c>
      <c r="H181" s="34">
        <v>0.38124999999999998</v>
      </c>
    </row>
    <row r="182" spans="1:8">
      <c r="A182" s="32">
        <v>10179</v>
      </c>
      <c r="B182" s="32" t="s">
        <v>54</v>
      </c>
      <c r="C182" s="32" t="s">
        <v>55</v>
      </c>
      <c r="D182" s="37">
        <v>85998809</v>
      </c>
      <c r="E182" s="32" t="s">
        <v>51</v>
      </c>
      <c r="F182" s="33">
        <v>21.12</v>
      </c>
      <c r="G182" s="32" t="s">
        <v>52</v>
      </c>
      <c r="H182" s="34">
        <v>0.84236111111111101</v>
      </c>
    </row>
    <row r="183" spans="1:8">
      <c r="A183" s="32">
        <v>10180</v>
      </c>
      <c r="B183" s="32" t="s">
        <v>54</v>
      </c>
      <c r="C183" s="32" t="s">
        <v>55</v>
      </c>
      <c r="D183" s="37">
        <v>34960635</v>
      </c>
      <c r="E183" s="32" t="s">
        <v>51</v>
      </c>
      <c r="F183" s="33">
        <v>18.100000000000001</v>
      </c>
      <c r="G183" s="32" t="s">
        <v>52</v>
      </c>
      <c r="H183" s="34">
        <v>0.85555555555555562</v>
      </c>
    </row>
    <row r="184" spans="1:8">
      <c r="A184" s="32">
        <v>10181</v>
      </c>
      <c r="B184" s="32" t="s">
        <v>25</v>
      </c>
      <c r="C184" s="32" t="s">
        <v>55</v>
      </c>
      <c r="D184" s="37">
        <v>85117076</v>
      </c>
      <c r="E184" s="32" t="s">
        <v>57</v>
      </c>
      <c r="F184" s="33">
        <v>24.4</v>
      </c>
      <c r="G184" s="32" t="s">
        <v>53</v>
      </c>
      <c r="H184" s="34">
        <v>0.55902777777777779</v>
      </c>
    </row>
    <row r="185" spans="1:8">
      <c r="A185" s="32">
        <v>10182</v>
      </c>
      <c r="B185" s="32" t="s">
        <v>16</v>
      </c>
      <c r="C185" s="32" t="s">
        <v>55</v>
      </c>
      <c r="D185" s="37">
        <v>67865323</v>
      </c>
      <c r="E185" s="32" t="s">
        <v>51</v>
      </c>
      <c r="F185" s="33">
        <v>19.37</v>
      </c>
      <c r="G185" s="32" t="s">
        <v>53</v>
      </c>
      <c r="H185" s="34">
        <v>0.90833333333333333</v>
      </c>
    </row>
    <row r="186" spans="1:8">
      <c r="A186" s="32">
        <v>10183</v>
      </c>
      <c r="B186" s="32" t="s">
        <v>54</v>
      </c>
      <c r="C186" s="32" t="s">
        <v>55</v>
      </c>
      <c r="D186" s="37">
        <v>55061563</v>
      </c>
      <c r="E186" s="32" t="s">
        <v>57</v>
      </c>
      <c r="F186" s="33">
        <v>19.170000000000002</v>
      </c>
      <c r="G186" s="32" t="s">
        <v>52</v>
      </c>
      <c r="H186" s="34">
        <v>0</v>
      </c>
    </row>
    <row r="187" spans="1:8">
      <c r="A187" s="32">
        <v>10184</v>
      </c>
      <c r="B187" s="32" t="s">
        <v>16</v>
      </c>
      <c r="C187" s="32" t="s">
        <v>55</v>
      </c>
      <c r="D187" s="37">
        <v>58022125</v>
      </c>
      <c r="E187" s="32" t="s">
        <v>57</v>
      </c>
      <c r="F187" s="33">
        <v>241.77</v>
      </c>
      <c r="G187" s="32" t="s">
        <v>53</v>
      </c>
      <c r="H187" s="34">
        <v>0.38124999999999998</v>
      </c>
    </row>
    <row r="188" spans="1:8">
      <c r="A188" s="32">
        <v>10185</v>
      </c>
      <c r="B188" s="32" t="s">
        <v>54</v>
      </c>
      <c r="C188" s="32" t="s">
        <v>50</v>
      </c>
      <c r="D188" s="37">
        <v>25679000</v>
      </c>
      <c r="E188" s="32" t="s">
        <v>51</v>
      </c>
      <c r="F188" s="33">
        <v>19.649999999999999</v>
      </c>
      <c r="G188" s="32" t="s">
        <v>53</v>
      </c>
      <c r="H188" s="34">
        <v>0.8652777777777777</v>
      </c>
    </row>
    <row r="189" spans="1:8">
      <c r="A189" s="32">
        <v>10186</v>
      </c>
      <c r="B189" s="32" t="s">
        <v>54</v>
      </c>
      <c r="C189" s="32" t="s">
        <v>50</v>
      </c>
      <c r="D189" s="37">
        <v>35078468</v>
      </c>
      <c r="E189" s="32" t="s">
        <v>51</v>
      </c>
      <c r="F189" s="33">
        <v>19.88</v>
      </c>
      <c r="G189" s="32" t="s">
        <v>53</v>
      </c>
      <c r="H189" s="34">
        <v>0.33888888888888885</v>
      </c>
    </row>
    <row r="190" spans="1:8">
      <c r="A190" s="32">
        <v>10187</v>
      </c>
      <c r="B190" s="32" t="s">
        <v>54</v>
      </c>
      <c r="C190" s="32" t="s">
        <v>50</v>
      </c>
      <c r="D190" s="37">
        <v>75772325</v>
      </c>
      <c r="E190" s="32" t="s">
        <v>51</v>
      </c>
      <c r="F190" s="33">
        <v>15.18</v>
      </c>
      <c r="G190" s="32" t="s">
        <v>52</v>
      </c>
      <c r="H190" s="34">
        <v>0.52083333333333337</v>
      </c>
    </row>
    <row r="191" spans="1:8">
      <c r="A191" s="32">
        <v>10188</v>
      </c>
      <c r="B191" s="32" t="s">
        <v>54</v>
      </c>
      <c r="C191" s="32" t="s">
        <v>50</v>
      </c>
      <c r="D191" s="37">
        <v>25433486</v>
      </c>
      <c r="E191" s="32" t="s">
        <v>51</v>
      </c>
      <c r="F191" s="33">
        <v>15.08</v>
      </c>
      <c r="G191" s="32" t="s">
        <v>53</v>
      </c>
      <c r="H191" s="34">
        <v>0.51041666666666663</v>
      </c>
    </row>
    <row r="192" spans="1:8">
      <c r="A192" s="32">
        <v>10189</v>
      </c>
      <c r="B192" s="32" t="s">
        <v>24</v>
      </c>
      <c r="C192" s="32" t="s">
        <v>50</v>
      </c>
      <c r="D192" s="37">
        <v>65056232</v>
      </c>
      <c r="E192" s="32" t="s">
        <v>51</v>
      </c>
      <c r="F192" s="33">
        <v>23.74</v>
      </c>
      <c r="G192" s="32" t="s">
        <v>53</v>
      </c>
      <c r="H192" s="34">
        <v>0.21180555555555555</v>
      </c>
    </row>
    <row r="193" spans="1:8">
      <c r="A193" s="32">
        <v>10190</v>
      </c>
      <c r="B193" s="32" t="s">
        <v>24</v>
      </c>
      <c r="C193" s="32" t="s">
        <v>55</v>
      </c>
      <c r="D193" s="37">
        <v>96077043</v>
      </c>
      <c r="E193" s="32" t="s">
        <v>51</v>
      </c>
      <c r="F193" s="33">
        <v>19.440000000000001</v>
      </c>
      <c r="G193" s="32" t="s">
        <v>53</v>
      </c>
      <c r="H193" s="34">
        <v>0.38124999999999998</v>
      </c>
    </row>
    <row r="194" spans="1:8">
      <c r="A194" s="32">
        <v>10191</v>
      </c>
      <c r="B194" s="32" t="s">
        <v>16</v>
      </c>
      <c r="C194" s="32" t="s">
        <v>55</v>
      </c>
      <c r="D194" s="37">
        <v>68380003</v>
      </c>
      <c r="E194" s="32" t="s">
        <v>51</v>
      </c>
      <c r="F194" s="33">
        <v>17.7</v>
      </c>
      <c r="G194" s="32" t="s">
        <v>52</v>
      </c>
      <c r="H194" s="34">
        <v>8.4722222222222213E-2</v>
      </c>
    </row>
    <row r="195" spans="1:8">
      <c r="A195" s="32">
        <v>10192</v>
      </c>
      <c r="B195" s="32" t="s">
        <v>54</v>
      </c>
      <c r="C195" s="32" t="s">
        <v>55</v>
      </c>
      <c r="D195" s="37">
        <v>92733708</v>
      </c>
      <c r="E195" s="32" t="s">
        <v>51</v>
      </c>
      <c r="F195" s="33">
        <v>16.989999999999998</v>
      </c>
      <c r="G195" s="32" t="s">
        <v>52</v>
      </c>
      <c r="H195" s="34">
        <v>0.7319444444444444</v>
      </c>
    </row>
    <row r="196" spans="1:8">
      <c r="A196" s="32">
        <v>10193</v>
      </c>
      <c r="B196" s="32" t="s">
        <v>25</v>
      </c>
      <c r="C196" s="32" t="s">
        <v>50</v>
      </c>
      <c r="D196" s="37">
        <v>17547620</v>
      </c>
      <c r="E196" s="32" t="s">
        <v>57</v>
      </c>
      <c r="F196" s="33">
        <v>16.13</v>
      </c>
      <c r="G196" s="32" t="s">
        <v>53</v>
      </c>
      <c r="H196" s="34">
        <v>0.56736111111111109</v>
      </c>
    </row>
    <row r="197" spans="1:8">
      <c r="A197" s="32">
        <v>10194</v>
      </c>
      <c r="B197" s="32" t="s">
        <v>54</v>
      </c>
      <c r="C197" s="32" t="s">
        <v>50</v>
      </c>
      <c r="D197" s="37">
        <v>95291830</v>
      </c>
      <c r="E197" s="32" t="s">
        <v>51</v>
      </c>
      <c r="F197" s="33">
        <v>24.8</v>
      </c>
      <c r="G197" s="32" t="s">
        <v>52</v>
      </c>
      <c r="H197" s="34">
        <v>0.85277777777777775</v>
      </c>
    </row>
    <row r="198" spans="1:8">
      <c r="A198" s="32">
        <v>10195</v>
      </c>
      <c r="B198" s="32" t="s">
        <v>54</v>
      </c>
      <c r="C198" s="32" t="s">
        <v>50</v>
      </c>
      <c r="D198" s="37">
        <v>49471722</v>
      </c>
      <c r="E198" s="32" t="s">
        <v>51</v>
      </c>
      <c r="F198" s="33">
        <v>17.52</v>
      </c>
      <c r="G198" s="32" t="s">
        <v>53</v>
      </c>
      <c r="H198" s="34">
        <v>0.85763888888888884</v>
      </c>
    </row>
    <row r="199" spans="1:8">
      <c r="A199" s="32">
        <v>10196</v>
      </c>
      <c r="B199" s="32" t="s">
        <v>24</v>
      </c>
      <c r="C199" s="32" t="s">
        <v>50</v>
      </c>
      <c r="D199" s="37">
        <v>70336893</v>
      </c>
      <c r="E199" s="32" t="s">
        <v>51</v>
      </c>
      <c r="F199" s="33">
        <v>23.63</v>
      </c>
      <c r="G199" s="32" t="s">
        <v>53</v>
      </c>
      <c r="H199" s="34">
        <v>0.82430555555555562</v>
      </c>
    </row>
    <row r="200" spans="1:8">
      <c r="A200" s="32">
        <v>10197</v>
      </c>
      <c r="B200" s="32" t="s">
        <v>54</v>
      </c>
      <c r="C200" s="32" t="s">
        <v>55</v>
      </c>
      <c r="D200" s="37">
        <v>44142213</v>
      </c>
      <c r="E200" s="32" t="s">
        <v>51</v>
      </c>
      <c r="F200" s="33">
        <v>23.03</v>
      </c>
      <c r="G200" s="32" t="s">
        <v>52</v>
      </c>
      <c r="H200" s="34">
        <v>0.4770833333333333</v>
      </c>
    </row>
    <row r="201" spans="1:8">
      <c r="A201" s="32">
        <v>10198</v>
      </c>
      <c r="B201" s="32" t="s">
        <v>54</v>
      </c>
      <c r="C201" s="32" t="s">
        <v>50</v>
      </c>
      <c r="D201" s="37">
        <v>69832322</v>
      </c>
      <c r="E201" s="32" t="s">
        <v>51</v>
      </c>
      <c r="F201" s="33">
        <v>21.03</v>
      </c>
      <c r="G201" s="32" t="s">
        <v>52</v>
      </c>
      <c r="H201" s="34">
        <v>0.8041666666666667</v>
      </c>
    </row>
    <row r="202" spans="1:8">
      <c r="A202" s="32">
        <v>10199</v>
      </c>
      <c r="B202" s="32" t="s">
        <v>16</v>
      </c>
      <c r="C202" s="32" t="s">
        <v>55</v>
      </c>
      <c r="D202" s="37">
        <v>54284580</v>
      </c>
      <c r="E202" s="32" t="s">
        <v>51</v>
      </c>
      <c r="F202" s="33">
        <v>21.88</v>
      </c>
      <c r="G202" s="32" t="s">
        <v>53</v>
      </c>
      <c r="H202" s="34">
        <v>0.12708333333333333</v>
      </c>
    </row>
    <row r="203" spans="1:8">
      <c r="A203" s="32">
        <v>10200</v>
      </c>
      <c r="B203" s="32" t="s">
        <v>16</v>
      </c>
      <c r="C203" s="32" t="s">
        <v>55</v>
      </c>
      <c r="D203" s="37">
        <v>69967343</v>
      </c>
      <c r="E203" s="32" t="s">
        <v>57</v>
      </c>
      <c r="F203" s="33">
        <v>24.86</v>
      </c>
      <c r="G203" s="32" t="s">
        <v>53</v>
      </c>
      <c r="H203" s="34">
        <v>0.7270833333333333</v>
      </c>
    </row>
    <row r="204" spans="1:8">
      <c r="A204" s="32">
        <v>10201</v>
      </c>
      <c r="B204" s="32" t="s">
        <v>24</v>
      </c>
      <c r="C204" s="32" t="s">
        <v>55</v>
      </c>
      <c r="D204" s="37">
        <v>70932816</v>
      </c>
      <c r="E204" s="32" t="s">
        <v>57</v>
      </c>
      <c r="F204" s="33">
        <v>21.43</v>
      </c>
      <c r="G204" s="32" t="s">
        <v>52</v>
      </c>
      <c r="H204" s="34">
        <v>0.29652777777777778</v>
      </c>
    </row>
    <row r="205" spans="1:8">
      <c r="A205" s="32">
        <v>10202</v>
      </c>
      <c r="B205" s="32" t="s">
        <v>16</v>
      </c>
      <c r="C205" s="32" t="s">
        <v>50</v>
      </c>
      <c r="D205" s="37">
        <v>74082072</v>
      </c>
      <c r="E205" s="32" t="s">
        <v>51</v>
      </c>
      <c r="F205" s="33">
        <v>16.32</v>
      </c>
      <c r="G205" s="32" t="s">
        <v>52</v>
      </c>
      <c r="H205" s="34">
        <v>0.63124999999999998</v>
      </c>
    </row>
    <row r="206" spans="1:8">
      <c r="A206" s="32">
        <v>10203</v>
      </c>
      <c r="B206" s="32" t="s">
        <v>25</v>
      </c>
      <c r="C206" s="32" t="s">
        <v>55</v>
      </c>
      <c r="D206" s="37">
        <v>92299116</v>
      </c>
      <c r="E206" s="32" t="s">
        <v>51</v>
      </c>
      <c r="F206" s="33">
        <v>17.2</v>
      </c>
      <c r="G206" s="32" t="s">
        <v>52</v>
      </c>
      <c r="H206" s="34">
        <v>0</v>
      </c>
    </row>
    <row r="207" spans="1:8">
      <c r="A207" s="32">
        <v>10204</v>
      </c>
      <c r="B207" s="32" t="s">
        <v>24</v>
      </c>
      <c r="C207" s="32" t="s">
        <v>50</v>
      </c>
      <c r="D207" s="37">
        <v>33160396</v>
      </c>
      <c r="E207" s="32" t="s">
        <v>51</v>
      </c>
      <c r="F207" s="33">
        <v>17.87</v>
      </c>
      <c r="G207" s="32" t="s">
        <v>52</v>
      </c>
      <c r="H207" s="34">
        <v>0.29652777777777778</v>
      </c>
    </row>
    <row r="208" spans="1:8">
      <c r="A208" s="32">
        <v>10205</v>
      </c>
      <c r="B208" s="32" t="s">
        <v>16</v>
      </c>
      <c r="C208" s="32" t="s">
        <v>55</v>
      </c>
      <c r="D208" s="37">
        <v>22141389</v>
      </c>
      <c r="E208" s="32" t="s">
        <v>51</v>
      </c>
      <c r="F208" s="33">
        <v>17.27</v>
      </c>
      <c r="G208" s="32" t="s">
        <v>52</v>
      </c>
      <c r="H208" s="34">
        <v>0.29652777777777778</v>
      </c>
    </row>
    <row r="209" spans="1:8">
      <c r="A209" s="32">
        <v>10206</v>
      </c>
      <c r="B209" s="32" t="s">
        <v>16</v>
      </c>
      <c r="C209" s="32" t="s">
        <v>55</v>
      </c>
      <c r="D209" s="37">
        <v>43297905</v>
      </c>
      <c r="E209" s="32" t="s">
        <v>51</v>
      </c>
      <c r="F209" s="33">
        <v>19.760000000000002</v>
      </c>
      <c r="G209" s="32" t="s">
        <v>53</v>
      </c>
      <c r="H209" s="34">
        <v>0.88402777777777775</v>
      </c>
    </row>
    <row r="210" spans="1:8">
      <c r="A210" s="32">
        <v>10207</v>
      </c>
      <c r="B210" s="32" t="s">
        <v>25</v>
      </c>
      <c r="C210" s="32" t="s">
        <v>50</v>
      </c>
      <c r="D210" s="37">
        <v>72307242</v>
      </c>
      <c r="E210" s="32" t="s">
        <v>51</v>
      </c>
      <c r="F210" s="33">
        <v>17.100000000000001</v>
      </c>
      <c r="G210" s="32" t="s">
        <v>53</v>
      </c>
      <c r="H210" s="34">
        <v>0.25416666666666665</v>
      </c>
    </row>
    <row r="211" spans="1:8">
      <c r="A211" s="32">
        <v>10208</v>
      </c>
      <c r="B211" s="32" t="s">
        <v>54</v>
      </c>
      <c r="C211" s="32" t="s">
        <v>55</v>
      </c>
      <c r="D211" s="37">
        <v>66131853</v>
      </c>
      <c r="E211" s="32" t="s">
        <v>57</v>
      </c>
      <c r="F211" s="33">
        <v>15.66</v>
      </c>
      <c r="G211" s="32" t="s">
        <v>53</v>
      </c>
      <c r="H211" s="34">
        <v>0.47083333333333338</v>
      </c>
    </row>
    <row r="212" spans="1:8">
      <c r="A212" s="32">
        <v>10209</v>
      </c>
      <c r="B212" s="32" t="s">
        <v>54</v>
      </c>
      <c r="C212" s="32" t="s">
        <v>55</v>
      </c>
      <c r="D212" s="37">
        <v>71755916</v>
      </c>
      <c r="E212" s="32" t="s">
        <v>51</v>
      </c>
      <c r="F212" s="33">
        <v>22.37</v>
      </c>
      <c r="G212" s="32" t="s">
        <v>53</v>
      </c>
      <c r="H212" s="34">
        <v>0.68125000000000002</v>
      </c>
    </row>
    <row r="213" spans="1:8">
      <c r="A213" s="32">
        <v>10210</v>
      </c>
      <c r="B213" s="32" t="s">
        <v>25</v>
      </c>
      <c r="C213" s="32" t="s">
        <v>55</v>
      </c>
      <c r="D213" s="37">
        <v>55102089</v>
      </c>
      <c r="E213" s="32" t="s">
        <v>51</v>
      </c>
      <c r="F213" s="33">
        <v>15.81</v>
      </c>
      <c r="G213" s="32" t="s">
        <v>52</v>
      </c>
      <c r="H213" s="34">
        <v>0.5180555555555556</v>
      </c>
    </row>
    <row r="214" spans="1:8">
      <c r="A214" s="32">
        <v>10211</v>
      </c>
      <c r="B214" s="32" t="s">
        <v>16</v>
      </c>
      <c r="C214" s="32" t="s">
        <v>55</v>
      </c>
      <c r="D214" s="37">
        <v>25266837</v>
      </c>
      <c r="E214" s="32" t="s">
        <v>51</v>
      </c>
      <c r="F214" s="33">
        <v>18.75</v>
      </c>
      <c r="G214" s="32" t="s">
        <v>52</v>
      </c>
      <c r="H214" s="34">
        <v>8.4722222222222213E-2</v>
      </c>
    </row>
    <row r="215" spans="1:8">
      <c r="A215" s="32">
        <v>10212</v>
      </c>
      <c r="B215" s="32" t="s">
        <v>54</v>
      </c>
      <c r="C215" s="32" t="s">
        <v>55</v>
      </c>
      <c r="D215" s="37">
        <v>17246696</v>
      </c>
      <c r="E215" s="32" t="s">
        <v>57</v>
      </c>
      <c r="F215" s="33">
        <v>192.41</v>
      </c>
      <c r="G215" s="32" t="s">
        <v>53</v>
      </c>
      <c r="H215" s="34">
        <v>0.84930555555555554</v>
      </c>
    </row>
    <row r="216" spans="1:8">
      <c r="A216" s="32">
        <v>10213</v>
      </c>
      <c r="B216" s="32" t="s">
        <v>16</v>
      </c>
      <c r="C216" s="32" t="s">
        <v>55</v>
      </c>
      <c r="D216" s="37">
        <v>55149876</v>
      </c>
      <c r="E216" s="32" t="s">
        <v>57</v>
      </c>
      <c r="F216" s="33">
        <v>242.52</v>
      </c>
      <c r="G216" s="32" t="s">
        <v>53</v>
      </c>
      <c r="H216" s="34">
        <v>0.38124999999999998</v>
      </c>
    </row>
    <row r="217" spans="1:8">
      <c r="A217" s="32">
        <v>10214</v>
      </c>
      <c r="B217" s="32" t="s">
        <v>24</v>
      </c>
      <c r="C217" s="32" t="s">
        <v>55</v>
      </c>
      <c r="D217" s="37">
        <v>66024609</v>
      </c>
      <c r="E217" s="32" t="s">
        <v>51</v>
      </c>
      <c r="F217" s="33">
        <v>20.399999999999999</v>
      </c>
      <c r="G217" s="32" t="s">
        <v>53</v>
      </c>
      <c r="H217" s="34">
        <v>0</v>
      </c>
    </row>
    <row r="218" spans="1:8">
      <c r="A218" s="32">
        <v>10215</v>
      </c>
      <c r="B218" s="32" t="s">
        <v>25</v>
      </c>
      <c r="C218" s="32" t="s">
        <v>55</v>
      </c>
      <c r="D218" s="37">
        <v>74962881</v>
      </c>
      <c r="E218" s="32" t="s">
        <v>51</v>
      </c>
      <c r="F218" s="33">
        <v>24.71</v>
      </c>
      <c r="G218" s="32" t="s">
        <v>52</v>
      </c>
      <c r="H218" s="34">
        <v>0.53125</v>
      </c>
    </row>
    <row r="219" spans="1:8">
      <c r="A219" s="32">
        <v>10216</v>
      </c>
      <c r="B219" s="32" t="s">
        <v>25</v>
      </c>
      <c r="C219" s="32" t="s">
        <v>55</v>
      </c>
      <c r="D219" s="37">
        <v>66903731</v>
      </c>
      <c r="E219" s="32" t="s">
        <v>51</v>
      </c>
      <c r="F219" s="33">
        <v>21.49</v>
      </c>
      <c r="G219" s="32" t="s">
        <v>52</v>
      </c>
      <c r="H219" s="34">
        <v>0.33888888888888885</v>
      </c>
    </row>
    <row r="220" spans="1:8">
      <c r="A220" s="32">
        <v>10217</v>
      </c>
      <c r="B220" s="32" t="s">
        <v>54</v>
      </c>
      <c r="C220" s="32" t="s">
        <v>50</v>
      </c>
      <c r="D220" s="37">
        <v>71026884</v>
      </c>
      <c r="E220" s="32" t="s">
        <v>51</v>
      </c>
      <c r="F220" s="33">
        <v>22.26</v>
      </c>
      <c r="G220" s="32" t="s">
        <v>52</v>
      </c>
      <c r="H220" s="34">
        <v>0.21180555555555555</v>
      </c>
    </row>
    <row r="221" spans="1:8">
      <c r="A221" s="32">
        <v>10218</v>
      </c>
      <c r="B221" s="32" t="s">
        <v>54</v>
      </c>
      <c r="C221" s="32" t="s">
        <v>55</v>
      </c>
      <c r="D221" s="37">
        <v>86140667</v>
      </c>
      <c r="E221" s="32" t="s">
        <v>51</v>
      </c>
      <c r="F221" s="33">
        <v>22.39</v>
      </c>
      <c r="G221" s="32" t="s">
        <v>53</v>
      </c>
      <c r="H221" s="34">
        <v>0.6777777777777777</v>
      </c>
    </row>
    <row r="222" spans="1:8">
      <c r="A222" s="32">
        <v>10219</v>
      </c>
      <c r="B222" s="32" t="s">
        <v>25</v>
      </c>
      <c r="C222" s="32" t="s">
        <v>55</v>
      </c>
      <c r="D222" s="37">
        <v>97905965</v>
      </c>
      <c r="E222" s="32" t="s">
        <v>57</v>
      </c>
      <c r="F222" s="33">
        <v>21.01</v>
      </c>
      <c r="G222" s="32" t="s">
        <v>53</v>
      </c>
      <c r="H222" s="34">
        <v>0.33888888888888885</v>
      </c>
    </row>
    <row r="223" spans="1:8">
      <c r="A223" s="32">
        <v>10220</v>
      </c>
      <c r="B223" s="32" t="s">
        <v>54</v>
      </c>
      <c r="C223" s="32" t="s">
        <v>55</v>
      </c>
      <c r="D223" s="37">
        <v>40197352</v>
      </c>
      <c r="E223" s="32" t="s">
        <v>51</v>
      </c>
      <c r="F223" s="33">
        <v>226.15</v>
      </c>
      <c r="G223" s="32" t="s">
        <v>53</v>
      </c>
      <c r="H223" s="34">
        <v>0.69513888888888886</v>
      </c>
    </row>
    <row r="224" spans="1:8">
      <c r="A224" s="32">
        <v>10221</v>
      </c>
      <c r="B224" s="32" t="s">
        <v>54</v>
      </c>
      <c r="C224" s="32" t="s">
        <v>50</v>
      </c>
      <c r="D224" s="37">
        <v>43741856</v>
      </c>
      <c r="E224" s="32" t="s">
        <v>51</v>
      </c>
      <c r="F224" s="33">
        <v>20.67</v>
      </c>
      <c r="G224" s="32" t="s">
        <v>53</v>
      </c>
      <c r="H224" s="34">
        <v>0.81041666666666667</v>
      </c>
    </row>
    <row r="225" spans="1:8">
      <c r="A225" s="32">
        <v>10222</v>
      </c>
      <c r="B225" s="32" t="s">
        <v>54</v>
      </c>
      <c r="C225" s="32" t="s">
        <v>55</v>
      </c>
      <c r="D225" s="37">
        <v>78186031</v>
      </c>
      <c r="E225" s="32" t="s">
        <v>51</v>
      </c>
      <c r="F225" s="33">
        <v>21.72</v>
      </c>
      <c r="G225" s="32" t="s">
        <v>52</v>
      </c>
      <c r="H225" s="34">
        <v>0.83611111111111114</v>
      </c>
    </row>
    <row r="226" spans="1:8">
      <c r="A226" s="32">
        <v>10223</v>
      </c>
      <c r="B226" s="32" t="s">
        <v>25</v>
      </c>
      <c r="C226" s="32" t="s">
        <v>55</v>
      </c>
      <c r="D226" s="37">
        <v>58045939</v>
      </c>
      <c r="E226" s="32" t="s">
        <v>57</v>
      </c>
      <c r="F226" s="33">
        <v>16.34</v>
      </c>
      <c r="G226" s="32" t="s">
        <v>53</v>
      </c>
      <c r="H226" s="34">
        <v>0.74513888888888891</v>
      </c>
    </row>
    <row r="227" spans="1:8">
      <c r="A227" s="32">
        <v>10224</v>
      </c>
      <c r="B227" s="32" t="s">
        <v>54</v>
      </c>
      <c r="C227" s="32" t="s">
        <v>55</v>
      </c>
      <c r="D227" s="37">
        <v>16151482</v>
      </c>
      <c r="E227" s="32" t="s">
        <v>51</v>
      </c>
      <c r="F227" s="33">
        <v>19.190000000000001</v>
      </c>
      <c r="G227" s="32" t="s">
        <v>53</v>
      </c>
      <c r="H227" s="34">
        <v>0.79722222222222217</v>
      </c>
    </row>
    <row r="228" spans="1:8">
      <c r="A228" s="32">
        <v>10225</v>
      </c>
      <c r="B228" s="32" t="s">
        <v>54</v>
      </c>
      <c r="C228" s="32" t="s">
        <v>55</v>
      </c>
      <c r="D228" s="37">
        <v>16578164</v>
      </c>
      <c r="E228" s="32" t="s">
        <v>57</v>
      </c>
      <c r="F228" s="33">
        <v>19.21</v>
      </c>
      <c r="G228" s="32" t="s">
        <v>52</v>
      </c>
      <c r="H228" s="34">
        <v>8.4722222222222213E-2</v>
      </c>
    </row>
    <row r="229" spans="1:8">
      <c r="A229" s="32">
        <v>10226</v>
      </c>
      <c r="B229" s="32" t="s">
        <v>54</v>
      </c>
      <c r="C229" s="32" t="s">
        <v>55</v>
      </c>
      <c r="D229" s="37">
        <v>96323938</v>
      </c>
      <c r="E229" s="32" t="s">
        <v>51</v>
      </c>
      <c r="F229" s="33">
        <v>16.059999999999999</v>
      </c>
      <c r="G229" s="32" t="s">
        <v>53</v>
      </c>
      <c r="H229" s="34">
        <v>0.72916666666666663</v>
      </c>
    </row>
    <row r="230" spans="1:8">
      <c r="A230" s="32">
        <v>10227</v>
      </c>
      <c r="B230" s="32" t="s">
        <v>16</v>
      </c>
      <c r="C230" s="32" t="s">
        <v>50</v>
      </c>
      <c r="D230" s="37">
        <v>77228031</v>
      </c>
      <c r="E230" s="32" t="s">
        <v>51</v>
      </c>
      <c r="F230" s="33">
        <v>20.87</v>
      </c>
      <c r="G230" s="32" t="s">
        <v>52</v>
      </c>
      <c r="H230" s="34">
        <v>0.57013888888888886</v>
      </c>
    </row>
    <row r="231" spans="1:8">
      <c r="A231" s="32">
        <v>10228</v>
      </c>
      <c r="B231" s="32" t="s">
        <v>54</v>
      </c>
      <c r="C231" s="32" t="s">
        <v>55</v>
      </c>
      <c r="D231" s="37">
        <v>10779898</v>
      </c>
      <c r="E231" s="32" t="s">
        <v>51</v>
      </c>
      <c r="F231" s="33">
        <v>15.33</v>
      </c>
      <c r="G231" s="32" t="s">
        <v>52</v>
      </c>
      <c r="H231" s="34">
        <v>0.21180555555555555</v>
      </c>
    </row>
    <row r="232" spans="1:8">
      <c r="A232" s="32">
        <v>10229</v>
      </c>
      <c r="B232" s="32" t="s">
        <v>54</v>
      </c>
      <c r="C232" s="32" t="s">
        <v>55</v>
      </c>
      <c r="D232" s="37">
        <v>85174502</v>
      </c>
      <c r="E232" s="32" t="s">
        <v>51</v>
      </c>
      <c r="F232" s="33">
        <v>23.58</v>
      </c>
      <c r="G232" s="32" t="s">
        <v>52</v>
      </c>
      <c r="H232" s="34">
        <v>8.4722222222222213E-2</v>
      </c>
    </row>
    <row r="233" spans="1:8">
      <c r="A233" s="32">
        <v>10230</v>
      </c>
      <c r="B233" s="32" t="s">
        <v>24</v>
      </c>
      <c r="C233" s="32" t="s">
        <v>55</v>
      </c>
      <c r="D233" s="37">
        <v>73359370</v>
      </c>
      <c r="E233" s="32" t="s">
        <v>57</v>
      </c>
      <c r="F233" s="33">
        <v>15.34</v>
      </c>
      <c r="G233" s="32" t="s">
        <v>53</v>
      </c>
      <c r="H233" s="34">
        <v>0.42222222222222222</v>
      </c>
    </row>
    <row r="234" spans="1:8">
      <c r="A234" s="32">
        <v>10231</v>
      </c>
      <c r="B234" s="32" t="s">
        <v>24</v>
      </c>
      <c r="C234" s="32" t="s">
        <v>50</v>
      </c>
      <c r="D234" s="37">
        <v>10400774</v>
      </c>
      <c r="E234" s="32" t="s">
        <v>51</v>
      </c>
      <c r="F234" s="33">
        <v>216.2</v>
      </c>
      <c r="G234" s="32" t="s">
        <v>53</v>
      </c>
      <c r="H234" s="34">
        <v>0.43958333333333338</v>
      </c>
    </row>
    <row r="235" spans="1:8">
      <c r="A235" s="32">
        <v>10232</v>
      </c>
      <c r="B235" s="32" t="s">
        <v>25</v>
      </c>
      <c r="C235" s="32" t="s">
        <v>55</v>
      </c>
      <c r="D235" s="37">
        <v>69035250</v>
      </c>
      <c r="E235" s="32" t="s">
        <v>57</v>
      </c>
      <c r="F235" s="33">
        <v>21.85</v>
      </c>
      <c r="G235" s="32" t="s">
        <v>52</v>
      </c>
      <c r="H235" s="34">
        <v>0.60277777777777775</v>
      </c>
    </row>
    <row r="236" spans="1:8">
      <c r="A236" s="32">
        <v>10233</v>
      </c>
      <c r="B236" s="32" t="s">
        <v>54</v>
      </c>
      <c r="C236" s="32" t="s">
        <v>55</v>
      </c>
      <c r="D236" s="37">
        <v>45792515</v>
      </c>
      <c r="E236" s="32" t="s">
        <v>51</v>
      </c>
      <c r="F236" s="33">
        <v>23.59</v>
      </c>
      <c r="G236" s="32" t="s">
        <v>53</v>
      </c>
      <c r="H236" s="34">
        <v>0.12708333333333333</v>
      </c>
    </row>
    <row r="237" spans="1:8">
      <c r="A237" s="32">
        <v>10234</v>
      </c>
      <c r="B237" s="32" t="s">
        <v>24</v>
      </c>
      <c r="C237" s="32" t="s">
        <v>50</v>
      </c>
      <c r="D237" s="37">
        <v>28433265</v>
      </c>
      <c r="E237" s="32" t="s">
        <v>51</v>
      </c>
      <c r="F237" s="33">
        <v>20.440000000000001</v>
      </c>
      <c r="G237" s="32" t="s">
        <v>53</v>
      </c>
      <c r="H237" s="34">
        <v>0.49444444444444446</v>
      </c>
    </row>
    <row r="238" spans="1:8">
      <c r="A238" s="32">
        <v>10235</v>
      </c>
      <c r="B238" s="32" t="s">
        <v>25</v>
      </c>
      <c r="C238" s="32" t="s">
        <v>55</v>
      </c>
      <c r="D238" s="37">
        <v>55311936</v>
      </c>
      <c r="E238" s="32" t="s">
        <v>51</v>
      </c>
      <c r="F238" s="33">
        <v>22.05</v>
      </c>
      <c r="G238" s="32" t="s">
        <v>52</v>
      </c>
      <c r="H238" s="34">
        <v>0.33888888888888885</v>
      </c>
    </row>
    <row r="239" spans="1:8">
      <c r="A239" s="32">
        <v>10236</v>
      </c>
      <c r="B239" s="32" t="s">
        <v>54</v>
      </c>
      <c r="C239" s="32" t="s">
        <v>50</v>
      </c>
      <c r="D239" s="37">
        <v>64115201</v>
      </c>
      <c r="E239" s="32" t="s">
        <v>57</v>
      </c>
      <c r="F239" s="33">
        <v>20.420000000000002</v>
      </c>
      <c r="G239" s="32" t="s">
        <v>53</v>
      </c>
      <c r="H239" s="34">
        <v>0</v>
      </c>
    </row>
    <row r="240" spans="1:8">
      <c r="A240" s="32">
        <v>10237</v>
      </c>
      <c r="B240" s="32" t="s">
        <v>54</v>
      </c>
      <c r="C240" s="32" t="s">
        <v>55</v>
      </c>
      <c r="D240" s="37">
        <v>66071683</v>
      </c>
      <c r="E240" s="32" t="s">
        <v>57</v>
      </c>
      <c r="F240" s="33">
        <v>20.49</v>
      </c>
      <c r="G240" s="32" t="s">
        <v>52</v>
      </c>
      <c r="H240" s="34">
        <v>0.84027777777777779</v>
      </c>
    </row>
    <row r="241" spans="1:8">
      <c r="A241" s="32">
        <v>10238</v>
      </c>
      <c r="B241" s="32" t="s">
        <v>54</v>
      </c>
      <c r="C241" s="32" t="s">
        <v>55</v>
      </c>
      <c r="D241" s="37">
        <v>97687340</v>
      </c>
      <c r="E241" s="32" t="s">
        <v>51</v>
      </c>
      <c r="F241" s="33">
        <v>161.46</v>
      </c>
      <c r="G241" s="32" t="s">
        <v>53</v>
      </c>
      <c r="H241" s="34">
        <v>0.59930555555555554</v>
      </c>
    </row>
    <row r="242" spans="1:8">
      <c r="A242" s="32">
        <v>10239</v>
      </c>
      <c r="B242" s="32" t="s">
        <v>16</v>
      </c>
      <c r="C242" s="32" t="s">
        <v>50</v>
      </c>
      <c r="D242" s="37">
        <v>41078038</v>
      </c>
      <c r="E242" s="32" t="s">
        <v>51</v>
      </c>
      <c r="F242" s="33">
        <v>19.690000000000001</v>
      </c>
      <c r="G242" s="32" t="s">
        <v>52</v>
      </c>
      <c r="H242" s="34">
        <v>0.16944444444444443</v>
      </c>
    </row>
    <row r="243" spans="1:8">
      <c r="A243" s="32">
        <v>10240</v>
      </c>
      <c r="B243" s="32" t="s">
        <v>16</v>
      </c>
      <c r="C243" s="32" t="s">
        <v>50</v>
      </c>
      <c r="D243" s="37">
        <v>55142477</v>
      </c>
      <c r="E243" s="32" t="s">
        <v>51</v>
      </c>
      <c r="F243" s="33">
        <v>24.16</v>
      </c>
      <c r="G243" s="32" t="s">
        <v>53</v>
      </c>
      <c r="H243" s="34">
        <v>8.4722222222222213E-2</v>
      </c>
    </row>
    <row r="244" spans="1:8">
      <c r="A244" s="32">
        <v>10241</v>
      </c>
      <c r="B244" s="32" t="s">
        <v>25</v>
      </c>
      <c r="C244" s="32" t="s">
        <v>55</v>
      </c>
      <c r="D244" s="37">
        <v>41419462</v>
      </c>
      <c r="E244" s="32" t="s">
        <v>51</v>
      </c>
      <c r="F244" s="33">
        <v>22.8</v>
      </c>
      <c r="G244" s="32" t="s">
        <v>52</v>
      </c>
      <c r="H244" s="34">
        <v>0.45763888888888887</v>
      </c>
    </row>
    <row r="245" spans="1:8">
      <c r="A245" s="32">
        <v>10242</v>
      </c>
      <c r="B245" s="32" t="s">
        <v>25</v>
      </c>
      <c r="C245" s="32" t="s">
        <v>50</v>
      </c>
      <c r="D245" s="37">
        <v>39303323</v>
      </c>
      <c r="E245" s="32" t="s">
        <v>51</v>
      </c>
      <c r="F245" s="33">
        <v>243.7</v>
      </c>
      <c r="G245" s="32" t="s">
        <v>53</v>
      </c>
      <c r="H245" s="34">
        <v>0.85138888888888886</v>
      </c>
    </row>
    <row r="246" spans="1:8">
      <c r="A246" s="32">
        <v>10243</v>
      </c>
      <c r="B246" s="32" t="s">
        <v>54</v>
      </c>
      <c r="C246" s="32" t="s">
        <v>50</v>
      </c>
      <c r="D246" s="37">
        <v>95949085</v>
      </c>
      <c r="E246" s="32" t="s">
        <v>51</v>
      </c>
      <c r="F246" s="33">
        <v>210.38</v>
      </c>
      <c r="G246" s="32" t="s">
        <v>53</v>
      </c>
      <c r="H246" s="34">
        <v>0.5131944444444444</v>
      </c>
    </row>
    <row r="247" spans="1:8">
      <c r="A247" s="32">
        <v>10244</v>
      </c>
      <c r="B247" s="32" t="s">
        <v>54</v>
      </c>
      <c r="C247" s="32" t="s">
        <v>50</v>
      </c>
      <c r="D247" s="37">
        <v>28911817</v>
      </c>
      <c r="E247" s="32" t="s">
        <v>57</v>
      </c>
      <c r="F247" s="33">
        <v>161.5</v>
      </c>
      <c r="G247" s="32" t="s">
        <v>53</v>
      </c>
      <c r="H247" s="34">
        <v>0.67708333333333337</v>
      </c>
    </row>
    <row r="248" spans="1:8">
      <c r="A248" s="32">
        <v>10245</v>
      </c>
      <c r="B248" s="32" t="s">
        <v>16</v>
      </c>
      <c r="C248" s="32" t="s">
        <v>55</v>
      </c>
      <c r="D248" s="37">
        <v>36561487</v>
      </c>
      <c r="E248" s="32" t="s">
        <v>57</v>
      </c>
      <c r="F248" s="33">
        <v>21.92</v>
      </c>
      <c r="G248" s="32" t="s">
        <v>52</v>
      </c>
      <c r="H248" s="34">
        <v>0.25416666666666665</v>
      </c>
    </row>
    <row r="249" spans="1:8">
      <c r="A249" s="32">
        <v>10246</v>
      </c>
      <c r="B249" s="32" t="s">
        <v>54</v>
      </c>
      <c r="C249" s="32" t="s">
        <v>55</v>
      </c>
      <c r="D249" s="37">
        <v>71502183</v>
      </c>
      <c r="E249" s="32" t="s">
        <v>51</v>
      </c>
      <c r="F249" s="33">
        <v>23.75</v>
      </c>
      <c r="G249" s="32" t="s">
        <v>52</v>
      </c>
      <c r="H249" s="34">
        <v>0.8569444444444444</v>
      </c>
    </row>
    <row r="250" spans="1:8">
      <c r="A250" s="32">
        <v>10247</v>
      </c>
      <c r="B250" s="32" t="s">
        <v>54</v>
      </c>
      <c r="C250" s="32" t="s">
        <v>55</v>
      </c>
      <c r="D250" s="37">
        <v>54077093</v>
      </c>
      <c r="E250" s="32" t="s">
        <v>57</v>
      </c>
      <c r="F250" s="33">
        <v>23.74</v>
      </c>
      <c r="G250" s="32" t="s">
        <v>52</v>
      </c>
      <c r="H250" s="34">
        <v>0.12708333333333333</v>
      </c>
    </row>
    <row r="251" spans="1:8">
      <c r="A251" s="32">
        <v>10248</v>
      </c>
      <c r="B251" s="32" t="s">
        <v>54</v>
      </c>
      <c r="C251" s="32" t="s">
        <v>50</v>
      </c>
      <c r="D251" s="37">
        <v>92266350</v>
      </c>
      <c r="E251" s="32" t="s">
        <v>51</v>
      </c>
      <c r="F251" s="33">
        <v>21.67</v>
      </c>
      <c r="G251" s="32" t="s">
        <v>53</v>
      </c>
      <c r="H251" s="34">
        <v>0.52847222222222223</v>
      </c>
    </row>
    <row r="252" spans="1:8">
      <c r="A252" s="32">
        <v>10249</v>
      </c>
      <c r="B252" s="32" t="s">
        <v>54</v>
      </c>
      <c r="C252" s="32" t="s">
        <v>50</v>
      </c>
      <c r="D252" s="37">
        <v>60490288</v>
      </c>
      <c r="E252" s="32" t="s">
        <v>57</v>
      </c>
      <c r="F252" s="33">
        <v>22.04</v>
      </c>
      <c r="G252" s="32" t="s">
        <v>53</v>
      </c>
      <c r="H252" s="34">
        <v>0.12708333333333333</v>
      </c>
    </row>
    <row r="253" spans="1:8">
      <c r="A253" s="32">
        <v>10250</v>
      </c>
      <c r="B253" s="32" t="s">
        <v>24</v>
      </c>
      <c r="C253" s="32" t="s">
        <v>50</v>
      </c>
      <c r="D253" s="37">
        <v>72701137</v>
      </c>
      <c r="E253" s="32" t="s">
        <v>57</v>
      </c>
      <c r="F253" s="33">
        <v>17.829999999999998</v>
      </c>
      <c r="G253" s="32" t="s">
        <v>52</v>
      </c>
      <c r="H253" s="34">
        <v>0.53819444444444442</v>
      </c>
    </row>
    <row r="254" spans="1:8">
      <c r="A254" s="32">
        <v>10251</v>
      </c>
      <c r="B254" s="32" t="s">
        <v>16</v>
      </c>
      <c r="C254" s="32" t="s">
        <v>50</v>
      </c>
      <c r="D254" s="37">
        <v>32435141</v>
      </c>
      <c r="E254" s="32" t="s">
        <v>51</v>
      </c>
      <c r="F254" s="33">
        <v>23.6</v>
      </c>
      <c r="G254" s="32" t="s">
        <v>53</v>
      </c>
      <c r="H254" s="34">
        <v>8.4722222222222213E-2</v>
      </c>
    </row>
    <row r="255" spans="1:8">
      <c r="A255" s="32">
        <v>10252</v>
      </c>
      <c r="B255" s="32" t="s">
        <v>24</v>
      </c>
      <c r="C255" s="32" t="s">
        <v>55</v>
      </c>
      <c r="D255" s="37">
        <v>48330352</v>
      </c>
      <c r="E255" s="32" t="s">
        <v>51</v>
      </c>
      <c r="F255" s="33">
        <v>19.899999999999999</v>
      </c>
      <c r="G255" s="32" t="s">
        <v>53</v>
      </c>
      <c r="H255" s="34">
        <v>0.58611111111111114</v>
      </c>
    </row>
    <row r="256" spans="1:8">
      <c r="A256" s="32">
        <v>10253</v>
      </c>
      <c r="B256" s="32" t="s">
        <v>25</v>
      </c>
      <c r="C256" s="32" t="s">
        <v>55</v>
      </c>
      <c r="D256" s="37">
        <v>17689891</v>
      </c>
      <c r="E256" s="32" t="s">
        <v>57</v>
      </c>
      <c r="F256" s="33">
        <v>209.2</v>
      </c>
      <c r="G256" s="32" t="s">
        <v>53</v>
      </c>
      <c r="H256" s="34">
        <v>0.72152777777777777</v>
      </c>
    </row>
    <row r="257" spans="1:8">
      <c r="A257" s="32">
        <v>10254</v>
      </c>
      <c r="B257" s="32" t="s">
        <v>25</v>
      </c>
      <c r="C257" s="32" t="s">
        <v>55</v>
      </c>
      <c r="D257" s="37">
        <v>67182932</v>
      </c>
      <c r="E257" s="32" t="s">
        <v>57</v>
      </c>
      <c r="F257" s="35">
        <v>24</v>
      </c>
      <c r="G257" s="32" t="s">
        <v>53</v>
      </c>
      <c r="H257" s="34">
        <v>0.49444444444444446</v>
      </c>
    </row>
    <row r="258" spans="1:8">
      <c r="A258" s="32">
        <v>10255</v>
      </c>
      <c r="B258" s="32" t="s">
        <v>54</v>
      </c>
      <c r="C258" s="32" t="s">
        <v>55</v>
      </c>
      <c r="D258" s="37">
        <v>97950489</v>
      </c>
      <c r="E258" s="32" t="s">
        <v>51</v>
      </c>
      <c r="F258" s="33">
        <v>17.809999999999999</v>
      </c>
      <c r="G258" s="32" t="s">
        <v>53</v>
      </c>
      <c r="H258" s="34">
        <v>0.52500000000000002</v>
      </c>
    </row>
    <row r="259" spans="1:8">
      <c r="A259" s="32">
        <v>10256</v>
      </c>
      <c r="B259" s="32" t="s">
        <v>54</v>
      </c>
      <c r="C259" s="32" t="s">
        <v>50</v>
      </c>
      <c r="D259" s="37">
        <v>50561229</v>
      </c>
      <c r="E259" s="32" t="s">
        <v>57</v>
      </c>
      <c r="F259" s="33">
        <v>24.77</v>
      </c>
      <c r="G259" s="32" t="s">
        <v>52</v>
      </c>
      <c r="H259" s="34">
        <v>0</v>
      </c>
    </row>
    <row r="260" spans="1:8">
      <c r="A260" s="32">
        <v>10257</v>
      </c>
      <c r="B260" s="32" t="s">
        <v>25</v>
      </c>
      <c r="C260" s="32" t="s">
        <v>55</v>
      </c>
      <c r="D260" s="37">
        <v>70759248</v>
      </c>
      <c r="E260" s="32" t="s">
        <v>51</v>
      </c>
      <c r="F260" s="35">
        <v>21</v>
      </c>
      <c r="G260" s="32" t="s">
        <v>52</v>
      </c>
      <c r="H260" s="34">
        <v>0.71805555555555556</v>
      </c>
    </row>
    <row r="261" spans="1:8">
      <c r="A261" s="32">
        <v>10258</v>
      </c>
      <c r="B261" s="32" t="s">
        <v>24</v>
      </c>
      <c r="C261" s="32" t="s">
        <v>50</v>
      </c>
      <c r="D261" s="37">
        <v>77616151</v>
      </c>
      <c r="E261" s="32" t="s">
        <v>51</v>
      </c>
      <c r="F261" s="33">
        <v>191.43</v>
      </c>
      <c r="G261" s="32" t="s">
        <v>53</v>
      </c>
      <c r="H261" s="34">
        <v>0.69166666666666676</v>
      </c>
    </row>
    <row r="262" spans="1:8">
      <c r="A262" s="32">
        <v>10259</v>
      </c>
      <c r="B262" s="32" t="s">
        <v>16</v>
      </c>
      <c r="C262" s="32" t="s">
        <v>50</v>
      </c>
      <c r="D262" s="37">
        <v>79551499</v>
      </c>
      <c r="E262" s="32" t="s">
        <v>51</v>
      </c>
      <c r="F262" s="33">
        <v>24.52</v>
      </c>
      <c r="G262" s="32" t="s">
        <v>52</v>
      </c>
      <c r="H262" s="34">
        <v>0.9159722222222223</v>
      </c>
    </row>
    <row r="263" spans="1:8">
      <c r="A263" s="32">
        <v>10260</v>
      </c>
      <c r="B263" s="32" t="s">
        <v>25</v>
      </c>
      <c r="C263" s="32" t="s">
        <v>55</v>
      </c>
      <c r="D263" s="37">
        <v>90656731</v>
      </c>
      <c r="E263" s="32" t="s">
        <v>51</v>
      </c>
      <c r="F263" s="33">
        <v>17.34</v>
      </c>
      <c r="G263" s="32" t="s">
        <v>52</v>
      </c>
      <c r="H263" s="34">
        <v>0.33888888888888885</v>
      </c>
    </row>
    <row r="264" spans="1:8">
      <c r="A264" s="32">
        <v>10261</v>
      </c>
      <c r="B264" s="32" t="s">
        <v>25</v>
      </c>
      <c r="C264" s="32" t="s">
        <v>50</v>
      </c>
      <c r="D264" s="37">
        <v>33909737</v>
      </c>
      <c r="E264" s="32" t="s">
        <v>51</v>
      </c>
      <c r="F264" s="33">
        <v>17.190000000000001</v>
      </c>
      <c r="G264" s="32" t="s">
        <v>53</v>
      </c>
      <c r="H264" s="34">
        <v>0.12708333333333333</v>
      </c>
    </row>
    <row r="265" spans="1:8">
      <c r="A265" s="32">
        <v>10262</v>
      </c>
      <c r="B265" s="32" t="s">
        <v>54</v>
      </c>
      <c r="C265" s="32" t="s">
        <v>55</v>
      </c>
      <c r="D265" s="37">
        <v>63841931</v>
      </c>
      <c r="E265" s="32" t="s">
        <v>51</v>
      </c>
      <c r="F265" s="33">
        <v>22.55</v>
      </c>
      <c r="G265" s="32" t="s">
        <v>53</v>
      </c>
      <c r="H265" s="34">
        <v>0.48819444444444443</v>
      </c>
    </row>
    <row r="266" spans="1:8">
      <c r="A266" s="32">
        <v>10263</v>
      </c>
      <c r="B266" s="32" t="s">
        <v>16</v>
      </c>
      <c r="C266" s="32" t="s">
        <v>55</v>
      </c>
      <c r="D266" s="37">
        <v>30506370</v>
      </c>
      <c r="E266" s="32" t="s">
        <v>51</v>
      </c>
      <c r="F266" s="33">
        <v>15.35</v>
      </c>
      <c r="G266" s="32" t="s">
        <v>52</v>
      </c>
      <c r="H266" s="34">
        <v>0.42708333333333331</v>
      </c>
    </row>
    <row r="267" spans="1:8">
      <c r="A267" s="32">
        <v>10264</v>
      </c>
      <c r="B267" s="32" t="s">
        <v>16</v>
      </c>
      <c r="C267" s="32" t="s">
        <v>55</v>
      </c>
      <c r="D267" s="37">
        <v>81572757</v>
      </c>
      <c r="E267" s="32" t="s">
        <v>51</v>
      </c>
      <c r="F267" s="33">
        <v>23.2</v>
      </c>
      <c r="G267" s="32" t="s">
        <v>53</v>
      </c>
      <c r="H267" s="34">
        <v>0.65138888888888891</v>
      </c>
    </row>
    <row r="268" spans="1:8">
      <c r="A268" s="32">
        <v>10265</v>
      </c>
      <c r="B268" s="32" t="s">
        <v>54</v>
      </c>
      <c r="C268" s="32" t="s">
        <v>55</v>
      </c>
      <c r="D268" s="37">
        <v>70596149</v>
      </c>
      <c r="E268" s="32" t="s">
        <v>51</v>
      </c>
      <c r="F268" s="33">
        <v>241.65</v>
      </c>
      <c r="G268" s="32" t="s">
        <v>53</v>
      </c>
      <c r="H268" s="34">
        <v>0.86041666666666661</v>
      </c>
    </row>
    <row r="269" spans="1:8">
      <c r="A269" s="32">
        <v>10266</v>
      </c>
      <c r="B269" s="32" t="s">
        <v>54</v>
      </c>
      <c r="C269" s="32" t="s">
        <v>50</v>
      </c>
      <c r="D269" s="37">
        <v>95125046</v>
      </c>
      <c r="E269" s="32" t="s">
        <v>57</v>
      </c>
      <c r="F269" s="33">
        <v>242.4</v>
      </c>
      <c r="G269" s="32" t="s">
        <v>53</v>
      </c>
      <c r="H269" s="34">
        <v>0.72152777777777777</v>
      </c>
    </row>
    <row r="270" spans="1:8">
      <c r="A270" s="32">
        <v>10267</v>
      </c>
      <c r="B270" s="32" t="s">
        <v>54</v>
      </c>
      <c r="C270" s="32" t="s">
        <v>50</v>
      </c>
      <c r="D270" s="37">
        <v>10754185</v>
      </c>
      <c r="E270" s="32" t="s">
        <v>51</v>
      </c>
      <c r="F270" s="33">
        <v>23.01</v>
      </c>
      <c r="G270" s="32" t="s">
        <v>52</v>
      </c>
      <c r="H270" s="34">
        <v>0.73888888888888893</v>
      </c>
    </row>
    <row r="271" spans="1:8">
      <c r="A271" s="32">
        <v>10268</v>
      </c>
      <c r="B271" s="32" t="s">
        <v>25</v>
      </c>
      <c r="C271" s="32" t="s">
        <v>55</v>
      </c>
      <c r="D271" s="37">
        <v>88506060</v>
      </c>
      <c r="E271" s="32" t="s">
        <v>57</v>
      </c>
      <c r="F271" s="33">
        <v>17.22</v>
      </c>
      <c r="G271" s="32" t="s">
        <v>52</v>
      </c>
      <c r="H271" s="34">
        <v>4.2361111111111106E-2</v>
      </c>
    </row>
    <row r="272" spans="1:8">
      <c r="A272" s="32">
        <v>10269</v>
      </c>
      <c r="B272" s="32" t="s">
        <v>24</v>
      </c>
      <c r="C272" s="32" t="s">
        <v>50</v>
      </c>
      <c r="D272" s="37">
        <v>80319080</v>
      </c>
      <c r="E272" s="32" t="s">
        <v>51</v>
      </c>
      <c r="F272" s="33">
        <v>15.96</v>
      </c>
      <c r="G272" s="32" t="s">
        <v>52</v>
      </c>
      <c r="H272" s="34">
        <v>4.2361111111111106E-2</v>
      </c>
    </row>
    <row r="273" spans="1:8">
      <c r="A273" s="32">
        <v>10270</v>
      </c>
      <c r="B273" s="32" t="s">
        <v>25</v>
      </c>
      <c r="C273" s="32" t="s">
        <v>55</v>
      </c>
      <c r="D273" s="37">
        <v>27016365</v>
      </c>
      <c r="E273" s="32" t="s">
        <v>51</v>
      </c>
      <c r="F273" s="33">
        <v>15.45</v>
      </c>
      <c r="G273" s="32" t="s">
        <v>52</v>
      </c>
      <c r="H273" s="34">
        <v>0.38124999999999998</v>
      </c>
    </row>
    <row r="274" spans="1:8">
      <c r="A274" s="32">
        <v>10271</v>
      </c>
      <c r="B274" s="32" t="s">
        <v>24</v>
      </c>
      <c r="C274" s="32" t="s">
        <v>55</v>
      </c>
      <c r="D274" s="37">
        <v>80034508</v>
      </c>
      <c r="E274" s="32" t="s">
        <v>57</v>
      </c>
      <c r="F274" s="33">
        <v>17.41</v>
      </c>
      <c r="G274" s="32" t="s">
        <v>52</v>
      </c>
      <c r="H274" s="34">
        <v>0.21180555555555555</v>
      </c>
    </row>
    <row r="275" spans="1:8">
      <c r="A275" s="32">
        <v>10272</v>
      </c>
      <c r="B275" s="32" t="s">
        <v>25</v>
      </c>
      <c r="C275" s="32" t="s">
        <v>55</v>
      </c>
      <c r="D275" s="37">
        <v>76677689</v>
      </c>
      <c r="E275" s="32" t="s">
        <v>51</v>
      </c>
      <c r="F275" s="33">
        <v>21.64</v>
      </c>
      <c r="G275" s="32" t="s">
        <v>53</v>
      </c>
      <c r="H275" s="34">
        <v>0.44374999999999998</v>
      </c>
    </row>
    <row r="276" spans="1:8">
      <c r="A276" s="32">
        <v>10273</v>
      </c>
      <c r="B276" s="32" t="s">
        <v>16</v>
      </c>
      <c r="C276" s="32" t="s">
        <v>55</v>
      </c>
      <c r="D276" s="37">
        <v>96855830</v>
      </c>
      <c r="E276" s="32" t="s">
        <v>51</v>
      </c>
      <c r="F276" s="33">
        <v>157.86000000000001</v>
      </c>
      <c r="G276" s="32" t="s">
        <v>53</v>
      </c>
      <c r="H276" s="34">
        <v>0.21180555555555555</v>
      </c>
    </row>
    <row r="277" spans="1:8">
      <c r="A277" s="32">
        <v>10274</v>
      </c>
      <c r="B277" s="32" t="s">
        <v>54</v>
      </c>
      <c r="C277" s="32" t="s">
        <v>50</v>
      </c>
      <c r="D277" s="37">
        <v>54775836</v>
      </c>
      <c r="E277" s="32" t="s">
        <v>51</v>
      </c>
      <c r="F277" s="33">
        <v>18.170000000000002</v>
      </c>
      <c r="G277" s="32" t="s">
        <v>52</v>
      </c>
      <c r="H277" s="34">
        <v>0.67291666666666661</v>
      </c>
    </row>
    <row r="278" spans="1:8">
      <c r="A278" s="32">
        <v>10275</v>
      </c>
      <c r="B278" s="32" t="s">
        <v>54</v>
      </c>
      <c r="C278" s="32" t="s">
        <v>55</v>
      </c>
      <c r="D278" s="37">
        <v>18066842</v>
      </c>
      <c r="E278" s="32" t="s">
        <v>51</v>
      </c>
      <c r="F278" s="33">
        <v>18.73</v>
      </c>
      <c r="G278" s="32" t="s">
        <v>53</v>
      </c>
      <c r="H278" s="34">
        <v>0.84583333333333333</v>
      </c>
    </row>
    <row r="279" spans="1:8">
      <c r="A279" s="32">
        <v>10276</v>
      </c>
      <c r="B279" s="32" t="s">
        <v>54</v>
      </c>
      <c r="C279" s="32" t="s">
        <v>50</v>
      </c>
      <c r="D279" s="37">
        <v>28240563</v>
      </c>
      <c r="E279" s="32" t="s">
        <v>51</v>
      </c>
      <c r="F279" s="33">
        <v>17.239999999999998</v>
      </c>
      <c r="G279" s="32" t="s">
        <v>53</v>
      </c>
      <c r="H279" s="34">
        <v>0.86597222222222225</v>
      </c>
    </row>
    <row r="280" spans="1:8">
      <c r="A280" s="32">
        <v>10277</v>
      </c>
      <c r="B280" s="32" t="s">
        <v>16</v>
      </c>
      <c r="C280" s="32" t="s">
        <v>55</v>
      </c>
      <c r="D280" s="37">
        <v>24796034</v>
      </c>
      <c r="E280" s="32" t="s">
        <v>51</v>
      </c>
      <c r="F280" s="33">
        <v>23.91</v>
      </c>
      <c r="G280" s="32" t="s">
        <v>52</v>
      </c>
      <c r="H280" s="34">
        <v>0.58263888888888882</v>
      </c>
    </row>
    <row r="281" spans="1:8">
      <c r="A281" s="32">
        <v>10278</v>
      </c>
      <c r="B281" s="32" t="s">
        <v>16</v>
      </c>
      <c r="C281" s="32" t="s">
        <v>55</v>
      </c>
      <c r="D281" s="37">
        <v>60979466</v>
      </c>
      <c r="E281" s="32" t="s">
        <v>51</v>
      </c>
      <c r="F281" s="33">
        <v>22.12</v>
      </c>
      <c r="G281" s="32" t="s">
        <v>53</v>
      </c>
      <c r="H281" s="34">
        <v>0.72986111111111107</v>
      </c>
    </row>
    <row r="282" spans="1:8">
      <c r="A282" s="32">
        <v>10279</v>
      </c>
      <c r="B282" s="32" t="s">
        <v>54</v>
      </c>
      <c r="C282" s="32" t="s">
        <v>55</v>
      </c>
      <c r="D282" s="37">
        <v>44558261</v>
      </c>
      <c r="E282" s="32" t="s">
        <v>51</v>
      </c>
      <c r="F282" s="33">
        <v>15.25</v>
      </c>
      <c r="G282" s="32" t="s">
        <v>52</v>
      </c>
      <c r="H282" s="34">
        <v>0.7993055555555556</v>
      </c>
    </row>
    <row r="283" spans="1:8">
      <c r="A283" s="32">
        <v>10280</v>
      </c>
      <c r="B283" s="32" t="s">
        <v>16</v>
      </c>
      <c r="C283" s="32" t="s">
        <v>55</v>
      </c>
      <c r="D283" s="37">
        <v>49683597</v>
      </c>
      <c r="E283" s="32" t="s">
        <v>51</v>
      </c>
      <c r="F283" s="33">
        <v>24.77</v>
      </c>
      <c r="G283" s="32" t="s">
        <v>53</v>
      </c>
      <c r="H283" s="34">
        <v>0</v>
      </c>
    </row>
    <row r="284" spans="1:8">
      <c r="A284" s="32">
        <v>10281</v>
      </c>
      <c r="B284" s="32" t="s">
        <v>54</v>
      </c>
      <c r="C284" s="32" t="s">
        <v>50</v>
      </c>
      <c r="D284" s="37">
        <v>70748780</v>
      </c>
      <c r="E284" s="32" t="s">
        <v>57</v>
      </c>
      <c r="F284" s="33">
        <v>20.28</v>
      </c>
      <c r="G284" s="32" t="s">
        <v>53</v>
      </c>
      <c r="H284" s="34">
        <v>0.25416666666666665</v>
      </c>
    </row>
    <row r="285" spans="1:8">
      <c r="A285" s="32">
        <v>10282</v>
      </c>
      <c r="B285" s="32" t="s">
        <v>16</v>
      </c>
      <c r="C285" s="32" t="s">
        <v>50</v>
      </c>
      <c r="D285" s="37">
        <v>80637514</v>
      </c>
      <c r="E285" s="32" t="s">
        <v>57</v>
      </c>
      <c r="F285" s="33">
        <v>20.329999999999998</v>
      </c>
      <c r="G285" s="32" t="s">
        <v>52</v>
      </c>
      <c r="H285" s="34">
        <v>0.33888888888888885</v>
      </c>
    </row>
    <row r="286" spans="1:8">
      <c r="A286" s="32">
        <v>10283</v>
      </c>
      <c r="B286" s="32" t="s">
        <v>16</v>
      </c>
      <c r="C286" s="32" t="s">
        <v>55</v>
      </c>
      <c r="D286" s="37">
        <v>77963353</v>
      </c>
      <c r="E286" s="32" t="s">
        <v>51</v>
      </c>
      <c r="F286" s="33">
        <v>16.899999999999999</v>
      </c>
      <c r="G286" s="32" t="s">
        <v>53</v>
      </c>
      <c r="H286" s="34">
        <v>0.90347222222222223</v>
      </c>
    </row>
    <row r="287" spans="1:8">
      <c r="A287" s="32">
        <v>10284</v>
      </c>
      <c r="B287" s="32" t="s">
        <v>16</v>
      </c>
      <c r="C287" s="32" t="s">
        <v>50</v>
      </c>
      <c r="D287" s="37">
        <v>55003920</v>
      </c>
      <c r="E287" s="32" t="s">
        <v>51</v>
      </c>
      <c r="F287" s="33">
        <v>16.47</v>
      </c>
      <c r="G287" s="32" t="s">
        <v>53</v>
      </c>
      <c r="H287" s="34">
        <v>0.68194444444444446</v>
      </c>
    </row>
    <row r="288" spans="1:8">
      <c r="A288" s="32">
        <v>10285</v>
      </c>
      <c r="B288" s="32" t="s">
        <v>54</v>
      </c>
      <c r="C288" s="32" t="s">
        <v>50</v>
      </c>
      <c r="D288" s="37">
        <v>66231568</v>
      </c>
      <c r="E288" s="32" t="s">
        <v>51</v>
      </c>
      <c r="F288" s="33">
        <v>21.18</v>
      </c>
      <c r="G288" s="32" t="s">
        <v>53</v>
      </c>
      <c r="H288" s="34">
        <v>0.63194444444444442</v>
      </c>
    </row>
    <row r="289" spans="1:8">
      <c r="A289" s="32">
        <v>10286</v>
      </c>
      <c r="B289" s="32" t="s">
        <v>54</v>
      </c>
      <c r="C289" s="32" t="s">
        <v>55</v>
      </c>
      <c r="D289" s="37">
        <v>49290839</v>
      </c>
      <c r="E289" s="32" t="s">
        <v>51</v>
      </c>
      <c r="F289" s="33">
        <v>15.86</v>
      </c>
      <c r="G289" s="32" t="s">
        <v>53</v>
      </c>
      <c r="H289" s="34">
        <v>0.75</v>
      </c>
    </row>
    <row r="290" spans="1:8">
      <c r="A290" s="32">
        <v>10287</v>
      </c>
      <c r="B290" s="32" t="s">
        <v>54</v>
      </c>
      <c r="C290" s="32" t="s">
        <v>55</v>
      </c>
      <c r="D290" s="37">
        <v>65745301</v>
      </c>
      <c r="E290" s="32" t="s">
        <v>51</v>
      </c>
      <c r="F290" s="33">
        <v>24.42</v>
      </c>
      <c r="G290" s="32" t="s">
        <v>53</v>
      </c>
      <c r="H290" s="34">
        <v>4.2361111111111106E-2</v>
      </c>
    </row>
    <row r="291" spans="1:8">
      <c r="A291" s="32">
        <v>10288</v>
      </c>
      <c r="B291" s="32" t="s">
        <v>16</v>
      </c>
      <c r="C291" s="32" t="s">
        <v>50</v>
      </c>
      <c r="D291" s="37">
        <v>18744208</v>
      </c>
      <c r="E291" s="32" t="s">
        <v>51</v>
      </c>
      <c r="F291" s="33">
        <v>222.38</v>
      </c>
      <c r="G291" s="32" t="s">
        <v>53</v>
      </c>
      <c r="H291" s="34">
        <v>0.78680555555555554</v>
      </c>
    </row>
    <row r="292" spans="1:8">
      <c r="A292" s="32">
        <v>10289</v>
      </c>
      <c r="B292" s="32" t="s">
        <v>16</v>
      </c>
      <c r="C292" s="32" t="s">
        <v>50</v>
      </c>
      <c r="D292" s="37">
        <v>52683186</v>
      </c>
      <c r="E292" s="32" t="s">
        <v>51</v>
      </c>
      <c r="F292" s="33">
        <v>188.85</v>
      </c>
      <c r="G292" s="32" t="s">
        <v>53</v>
      </c>
      <c r="H292" s="34">
        <v>0.21180555555555555</v>
      </c>
    </row>
    <row r="293" spans="1:8">
      <c r="A293" s="32">
        <v>10290</v>
      </c>
      <c r="B293" s="32" t="s">
        <v>25</v>
      </c>
      <c r="C293" s="32" t="s">
        <v>55</v>
      </c>
      <c r="D293" s="37">
        <v>87677897</v>
      </c>
      <c r="E293" s="32" t="s">
        <v>51</v>
      </c>
      <c r="F293" s="33">
        <v>15.32</v>
      </c>
      <c r="G293" s="32" t="s">
        <v>53</v>
      </c>
      <c r="H293" s="34">
        <v>0.38124999999999998</v>
      </c>
    </row>
    <row r="294" spans="1:8">
      <c r="A294" s="32">
        <v>10291</v>
      </c>
      <c r="B294" s="32" t="s">
        <v>54</v>
      </c>
      <c r="C294" s="32" t="s">
        <v>55</v>
      </c>
      <c r="D294" s="37">
        <v>78943440</v>
      </c>
      <c r="E294" s="32" t="s">
        <v>57</v>
      </c>
      <c r="F294" s="33">
        <v>24.71</v>
      </c>
      <c r="G294" s="32" t="s">
        <v>53</v>
      </c>
      <c r="H294" s="34">
        <v>0.68194444444444446</v>
      </c>
    </row>
    <row r="295" spans="1:8">
      <c r="A295" s="32">
        <v>10292</v>
      </c>
      <c r="B295" s="32" t="s">
        <v>25</v>
      </c>
      <c r="C295" s="32" t="s">
        <v>55</v>
      </c>
      <c r="D295" s="37">
        <v>92175770</v>
      </c>
      <c r="E295" s="32" t="s">
        <v>51</v>
      </c>
      <c r="F295" s="33">
        <v>20.97</v>
      </c>
      <c r="G295" s="32" t="s">
        <v>53</v>
      </c>
      <c r="H295" s="34">
        <v>0.47013888888888888</v>
      </c>
    </row>
    <row r="296" spans="1:8">
      <c r="A296" s="32">
        <v>10293</v>
      </c>
      <c r="B296" s="32" t="s">
        <v>54</v>
      </c>
      <c r="C296" s="32" t="s">
        <v>55</v>
      </c>
      <c r="D296" s="37">
        <v>32571506</v>
      </c>
      <c r="E296" s="32" t="s">
        <v>57</v>
      </c>
      <c r="F296" s="33">
        <v>21.92</v>
      </c>
      <c r="G296" s="32" t="s">
        <v>52</v>
      </c>
      <c r="H296" s="34">
        <v>0.80347222222222225</v>
      </c>
    </row>
    <row r="297" spans="1:8">
      <c r="A297" s="32">
        <v>10294</v>
      </c>
      <c r="B297" s="32" t="s">
        <v>54</v>
      </c>
      <c r="C297" s="32" t="s">
        <v>50</v>
      </c>
      <c r="D297" s="37">
        <v>11427628</v>
      </c>
      <c r="E297" s="32" t="s">
        <v>51</v>
      </c>
      <c r="F297" s="33">
        <v>15.4</v>
      </c>
      <c r="G297" s="32" t="s">
        <v>53</v>
      </c>
      <c r="H297" s="34">
        <v>0.71944444444444444</v>
      </c>
    </row>
    <row r="298" spans="1:8">
      <c r="A298" s="32">
        <v>10295</v>
      </c>
      <c r="B298" s="32" t="s">
        <v>25</v>
      </c>
      <c r="C298" s="32" t="s">
        <v>55</v>
      </c>
      <c r="D298" s="37">
        <v>92399789</v>
      </c>
      <c r="E298" s="32" t="s">
        <v>51</v>
      </c>
      <c r="F298" s="33">
        <v>23.08</v>
      </c>
      <c r="G298" s="32" t="s">
        <v>53</v>
      </c>
      <c r="H298" s="34">
        <v>0.29652777777777778</v>
      </c>
    </row>
    <row r="299" spans="1:8">
      <c r="A299" s="32">
        <v>10296</v>
      </c>
      <c r="B299" s="32" t="s">
        <v>25</v>
      </c>
      <c r="C299" s="32" t="s">
        <v>50</v>
      </c>
      <c r="D299" s="37">
        <v>63645553</v>
      </c>
      <c r="E299" s="32" t="s">
        <v>51</v>
      </c>
      <c r="F299" s="33">
        <v>23.4</v>
      </c>
      <c r="G299" s="32" t="s">
        <v>52</v>
      </c>
      <c r="H299" s="34">
        <v>4.2361111111111106E-2</v>
      </c>
    </row>
    <row r="300" spans="1:8">
      <c r="A300" s="32">
        <v>10297</v>
      </c>
      <c r="B300" s="32" t="s">
        <v>24</v>
      </c>
      <c r="C300" s="32" t="s">
        <v>55</v>
      </c>
      <c r="D300" s="37">
        <v>11175481</v>
      </c>
      <c r="E300" s="32" t="s">
        <v>51</v>
      </c>
      <c r="F300" s="33">
        <v>22.65</v>
      </c>
      <c r="G300" s="32" t="s">
        <v>53</v>
      </c>
      <c r="H300" s="34">
        <v>0.25416666666666665</v>
      </c>
    </row>
    <row r="301" spans="1:8">
      <c r="A301" s="32">
        <v>10298</v>
      </c>
      <c r="B301" s="32" t="s">
        <v>25</v>
      </c>
      <c r="C301" s="32" t="s">
        <v>50</v>
      </c>
      <c r="D301" s="37">
        <v>71269390</v>
      </c>
      <c r="E301" s="32" t="s">
        <v>57</v>
      </c>
      <c r="F301" s="33">
        <v>24.61</v>
      </c>
      <c r="G301" s="32" t="s">
        <v>53</v>
      </c>
      <c r="H301" s="34">
        <v>0.54722222222222217</v>
      </c>
    </row>
    <row r="302" spans="1:8">
      <c r="A302" s="32">
        <v>10299</v>
      </c>
      <c r="B302" s="32" t="s">
        <v>25</v>
      </c>
      <c r="C302" s="32" t="s">
        <v>55</v>
      </c>
      <c r="D302" s="37">
        <v>97215985</v>
      </c>
      <c r="E302" s="32" t="s">
        <v>51</v>
      </c>
      <c r="F302" s="33">
        <v>24.97</v>
      </c>
      <c r="G302" s="32" t="s">
        <v>53</v>
      </c>
      <c r="H302" s="34">
        <v>0.70347222222222217</v>
      </c>
    </row>
    <row r="303" spans="1:8">
      <c r="A303" s="32">
        <v>10300</v>
      </c>
      <c r="B303" s="32" t="s">
        <v>16</v>
      </c>
      <c r="C303" s="32" t="s">
        <v>55</v>
      </c>
      <c r="D303" s="37">
        <v>50531437</v>
      </c>
      <c r="E303" s="32" t="s">
        <v>51</v>
      </c>
      <c r="F303" s="33">
        <v>18.57</v>
      </c>
      <c r="G303" s="32" t="s">
        <v>53</v>
      </c>
      <c r="H303" s="34">
        <v>0.53125</v>
      </c>
    </row>
    <row r="304" spans="1:8">
      <c r="A304" s="32">
        <v>10301</v>
      </c>
      <c r="B304" s="32" t="s">
        <v>54</v>
      </c>
      <c r="C304" s="32" t="s">
        <v>55</v>
      </c>
      <c r="D304" s="37">
        <v>94922677</v>
      </c>
      <c r="E304" s="32" t="s">
        <v>57</v>
      </c>
      <c r="F304" s="33">
        <v>16.149999999999999</v>
      </c>
      <c r="G304" s="32" t="s">
        <v>52</v>
      </c>
      <c r="H304" s="34">
        <v>0.12708333333333333</v>
      </c>
    </row>
    <row r="305" spans="1:8">
      <c r="A305" s="32">
        <v>10302</v>
      </c>
      <c r="B305" s="32" t="s">
        <v>54</v>
      </c>
      <c r="C305" s="32" t="s">
        <v>50</v>
      </c>
      <c r="D305" s="37">
        <v>17454394</v>
      </c>
      <c r="E305" s="32" t="s">
        <v>51</v>
      </c>
      <c r="F305" s="33">
        <v>19.95</v>
      </c>
      <c r="G305" s="32" t="s">
        <v>53</v>
      </c>
      <c r="H305" s="34">
        <v>0.81597222222222221</v>
      </c>
    </row>
    <row r="306" spans="1:8">
      <c r="A306" s="32">
        <v>10303</v>
      </c>
      <c r="B306" s="32" t="s">
        <v>54</v>
      </c>
      <c r="C306" s="32" t="s">
        <v>50</v>
      </c>
      <c r="D306" s="37">
        <v>84850536</v>
      </c>
      <c r="E306" s="32" t="s">
        <v>51</v>
      </c>
      <c r="F306" s="33">
        <v>15.61</v>
      </c>
      <c r="G306" s="32" t="s">
        <v>52</v>
      </c>
      <c r="H306" s="34">
        <v>0.91805555555555562</v>
      </c>
    </row>
    <row r="307" spans="1:8">
      <c r="A307" s="32">
        <v>10304</v>
      </c>
      <c r="B307" s="32" t="s">
        <v>16</v>
      </c>
      <c r="C307" s="32" t="s">
        <v>55</v>
      </c>
      <c r="D307" s="37">
        <v>32164694</v>
      </c>
      <c r="E307" s="32" t="s">
        <v>57</v>
      </c>
      <c r="F307" s="33">
        <v>19.13</v>
      </c>
      <c r="G307" s="32" t="s">
        <v>53</v>
      </c>
      <c r="H307" s="34">
        <v>0.95486111111111116</v>
      </c>
    </row>
    <row r="308" spans="1:8">
      <c r="A308" s="32">
        <v>10305</v>
      </c>
      <c r="B308" s="32" t="s">
        <v>54</v>
      </c>
      <c r="C308" s="32" t="s">
        <v>55</v>
      </c>
      <c r="D308" s="37">
        <v>88979280</v>
      </c>
      <c r="E308" s="32" t="s">
        <v>51</v>
      </c>
      <c r="F308" s="33">
        <v>231.23</v>
      </c>
      <c r="G308" s="32" t="s">
        <v>53</v>
      </c>
      <c r="H308" s="34">
        <v>0</v>
      </c>
    </row>
    <row r="309" spans="1:8">
      <c r="A309" s="32">
        <v>10306</v>
      </c>
      <c r="B309" s="32" t="s">
        <v>25</v>
      </c>
      <c r="C309" s="32" t="s">
        <v>55</v>
      </c>
      <c r="D309" s="37">
        <v>21059538</v>
      </c>
      <c r="E309" s="32" t="s">
        <v>57</v>
      </c>
      <c r="F309" s="33">
        <v>244.75</v>
      </c>
      <c r="G309" s="32" t="s">
        <v>53</v>
      </c>
      <c r="H309" s="34">
        <v>0.42569444444444443</v>
      </c>
    </row>
    <row r="310" spans="1:8">
      <c r="A310" s="32">
        <v>10307</v>
      </c>
      <c r="B310" s="32" t="s">
        <v>16</v>
      </c>
      <c r="C310" s="32" t="s">
        <v>50</v>
      </c>
      <c r="D310" s="37">
        <v>12677778</v>
      </c>
      <c r="E310" s="32" t="s">
        <v>51</v>
      </c>
      <c r="F310" s="33">
        <v>21.36</v>
      </c>
      <c r="G310" s="32" t="s">
        <v>52</v>
      </c>
      <c r="H310" s="34">
        <v>0.85069444444444453</v>
      </c>
    </row>
    <row r="311" spans="1:8">
      <c r="A311" s="32">
        <v>10308</v>
      </c>
      <c r="B311" s="32" t="s">
        <v>54</v>
      </c>
      <c r="C311" s="32" t="s">
        <v>55</v>
      </c>
      <c r="D311" s="37">
        <v>77758706</v>
      </c>
      <c r="E311" s="32" t="s">
        <v>51</v>
      </c>
      <c r="F311" s="33">
        <v>21.83</v>
      </c>
      <c r="G311" s="32" t="s">
        <v>53</v>
      </c>
      <c r="H311" s="34">
        <v>4.2361111111111106E-2</v>
      </c>
    </row>
    <row r="312" spans="1:8">
      <c r="A312" s="32">
        <v>10309</v>
      </c>
      <c r="B312" s="32" t="s">
        <v>16</v>
      </c>
      <c r="C312" s="32" t="s">
        <v>55</v>
      </c>
      <c r="D312" s="37">
        <v>14512758</v>
      </c>
      <c r="E312" s="32" t="s">
        <v>57</v>
      </c>
      <c r="F312" s="33">
        <v>21.58</v>
      </c>
      <c r="G312" s="32" t="s">
        <v>52</v>
      </c>
      <c r="H312" s="34">
        <v>4.2361111111111106E-2</v>
      </c>
    </row>
    <row r="313" spans="1:8">
      <c r="A313" s="32">
        <v>10310</v>
      </c>
      <c r="B313" s="32" t="s">
        <v>24</v>
      </c>
      <c r="C313" s="32" t="s">
        <v>50</v>
      </c>
      <c r="D313" s="37">
        <v>23076219</v>
      </c>
      <c r="E313" s="32" t="s">
        <v>57</v>
      </c>
      <c r="F313" s="33">
        <v>17.510000000000002</v>
      </c>
      <c r="G313" s="32" t="s">
        <v>53</v>
      </c>
      <c r="H313" s="34">
        <v>0.84652777777777777</v>
      </c>
    </row>
    <row r="314" spans="1:8">
      <c r="A314" s="32">
        <v>10311</v>
      </c>
      <c r="B314" s="32" t="s">
        <v>16</v>
      </c>
      <c r="C314" s="32" t="s">
        <v>50</v>
      </c>
      <c r="D314" s="37">
        <v>71350323</v>
      </c>
      <c r="E314" s="32" t="s">
        <v>51</v>
      </c>
      <c r="F314" s="33">
        <v>23.29</v>
      </c>
      <c r="G314" s="32" t="s">
        <v>52</v>
      </c>
      <c r="H314" s="34">
        <v>0.16944444444444443</v>
      </c>
    </row>
    <row r="315" spans="1:8">
      <c r="A315" s="32">
        <v>10312</v>
      </c>
      <c r="B315" s="32" t="s">
        <v>54</v>
      </c>
      <c r="C315" s="32" t="s">
        <v>50</v>
      </c>
      <c r="D315" s="37">
        <v>60395312</v>
      </c>
      <c r="E315" s="32" t="s">
        <v>51</v>
      </c>
      <c r="F315" s="33">
        <v>18.350000000000001</v>
      </c>
      <c r="G315" s="32" t="s">
        <v>53</v>
      </c>
      <c r="H315" s="34">
        <v>0.87083333333333324</v>
      </c>
    </row>
    <row r="316" spans="1:8">
      <c r="A316" s="32">
        <v>10313</v>
      </c>
      <c r="B316" s="32" t="s">
        <v>54</v>
      </c>
      <c r="C316" s="32" t="s">
        <v>55</v>
      </c>
      <c r="D316" s="37">
        <v>38530736</v>
      </c>
      <c r="E316" s="32" t="s">
        <v>57</v>
      </c>
      <c r="F316" s="33">
        <v>23.06</v>
      </c>
      <c r="G316" s="32" t="s">
        <v>52</v>
      </c>
      <c r="H316" s="34">
        <v>0.4916666666666667</v>
      </c>
    </row>
    <row r="317" spans="1:8">
      <c r="A317" s="32">
        <v>10314</v>
      </c>
      <c r="B317" s="32" t="s">
        <v>16</v>
      </c>
      <c r="C317" s="32" t="s">
        <v>55</v>
      </c>
      <c r="D317" s="37">
        <v>16039556</v>
      </c>
      <c r="E317" s="32" t="s">
        <v>51</v>
      </c>
      <c r="F317" s="33">
        <v>19.809999999999999</v>
      </c>
      <c r="G317" s="32" t="s">
        <v>52</v>
      </c>
      <c r="H317" s="34">
        <v>0.8881944444444444</v>
      </c>
    </row>
    <row r="318" spans="1:8">
      <c r="A318" s="32">
        <v>10315</v>
      </c>
      <c r="B318" s="32" t="s">
        <v>25</v>
      </c>
      <c r="C318" s="32" t="s">
        <v>55</v>
      </c>
      <c r="D318" s="37">
        <v>93353650</v>
      </c>
      <c r="E318" s="32" t="s">
        <v>51</v>
      </c>
      <c r="F318" s="33">
        <v>162.74</v>
      </c>
      <c r="G318" s="32" t="s">
        <v>53</v>
      </c>
      <c r="H318" s="34">
        <v>0.38124999999999998</v>
      </c>
    </row>
    <row r="319" spans="1:8">
      <c r="A319" s="32">
        <v>10316</v>
      </c>
      <c r="B319" s="32" t="s">
        <v>25</v>
      </c>
      <c r="C319" s="32" t="s">
        <v>55</v>
      </c>
      <c r="D319" s="37">
        <v>14150787</v>
      </c>
      <c r="E319" s="32" t="s">
        <v>51</v>
      </c>
      <c r="F319" s="33">
        <v>16.86</v>
      </c>
      <c r="G319" s="32" t="s">
        <v>52</v>
      </c>
      <c r="H319" s="34">
        <v>0.38124999999999998</v>
      </c>
    </row>
    <row r="320" spans="1:8">
      <c r="A320" s="32">
        <v>10317</v>
      </c>
      <c r="B320" s="32" t="s">
        <v>16</v>
      </c>
      <c r="C320" s="32" t="s">
        <v>55</v>
      </c>
      <c r="D320" s="37">
        <v>97279689</v>
      </c>
      <c r="E320" s="32" t="s">
        <v>51</v>
      </c>
      <c r="F320" s="33">
        <v>23.31</v>
      </c>
      <c r="G320" s="32" t="s">
        <v>53</v>
      </c>
      <c r="H320" s="34">
        <v>0.68263888888888891</v>
      </c>
    </row>
    <row r="321" spans="1:8">
      <c r="A321" s="32">
        <v>10318</v>
      </c>
      <c r="B321" s="32" t="s">
        <v>54</v>
      </c>
      <c r="C321" s="32" t="s">
        <v>55</v>
      </c>
      <c r="D321" s="37">
        <v>65882511</v>
      </c>
      <c r="E321" s="32" t="s">
        <v>57</v>
      </c>
      <c r="F321" s="33">
        <v>22.92</v>
      </c>
      <c r="G321" s="32" t="s">
        <v>53</v>
      </c>
      <c r="H321" s="34">
        <v>0</v>
      </c>
    </row>
    <row r="322" spans="1:8">
      <c r="A322" s="32">
        <v>10319</v>
      </c>
      <c r="B322" s="32" t="s">
        <v>54</v>
      </c>
      <c r="C322" s="32" t="s">
        <v>55</v>
      </c>
      <c r="D322" s="37">
        <v>88066592</v>
      </c>
      <c r="E322" s="32" t="s">
        <v>57</v>
      </c>
      <c r="F322" s="33">
        <v>22.84</v>
      </c>
      <c r="G322" s="32" t="s">
        <v>52</v>
      </c>
      <c r="H322" s="34">
        <v>0.73402777777777783</v>
      </c>
    </row>
    <row r="323" spans="1:8">
      <c r="A323" s="32">
        <v>10320</v>
      </c>
      <c r="B323" s="32" t="s">
        <v>24</v>
      </c>
      <c r="C323" s="32" t="s">
        <v>55</v>
      </c>
      <c r="D323" s="37">
        <v>82643293</v>
      </c>
      <c r="E323" s="32" t="s">
        <v>51</v>
      </c>
      <c r="F323" s="33">
        <v>16.97</v>
      </c>
      <c r="G323" s="32" t="s">
        <v>52</v>
      </c>
      <c r="H323" s="34">
        <v>0.16944444444444443</v>
      </c>
    </row>
    <row r="324" spans="1:8">
      <c r="A324" s="32">
        <v>10321</v>
      </c>
      <c r="B324" s="32" t="s">
        <v>16</v>
      </c>
      <c r="C324" s="32" t="s">
        <v>55</v>
      </c>
      <c r="D324" s="37">
        <v>97730191</v>
      </c>
      <c r="E324" s="32" t="s">
        <v>57</v>
      </c>
      <c r="F324" s="33">
        <v>188.16</v>
      </c>
      <c r="G324" s="32" t="s">
        <v>53</v>
      </c>
      <c r="H324" s="34">
        <v>0.80625000000000002</v>
      </c>
    </row>
    <row r="325" spans="1:8">
      <c r="A325" s="32">
        <v>10322</v>
      </c>
      <c r="B325" s="32" t="s">
        <v>54</v>
      </c>
      <c r="C325" s="32" t="s">
        <v>55</v>
      </c>
      <c r="D325" s="37">
        <v>59686740</v>
      </c>
      <c r="E325" s="32" t="s">
        <v>51</v>
      </c>
      <c r="F325" s="33">
        <v>22.57</v>
      </c>
      <c r="G325" s="32" t="s">
        <v>52</v>
      </c>
      <c r="H325" s="34">
        <v>0.78125</v>
      </c>
    </row>
    <row r="326" spans="1:8">
      <c r="A326" s="32">
        <v>10323</v>
      </c>
      <c r="B326" s="32" t="s">
        <v>24</v>
      </c>
      <c r="C326" s="32" t="s">
        <v>50</v>
      </c>
      <c r="D326" s="37">
        <v>93594435</v>
      </c>
      <c r="E326" s="32" t="s">
        <v>51</v>
      </c>
      <c r="F326" s="33">
        <v>24.71</v>
      </c>
      <c r="G326" s="32" t="s">
        <v>52</v>
      </c>
      <c r="H326" s="34">
        <v>0.56527777777777777</v>
      </c>
    </row>
    <row r="327" spans="1:8">
      <c r="A327" s="32">
        <v>10324</v>
      </c>
      <c r="B327" s="32" t="s">
        <v>16</v>
      </c>
      <c r="C327" s="32" t="s">
        <v>55</v>
      </c>
      <c r="D327" s="37">
        <v>82961120</v>
      </c>
      <c r="E327" s="32" t="s">
        <v>51</v>
      </c>
      <c r="F327" s="33">
        <v>246.67</v>
      </c>
      <c r="G327" s="32" t="s">
        <v>53</v>
      </c>
      <c r="H327" s="34">
        <v>0.69930555555555562</v>
      </c>
    </row>
    <row r="328" spans="1:8">
      <c r="A328" s="32">
        <v>10325</v>
      </c>
      <c r="B328" s="32" t="s">
        <v>16</v>
      </c>
      <c r="C328" s="32" t="s">
        <v>55</v>
      </c>
      <c r="D328" s="37">
        <v>97623213</v>
      </c>
      <c r="E328" s="32" t="s">
        <v>51</v>
      </c>
      <c r="F328" s="33">
        <v>20.97</v>
      </c>
      <c r="G328" s="32" t="s">
        <v>53</v>
      </c>
      <c r="H328" s="34">
        <v>0.33888888888888885</v>
      </c>
    </row>
    <row r="329" spans="1:8">
      <c r="A329" s="32">
        <v>10326</v>
      </c>
      <c r="B329" s="32" t="s">
        <v>25</v>
      </c>
      <c r="C329" s="32" t="s">
        <v>50</v>
      </c>
      <c r="D329" s="37">
        <v>14765562</v>
      </c>
      <c r="E329" s="32" t="s">
        <v>57</v>
      </c>
      <c r="F329" s="33">
        <v>19.829999999999998</v>
      </c>
      <c r="G329" s="32" t="s">
        <v>53</v>
      </c>
      <c r="H329" s="34">
        <v>0.16944444444444443</v>
      </c>
    </row>
    <row r="330" spans="1:8">
      <c r="A330" s="32">
        <v>10327</v>
      </c>
      <c r="B330" s="32" t="s">
        <v>54</v>
      </c>
      <c r="C330" s="32" t="s">
        <v>50</v>
      </c>
      <c r="D330" s="37">
        <v>85470735</v>
      </c>
      <c r="E330" s="32" t="s">
        <v>57</v>
      </c>
      <c r="F330" s="33">
        <v>19.09</v>
      </c>
      <c r="G330" s="32" t="s">
        <v>53</v>
      </c>
      <c r="H330" s="34">
        <v>0.48958333333333331</v>
      </c>
    </row>
    <row r="331" spans="1:8">
      <c r="A331" s="32">
        <v>10328</v>
      </c>
      <c r="B331" s="32" t="s">
        <v>16</v>
      </c>
      <c r="C331" s="32" t="s">
        <v>55</v>
      </c>
      <c r="D331" s="37">
        <v>55160635</v>
      </c>
      <c r="E331" s="32" t="s">
        <v>57</v>
      </c>
      <c r="F331" s="33">
        <v>16.52</v>
      </c>
      <c r="G331" s="32" t="s">
        <v>53</v>
      </c>
      <c r="H331" s="34">
        <v>0.25416666666666665</v>
      </c>
    </row>
    <row r="332" spans="1:8">
      <c r="A332" s="32">
        <v>10329</v>
      </c>
      <c r="B332" s="32" t="s">
        <v>16</v>
      </c>
      <c r="C332" s="32" t="s">
        <v>55</v>
      </c>
      <c r="D332" s="37">
        <v>90852426</v>
      </c>
      <c r="E332" s="32" t="s">
        <v>57</v>
      </c>
      <c r="F332" s="33">
        <v>22.31</v>
      </c>
      <c r="G332" s="32" t="s">
        <v>53</v>
      </c>
      <c r="H332" s="34">
        <v>8.4722222222222213E-2</v>
      </c>
    </row>
    <row r="333" spans="1:8">
      <c r="A333" s="32">
        <v>10330</v>
      </c>
      <c r="B333" s="32" t="s">
        <v>24</v>
      </c>
      <c r="C333" s="32" t="s">
        <v>55</v>
      </c>
      <c r="D333" s="37">
        <v>15945216</v>
      </c>
      <c r="E333" s="32" t="s">
        <v>57</v>
      </c>
      <c r="F333" s="33">
        <v>19.52</v>
      </c>
      <c r="G333" s="32" t="s">
        <v>52</v>
      </c>
      <c r="H333" s="34">
        <v>0</v>
      </c>
    </row>
    <row r="334" spans="1:8">
      <c r="A334" s="32">
        <v>10331</v>
      </c>
      <c r="B334" s="32" t="s">
        <v>54</v>
      </c>
      <c r="C334" s="32" t="s">
        <v>55</v>
      </c>
      <c r="D334" s="37">
        <v>96688991</v>
      </c>
      <c r="E334" s="32" t="s">
        <v>51</v>
      </c>
      <c r="F334" s="33">
        <v>24.79</v>
      </c>
      <c r="G334" s="32" t="s">
        <v>52</v>
      </c>
      <c r="H334" s="34">
        <v>0.38124999999999998</v>
      </c>
    </row>
    <row r="335" spans="1:8">
      <c r="A335" s="32">
        <v>10332</v>
      </c>
      <c r="B335" s="32" t="s">
        <v>54</v>
      </c>
      <c r="C335" s="32" t="s">
        <v>55</v>
      </c>
      <c r="D335" s="37">
        <v>31841597</v>
      </c>
      <c r="E335" s="32" t="s">
        <v>57</v>
      </c>
      <c r="F335" s="33">
        <v>18.84</v>
      </c>
      <c r="G335" s="32" t="s">
        <v>52</v>
      </c>
      <c r="H335" s="34">
        <v>0.9194444444444444</v>
      </c>
    </row>
    <row r="336" spans="1:8">
      <c r="A336" s="32">
        <v>10333</v>
      </c>
      <c r="B336" s="32" t="s">
        <v>25</v>
      </c>
      <c r="C336" s="32" t="s">
        <v>55</v>
      </c>
      <c r="D336" s="37">
        <v>69450143</v>
      </c>
      <c r="E336" s="32" t="s">
        <v>51</v>
      </c>
      <c r="F336" s="33">
        <v>24.58</v>
      </c>
      <c r="G336" s="32" t="s">
        <v>52</v>
      </c>
      <c r="H336" s="34">
        <v>0</v>
      </c>
    </row>
    <row r="337" spans="1:8">
      <c r="A337" s="32">
        <v>10334</v>
      </c>
      <c r="B337" s="32" t="s">
        <v>24</v>
      </c>
      <c r="C337" s="32" t="s">
        <v>55</v>
      </c>
      <c r="D337" s="37">
        <v>43384272</v>
      </c>
      <c r="E337" s="32" t="s">
        <v>51</v>
      </c>
      <c r="F337" s="33">
        <v>17.190000000000001</v>
      </c>
      <c r="G337" s="32" t="s">
        <v>53</v>
      </c>
      <c r="H337" s="34">
        <v>0.5131944444444444</v>
      </c>
    </row>
    <row r="338" spans="1:8">
      <c r="A338" s="32">
        <v>10335</v>
      </c>
      <c r="B338" s="32" t="s">
        <v>25</v>
      </c>
      <c r="C338" s="32" t="s">
        <v>50</v>
      </c>
      <c r="D338" s="37">
        <v>65292790</v>
      </c>
      <c r="E338" s="32" t="s">
        <v>51</v>
      </c>
      <c r="F338" s="33">
        <v>19.649999999999999</v>
      </c>
      <c r="G338" s="32" t="s">
        <v>53</v>
      </c>
      <c r="H338" s="34">
        <v>0.25416666666666665</v>
      </c>
    </row>
    <row r="339" spans="1:8">
      <c r="A339" s="32">
        <v>10336</v>
      </c>
      <c r="B339" s="32" t="s">
        <v>16</v>
      </c>
      <c r="C339" s="32" t="s">
        <v>55</v>
      </c>
      <c r="D339" s="37">
        <v>71336291</v>
      </c>
      <c r="E339" s="32" t="s">
        <v>51</v>
      </c>
      <c r="F339" s="33">
        <v>17.350000000000001</v>
      </c>
      <c r="G339" s="32" t="s">
        <v>53</v>
      </c>
      <c r="H339" s="34">
        <v>0.90069444444444446</v>
      </c>
    </row>
    <row r="340" spans="1:8">
      <c r="A340" s="32">
        <v>10337</v>
      </c>
      <c r="B340" s="32" t="s">
        <v>54</v>
      </c>
      <c r="C340" s="32" t="s">
        <v>50</v>
      </c>
      <c r="D340" s="37">
        <v>99300859</v>
      </c>
      <c r="E340" s="32" t="s">
        <v>51</v>
      </c>
      <c r="F340" s="33">
        <v>22.92</v>
      </c>
      <c r="G340" s="32" t="s">
        <v>52</v>
      </c>
      <c r="H340" s="34">
        <v>0.68263888888888891</v>
      </c>
    </row>
    <row r="341" spans="1:8">
      <c r="A341" s="32">
        <v>10338</v>
      </c>
      <c r="B341" s="32" t="s">
        <v>24</v>
      </c>
      <c r="C341" s="32" t="s">
        <v>55</v>
      </c>
      <c r="D341" s="37">
        <v>81921349</v>
      </c>
      <c r="E341" s="32" t="s">
        <v>57</v>
      </c>
      <c r="F341" s="33">
        <v>18.809999999999999</v>
      </c>
      <c r="G341" s="32" t="s">
        <v>52</v>
      </c>
      <c r="H341" s="34">
        <v>0.29652777777777778</v>
      </c>
    </row>
    <row r="342" spans="1:8">
      <c r="A342" s="32">
        <v>10339</v>
      </c>
      <c r="B342" s="32" t="s">
        <v>54</v>
      </c>
      <c r="C342" s="32" t="s">
        <v>50</v>
      </c>
      <c r="D342" s="37">
        <v>40237279</v>
      </c>
      <c r="E342" s="32" t="s">
        <v>51</v>
      </c>
      <c r="F342" s="33">
        <v>20.079999999999998</v>
      </c>
      <c r="G342" s="32" t="s">
        <v>53</v>
      </c>
      <c r="H342" s="34">
        <v>0.12708333333333333</v>
      </c>
    </row>
    <row r="343" spans="1:8">
      <c r="A343" s="32">
        <v>10340</v>
      </c>
      <c r="B343" s="32" t="s">
        <v>54</v>
      </c>
      <c r="C343" s="32" t="s">
        <v>55</v>
      </c>
      <c r="D343" s="37">
        <v>38167466</v>
      </c>
      <c r="E343" s="32" t="s">
        <v>57</v>
      </c>
      <c r="F343" s="33">
        <v>24.54</v>
      </c>
      <c r="G343" s="32" t="s">
        <v>53</v>
      </c>
      <c r="H343" s="34">
        <v>0.16944444444444443</v>
      </c>
    </row>
    <row r="344" spans="1:8">
      <c r="A344" s="32">
        <v>10341</v>
      </c>
      <c r="B344" s="32" t="s">
        <v>54</v>
      </c>
      <c r="C344" s="32" t="s">
        <v>50</v>
      </c>
      <c r="D344" s="37">
        <v>88466601</v>
      </c>
      <c r="E344" s="32" t="s">
        <v>51</v>
      </c>
      <c r="F344" s="33">
        <v>24.81</v>
      </c>
      <c r="G344" s="32" t="s">
        <v>53</v>
      </c>
      <c r="H344" s="34">
        <v>0.61111111111111105</v>
      </c>
    </row>
    <row r="345" spans="1:8">
      <c r="A345" s="32">
        <v>10342</v>
      </c>
      <c r="B345" s="32" t="s">
        <v>54</v>
      </c>
      <c r="C345" s="32" t="s">
        <v>50</v>
      </c>
      <c r="D345" s="37">
        <v>27965385</v>
      </c>
      <c r="E345" s="32" t="s">
        <v>57</v>
      </c>
      <c r="F345" s="33">
        <v>15.94</v>
      </c>
      <c r="G345" s="32" t="s">
        <v>52</v>
      </c>
      <c r="H345" s="34">
        <v>0</v>
      </c>
    </row>
    <row r="346" spans="1:8">
      <c r="A346" s="32">
        <v>10343</v>
      </c>
      <c r="B346" s="32" t="s">
        <v>24</v>
      </c>
      <c r="C346" s="32" t="s">
        <v>50</v>
      </c>
      <c r="D346" s="37">
        <v>80215999</v>
      </c>
      <c r="E346" s="32" t="s">
        <v>51</v>
      </c>
      <c r="F346" s="33">
        <v>18.29</v>
      </c>
      <c r="G346" s="32" t="s">
        <v>52</v>
      </c>
      <c r="H346" s="34">
        <v>0.33888888888888885</v>
      </c>
    </row>
    <row r="347" spans="1:8">
      <c r="A347" s="32">
        <v>10344</v>
      </c>
      <c r="B347" s="32" t="s">
        <v>25</v>
      </c>
      <c r="C347" s="32" t="s">
        <v>55</v>
      </c>
      <c r="D347" s="37">
        <v>12222505</v>
      </c>
      <c r="E347" s="32" t="s">
        <v>51</v>
      </c>
      <c r="F347" s="33">
        <v>15.55</v>
      </c>
      <c r="G347" s="32" t="s">
        <v>52</v>
      </c>
      <c r="H347" s="34">
        <v>0.25416666666666665</v>
      </c>
    </row>
    <row r="348" spans="1:8">
      <c r="A348" s="32">
        <v>10345</v>
      </c>
      <c r="B348" s="32" t="s">
        <v>54</v>
      </c>
      <c r="C348" s="32" t="s">
        <v>50</v>
      </c>
      <c r="D348" s="37">
        <v>64014515</v>
      </c>
      <c r="E348" s="32" t="s">
        <v>51</v>
      </c>
      <c r="F348" s="33">
        <v>19.2</v>
      </c>
      <c r="G348" s="32" t="s">
        <v>52</v>
      </c>
      <c r="H348" s="34">
        <v>0.86944444444444446</v>
      </c>
    </row>
    <row r="349" spans="1:8">
      <c r="A349" s="32">
        <v>10346</v>
      </c>
      <c r="B349" s="32" t="s">
        <v>54</v>
      </c>
      <c r="C349" s="32" t="s">
        <v>55</v>
      </c>
      <c r="D349" s="37">
        <v>90818758</v>
      </c>
      <c r="E349" s="32" t="s">
        <v>57</v>
      </c>
      <c r="F349" s="33">
        <v>17.34</v>
      </c>
      <c r="G349" s="32" t="s">
        <v>52</v>
      </c>
      <c r="H349" s="34">
        <v>0.75694444444444453</v>
      </c>
    </row>
    <row r="350" spans="1:8">
      <c r="A350" s="32">
        <v>10347</v>
      </c>
      <c r="B350" s="32" t="s">
        <v>25</v>
      </c>
      <c r="C350" s="32" t="s">
        <v>50</v>
      </c>
      <c r="D350" s="37">
        <v>94873280</v>
      </c>
      <c r="E350" s="32" t="s">
        <v>57</v>
      </c>
      <c r="F350" s="33">
        <v>22.51</v>
      </c>
      <c r="G350" s="32" t="s">
        <v>52</v>
      </c>
      <c r="H350" s="34">
        <v>0.21180555555555555</v>
      </c>
    </row>
    <row r="351" spans="1:8">
      <c r="A351" s="32">
        <v>10348</v>
      </c>
      <c r="B351" s="32" t="s">
        <v>16</v>
      </c>
      <c r="C351" s="32" t="s">
        <v>50</v>
      </c>
      <c r="D351" s="37">
        <v>73200296</v>
      </c>
      <c r="E351" s="32" t="s">
        <v>57</v>
      </c>
      <c r="F351" s="33">
        <v>23.45</v>
      </c>
      <c r="G351" s="32" t="s">
        <v>52</v>
      </c>
      <c r="H351" s="34">
        <v>8.4722222222222213E-2</v>
      </c>
    </row>
    <row r="352" spans="1:8">
      <c r="A352" s="32">
        <v>10349</v>
      </c>
      <c r="B352" s="32" t="s">
        <v>25</v>
      </c>
      <c r="C352" s="32" t="s">
        <v>50</v>
      </c>
      <c r="D352" s="37">
        <v>38960810</v>
      </c>
      <c r="E352" s="32" t="s">
        <v>51</v>
      </c>
      <c r="F352" s="33">
        <v>16.149999999999999</v>
      </c>
      <c r="G352" s="32" t="s">
        <v>52</v>
      </c>
      <c r="H352" s="34">
        <v>0.57291666666666663</v>
      </c>
    </row>
    <row r="353" spans="1:8">
      <c r="A353" s="32">
        <v>10350</v>
      </c>
      <c r="B353" s="32" t="s">
        <v>54</v>
      </c>
      <c r="C353" s="32" t="s">
        <v>50</v>
      </c>
      <c r="D353" s="37">
        <v>88326061</v>
      </c>
      <c r="E353" s="32" t="s">
        <v>51</v>
      </c>
      <c r="F353" s="33">
        <v>17.68</v>
      </c>
      <c r="G353" s="32" t="s">
        <v>53</v>
      </c>
      <c r="H353" s="34">
        <v>0</v>
      </c>
    </row>
    <row r="354" spans="1:8">
      <c r="A354" s="32">
        <v>10351</v>
      </c>
      <c r="B354" s="32" t="s">
        <v>24</v>
      </c>
      <c r="C354" s="32" t="s">
        <v>55</v>
      </c>
      <c r="D354" s="37">
        <v>41691635</v>
      </c>
      <c r="E354" s="32" t="s">
        <v>57</v>
      </c>
      <c r="F354" s="33">
        <v>22.11</v>
      </c>
      <c r="G354" s="32" t="s">
        <v>53</v>
      </c>
      <c r="H354" s="34">
        <v>0.4777777777777778</v>
      </c>
    </row>
    <row r="355" spans="1:8">
      <c r="A355" s="32">
        <v>10352</v>
      </c>
      <c r="B355" s="32" t="s">
        <v>54</v>
      </c>
      <c r="C355" s="32" t="s">
        <v>55</v>
      </c>
      <c r="D355" s="37">
        <v>58121431</v>
      </c>
      <c r="E355" s="32" t="s">
        <v>51</v>
      </c>
      <c r="F355" s="33">
        <v>18.41</v>
      </c>
      <c r="G355" s="32" t="s">
        <v>52</v>
      </c>
      <c r="H355" s="34">
        <v>4.2361111111111106E-2</v>
      </c>
    </row>
    <row r="356" spans="1:8">
      <c r="A356" s="32">
        <v>10353</v>
      </c>
      <c r="B356" s="32" t="s">
        <v>54</v>
      </c>
      <c r="C356" s="32" t="s">
        <v>50</v>
      </c>
      <c r="D356" s="37">
        <v>55259994</v>
      </c>
      <c r="E356" s="32" t="s">
        <v>51</v>
      </c>
      <c r="F356" s="33">
        <v>17.079999999999998</v>
      </c>
      <c r="G356" s="32" t="s">
        <v>52</v>
      </c>
      <c r="H356" s="34">
        <v>0.71250000000000002</v>
      </c>
    </row>
    <row r="357" spans="1:8">
      <c r="A357" s="32">
        <v>10354</v>
      </c>
      <c r="B357" s="32" t="s">
        <v>16</v>
      </c>
      <c r="C357" s="32" t="s">
        <v>50</v>
      </c>
      <c r="D357" s="37">
        <v>61072223</v>
      </c>
      <c r="E357" s="32" t="s">
        <v>51</v>
      </c>
      <c r="F357" s="33">
        <v>15.77</v>
      </c>
      <c r="G357" s="32" t="s">
        <v>52</v>
      </c>
      <c r="H357" s="34">
        <v>0.44166666666666665</v>
      </c>
    </row>
    <row r="358" spans="1:8">
      <c r="A358" s="32">
        <v>10355</v>
      </c>
      <c r="B358" s="32" t="s">
        <v>25</v>
      </c>
      <c r="C358" s="32" t="s">
        <v>55</v>
      </c>
      <c r="D358" s="37">
        <v>17256670</v>
      </c>
      <c r="E358" s="32" t="s">
        <v>51</v>
      </c>
      <c r="F358" s="33">
        <v>22.41</v>
      </c>
      <c r="G358" s="32" t="s">
        <v>53</v>
      </c>
      <c r="H358" s="34">
        <v>0.29652777777777778</v>
      </c>
    </row>
    <row r="359" spans="1:8">
      <c r="A359" s="32">
        <v>10356</v>
      </c>
      <c r="B359" s="32" t="s">
        <v>24</v>
      </c>
      <c r="C359" s="32" t="s">
        <v>50</v>
      </c>
      <c r="D359" s="37">
        <v>98206099</v>
      </c>
      <c r="E359" s="32" t="s">
        <v>51</v>
      </c>
      <c r="F359" s="33">
        <v>20.63</v>
      </c>
      <c r="G359" s="32" t="s">
        <v>52</v>
      </c>
      <c r="H359" s="34">
        <v>0.12708333333333333</v>
      </c>
    </row>
    <row r="360" spans="1:8">
      <c r="A360" s="32">
        <v>10357</v>
      </c>
      <c r="B360" s="32" t="s">
        <v>16</v>
      </c>
      <c r="C360" s="32" t="s">
        <v>55</v>
      </c>
      <c r="D360" s="37">
        <v>43063718</v>
      </c>
      <c r="E360" s="32" t="s">
        <v>57</v>
      </c>
      <c r="F360" s="33">
        <v>18.14</v>
      </c>
      <c r="G360" s="32" t="s">
        <v>53</v>
      </c>
      <c r="H360" s="34">
        <v>0.12708333333333333</v>
      </c>
    </row>
    <row r="361" spans="1:8">
      <c r="A361" s="32">
        <v>10358</v>
      </c>
      <c r="B361" s="32" t="s">
        <v>24</v>
      </c>
      <c r="C361" s="32" t="s">
        <v>55</v>
      </c>
      <c r="D361" s="37">
        <v>67151337</v>
      </c>
      <c r="E361" s="32" t="s">
        <v>51</v>
      </c>
      <c r="F361" s="33">
        <v>20.18</v>
      </c>
      <c r="G361" s="32" t="s">
        <v>53</v>
      </c>
      <c r="H361" s="34">
        <v>0.46736111111111112</v>
      </c>
    </row>
    <row r="362" spans="1:8">
      <c r="A362" s="32">
        <v>10359</v>
      </c>
      <c r="B362" s="32" t="s">
        <v>54</v>
      </c>
      <c r="C362" s="32" t="s">
        <v>55</v>
      </c>
      <c r="D362" s="37">
        <v>39969279</v>
      </c>
      <c r="E362" s="32" t="s">
        <v>57</v>
      </c>
      <c r="F362" s="33">
        <v>177.3</v>
      </c>
      <c r="G362" s="32" t="s">
        <v>53</v>
      </c>
      <c r="H362" s="34">
        <v>0.48125000000000001</v>
      </c>
    </row>
    <row r="363" spans="1:8">
      <c r="A363" s="32">
        <v>10360</v>
      </c>
      <c r="B363" s="32" t="s">
        <v>16</v>
      </c>
      <c r="C363" s="32" t="s">
        <v>50</v>
      </c>
      <c r="D363" s="37">
        <v>58790759</v>
      </c>
      <c r="E363" s="32" t="s">
        <v>51</v>
      </c>
      <c r="F363" s="33">
        <v>15.71</v>
      </c>
      <c r="G363" s="32" t="s">
        <v>52</v>
      </c>
      <c r="H363" s="34">
        <v>0.21180555555555555</v>
      </c>
    </row>
    <row r="364" spans="1:8">
      <c r="A364" s="32">
        <v>10361</v>
      </c>
      <c r="B364" s="32" t="s">
        <v>24</v>
      </c>
      <c r="C364" s="32" t="s">
        <v>55</v>
      </c>
      <c r="D364" s="37">
        <v>45790914</v>
      </c>
      <c r="E364" s="32" t="s">
        <v>51</v>
      </c>
      <c r="F364" s="33">
        <v>21.75</v>
      </c>
      <c r="G364" s="32" t="s">
        <v>52</v>
      </c>
      <c r="H364" s="34">
        <v>0.72361111111111109</v>
      </c>
    </row>
    <row r="365" spans="1:8">
      <c r="A365" s="32">
        <v>10362</v>
      </c>
      <c r="B365" s="32" t="s">
        <v>16</v>
      </c>
      <c r="C365" s="32" t="s">
        <v>55</v>
      </c>
      <c r="D365" s="37">
        <v>85351233</v>
      </c>
      <c r="E365" s="32" t="s">
        <v>57</v>
      </c>
      <c r="F365" s="33">
        <v>18.25</v>
      </c>
      <c r="G365" s="32" t="s">
        <v>53</v>
      </c>
      <c r="H365" s="34">
        <v>0.21180555555555555</v>
      </c>
    </row>
    <row r="366" spans="1:8">
      <c r="A366" s="32">
        <v>10363</v>
      </c>
      <c r="B366" s="32" t="s">
        <v>16</v>
      </c>
      <c r="C366" s="32" t="s">
        <v>55</v>
      </c>
      <c r="D366" s="37">
        <v>40331224</v>
      </c>
      <c r="E366" s="32" t="s">
        <v>51</v>
      </c>
      <c r="F366" s="33">
        <v>203.72</v>
      </c>
      <c r="G366" s="32" t="s">
        <v>53</v>
      </c>
      <c r="H366" s="34">
        <v>0.60347222222222219</v>
      </c>
    </row>
    <row r="367" spans="1:8">
      <c r="A367" s="32">
        <v>10364</v>
      </c>
      <c r="B367" s="32" t="s">
        <v>54</v>
      </c>
      <c r="C367" s="32" t="s">
        <v>50</v>
      </c>
      <c r="D367" s="37">
        <v>13065288</v>
      </c>
      <c r="E367" s="32" t="s">
        <v>57</v>
      </c>
      <c r="F367" s="33">
        <v>15.54</v>
      </c>
      <c r="G367" s="32" t="s">
        <v>53</v>
      </c>
      <c r="H367" s="34">
        <v>0.81666666666666676</v>
      </c>
    </row>
    <row r="368" spans="1:8">
      <c r="A368" s="32">
        <v>10365</v>
      </c>
      <c r="B368" s="32" t="s">
        <v>54</v>
      </c>
      <c r="C368" s="32" t="s">
        <v>55</v>
      </c>
      <c r="D368" s="37">
        <v>30370343</v>
      </c>
      <c r="E368" s="32" t="s">
        <v>51</v>
      </c>
      <c r="F368" s="33">
        <v>17.5</v>
      </c>
      <c r="G368" s="32" t="s">
        <v>52</v>
      </c>
      <c r="H368" s="34">
        <v>0.21180555555555555</v>
      </c>
    </row>
    <row r="369" spans="1:8">
      <c r="A369" s="32">
        <v>10366</v>
      </c>
      <c r="B369" s="32" t="s">
        <v>25</v>
      </c>
      <c r="C369" s="32" t="s">
        <v>55</v>
      </c>
      <c r="D369" s="37">
        <v>38342520</v>
      </c>
      <c r="E369" s="32" t="s">
        <v>51</v>
      </c>
      <c r="F369" s="33">
        <v>21.32</v>
      </c>
      <c r="G369" s="32" t="s">
        <v>53</v>
      </c>
      <c r="H369" s="34">
        <v>8.4722222222222213E-2</v>
      </c>
    </row>
    <row r="370" spans="1:8">
      <c r="A370" s="32">
        <v>10367</v>
      </c>
      <c r="B370" s="32" t="s">
        <v>25</v>
      </c>
      <c r="C370" s="32" t="s">
        <v>50</v>
      </c>
      <c r="D370" s="37">
        <v>37778643</v>
      </c>
      <c r="E370" s="32" t="s">
        <v>51</v>
      </c>
      <c r="F370" s="33">
        <v>150.86000000000001</v>
      </c>
      <c r="G370" s="32" t="s">
        <v>53</v>
      </c>
      <c r="H370" s="34">
        <v>0.55347222222222225</v>
      </c>
    </row>
    <row r="371" spans="1:8">
      <c r="A371" s="32">
        <v>10368</v>
      </c>
      <c r="B371" s="32" t="s">
        <v>54</v>
      </c>
      <c r="C371" s="32" t="s">
        <v>50</v>
      </c>
      <c r="D371" s="37">
        <v>21005551</v>
      </c>
      <c r="E371" s="32" t="s">
        <v>51</v>
      </c>
      <c r="F371" s="33">
        <v>17.39</v>
      </c>
      <c r="G371" s="32" t="s">
        <v>53</v>
      </c>
      <c r="H371" s="34">
        <v>0.16944444444444443</v>
      </c>
    </row>
    <row r="372" spans="1:8">
      <c r="A372" s="32">
        <v>10369</v>
      </c>
      <c r="B372" s="32" t="s">
        <v>25</v>
      </c>
      <c r="C372" s="32" t="s">
        <v>55</v>
      </c>
      <c r="D372" s="37">
        <v>80160243</v>
      </c>
      <c r="E372" s="32" t="s">
        <v>51</v>
      </c>
      <c r="F372" s="33">
        <v>23.87</v>
      </c>
      <c r="G372" s="32" t="s">
        <v>52</v>
      </c>
      <c r="H372" s="34">
        <v>0.57777777777777783</v>
      </c>
    </row>
    <row r="373" spans="1:8">
      <c r="A373" s="32">
        <v>10370</v>
      </c>
      <c r="B373" s="32" t="s">
        <v>24</v>
      </c>
      <c r="C373" s="32" t="s">
        <v>55</v>
      </c>
      <c r="D373" s="37">
        <v>70859272</v>
      </c>
      <c r="E373" s="32" t="s">
        <v>51</v>
      </c>
      <c r="F373" s="33">
        <v>21.53</v>
      </c>
      <c r="G373" s="32" t="s">
        <v>53</v>
      </c>
      <c r="H373" s="34">
        <v>0.6694444444444444</v>
      </c>
    </row>
    <row r="374" spans="1:8">
      <c r="A374" s="32">
        <v>10371</v>
      </c>
      <c r="B374" s="32" t="s">
        <v>24</v>
      </c>
      <c r="C374" s="32" t="s">
        <v>55</v>
      </c>
      <c r="D374" s="37">
        <v>41514905</v>
      </c>
      <c r="E374" s="32" t="s">
        <v>51</v>
      </c>
      <c r="F374" s="33">
        <v>19.64</v>
      </c>
      <c r="G374" s="32" t="s">
        <v>52</v>
      </c>
      <c r="H374" s="34">
        <v>0.67638888888888893</v>
      </c>
    </row>
    <row r="375" spans="1:8">
      <c r="A375" s="32">
        <v>10372</v>
      </c>
      <c r="B375" s="32" t="s">
        <v>54</v>
      </c>
      <c r="C375" s="32" t="s">
        <v>50</v>
      </c>
      <c r="D375" s="37">
        <v>68986646</v>
      </c>
      <c r="E375" s="32" t="s">
        <v>51</v>
      </c>
      <c r="F375" s="33">
        <v>18.27</v>
      </c>
      <c r="G375" s="32" t="s">
        <v>53</v>
      </c>
      <c r="H375" s="34">
        <v>0.77708333333333324</v>
      </c>
    </row>
    <row r="376" spans="1:8">
      <c r="A376" s="32">
        <v>10373</v>
      </c>
      <c r="B376" s="32" t="s">
        <v>54</v>
      </c>
      <c r="C376" s="32" t="s">
        <v>55</v>
      </c>
      <c r="D376" s="37">
        <v>51423763</v>
      </c>
      <c r="E376" s="32" t="s">
        <v>51</v>
      </c>
      <c r="F376" s="33">
        <v>19.27</v>
      </c>
      <c r="G376" s="32" t="s">
        <v>52</v>
      </c>
      <c r="H376" s="34">
        <v>0.25416666666666665</v>
      </c>
    </row>
    <row r="377" spans="1:8">
      <c r="A377" s="32">
        <v>10374</v>
      </c>
      <c r="B377" s="32" t="s">
        <v>24</v>
      </c>
      <c r="C377" s="32" t="s">
        <v>55</v>
      </c>
      <c r="D377" s="37">
        <v>78615837</v>
      </c>
      <c r="E377" s="32" t="s">
        <v>51</v>
      </c>
      <c r="F377" s="33">
        <v>20.16</v>
      </c>
      <c r="G377" s="32" t="s">
        <v>53</v>
      </c>
      <c r="H377" s="34">
        <v>0.60972222222222217</v>
      </c>
    </row>
    <row r="378" spans="1:8">
      <c r="A378" s="32">
        <v>10375</v>
      </c>
      <c r="B378" s="32" t="s">
        <v>54</v>
      </c>
      <c r="C378" s="32" t="s">
        <v>55</v>
      </c>
      <c r="D378" s="37">
        <v>95641106</v>
      </c>
      <c r="E378" s="32" t="s">
        <v>51</v>
      </c>
      <c r="F378" s="33">
        <v>15.59</v>
      </c>
      <c r="G378" s="32" t="s">
        <v>52</v>
      </c>
      <c r="H378" s="34">
        <v>0.16944444444444443</v>
      </c>
    </row>
    <row r="379" spans="1:8">
      <c r="A379" s="32">
        <v>10376</v>
      </c>
      <c r="B379" s="32" t="s">
        <v>16</v>
      </c>
      <c r="C379" s="32" t="s">
        <v>50</v>
      </c>
      <c r="D379" s="37">
        <v>40892422</v>
      </c>
      <c r="E379" s="32" t="s">
        <v>57</v>
      </c>
      <c r="F379" s="33">
        <v>16.34</v>
      </c>
      <c r="G379" s="32" t="s">
        <v>52</v>
      </c>
      <c r="H379" s="34">
        <v>0.52430555555555558</v>
      </c>
    </row>
    <row r="380" spans="1:8">
      <c r="A380" s="32">
        <v>10377</v>
      </c>
      <c r="B380" s="32" t="s">
        <v>25</v>
      </c>
      <c r="C380" s="32" t="s">
        <v>55</v>
      </c>
      <c r="D380" s="37">
        <v>70431710</v>
      </c>
      <c r="E380" s="32" t="s">
        <v>51</v>
      </c>
      <c r="F380" s="33">
        <v>199.18</v>
      </c>
      <c r="G380" s="32" t="s">
        <v>53</v>
      </c>
      <c r="H380" s="34">
        <v>0.58333333333333337</v>
      </c>
    </row>
    <row r="381" spans="1:8">
      <c r="A381" s="32">
        <v>10378</v>
      </c>
      <c r="B381" s="32" t="s">
        <v>16</v>
      </c>
      <c r="C381" s="32" t="s">
        <v>50</v>
      </c>
      <c r="D381" s="37">
        <v>95673115</v>
      </c>
      <c r="E381" s="32" t="s">
        <v>51</v>
      </c>
      <c r="F381" s="33">
        <v>19.989999999999998</v>
      </c>
      <c r="G381" s="32" t="s">
        <v>53</v>
      </c>
      <c r="H381" s="34">
        <v>0.8534722222222223</v>
      </c>
    </row>
    <row r="382" spans="1:8">
      <c r="A382" s="32">
        <v>10379</v>
      </c>
      <c r="B382" s="32" t="s">
        <v>24</v>
      </c>
      <c r="C382" s="32" t="s">
        <v>55</v>
      </c>
      <c r="D382" s="37">
        <v>72527223</v>
      </c>
      <c r="E382" s="32" t="s">
        <v>57</v>
      </c>
      <c r="F382" s="33">
        <v>18.440000000000001</v>
      </c>
      <c r="G382" s="32" t="s">
        <v>52</v>
      </c>
      <c r="H382" s="34">
        <v>0.77638888888888891</v>
      </c>
    </row>
    <row r="383" spans="1:8">
      <c r="A383" s="32">
        <v>10380</v>
      </c>
      <c r="B383" s="32" t="s">
        <v>54</v>
      </c>
      <c r="C383" s="32" t="s">
        <v>55</v>
      </c>
      <c r="D383" s="37">
        <v>77577648</v>
      </c>
      <c r="E383" s="32" t="s">
        <v>51</v>
      </c>
      <c r="F383" s="33">
        <v>23.75</v>
      </c>
      <c r="G383" s="32" t="s">
        <v>53</v>
      </c>
      <c r="H383" s="34">
        <v>0.38124999999999998</v>
      </c>
    </row>
    <row r="384" spans="1:8">
      <c r="A384" s="32">
        <v>10381</v>
      </c>
      <c r="B384" s="32" t="s">
        <v>54</v>
      </c>
      <c r="C384" s="32" t="s">
        <v>55</v>
      </c>
      <c r="D384" s="37">
        <v>26849225</v>
      </c>
      <c r="E384" s="32" t="s">
        <v>51</v>
      </c>
      <c r="F384" s="33">
        <v>20.88</v>
      </c>
      <c r="G384" s="32" t="s">
        <v>52</v>
      </c>
      <c r="H384" s="34">
        <v>0</v>
      </c>
    </row>
    <row r="385" spans="1:8">
      <c r="A385" s="32">
        <v>10382</v>
      </c>
      <c r="B385" s="32" t="s">
        <v>16</v>
      </c>
      <c r="C385" s="32" t="s">
        <v>55</v>
      </c>
      <c r="D385" s="37">
        <v>27508938</v>
      </c>
      <c r="E385" s="32" t="s">
        <v>51</v>
      </c>
      <c r="F385" s="33">
        <v>197.43</v>
      </c>
      <c r="G385" s="32" t="s">
        <v>53</v>
      </c>
      <c r="H385" s="34">
        <v>0.4465277777777778</v>
      </c>
    </row>
    <row r="386" spans="1:8">
      <c r="A386" s="32">
        <v>10383</v>
      </c>
      <c r="B386" s="32" t="s">
        <v>54</v>
      </c>
      <c r="C386" s="32" t="s">
        <v>55</v>
      </c>
      <c r="D386" s="37">
        <v>43095105</v>
      </c>
      <c r="E386" s="32" t="s">
        <v>51</v>
      </c>
      <c r="F386" s="33">
        <v>20.32</v>
      </c>
      <c r="G386" s="32" t="s">
        <v>53</v>
      </c>
      <c r="H386" s="34">
        <v>0.7729166666666667</v>
      </c>
    </row>
    <row r="387" spans="1:8">
      <c r="A387" s="32">
        <v>10384</v>
      </c>
      <c r="B387" s="32" t="s">
        <v>16</v>
      </c>
      <c r="C387" s="32" t="s">
        <v>55</v>
      </c>
      <c r="D387" s="37">
        <v>70978581</v>
      </c>
      <c r="E387" s="32" t="s">
        <v>51</v>
      </c>
      <c r="F387" s="33">
        <v>16.82</v>
      </c>
      <c r="G387" s="32" t="s">
        <v>52</v>
      </c>
      <c r="H387" s="34">
        <v>0.33888888888888885</v>
      </c>
    </row>
    <row r="388" spans="1:8">
      <c r="A388" s="32">
        <v>10385</v>
      </c>
      <c r="B388" s="32" t="s">
        <v>54</v>
      </c>
      <c r="C388" s="32" t="s">
        <v>50</v>
      </c>
      <c r="D388" s="37">
        <v>72898757</v>
      </c>
      <c r="E388" s="32" t="s">
        <v>51</v>
      </c>
      <c r="F388" s="33">
        <v>20.16</v>
      </c>
      <c r="G388" s="32" t="s">
        <v>53</v>
      </c>
      <c r="H388" s="34">
        <v>0.56944444444444442</v>
      </c>
    </row>
    <row r="389" spans="1:8">
      <c r="A389" s="32">
        <v>10386</v>
      </c>
      <c r="B389" s="32" t="s">
        <v>54</v>
      </c>
      <c r="C389" s="32" t="s">
        <v>55</v>
      </c>
      <c r="D389" s="37">
        <v>56976893</v>
      </c>
      <c r="E389" s="32" t="s">
        <v>51</v>
      </c>
      <c r="F389" s="33">
        <v>16.79</v>
      </c>
      <c r="G389" s="32" t="s">
        <v>53</v>
      </c>
      <c r="H389" s="34">
        <v>0.89375000000000004</v>
      </c>
    </row>
    <row r="390" spans="1:8">
      <c r="A390" s="32">
        <v>10387</v>
      </c>
      <c r="B390" s="32" t="s">
        <v>24</v>
      </c>
      <c r="C390" s="32" t="s">
        <v>55</v>
      </c>
      <c r="D390" s="37">
        <v>35119351</v>
      </c>
      <c r="E390" s="32" t="s">
        <v>57</v>
      </c>
      <c r="F390" s="33">
        <v>22.53</v>
      </c>
      <c r="G390" s="32" t="s">
        <v>53</v>
      </c>
      <c r="H390" s="34">
        <v>0.48680555555555555</v>
      </c>
    </row>
    <row r="391" spans="1:8">
      <c r="A391" s="32">
        <v>10388</v>
      </c>
      <c r="B391" s="32" t="s">
        <v>16</v>
      </c>
      <c r="C391" s="32" t="s">
        <v>50</v>
      </c>
      <c r="D391" s="37">
        <v>65437162</v>
      </c>
      <c r="E391" s="32" t="s">
        <v>57</v>
      </c>
      <c r="F391" s="33">
        <v>21.68</v>
      </c>
      <c r="G391" s="32" t="s">
        <v>53</v>
      </c>
      <c r="H391" s="34">
        <v>0.60555555555555551</v>
      </c>
    </row>
    <row r="392" spans="1:8">
      <c r="A392" s="32">
        <v>10389</v>
      </c>
      <c r="B392" s="32" t="s">
        <v>24</v>
      </c>
      <c r="C392" s="32" t="s">
        <v>50</v>
      </c>
      <c r="D392" s="37">
        <v>70003314</v>
      </c>
      <c r="E392" s="32" t="s">
        <v>57</v>
      </c>
      <c r="F392" s="33">
        <v>23.54</v>
      </c>
      <c r="G392" s="32" t="s">
        <v>53</v>
      </c>
      <c r="H392" s="34">
        <v>0.25416666666666665</v>
      </c>
    </row>
    <row r="393" spans="1:8">
      <c r="A393" s="32">
        <v>10390</v>
      </c>
      <c r="B393" s="32" t="s">
        <v>25</v>
      </c>
      <c r="C393" s="32" t="s">
        <v>50</v>
      </c>
      <c r="D393" s="37">
        <v>54664522</v>
      </c>
      <c r="E393" s="32" t="s">
        <v>51</v>
      </c>
      <c r="F393" s="33">
        <v>17.670000000000002</v>
      </c>
      <c r="G393" s="32" t="s">
        <v>52</v>
      </c>
      <c r="H393" s="34">
        <v>0.38124999999999998</v>
      </c>
    </row>
    <row r="394" spans="1:8">
      <c r="A394" s="32">
        <v>10391</v>
      </c>
      <c r="B394" s="32" t="s">
        <v>54</v>
      </c>
      <c r="C394" s="32" t="s">
        <v>55</v>
      </c>
      <c r="D394" s="37">
        <v>10325805</v>
      </c>
      <c r="E394" s="32" t="s">
        <v>51</v>
      </c>
      <c r="F394" s="33">
        <v>22.79</v>
      </c>
      <c r="G394" s="32" t="s">
        <v>53</v>
      </c>
      <c r="H394" s="34">
        <v>0</v>
      </c>
    </row>
    <row r="395" spans="1:8">
      <c r="A395" s="32">
        <v>10392</v>
      </c>
      <c r="B395" s="32" t="s">
        <v>25</v>
      </c>
      <c r="C395" s="32" t="s">
        <v>50</v>
      </c>
      <c r="D395" s="37">
        <v>28672617</v>
      </c>
      <c r="E395" s="32" t="s">
        <v>51</v>
      </c>
      <c r="F395" s="33">
        <v>24.8</v>
      </c>
      <c r="G395" s="32" t="s">
        <v>53</v>
      </c>
      <c r="H395" s="34">
        <v>0.75624999999999998</v>
      </c>
    </row>
    <row r="396" spans="1:8">
      <c r="A396" s="32">
        <v>10393</v>
      </c>
      <c r="B396" s="32" t="s">
        <v>16</v>
      </c>
      <c r="C396" s="32" t="s">
        <v>50</v>
      </c>
      <c r="D396" s="37">
        <v>21364705</v>
      </c>
      <c r="E396" s="32" t="s">
        <v>57</v>
      </c>
      <c r="F396" s="33">
        <v>15.27</v>
      </c>
      <c r="G396" s="32" t="s">
        <v>53</v>
      </c>
      <c r="H396" s="34">
        <v>0.33888888888888885</v>
      </c>
    </row>
    <row r="397" spans="1:8">
      <c r="A397" s="32">
        <v>10394</v>
      </c>
      <c r="B397" s="32" t="s">
        <v>54</v>
      </c>
      <c r="C397" s="32" t="s">
        <v>55</v>
      </c>
      <c r="D397" s="37">
        <v>44719881</v>
      </c>
      <c r="E397" s="32" t="s">
        <v>57</v>
      </c>
      <c r="F397" s="33">
        <v>18.739999999999998</v>
      </c>
      <c r="G397" s="32" t="s">
        <v>53</v>
      </c>
      <c r="H397" s="34">
        <v>0.94513888888888886</v>
      </c>
    </row>
    <row r="398" spans="1:8">
      <c r="A398" s="32">
        <v>10395</v>
      </c>
      <c r="B398" s="32" t="s">
        <v>54</v>
      </c>
      <c r="C398" s="32" t="s">
        <v>55</v>
      </c>
      <c r="D398" s="37">
        <v>42164058</v>
      </c>
      <c r="E398" s="32" t="s">
        <v>51</v>
      </c>
      <c r="F398" s="33">
        <v>16.47</v>
      </c>
      <c r="G398" s="32" t="s">
        <v>52</v>
      </c>
      <c r="H398" s="34">
        <v>0.85138888888888886</v>
      </c>
    </row>
    <row r="399" spans="1:8">
      <c r="A399" s="32">
        <v>10396</v>
      </c>
      <c r="B399" s="32" t="s">
        <v>54</v>
      </c>
      <c r="C399" s="32" t="s">
        <v>50</v>
      </c>
      <c r="D399" s="37">
        <v>68675115</v>
      </c>
      <c r="E399" s="32" t="s">
        <v>51</v>
      </c>
      <c r="F399" s="33">
        <v>18.11</v>
      </c>
      <c r="G399" s="32" t="s">
        <v>52</v>
      </c>
      <c r="H399" s="34">
        <v>0</v>
      </c>
    </row>
    <row r="400" spans="1:8">
      <c r="A400" s="32">
        <v>10397</v>
      </c>
      <c r="B400" s="32" t="s">
        <v>54</v>
      </c>
      <c r="C400" s="32" t="s">
        <v>50</v>
      </c>
      <c r="D400" s="37">
        <v>48712948</v>
      </c>
      <c r="E400" s="32" t="s">
        <v>51</v>
      </c>
      <c r="F400" s="33">
        <v>20.73</v>
      </c>
      <c r="G400" s="32" t="s">
        <v>52</v>
      </c>
      <c r="H400" s="34">
        <v>0.7402777777777777</v>
      </c>
    </row>
    <row r="401" spans="1:8">
      <c r="A401" s="32">
        <v>10398</v>
      </c>
      <c r="B401" s="32" t="s">
        <v>54</v>
      </c>
      <c r="C401" s="32" t="s">
        <v>55</v>
      </c>
      <c r="D401" s="37">
        <v>93152672</v>
      </c>
      <c r="E401" s="32" t="s">
        <v>51</v>
      </c>
      <c r="F401" s="33">
        <v>21.64</v>
      </c>
      <c r="G401" s="32" t="s">
        <v>52</v>
      </c>
      <c r="H401" s="34">
        <v>0.6743055555555556</v>
      </c>
    </row>
    <row r="402" spans="1:8">
      <c r="A402" s="32">
        <v>10399</v>
      </c>
      <c r="B402" s="32" t="s">
        <v>25</v>
      </c>
      <c r="C402" s="32" t="s">
        <v>55</v>
      </c>
      <c r="D402" s="37">
        <v>12824694</v>
      </c>
      <c r="E402" s="32" t="s">
        <v>51</v>
      </c>
      <c r="F402" s="33">
        <v>17.38</v>
      </c>
      <c r="G402" s="32" t="s">
        <v>53</v>
      </c>
      <c r="H402" s="34">
        <v>0.67638888888888893</v>
      </c>
    </row>
    <row r="403" spans="1:8">
      <c r="A403" s="32">
        <v>10400</v>
      </c>
      <c r="B403" s="32" t="s">
        <v>54</v>
      </c>
      <c r="C403" s="32" t="s">
        <v>55</v>
      </c>
      <c r="D403" s="37">
        <v>73484989</v>
      </c>
      <c r="E403" s="32" t="s">
        <v>51</v>
      </c>
      <c r="F403" s="33">
        <v>17.7</v>
      </c>
      <c r="G403" s="32" t="s">
        <v>52</v>
      </c>
      <c r="H403" s="34">
        <v>0.29652777777777778</v>
      </c>
    </row>
    <row r="404" spans="1:8">
      <c r="A404" s="32">
        <v>10401</v>
      </c>
      <c r="B404" s="32" t="s">
        <v>54</v>
      </c>
      <c r="C404" s="32" t="s">
        <v>55</v>
      </c>
      <c r="D404" s="37">
        <v>79418802</v>
      </c>
      <c r="E404" s="32" t="s">
        <v>51</v>
      </c>
      <c r="F404" s="33">
        <v>24.66</v>
      </c>
      <c r="G404" s="32" t="s">
        <v>53</v>
      </c>
      <c r="H404" s="34">
        <v>0.71319444444444446</v>
      </c>
    </row>
    <row r="405" spans="1:8">
      <c r="A405" s="32">
        <v>10402</v>
      </c>
      <c r="B405" s="32" t="s">
        <v>54</v>
      </c>
      <c r="C405" s="32" t="s">
        <v>55</v>
      </c>
      <c r="D405" s="37">
        <v>85598102</v>
      </c>
      <c r="E405" s="32" t="s">
        <v>51</v>
      </c>
      <c r="F405" s="33">
        <v>24.24</v>
      </c>
      <c r="G405" s="32" t="s">
        <v>52</v>
      </c>
      <c r="H405" s="34">
        <v>0.8027777777777777</v>
      </c>
    </row>
    <row r="406" spans="1:8">
      <c r="A406" s="32">
        <v>10403</v>
      </c>
      <c r="B406" s="32" t="s">
        <v>16</v>
      </c>
      <c r="C406" s="32" t="s">
        <v>50</v>
      </c>
      <c r="D406" s="37">
        <v>81254753</v>
      </c>
      <c r="E406" s="32" t="s">
        <v>57</v>
      </c>
      <c r="F406" s="33">
        <v>19.79</v>
      </c>
      <c r="G406" s="32" t="s">
        <v>53</v>
      </c>
      <c r="H406" s="34">
        <v>0.29652777777777778</v>
      </c>
    </row>
    <row r="407" spans="1:8">
      <c r="A407" s="32">
        <v>10404</v>
      </c>
      <c r="B407" s="32" t="s">
        <v>24</v>
      </c>
      <c r="C407" s="32" t="s">
        <v>55</v>
      </c>
      <c r="D407" s="37">
        <v>97869460</v>
      </c>
      <c r="E407" s="32" t="s">
        <v>51</v>
      </c>
      <c r="F407" s="33">
        <v>16.86</v>
      </c>
      <c r="G407" s="32" t="s">
        <v>52</v>
      </c>
      <c r="H407" s="34">
        <v>0.33888888888888885</v>
      </c>
    </row>
    <row r="408" spans="1:8">
      <c r="A408" s="32">
        <v>10405</v>
      </c>
      <c r="B408" s="32" t="s">
        <v>24</v>
      </c>
      <c r="C408" s="32" t="s">
        <v>55</v>
      </c>
      <c r="D408" s="37">
        <v>19446725</v>
      </c>
      <c r="E408" s="32" t="s">
        <v>51</v>
      </c>
      <c r="F408" s="33">
        <v>19.97</v>
      </c>
      <c r="G408" s="32" t="s">
        <v>52</v>
      </c>
      <c r="H408" s="34">
        <v>0.94236111111111109</v>
      </c>
    </row>
    <row r="409" spans="1:8">
      <c r="A409" s="32">
        <v>10406</v>
      </c>
      <c r="B409" s="32" t="s">
        <v>25</v>
      </c>
      <c r="C409" s="32" t="s">
        <v>55</v>
      </c>
      <c r="D409" s="37">
        <v>12075708</v>
      </c>
      <c r="E409" s="32" t="s">
        <v>51</v>
      </c>
      <c r="F409" s="33">
        <v>22.99</v>
      </c>
      <c r="G409" s="32" t="s">
        <v>53</v>
      </c>
      <c r="H409" s="34">
        <v>0.38124999999999998</v>
      </c>
    </row>
    <row r="410" spans="1:8">
      <c r="A410" s="32">
        <v>10407</v>
      </c>
      <c r="B410" s="32" t="s">
        <v>24</v>
      </c>
      <c r="C410" s="32" t="s">
        <v>55</v>
      </c>
      <c r="D410" s="37">
        <v>87645248</v>
      </c>
      <c r="E410" s="32" t="s">
        <v>51</v>
      </c>
      <c r="F410" s="33">
        <v>153.83000000000001</v>
      </c>
      <c r="G410" s="32" t="s">
        <v>53</v>
      </c>
      <c r="H410" s="34">
        <v>0.62986111111111109</v>
      </c>
    </row>
    <row r="411" spans="1:8">
      <c r="A411" s="32">
        <v>10408</v>
      </c>
      <c r="B411" s="32" t="s">
        <v>16</v>
      </c>
      <c r="C411" s="32" t="s">
        <v>55</v>
      </c>
      <c r="D411" s="37">
        <v>88351358</v>
      </c>
      <c r="E411" s="32" t="s">
        <v>51</v>
      </c>
      <c r="F411" s="33">
        <v>15.2</v>
      </c>
      <c r="G411" s="32" t="s">
        <v>52</v>
      </c>
      <c r="H411" s="34">
        <v>0.62708333333333333</v>
      </c>
    </row>
    <row r="412" spans="1:8">
      <c r="A412" s="32">
        <v>10409</v>
      </c>
      <c r="B412" s="32" t="s">
        <v>54</v>
      </c>
      <c r="C412" s="32" t="s">
        <v>55</v>
      </c>
      <c r="D412" s="37">
        <v>86741411</v>
      </c>
      <c r="E412" s="32" t="s">
        <v>51</v>
      </c>
      <c r="F412" s="33">
        <v>16.010000000000002</v>
      </c>
      <c r="G412" s="32" t="s">
        <v>52</v>
      </c>
      <c r="H412" s="34">
        <v>0.83472222222222225</v>
      </c>
    </row>
    <row r="413" spans="1:8">
      <c r="A413" s="32">
        <v>10410</v>
      </c>
      <c r="B413" s="32" t="s">
        <v>54</v>
      </c>
      <c r="C413" s="32" t="s">
        <v>50</v>
      </c>
      <c r="D413" s="37">
        <v>85689748</v>
      </c>
      <c r="E413" s="32" t="s">
        <v>51</v>
      </c>
      <c r="F413" s="33">
        <v>18.88</v>
      </c>
      <c r="G413" s="32" t="s">
        <v>52</v>
      </c>
      <c r="H413" s="34">
        <v>0.74791666666666667</v>
      </c>
    </row>
    <row r="414" spans="1:8">
      <c r="A414" s="32">
        <v>10411</v>
      </c>
      <c r="B414" s="32" t="s">
        <v>16</v>
      </c>
      <c r="C414" s="32" t="s">
        <v>55</v>
      </c>
      <c r="D414" s="37">
        <v>39676844</v>
      </c>
      <c r="E414" s="32" t="s">
        <v>57</v>
      </c>
      <c r="F414" s="33">
        <v>21.54</v>
      </c>
      <c r="G414" s="32" t="s">
        <v>53</v>
      </c>
      <c r="H414" s="34">
        <v>0.81736111111111109</v>
      </c>
    </row>
    <row r="415" spans="1:8">
      <c r="A415" s="32">
        <v>10412</v>
      </c>
      <c r="B415" s="32" t="s">
        <v>25</v>
      </c>
      <c r="C415" s="32" t="s">
        <v>55</v>
      </c>
      <c r="D415" s="37">
        <v>59845402</v>
      </c>
      <c r="E415" s="32" t="s">
        <v>51</v>
      </c>
      <c r="F415" s="33">
        <v>24.11</v>
      </c>
      <c r="G415" s="32" t="s">
        <v>53</v>
      </c>
      <c r="H415" s="34">
        <v>0</v>
      </c>
    </row>
    <row r="416" spans="1:8">
      <c r="A416" s="32">
        <v>10413</v>
      </c>
      <c r="B416" s="32" t="s">
        <v>24</v>
      </c>
      <c r="C416" s="32" t="s">
        <v>50</v>
      </c>
      <c r="D416" s="37">
        <v>39267241</v>
      </c>
      <c r="E416" s="32" t="s">
        <v>51</v>
      </c>
      <c r="F416" s="33">
        <v>21.43</v>
      </c>
      <c r="G416" s="32" t="s">
        <v>53</v>
      </c>
      <c r="H416" s="34">
        <v>0.33888888888888885</v>
      </c>
    </row>
    <row r="417" spans="1:8">
      <c r="A417" s="32">
        <v>10414</v>
      </c>
      <c r="B417" s="32" t="s">
        <v>24</v>
      </c>
      <c r="C417" s="32" t="s">
        <v>55</v>
      </c>
      <c r="D417" s="37">
        <v>82025542</v>
      </c>
      <c r="E417" s="32" t="s">
        <v>51</v>
      </c>
      <c r="F417" s="33">
        <v>24.8</v>
      </c>
      <c r="G417" s="32" t="s">
        <v>52</v>
      </c>
      <c r="H417" s="34">
        <v>0</v>
      </c>
    </row>
    <row r="418" spans="1:8">
      <c r="A418" s="32">
        <v>10415</v>
      </c>
      <c r="B418" s="32" t="s">
        <v>54</v>
      </c>
      <c r="C418" s="32" t="s">
        <v>55</v>
      </c>
      <c r="D418" s="37">
        <v>16559991</v>
      </c>
      <c r="E418" s="32" t="s">
        <v>51</v>
      </c>
      <c r="F418" s="33">
        <v>19.760000000000002</v>
      </c>
      <c r="G418" s="32" t="s">
        <v>52</v>
      </c>
      <c r="H418" s="34">
        <v>0.84375</v>
      </c>
    </row>
    <row r="419" spans="1:8">
      <c r="A419" s="32">
        <v>10416</v>
      </c>
      <c r="B419" s="32" t="s">
        <v>24</v>
      </c>
      <c r="C419" s="32" t="s">
        <v>55</v>
      </c>
      <c r="D419" s="37">
        <v>80278554</v>
      </c>
      <c r="E419" s="32" t="s">
        <v>51</v>
      </c>
      <c r="F419" s="33">
        <v>23.97</v>
      </c>
      <c r="G419" s="32" t="s">
        <v>52</v>
      </c>
      <c r="H419" s="34">
        <v>0.77708333333333324</v>
      </c>
    </row>
    <row r="420" spans="1:8">
      <c r="A420" s="32">
        <v>10417</v>
      </c>
      <c r="B420" s="32" t="s">
        <v>24</v>
      </c>
      <c r="C420" s="32" t="s">
        <v>55</v>
      </c>
      <c r="D420" s="37">
        <v>30257860</v>
      </c>
      <c r="E420" s="32" t="s">
        <v>51</v>
      </c>
      <c r="F420" s="33">
        <v>19.96</v>
      </c>
      <c r="G420" s="32" t="s">
        <v>52</v>
      </c>
      <c r="H420" s="34">
        <v>0.47569444444444442</v>
      </c>
    </row>
    <row r="421" spans="1:8">
      <c r="A421" s="32">
        <v>10418</v>
      </c>
      <c r="B421" s="32" t="s">
        <v>54</v>
      </c>
      <c r="C421" s="32" t="s">
        <v>55</v>
      </c>
      <c r="D421" s="37">
        <v>46744434</v>
      </c>
      <c r="E421" s="32" t="s">
        <v>51</v>
      </c>
      <c r="F421" s="33">
        <v>18.190000000000001</v>
      </c>
      <c r="G421" s="32" t="s">
        <v>53</v>
      </c>
      <c r="H421" s="34">
        <v>4.2361111111111106E-2</v>
      </c>
    </row>
    <row r="422" spans="1:8">
      <c r="A422" s="32">
        <v>10419</v>
      </c>
      <c r="B422" s="32" t="s">
        <v>25</v>
      </c>
      <c r="C422" s="32" t="s">
        <v>55</v>
      </c>
      <c r="D422" s="37">
        <v>49155614</v>
      </c>
      <c r="E422" s="32" t="s">
        <v>51</v>
      </c>
      <c r="F422" s="33">
        <v>17.28</v>
      </c>
      <c r="G422" s="32" t="s">
        <v>52</v>
      </c>
      <c r="H422" s="34">
        <v>0.65625</v>
      </c>
    </row>
    <row r="423" spans="1:8">
      <c r="A423" s="32">
        <v>10420</v>
      </c>
      <c r="B423" s="32" t="s">
        <v>54</v>
      </c>
      <c r="C423" s="32" t="s">
        <v>55</v>
      </c>
      <c r="D423" s="37">
        <v>53795790</v>
      </c>
      <c r="E423" s="32" t="s">
        <v>51</v>
      </c>
      <c r="F423" s="33">
        <v>24.84</v>
      </c>
      <c r="G423" s="32" t="s">
        <v>53</v>
      </c>
      <c r="H423" s="34">
        <v>0.33888888888888885</v>
      </c>
    </row>
    <row r="424" spans="1:8">
      <c r="A424" s="32">
        <v>10421</v>
      </c>
      <c r="B424" s="32" t="s">
        <v>16</v>
      </c>
      <c r="C424" s="32" t="s">
        <v>50</v>
      </c>
      <c r="D424" s="37">
        <v>75332091</v>
      </c>
      <c r="E424" s="32" t="s">
        <v>57</v>
      </c>
      <c r="F424" s="33">
        <v>16.32</v>
      </c>
      <c r="G424" s="32" t="s">
        <v>53</v>
      </c>
      <c r="H424" s="34">
        <v>0.57638888888888895</v>
      </c>
    </row>
    <row r="425" spans="1:8">
      <c r="A425" s="32">
        <v>10422</v>
      </c>
      <c r="B425" s="32" t="s">
        <v>24</v>
      </c>
      <c r="C425" s="32" t="s">
        <v>55</v>
      </c>
      <c r="D425" s="37">
        <v>83194866</v>
      </c>
      <c r="E425" s="32" t="s">
        <v>51</v>
      </c>
      <c r="F425" s="33">
        <v>23.47</v>
      </c>
      <c r="G425" s="32" t="s">
        <v>53</v>
      </c>
      <c r="H425" s="34">
        <v>0.70833333333333337</v>
      </c>
    </row>
    <row r="426" spans="1:8">
      <c r="A426" s="32">
        <v>10423</v>
      </c>
      <c r="B426" s="32" t="s">
        <v>54</v>
      </c>
      <c r="C426" s="32" t="s">
        <v>55</v>
      </c>
      <c r="D426" s="37">
        <v>33911548</v>
      </c>
      <c r="E426" s="32" t="s">
        <v>57</v>
      </c>
      <c r="F426" s="33">
        <v>16.649999999999999</v>
      </c>
      <c r="G426" s="32" t="s">
        <v>53</v>
      </c>
      <c r="H426" s="34">
        <v>0.80486111111111114</v>
      </c>
    </row>
    <row r="427" spans="1:8">
      <c r="A427" s="32">
        <v>10424</v>
      </c>
      <c r="B427" s="32" t="s">
        <v>25</v>
      </c>
      <c r="C427" s="32" t="s">
        <v>50</v>
      </c>
      <c r="D427" s="37">
        <v>20917768</v>
      </c>
      <c r="E427" s="32" t="s">
        <v>51</v>
      </c>
      <c r="F427" s="33">
        <v>22.64</v>
      </c>
      <c r="G427" s="32" t="s">
        <v>53</v>
      </c>
      <c r="H427" s="34">
        <v>0.49513888888888885</v>
      </c>
    </row>
    <row r="428" spans="1:8">
      <c r="A428" s="32">
        <v>10425</v>
      </c>
      <c r="B428" s="32" t="s">
        <v>24</v>
      </c>
      <c r="C428" s="32" t="s">
        <v>55</v>
      </c>
      <c r="D428" s="37">
        <v>63888401</v>
      </c>
      <c r="E428" s="32" t="s">
        <v>51</v>
      </c>
      <c r="F428" s="33">
        <v>16.66</v>
      </c>
      <c r="G428" s="32" t="s">
        <v>53</v>
      </c>
      <c r="H428" s="34">
        <v>8.4722222222222213E-2</v>
      </c>
    </row>
    <row r="429" spans="1:8">
      <c r="A429" s="32">
        <v>10426</v>
      </c>
      <c r="B429" s="32" t="s">
        <v>24</v>
      </c>
      <c r="C429" s="32" t="s">
        <v>55</v>
      </c>
      <c r="D429" s="37">
        <v>99361092</v>
      </c>
      <c r="E429" s="32" t="s">
        <v>57</v>
      </c>
      <c r="F429" s="33">
        <v>21.78</v>
      </c>
      <c r="G429" s="32" t="s">
        <v>53</v>
      </c>
      <c r="H429" s="34">
        <v>0.59027777777777779</v>
      </c>
    </row>
    <row r="430" spans="1:8">
      <c r="A430" s="32">
        <v>10427</v>
      </c>
      <c r="B430" s="32" t="s">
        <v>54</v>
      </c>
      <c r="C430" s="32" t="s">
        <v>50</v>
      </c>
      <c r="D430" s="37">
        <v>39373058</v>
      </c>
      <c r="E430" s="32" t="s">
        <v>51</v>
      </c>
      <c r="F430" s="33">
        <v>21.29</v>
      </c>
      <c r="G430" s="32" t="s">
        <v>52</v>
      </c>
      <c r="H430" s="34">
        <v>0.59305555555555556</v>
      </c>
    </row>
    <row r="431" spans="1:8">
      <c r="A431" s="32">
        <v>10428</v>
      </c>
      <c r="B431" s="32" t="s">
        <v>24</v>
      </c>
      <c r="C431" s="32" t="s">
        <v>50</v>
      </c>
      <c r="D431" s="37">
        <v>91945826</v>
      </c>
      <c r="E431" s="32" t="s">
        <v>51</v>
      </c>
      <c r="F431" s="33">
        <v>160.78</v>
      </c>
      <c r="G431" s="32" t="s">
        <v>53</v>
      </c>
      <c r="H431" s="34">
        <v>0.61597222222222225</v>
      </c>
    </row>
    <row r="432" spans="1:8">
      <c r="A432" s="32">
        <v>10429</v>
      </c>
      <c r="B432" s="32" t="s">
        <v>54</v>
      </c>
      <c r="C432" s="32" t="s">
        <v>55</v>
      </c>
      <c r="D432" s="37">
        <v>39442197</v>
      </c>
      <c r="E432" s="32" t="s">
        <v>51</v>
      </c>
      <c r="F432" s="33">
        <v>21.1</v>
      </c>
      <c r="G432" s="32" t="s">
        <v>53</v>
      </c>
      <c r="H432" s="34">
        <v>0.60972222222222217</v>
      </c>
    </row>
    <row r="433" spans="1:8">
      <c r="A433" s="32">
        <v>10430</v>
      </c>
      <c r="B433" s="32" t="s">
        <v>25</v>
      </c>
      <c r="C433" s="32" t="s">
        <v>55</v>
      </c>
      <c r="D433" s="37">
        <v>96995760</v>
      </c>
      <c r="E433" s="32" t="s">
        <v>51</v>
      </c>
      <c r="F433" s="33">
        <v>169.79</v>
      </c>
      <c r="G433" s="32" t="s">
        <v>53</v>
      </c>
      <c r="H433" s="34">
        <v>0.84236111111111101</v>
      </c>
    </row>
    <row r="434" spans="1:8">
      <c r="A434" s="32">
        <v>10431</v>
      </c>
      <c r="B434" s="32" t="s">
        <v>54</v>
      </c>
      <c r="C434" s="32" t="s">
        <v>50</v>
      </c>
      <c r="D434" s="37">
        <v>99830378</v>
      </c>
      <c r="E434" s="32" t="s">
        <v>51</v>
      </c>
      <c r="F434" s="33">
        <v>16.989999999999998</v>
      </c>
      <c r="G434" s="32" t="s">
        <v>53</v>
      </c>
      <c r="H434" s="34">
        <v>0.12708333333333333</v>
      </c>
    </row>
    <row r="435" spans="1:8">
      <c r="A435" s="32">
        <v>10432</v>
      </c>
      <c r="B435" s="32" t="s">
        <v>24</v>
      </c>
      <c r="C435" s="32" t="s">
        <v>55</v>
      </c>
      <c r="D435" s="37">
        <v>97898924</v>
      </c>
      <c r="E435" s="32" t="s">
        <v>57</v>
      </c>
      <c r="F435" s="33">
        <v>23.64</v>
      </c>
      <c r="G435" s="32" t="s">
        <v>52</v>
      </c>
      <c r="H435" s="34">
        <v>0.33888888888888885</v>
      </c>
    </row>
    <row r="436" spans="1:8">
      <c r="A436" s="32">
        <v>10433</v>
      </c>
      <c r="B436" s="32" t="s">
        <v>24</v>
      </c>
      <c r="C436" s="32" t="s">
        <v>55</v>
      </c>
      <c r="D436" s="37">
        <v>48100304</v>
      </c>
      <c r="E436" s="32" t="s">
        <v>57</v>
      </c>
      <c r="F436" s="33">
        <v>18.920000000000002</v>
      </c>
      <c r="G436" s="32" t="s">
        <v>53</v>
      </c>
      <c r="H436" s="34">
        <v>0.55763888888888891</v>
      </c>
    </row>
    <row r="437" spans="1:8">
      <c r="A437" s="32">
        <v>10434</v>
      </c>
      <c r="B437" s="32" t="s">
        <v>54</v>
      </c>
      <c r="C437" s="32" t="s">
        <v>50</v>
      </c>
      <c r="D437" s="37">
        <v>61029935</v>
      </c>
      <c r="E437" s="32" t="s">
        <v>57</v>
      </c>
      <c r="F437" s="33">
        <v>23.96</v>
      </c>
      <c r="G437" s="32" t="s">
        <v>53</v>
      </c>
      <c r="H437" s="34">
        <v>0.29652777777777778</v>
      </c>
    </row>
    <row r="438" spans="1:8">
      <c r="A438" s="32">
        <v>10435</v>
      </c>
      <c r="B438" s="32" t="s">
        <v>16</v>
      </c>
      <c r="C438" s="32" t="s">
        <v>50</v>
      </c>
      <c r="D438" s="37">
        <v>74335115</v>
      </c>
      <c r="E438" s="32" t="s">
        <v>51</v>
      </c>
      <c r="F438" s="33">
        <v>18.53</v>
      </c>
      <c r="G438" s="32" t="s">
        <v>53</v>
      </c>
      <c r="H438" s="34">
        <v>0.88888888888888884</v>
      </c>
    </row>
    <row r="439" spans="1:8">
      <c r="A439" s="32">
        <v>10436</v>
      </c>
      <c r="B439" s="32" t="s">
        <v>54</v>
      </c>
      <c r="C439" s="32" t="s">
        <v>55</v>
      </c>
      <c r="D439" s="37">
        <v>94386287</v>
      </c>
      <c r="E439" s="32" t="s">
        <v>51</v>
      </c>
      <c r="F439" s="33">
        <v>24.44</v>
      </c>
      <c r="G439" s="32" t="s">
        <v>52</v>
      </c>
      <c r="H439" s="34">
        <v>0.21180555555555555</v>
      </c>
    </row>
    <row r="440" spans="1:8">
      <c r="A440" s="32">
        <v>10437</v>
      </c>
      <c r="B440" s="32" t="s">
        <v>16</v>
      </c>
      <c r="C440" s="32" t="s">
        <v>55</v>
      </c>
      <c r="D440" s="37">
        <v>94086275</v>
      </c>
      <c r="E440" s="32" t="s">
        <v>51</v>
      </c>
      <c r="F440" s="33">
        <v>21.81</v>
      </c>
      <c r="G440" s="32" t="s">
        <v>52</v>
      </c>
      <c r="H440" s="34">
        <v>0.21180555555555555</v>
      </c>
    </row>
    <row r="441" spans="1:8">
      <c r="A441" s="32">
        <v>10438</v>
      </c>
      <c r="B441" s="32" t="s">
        <v>16</v>
      </c>
      <c r="C441" s="32" t="s">
        <v>50</v>
      </c>
      <c r="D441" s="37">
        <v>59470574</v>
      </c>
      <c r="E441" s="32" t="s">
        <v>57</v>
      </c>
      <c r="F441" s="33">
        <v>18.25</v>
      </c>
      <c r="G441" s="32" t="s">
        <v>52</v>
      </c>
      <c r="H441" s="34">
        <v>0.66249999999999998</v>
      </c>
    </row>
    <row r="442" spans="1:8">
      <c r="A442" s="32">
        <v>10439</v>
      </c>
      <c r="B442" s="32" t="s">
        <v>25</v>
      </c>
      <c r="C442" s="32" t="s">
        <v>55</v>
      </c>
      <c r="D442" s="37">
        <v>20030922</v>
      </c>
      <c r="E442" s="32" t="s">
        <v>51</v>
      </c>
      <c r="F442" s="33">
        <v>17.420000000000002</v>
      </c>
      <c r="G442" s="32" t="s">
        <v>53</v>
      </c>
      <c r="H442" s="34">
        <v>4.2361111111111106E-2</v>
      </c>
    </row>
    <row r="443" spans="1:8">
      <c r="A443" s="32">
        <v>10440</v>
      </c>
      <c r="B443" s="32" t="s">
        <v>16</v>
      </c>
      <c r="C443" s="32" t="s">
        <v>55</v>
      </c>
      <c r="D443" s="37">
        <v>45769254</v>
      </c>
      <c r="E443" s="32" t="s">
        <v>51</v>
      </c>
      <c r="F443" s="33">
        <v>18.399999999999999</v>
      </c>
      <c r="G443" s="32" t="s">
        <v>53</v>
      </c>
      <c r="H443" s="34">
        <v>0.43402777777777773</v>
      </c>
    </row>
    <row r="444" spans="1:8">
      <c r="A444" s="32">
        <v>10441</v>
      </c>
      <c r="B444" s="32" t="s">
        <v>24</v>
      </c>
      <c r="C444" s="32" t="s">
        <v>50</v>
      </c>
      <c r="D444" s="37">
        <v>94775848</v>
      </c>
      <c r="E444" s="32" t="s">
        <v>57</v>
      </c>
      <c r="F444" s="33">
        <v>23.88</v>
      </c>
      <c r="G444" s="32" t="s">
        <v>52</v>
      </c>
      <c r="H444" s="34">
        <v>0.12708333333333333</v>
      </c>
    </row>
    <row r="445" spans="1:8">
      <c r="A445" s="32">
        <v>10442</v>
      </c>
      <c r="B445" s="32" t="s">
        <v>54</v>
      </c>
      <c r="C445" s="32" t="s">
        <v>55</v>
      </c>
      <c r="D445" s="37">
        <v>98078573</v>
      </c>
      <c r="E445" s="32" t="s">
        <v>51</v>
      </c>
      <c r="F445" s="33">
        <v>17.760000000000002</v>
      </c>
      <c r="G445" s="32" t="s">
        <v>53</v>
      </c>
      <c r="H445" s="34">
        <v>0.60902777777777783</v>
      </c>
    </row>
    <row r="446" spans="1:8">
      <c r="A446" s="32">
        <v>10443</v>
      </c>
      <c r="B446" s="32" t="s">
        <v>16</v>
      </c>
      <c r="C446" s="32" t="s">
        <v>55</v>
      </c>
      <c r="D446" s="37">
        <v>48152632</v>
      </c>
      <c r="E446" s="32" t="s">
        <v>57</v>
      </c>
      <c r="F446" s="33">
        <v>23.06</v>
      </c>
      <c r="G446" s="32" t="s">
        <v>53</v>
      </c>
      <c r="H446" s="34">
        <v>0.49791666666666662</v>
      </c>
    </row>
    <row r="447" spans="1:8">
      <c r="A447" s="32">
        <v>10444</v>
      </c>
      <c r="B447" s="32" t="s">
        <v>54</v>
      </c>
      <c r="C447" s="32" t="s">
        <v>50</v>
      </c>
      <c r="D447" s="37">
        <v>44336631</v>
      </c>
      <c r="E447" s="32" t="s">
        <v>51</v>
      </c>
      <c r="F447" s="33">
        <v>18.87</v>
      </c>
      <c r="G447" s="32" t="s">
        <v>53</v>
      </c>
      <c r="H447" s="34">
        <v>0.68958333333333333</v>
      </c>
    </row>
    <row r="448" spans="1:8">
      <c r="A448" s="32">
        <v>10445</v>
      </c>
      <c r="B448" s="32" t="s">
        <v>54</v>
      </c>
      <c r="C448" s="32" t="s">
        <v>55</v>
      </c>
      <c r="D448" s="37">
        <v>74850396</v>
      </c>
      <c r="E448" s="32" t="s">
        <v>51</v>
      </c>
      <c r="F448" s="33">
        <v>17.87</v>
      </c>
      <c r="G448" s="32" t="s">
        <v>52</v>
      </c>
      <c r="H448" s="34">
        <v>0.6743055555555556</v>
      </c>
    </row>
    <row r="449" spans="1:8">
      <c r="A449" s="32">
        <v>10446</v>
      </c>
      <c r="B449" s="32" t="s">
        <v>25</v>
      </c>
      <c r="C449" s="32" t="s">
        <v>55</v>
      </c>
      <c r="D449" s="37">
        <v>85688947</v>
      </c>
      <c r="E449" s="32" t="s">
        <v>51</v>
      </c>
      <c r="F449" s="33">
        <v>18.77</v>
      </c>
      <c r="G449" s="32" t="s">
        <v>53</v>
      </c>
      <c r="H449" s="34">
        <v>0.63124999999999998</v>
      </c>
    </row>
    <row r="450" spans="1:8">
      <c r="A450" s="32">
        <v>10447</v>
      </c>
      <c r="B450" s="32" t="s">
        <v>24</v>
      </c>
      <c r="C450" s="32" t="s">
        <v>55</v>
      </c>
      <c r="D450" s="37">
        <v>83549993</v>
      </c>
      <c r="E450" s="32" t="s">
        <v>51</v>
      </c>
      <c r="F450" s="33">
        <v>18.600000000000001</v>
      </c>
      <c r="G450" s="32" t="s">
        <v>52</v>
      </c>
      <c r="H450" s="34">
        <v>0</v>
      </c>
    </row>
    <row r="451" spans="1:8">
      <c r="A451" s="32">
        <v>10448</v>
      </c>
      <c r="B451" s="32" t="s">
        <v>24</v>
      </c>
      <c r="C451" s="32" t="s">
        <v>55</v>
      </c>
      <c r="D451" s="37">
        <v>62629771</v>
      </c>
      <c r="E451" s="32" t="s">
        <v>51</v>
      </c>
      <c r="F451" s="33">
        <v>152.27000000000001</v>
      </c>
      <c r="G451" s="32" t="s">
        <v>53</v>
      </c>
      <c r="H451" s="34">
        <v>0.25416666666666665</v>
      </c>
    </row>
    <row r="452" spans="1:8">
      <c r="A452" s="32">
        <v>10449</v>
      </c>
      <c r="B452" s="32" t="s">
        <v>24</v>
      </c>
      <c r="C452" s="32" t="s">
        <v>55</v>
      </c>
      <c r="D452" s="37">
        <v>76032910</v>
      </c>
      <c r="E452" s="32" t="s">
        <v>51</v>
      </c>
      <c r="F452" s="33">
        <v>20.83</v>
      </c>
      <c r="G452" s="32" t="s">
        <v>53</v>
      </c>
      <c r="H452" s="34">
        <v>0.69861111111111107</v>
      </c>
    </row>
    <row r="453" spans="1:8">
      <c r="A453" s="32">
        <v>10450</v>
      </c>
      <c r="B453" s="32" t="s">
        <v>54</v>
      </c>
      <c r="C453" s="32" t="s">
        <v>55</v>
      </c>
      <c r="D453" s="37">
        <v>78837536</v>
      </c>
      <c r="E453" s="32" t="s">
        <v>57</v>
      </c>
      <c r="F453" s="33">
        <v>21.47</v>
      </c>
      <c r="G453" s="32" t="s">
        <v>53</v>
      </c>
      <c r="H453" s="34">
        <v>0.74444444444444446</v>
      </c>
    </row>
    <row r="454" spans="1:8">
      <c r="A454" s="32">
        <v>10451</v>
      </c>
      <c r="B454" s="32" t="s">
        <v>54</v>
      </c>
      <c r="C454" s="32" t="s">
        <v>55</v>
      </c>
      <c r="D454" s="37">
        <v>61532595</v>
      </c>
      <c r="E454" s="32" t="s">
        <v>51</v>
      </c>
      <c r="F454" s="33">
        <v>218.6</v>
      </c>
      <c r="G454" s="32" t="s">
        <v>53</v>
      </c>
      <c r="H454" s="34">
        <v>0.5229166666666667</v>
      </c>
    </row>
    <row r="455" spans="1:8">
      <c r="A455" s="32">
        <v>10452</v>
      </c>
      <c r="B455" s="32" t="s">
        <v>24</v>
      </c>
      <c r="C455" s="32" t="s">
        <v>50</v>
      </c>
      <c r="D455" s="37">
        <v>50289683</v>
      </c>
      <c r="E455" s="32" t="s">
        <v>51</v>
      </c>
      <c r="F455" s="33">
        <v>163.37</v>
      </c>
      <c r="G455" s="32" t="s">
        <v>53</v>
      </c>
      <c r="H455" s="34">
        <v>0.70486111111111116</v>
      </c>
    </row>
    <row r="456" spans="1:8">
      <c r="A456" s="32">
        <v>10453</v>
      </c>
      <c r="B456" s="32" t="s">
        <v>24</v>
      </c>
      <c r="C456" s="32" t="s">
        <v>50</v>
      </c>
      <c r="D456" s="37">
        <v>56319779</v>
      </c>
      <c r="E456" s="32" t="s">
        <v>51</v>
      </c>
      <c r="F456" s="33">
        <v>24.78</v>
      </c>
      <c r="G456" s="32" t="s">
        <v>53</v>
      </c>
      <c r="H456" s="34">
        <v>0.91388888888888886</v>
      </c>
    </row>
    <row r="457" spans="1:8">
      <c r="A457" s="32">
        <v>10454</v>
      </c>
      <c r="B457" s="32" t="s">
        <v>54</v>
      </c>
      <c r="C457" s="32" t="s">
        <v>55</v>
      </c>
      <c r="D457" s="37">
        <v>26242351</v>
      </c>
      <c r="E457" s="32" t="s">
        <v>51</v>
      </c>
      <c r="F457" s="33">
        <v>17.010000000000002</v>
      </c>
      <c r="G457" s="32" t="s">
        <v>53</v>
      </c>
      <c r="H457" s="34">
        <v>0.29652777777777778</v>
      </c>
    </row>
    <row r="458" spans="1:8">
      <c r="A458" s="32">
        <v>10455</v>
      </c>
      <c r="B458" s="32" t="s">
        <v>16</v>
      </c>
      <c r="C458" s="32" t="s">
        <v>55</v>
      </c>
      <c r="D458" s="37">
        <v>80577738</v>
      </c>
      <c r="E458" s="32" t="s">
        <v>51</v>
      </c>
      <c r="F458" s="33">
        <v>231.23</v>
      </c>
      <c r="G458" s="32" t="s">
        <v>53</v>
      </c>
      <c r="H458" s="34">
        <v>0.85138888888888886</v>
      </c>
    </row>
    <row r="459" spans="1:8">
      <c r="A459" s="32">
        <v>10456</v>
      </c>
      <c r="B459" s="32" t="s">
        <v>25</v>
      </c>
      <c r="C459" s="32" t="s">
        <v>55</v>
      </c>
      <c r="D459" s="37">
        <v>81079401</v>
      </c>
      <c r="E459" s="32" t="s">
        <v>51</v>
      </c>
      <c r="F459" s="33">
        <v>22.57</v>
      </c>
      <c r="G459" s="32" t="s">
        <v>52</v>
      </c>
      <c r="H459" s="34">
        <v>0.62638888888888888</v>
      </c>
    </row>
    <row r="460" spans="1:8">
      <c r="A460" s="32">
        <v>10457</v>
      </c>
      <c r="B460" s="32" t="s">
        <v>54</v>
      </c>
      <c r="C460" s="32" t="s">
        <v>50</v>
      </c>
      <c r="D460" s="37">
        <v>17165782</v>
      </c>
      <c r="E460" s="32" t="s">
        <v>51</v>
      </c>
      <c r="F460" s="33">
        <v>24.16</v>
      </c>
      <c r="G460" s="32" t="s">
        <v>52</v>
      </c>
      <c r="H460" s="34">
        <v>0.4597222222222222</v>
      </c>
    </row>
    <row r="461" spans="1:8">
      <c r="A461" s="32">
        <v>10458</v>
      </c>
      <c r="B461" s="32" t="s">
        <v>16</v>
      </c>
      <c r="C461" s="32" t="s">
        <v>50</v>
      </c>
      <c r="D461" s="37">
        <v>90636722</v>
      </c>
      <c r="E461" s="32" t="s">
        <v>51</v>
      </c>
      <c r="F461" s="33">
        <v>20.68</v>
      </c>
      <c r="G461" s="32" t="s">
        <v>53</v>
      </c>
      <c r="H461" s="34">
        <v>0.91041666666666676</v>
      </c>
    </row>
    <row r="462" spans="1:8">
      <c r="A462" s="32">
        <v>10459</v>
      </c>
      <c r="B462" s="32" t="s">
        <v>16</v>
      </c>
      <c r="C462" s="32" t="s">
        <v>50</v>
      </c>
      <c r="D462" s="37">
        <v>43626259</v>
      </c>
      <c r="E462" s="32" t="s">
        <v>51</v>
      </c>
      <c r="F462" s="33">
        <v>21.2</v>
      </c>
      <c r="G462" s="32" t="s">
        <v>52</v>
      </c>
      <c r="H462" s="34">
        <v>0.29652777777777778</v>
      </c>
    </row>
    <row r="463" spans="1:8">
      <c r="A463" s="32">
        <v>10460</v>
      </c>
      <c r="B463" s="32" t="s">
        <v>54</v>
      </c>
      <c r="C463" s="32" t="s">
        <v>55</v>
      </c>
      <c r="D463" s="37">
        <v>61496170</v>
      </c>
      <c r="E463" s="32" t="s">
        <v>51</v>
      </c>
      <c r="F463" s="33">
        <v>247.14</v>
      </c>
      <c r="G463" s="32" t="s">
        <v>53</v>
      </c>
      <c r="H463" s="34">
        <v>0.71944444444444444</v>
      </c>
    </row>
    <row r="464" spans="1:8">
      <c r="A464" s="32">
        <v>10461</v>
      </c>
      <c r="B464" s="32" t="s">
        <v>16</v>
      </c>
      <c r="C464" s="32" t="s">
        <v>55</v>
      </c>
      <c r="D464" s="37">
        <v>16101751</v>
      </c>
      <c r="E464" s="32" t="s">
        <v>51</v>
      </c>
      <c r="F464" s="33">
        <v>19.100000000000001</v>
      </c>
      <c r="G464" s="32" t="s">
        <v>53</v>
      </c>
      <c r="H464" s="34">
        <v>0.5444444444444444</v>
      </c>
    </row>
    <row r="465" spans="1:8">
      <c r="A465" s="32">
        <v>10462</v>
      </c>
      <c r="B465" s="32" t="s">
        <v>16</v>
      </c>
      <c r="C465" s="32" t="s">
        <v>50</v>
      </c>
      <c r="D465" s="37">
        <v>55348039</v>
      </c>
      <c r="E465" s="32" t="s">
        <v>51</v>
      </c>
      <c r="F465" s="33">
        <v>19.02</v>
      </c>
      <c r="G465" s="32" t="s">
        <v>52</v>
      </c>
      <c r="H465" s="34">
        <v>0.92152777777777783</v>
      </c>
    </row>
    <row r="466" spans="1:8">
      <c r="A466" s="32">
        <v>10463</v>
      </c>
      <c r="B466" s="32" t="s">
        <v>25</v>
      </c>
      <c r="C466" s="32" t="s">
        <v>55</v>
      </c>
      <c r="D466" s="37">
        <v>50785284</v>
      </c>
      <c r="E466" s="32" t="s">
        <v>51</v>
      </c>
      <c r="F466" s="33">
        <v>19.66</v>
      </c>
      <c r="G466" s="32" t="s">
        <v>53</v>
      </c>
      <c r="H466" s="34">
        <v>4.2361111111111106E-2</v>
      </c>
    </row>
    <row r="467" spans="1:8">
      <c r="A467" s="32">
        <v>10464</v>
      </c>
      <c r="B467" s="32" t="s">
        <v>54</v>
      </c>
      <c r="C467" s="32" t="s">
        <v>55</v>
      </c>
      <c r="D467" s="37">
        <v>92997267</v>
      </c>
      <c r="E467" s="32" t="s">
        <v>57</v>
      </c>
      <c r="F467" s="33">
        <v>168.1</v>
      </c>
      <c r="G467" s="32" t="s">
        <v>53</v>
      </c>
      <c r="H467" s="34">
        <v>0.68194444444444446</v>
      </c>
    </row>
    <row r="468" spans="1:8">
      <c r="A468" s="32">
        <v>10465</v>
      </c>
      <c r="B468" s="32" t="s">
        <v>54</v>
      </c>
      <c r="C468" s="32" t="s">
        <v>55</v>
      </c>
      <c r="D468" s="37">
        <v>30255549</v>
      </c>
      <c r="E468" s="32" t="s">
        <v>51</v>
      </c>
      <c r="F468" s="33">
        <v>16.829999999999998</v>
      </c>
      <c r="G468" s="32" t="s">
        <v>53</v>
      </c>
      <c r="H468" s="34">
        <v>0.33888888888888885</v>
      </c>
    </row>
    <row r="469" spans="1:8">
      <c r="A469" s="32">
        <v>10466</v>
      </c>
      <c r="B469" s="32" t="s">
        <v>25</v>
      </c>
      <c r="C469" s="32" t="s">
        <v>55</v>
      </c>
      <c r="D469" s="37">
        <v>85660114</v>
      </c>
      <c r="E469" s="32" t="s">
        <v>57</v>
      </c>
      <c r="F469" s="33">
        <v>23.89</v>
      </c>
      <c r="G469" s="32" t="s">
        <v>53</v>
      </c>
      <c r="H469" s="34">
        <v>0</v>
      </c>
    </row>
    <row r="470" spans="1:8">
      <c r="A470" s="32">
        <v>10467</v>
      </c>
      <c r="B470" s="32" t="s">
        <v>16</v>
      </c>
      <c r="C470" s="32" t="s">
        <v>55</v>
      </c>
      <c r="D470" s="37">
        <v>43913307</v>
      </c>
      <c r="E470" s="32" t="s">
        <v>51</v>
      </c>
      <c r="F470" s="33">
        <v>16.73</v>
      </c>
      <c r="G470" s="32" t="s">
        <v>52</v>
      </c>
      <c r="H470" s="34">
        <v>0.80555555555555547</v>
      </c>
    </row>
    <row r="471" spans="1:8">
      <c r="A471" s="32">
        <v>10468</v>
      </c>
      <c r="B471" s="32" t="s">
        <v>16</v>
      </c>
      <c r="C471" s="32" t="s">
        <v>55</v>
      </c>
      <c r="D471" s="37">
        <v>47286881</v>
      </c>
      <c r="E471" s="32" t="s">
        <v>57</v>
      </c>
      <c r="F471" s="33">
        <v>22.05</v>
      </c>
      <c r="G471" s="32" t="s">
        <v>52</v>
      </c>
      <c r="H471" s="34">
        <v>0.43541666666666662</v>
      </c>
    </row>
    <row r="472" spans="1:8">
      <c r="A472" s="32">
        <v>10469</v>
      </c>
      <c r="B472" s="32" t="s">
        <v>24</v>
      </c>
      <c r="C472" s="32" t="s">
        <v>50</v>
      </c>
      <c r="D472" s="37">
        <v>62265606</v>
      </c>
      <c r="E472" s="32" t="s">
        <v>57</v>
      </c>
      <c r="F472" s="33">
        <v>17.88</v>
      </c>
      <c r="G472" s="32" t="s">
        <v>53</v>
      </c>
      <c r="H472" s="34">
        <v>0.25416666666666665</v>
      </c>
    </row>
    <row r="473" spans="1:8">
      <c r="A473" s="32">
        <v>10470</v>
      </c>
      <c r="B473" s="32" t="s">
        <v>54</v>
      </c>
      <c r="C473" s="32" t="s">
        <v>55</v>
      </c>
      <c r="D473" s="37">
        <v>63133211</v>
      </c>
      <c r="E473" s="32" t="s">
        <v>57</v>
      </c>
      <c r="F473" s="33">
        <v>15.18</v>
      </c>
      <c r="G473" s="32" t="s">
        <v>52</v>
      </c>
      <c r="H473" s="34">
        <v>0.80902777777777779</v>
      </c>
    </row>
    <row r="474" spans="1:8">
      <c r="A474" s="32">
        <v>10471</v>
      </c>
      <c r="B474" s="32" t="s">
        <v>54</v>
      </c>
      <c r="C474" s="32" t="s">
        <v>50</v>
      </c>
      <c r="D474" s="37">
        <v>24646414</v>
      </c>
      <c r="E474" s="32" t="s">
        <v>51</v>
      </c>
      <c r="F474" s="33">
        <v>15.62</v>
      </c>
      <c r="G474" s="32" t="s">
        <v>52</v>
      </c>
      <c r="H474" s="34">
        <v>0.12708333333333333</v>
      </c>
    </row>
    <row r="475" spans="1:8">
      <c r="A475" s="32">
        <v>10472</v>
      </c>
      <c r="B475" s="32" t="s">
        <v>24</v>
      </c>
      <c r="C475" s="32" t="s">
        <v>55</v>
      </c>
      <c r="D475" s="37">
        <v>65043803</v>
      </c>
      <c r="E475" s="32" t="s">
        <v>51</v>
      </c>
      <c r="F475" s="33">
        <v>20.58</v>
      </c>
      <c r="G475" s="32" t="s">
        <v>52</v>
      </c>
      <c r="H475" s="34">
        <v>0.75138888888888899</v>
      </c>
    </row>
    <row r="476" spans="1:8">
      <c r="A476" s="32"/>
      <c r="B476" s="32"/>
      <c r="C476" s="32"/>
      <c r="D476" s="32"/>
      <c r="E476" s="32"/>
      <c r="F476" s="32"/>
      <c r="G476" s="32"/>
      <c r="H476" s="32"/>
    </row>
    <row r="477" spans="1:8">
      <c r="A477" s="32"/>
      <c r="B477" s="32"/>
      <c r="C477" s="32"/>
      <c r="D477" s="32"/>
      <c r="E477" s="32"/>
      <c r="F477" s="32"/>
      <c r="G477" s="32"/>
      <c r="H477" s="32"/>
    </row>
    <row r="478" spans="1:8">
      <c r="A478" s="32"/>
      <c r="B478" s="32"/>
      <c r="C478" s="32"/>
      <c r="D478" s="32"/>
      <c r="E478" s="32"/>
      <c r="F478" s="32"/>
      <c r="G478" s="32"/>
      <c r="H478" s="32"/>
    </row>
    <row r="479" spans="1:8">
      <c r="A479" s="32"/>
      <c r="B479" s="32"/>
      <c r="C479" s="32"/>
      <c r="D479" s="32"/>
      <c r="E479" s="32"/>
      <c r="F479" s="32"/>
      <c r="G479" s="32"/>
      <c r="H479" s="32"/>
    </row>
    <row r="480" spans="1:8">
      <c r="A480" s="32"/>
      <c r="B480" s="32"/>
      <c r="C480" s="32"/>
      <c r="D480" s="32"/>
      <c r="E480" s="32"/>
      <c r="F480" s="32"/>
      <c r="G480" s="32"/>
      <c r="H480" s="32"/>
    </row>
    <row r="481" spans="8:8">
      <c r="H481" s="32"/>
    </row>
    <row r="482" spans="8:8">
      <c r="H482" s="32"/>
    </row>
    <row r="483" spans="8:8">
      <c r="H483" s="32"/>
    </row>
    <row r="484" spans="8:8">
      <c r="H484" s="32"/>
    </row>
    <row r="485" spans="8:8">
      <c r="H485" s="32"/>
    </row>
    <row r="486" spans="8:8">
      <c r="H486" s="32"/>
    </row>
    <row r="487" spans="8:8">
      <c r="H487" s="32"/>
    </row>
    <row r="488" spans="8:8">
      <c r="H488" s="32"/>
    </row>
    <row r="489" spans="8:8">
      <c r="H489" s="32"/>
    </row>
    <row r="490" spans="8:8">
      <c r="H490" s="32"/>
    </row>
    <row r="491" spans="8:8">
      <c r="H491" s="32"/>
    </row>
    <row r="492" spans="8:8">
      <c r="H492" s="32"/>
    </row>
    <row r="493" spans="8:8">
      <c r="H493" s="32"/>
    </row>
    <row r="494" spans="8:8">
      <c r="H494" s="32"/>
    </row>
    <row r="495" spans="8:8">
      <c r="H495" s="32"/>
    </row>
    <row r="496" spans="8:8">
      <c r="H496" s="32"/>
    </row>
    <row r="497" spans="8:8">
      <c r="H497" s="32"/>
    </row>
    <row r="498" spans="8:8">
      <c r="H498" s="32"/>
    </row>
    <row r="499" spans="8:8">
      <c r="H499" s="32"/>
    </row>
    <row r="500" spans="8:8">
      <c r="H500" s="32"/>
    </row>
    <row r="501" spans="8:8">
      <c r="H501" s="32"/>
    </row>
    <row r="502" spans="8:8">
      <c r="H502" s="32"/>
    </row>
    <row r="503" spans="8:8">
      <c r="H503" s="32"/>
    </row>
    <row r="504" spans="8:8">
      <c r="H504" s="32"/>
    </row>
    <row r="505" spans="8:8">
      <c r="H505" s="32"/>
    </row>
    <row r="506" spans="8:8">
      <c r="H506" s="32"/>
    </row>
    <row r="507" spans="8:8">
      <c r="H507" s="32"/>
    </row>
    <row r="508" spans="8:8">
      <c r="H508" s="32"/>
    </row>
    <row r="509" spans="8:8">
      <c r="H509" s="32"/>
    </row>
    <row r="510" spans="8:8">
      <c r="H510" s="32"/>
    </row>
    <row r="511" spans="8:8">
      <c r="H511" s="32"/>
    </row>
    <row r="512" spans="8:8">
      <c r="H512" s="32"/>
    </row>
    <row r="513" spans="6:8">
      <c r="F513" s="32"/>
      <c r="G513" s="32"/>
      <c r="H513" s="32"/>
    </row>
    <row r="514" spans="6:8">
      <c r="F514" s="33"/>
      <c r="G514" s="32"/>
      <c r="H514" s="32"/>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8FB4F-976B-45D7-B866-E0FCE67594E9}">
  <sheetPr codeName="Sheet5"/>
  <dimension ref="A2:A12"/>
  <sheetViews>
    <sheetView workbookViewId="0">
      <selection activeCell="C3" sqref="C3"/>
    </sheetView>
  </sheetViews>
  <sheetFormatPr defaultRowHeight="15"/>
  <cols>
    <col min="1" max="1" width="76.7109375" customWidth="1"/>
  </cols>
  <sheetData>
    <row r="2" spans="1:1" ht="17.25">
      <c r="A2" s="113" t="s">
        <v>59</v>
      </c>
    </row>
    <row r="3" spans="1:1" ht="75.75" customHeight="1">
      <c r="A3" s="114" t="s">
        <v>60</v>
      </c>
    </row>
    <row r="5" spans="1:1" ht="17.25">
      <c r="A5" s="113" t="s">
        <v>61</v>
      </c>
    </row>
    <row r="6" spans="1:1" ht="90">
      <c r="A6" s="115" t="s">
        <v>62</v>
      </c>
    </row>
    <row r="8" spans="1:1" ht="17.25">
      <c r="A8" s="113" t="s">
        <v>63</v>
      </c>
    </row>
    <row r="9" spans="1:1" ht="60">
      <c r="A9" s="114" t="s">
        <v>64</v>
      </c>
    </row>
    <row r="11" spans="1:1" ht="17.25">
      <c r="A11" s="113" t="s">
        <v>65</v>
      </c>
    </row>
    <row r="12" spans="1:1" ht="90.75" customHeight="1">
      <c r="A12" s="114"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312B-7ACB-4E7A-8DB8-43706CB189C1}">
  <sheetPr codeName="Sheet6"/>
  <dimension ref="A1:M32"/>
  <sheetViews>
    <sheetView workbookViewId="0">
      <selection activeCell="K21" sqref="K21"/>
    </sheetView>
  </sheetViews>
  <sheetFormatPr defaultRowHeight="14.1" customHeight="1"/>
  <cols>
    <col min="1" max="1" width="16" bestFit="1" customWidth="1"/>
    <col min="2" max="2" width="11.140625" bestFit="1" customWidth="1"/>
    <col min="3" max="3" width="15" bestFit="1" customWidth="1"/>
    <col min="4" max="4" width="13.42578125" bestFit="1" customWidth="1"/>
    <col min="5" max="5" width="11.140625" customWidth="1"/>
    <col min="6" max="6" width="11.85546875" customWidth="1"/>
    <col min="7" max="7" width="8.5703125" style="11" bestFit="1" customWidth="1"/>
    <col min="8" max="8" width="16.7109375" style="52" bestFit="1" customWidth="1"/>
    <col min="10" max="10" width="14.5703125" bestFit="1" customWidth="1"/>
    <col min="11" max="11" width="22.85546875" bestFit="1" customWidth="1"/>
    <col min="12" max="12" width="12.28515625" bestFit="1" customWidth="1"/>
  </cols>
  <sheetData>
    <row r="1" spans="1:13" ht="14.1" customHeight="1">
      <c r="A1" s="50" t="s">
        <v>67</v>
      </c>
      <c r="B1" s="43"/>
      <c r="C1" s="43"/>
      <c r="D1" s="43"/>
      <c r="E1" s="43"/>
      <c r="F1" s="43"/>
      <c r="G1" s="43"/>
      <c r="H1" s="59"/>
      <c r="I1" s="60"/>
      <c r="J1" s="60"/>
      <c r="K1" s="60"/>
      <c r="L1" s="60"/>
      <c r="M1" s="60"/>
    </row>
    <row r="3" spans="1:13" ht="14.1" customHeight="1">
      <c r="A3" s="48" t="s">
        <v>68</v>
      </c>
      <c r="B3" s="48" t="s">
        <v>69</v>
      </c>
      <c r="C3" s="48" t="s">
        <v>70</v>
      </c>
      <c r="D3" s="49" t="s">
        <v>71</v>
      </c>
      <c r="E3" s="48" t="s">
        <v>72</v>
      </c>
      <c r="F3" s="48" t="s">
        <v>73</v>
      </c>
      <c r="G3" s="48"/>
      <c r="H3" s="49" t="s">
        <v>74</v>
      </c>
      <c r="I3" s="60"/>
      <c r="J3" s="48" t="s">
        <v>75</v>
      </c>
      <c r="K3" s="55" t="s">
        <v>76</v>
      </c>
      <c r="L3" s="56" t="s">
        <v>77</v>
      </c>
      <c r="M3" s="60"/>
    </row>
    <row r="4" spans="1:13" ht="14.1" customHeight="1">
      <c r="A4" s="51">
        <v>130000</v>
      </c>
      <c r="B4" s="44">
        <v>22</v>
      </c>
      <c r="C4" s="44" t="s">
        <v>78</v>
      </c>
      <c r="D4" s="46">
        <v>60700</v>
      </c>
      <c r="E4" s="44">
        <v>300</v>
      </c>
      <c r="F4" s="47">
        <v>3</v>
      </c>
      <c r="G4" s="47"/>
      <c r="H4" s="46">
        <f t="shared" ref="H4:H28" si="0">D4/E4</f>
        <v>202.33333333333334</v>
      </c>
      <c r="I4" s="60"/>
      <c r="J4" s="54">
        <f>AVERAGE(D4:D28)</f>
        <v>25848</v>
      </c>
      <c r="K4" s="58">
        <f>STDEV(D4:D28)</f>
        <v>13239.402050948776</v>
      </c>
      <c r="L4" s="57">
        <f>MEDIAN(D4:D29)</f>
        <v>24000</v>
      </c>
      <c r="M4" s="60"/>
    </row>
    <row r="5" spans="1:13" ht="14.1" customHeight="1">
      <c r="A5" s="51">
        <v>157000</v>
      </c>
      <c r="B5" s="44">
        <v>23</v>
      </c>
      <c r="C5" s="44" t="s">
        <v>78</v>
      </c>
      <c r="D5" s="45">
        <v>52000</v>
      </c>
      <c r="E5" s="44">
        <v>350</v>
      </c>
      <c r="F5" s="47">
        <v>1</v>
      </c>
      <c r="G5" s="47"/>
      <c r="H5" s="46">
        <f t="shared" si="0"/>
        <v>148.57142857142858</v>
      </c>
      <c r="I5" s="60"/>
      <c r="J5" s="60"/>
      <c r="K5" s="60"/>
      <c r="L5" s="60"/>
      <c r="M5" s="60"/>
    </row>
    <row r="6" spans="1:13" ht="14.1" customHeight="1">
      <c r="A6" s="51">
        <v>98000</v>
      </c>
      <c r="B6" s="44">
        <v>27</v>
      </c>
      <c r="C6" s="44" t="s">
        <v>79</v>
      </c>
      <c r="D6" s="46">
        <v>47000</v>
      </c>
      <c r="E6" s="44">
        <v>150</v>
      </c>
      <c r="F6" s="47">
        <v>3</v>
      </c>
      <c r="G6" s="47"/>
      <c r="H6" s="46">
        <f t="shared" si="0"/>
        <v>313.33333333333331</v>
      </c>
      <c r="I6" s="60"/>
      <c r="J6" s="60"/>
      <c r="K6" s="60"/>
      <c r="L6" s="60"/>
      <c r="M6" s="60"/>
    </row>
    <row r="7" spans="1:13" ht="14.1" customHeight="1">
      <c r="A7" s="51">
        <v>72000</v>
      </c>
      <c r="B7" s="44">
        <v>29</v>
      </c>
      <c r="C7" s="44" t="s">
        <v>79</v>
      </c>
      <c r="D7" s="46">
        <v>42000</v>
      </c>
      <c r="E7" s="44">
        <v>200</v>
      </c>
      <c r="F7" s="47">
        <v>5</v>
      </c>
      <c r="G7" s="47"/>
      <c r="H7" s="46">
        <f t="shared" si="0"/>
        <v>210</v>
      </c>
      <c r="I7" s="60"/>
      <c r="J7" s="60"/>
      <c r="K7" s="60"/>
      <c r="L7" s="60"/>
      <c r="M7" s="60"/>
    </row>
    <row r="8" spans="1:13" ht="14.1" customHeight="1">
      <c r="A8" s="51">
        <v>86000</v>
      </c>
      <c r="B8" s="44">
        <v>25</v>
      </c>
      <c r="C8" s="44" t="s">
        <v>78</v>
      </c>
      <c r="D8" s="46">
        <v>34000</v>
      </c>
      <c r="E8" s="44">
        <v>250</v>
      </c>
      <c r="F8" s="47">
        <v>3</v>
      </c>
      <c r="G8" s="47"/>
      <c r="H8" s="46">
        <f t="shared" si="0"/>
        <v>136</v>
      </c>
      <c r="I8" s="60"/>
      <c r="J8" s="31" t="s">
        <v>80</v>
      </c>
      <c r="K8" s="60"/>
      <c r="L8" s="60"/>
      <c r="M8" s="60"/>
    </row>
    <row r="9" spans="1:13" ht="14.1" customHeight="1">
      <c r="A9" s="51">
        <v>90000</v>
      </c>
      <c r="B9" s="44">
        <v>28</v>
      </c>
      <c r="C9" s="44" t="s">
        <v>79</v>
      </c>
      <c r="D9" s="46">
        <v>30500</v>
      </c>
      <c r="E9" s="44">
        <v>150</v>
      </c>
      <c r="F9" s="47">
        <v>3</v>
      </c>
      <c r="G9" s="47"/>
      <c r="H9" s="46">
        <f t="shared" si="0"/>
        <v>203.33333333333334</v>
      </c>
      <c r="I9" s="60"/>
      <c r="J9" s="152" t="s">
        <v>81</v>
      </c>
      <c r="K9" s="152"/>
      <c r="L9" s="152"/>
      <c r="M9" s="60"/>
    </row>
    <row r="10" spans="1:13" ht="14.1" customHeight="1">
      <c r="A10" s="51">
        <v>43000</v>
      </c>
      <c r="B10" s="44">
        <v>19</v>
      </c>
      <c r="C10" s="44" t="s">
        <v>79</v>
      </c>
      <c r="D10" s="46">
        <v>30000</v>
      </c>
      <c r="E10" s="44">
        <v>250</v>
      </c>
      <c r="F10" s="47">
        <v>3</v>
      </c>
      <c r="G10" s="47"/>
      <c r="H10" s="46">
        <f t="shared" si="0"/>
        <v>120</v>
      </c>
      <c r="I10" s="60"/>
      <c r="J10" s="152"/>
      <c r="K10" s="152"/>
      <c r="L10" s="152"/>
      <c r="M10" s="60"/>
    </row>
    <row r="11" spans="1:13" ht="14.1" customHeight="1">
      <c r="A11" s="51">
        <v>100000</v>
      </c>
      <c r="B11" s="44">
        <v>30</v>
      </c>
      <c r="C11" s="44" t="s">
        <v>79</v>
      </c>
      <c r="D11" s="46">
        <v>30000</v>
      </c>
      <c r="E11" s="44">
        <v>300</v>
      </c>
      <c r="F11" s="47">
        <v>3</v>
      </c>
      <c r="G11" s="47"/>
      <c r="H11" s="46">
        <f t="shared" si="0"/>
        <v>100</v>
      </c>
      <c r="I11" s="60"/>
      <c r="J11" s="152"/>
      <c r="K11" s="152"/>
      <c r="L11" s="152"/>
      <c r="M11" s="60"/>
    </row>
    <row r="12" spans="1:13" ht="14.1" customHeight="1">
      <c r="A12" s="51">
        <v>65000</v>
      </c>
      <c r="B12" s="44">
        <v>24</v>
      </c>
      <c r="C12" s="44" t="s">
        <v>78</v>
      </c>
      <c r="D12" s="46">
        <v>28000</v>
      </c>
      <c r="E12" s="44">
        <v>250</v>
      </c>
      <c r="F12" s="47">
        <v>3</v>
      </c>
      <c r="G12" s="47"/>
      <c r="H12" s="46">
        <f t="shared" si="0"/>
        <v>112</v>
      </c>
      <c r="I12" s="60"/>
      <c r="J12" s="152"/>
      <c r="K12" s="152"/>
      <c r="L12" s="152"/>
      <c r="M12" s="60"/>
    </row>
    <row r="13" spans="1:13" ht="14.1" customHeight="1">
      <c r="A13" s="51">
        <v>78000</v>
      </c>
      <c r="B13" s="44">
        <v>35</v>
      </c>
      <c r="C13" s="44" t="s">
        <v>79</v>
      </c>
      <c r="D13" s="46">
        <v>26000</v>
      </c>
      <c r="E13" s="44">
        <v>200</v>
      </c>
      <c r="F13" s="47">
        <v>5</v>
      </c>
      <c r="G13" s="47"/>
      <c r="H13" s="46">
        <f t="shared" si="0"/>
        <v>130</v>
      </c>
      <c r="I13" s="60"/>
      <c r="J13" s="152"/>
      <c r="K13" s="152"/>
      <c r="L13" s="152"/>
      <c r="M13" s="60"/>
    </row>
    <row r="14" spans="1:13" ht="14.1" customHeight="1">
      <c r="A14" s="51">
        <v>73000</v>
      </c>
      <c r="B14" s="44">
        <v>25</v>
      </c>
      <c r="C14" s="44" t="s">
        <v>78</v>
      </c>
      <c r="D14" s="46">
        <v>25000</v>
      </c>
      <c r="E14" s="44">
        <v>150</v>
      </c>
      <c r="F14" s="47">
        <v>5</v>
      </c>
      <c r="G14" s="47"/>
      <c r="H14" s="46">
        <f t="shared" si="0"/>
        <v>166.66666666666666</v>
      </c>
      <c r="I14" s="60"/>
      <c r="J14" s="152"/>
      <c r="K14" s="152"/>
      <c r="L14" s="152"/>
      <c r="M14" s="60"/>
    </row>
    <row r="15" spans="1:13" ht="14.1" customHeight="1">
      <c r="A15" s="51">
        <v>75000</v>
      </c>
      <c r="B15" s="44">
        <v>27</v>
      </c>
      <c r="C15" s="44" t="s">
        <v>79</v>
      </c>
      <c r="D15" s="46">
        <v>24000</v>
      </c>
      <c r="E15" s="44">
        <v>200</v>
      </c>
      <c r="F15" s="47">
        <v>5</v>
      </c>
      <c r="G15" s="47"/>
      <c r="H15" s="46">
        <f t="shared" si="0"/>
        <v>120</v>
      </c>
      <c r="I15" s="60"/>
      <c r="J15" s="152"/>
      <c r="K15" s="152"/>
      <c r="L15" s="152"/>
      <c r="M15" s="60"/>
    </row>
    <row r="16" spans="1:13" ht="14.1" customHeight="1">
      <c r="A16" s="51">
        <v>64000</v>
      </c>
      <c r="B16" s="44">
        <v>25</v>
      </c>
      <c r="C16" s="44" t="s">
        <v>78</v>
      </c>
      <c r="D16" s="46">
        <v>24000</v>
      </c>
      <c r="E16" s="44">
        <v>200</v>
      </c>
      <c r="F16" s="47">
        <v>1</v>
      </c>
      <c r="G16" s="47"/>
      <c r="H16" s="46">
        <f t="shared" si="0"/>
        <v>120</v>
      </c>
      <c r="I16" s="60"/>
      <c r="J16" s="60"/>
      <c r="K16" s="60"/>
      <c r="L16" s="60"/>
      <c r="M16" s="60"/>
    </row>
    <row r="17" spans="1:13" ht="14.1" customHeight="1">
      <c r="A17" s="51">
        <v>67000</v>
      </c>
      <c r="B17" s="44">
        <v>27</v>
      </c>
      <c r="C17" s="44" t="s">
        <v>82</v>
      </c>
      <c r="D17" s="46">
        <v>22000</v>
      </c>
      <c r="E17" s="44">
        <v>200</v>
      </c>
      <c r="F17" s="47">
        <v>5</v>
      </c>
      <c r="G17" s="47"/>
      <c r="H17" s="46">
        <f t="shared" si="0"/>
        <v>110</v>
      </c>
      <c r="I17" s="60"/>
      <c r="J17" s="60"/>
      <c r="K17" s="60"/>
      <c r="L17" s="60"/>
      <c r="M17" s="60"/>
    </row>
    <row r="18" spans="1:13" ht="14.1" customHeight="1">
      <c r="A18" s="51">
        <v>75000</v>
      </c>
      <c r="B18" s="44">
        <v>25</v>
      </c>
      <c r="C18" s="44" t="s">
        <v>78</v>
      </c>
      <c r="D18" s="46">
        <v>20000</v>
      </c>
      <c r="E18" s="44">
        <v>200</v>
      </c>
      <c r="F18" s="47">
        <v>5</v>
      </c>
      <c r="G18" s="47"/>
      <c r="H18" s="46">
        <f t="shared" si="0"/>
        <v>100</v>
      </c>
      <c r="I18" s="60"/>
      <c r="J18" s="60"/>
      <c r="K18" s="60"/>
      <c r="L18" s="60"/>
      <c r="M18" s="60"/>
    </row>
    <row r="19" spans="1:13" ht="14.1" customHeight="1">
      <c r="A19" s="51">
        <v>67000</v>
      </c>
      <c r="B19" s="44">
        <v>30</v>
      </c>
      <c r="C19" s="44" t="s">
        <v>78</v>
      </c>
      <c r="D19" s="46">
        <v>20000</v>
      </c>
      <c r="E19" s="44">
        <v>200</v>
      </c>
      <c r="F19" s="47">
        <v>5</v>
      </c>
      <c r="G19" s="47"/>
      <c r="H19" s="46">
        <f t="shared" si="0"/>
        <v>100</v>
      </c>
      <c r="I19" s="60"/>
      <c r="J19" s="60"/>
      <c r="K19" s="60"/>
      <c r="L19" s="60"/>
      <c r="M19" s="60"/>
    </row>
    <row r="20" spans="1:13" ht="14.1" customHeight="1">
      <c r="A20" s="51">
        <v>62000</v>
      </c>
      <c r="B20" s="44">
        <v>21</v>
      </c>
      <c r="C20" s="44" t="s">
        <v>82</v>
      </c>
      <c r="D20" s="46">
        <v>20000</v>
      </c>
      <c r="E20" s="44">
        <v>100</v>
      </c>
      <c r="F20" s="47">
        <v>1</v>
      </c>
      <c r="G20" s="47"/>
      <c r="H20" s="46">
        <f t="shared" si="0"/>
        <v>200</v>
      </c>
      <c r="I20" s="60"/>
      <c r="J20" s="60"/>
      <c r="K20" s="60"/>
      <c r="L20" s="60"/>
      <c r="M20" s="60"/>
    </row>
    <row r="21" spans="1:13" ht="14.1" customHeight="1">
      <c r="A21" s="51">
        <v>75000</v>
      </c>
      <c r="B21" s="44">
        <v>19</v>
      </c>
      <c r="C21" s="44" t="s">
        <v>78</v>
      </c>
      <c r="D21" s="46">
        <v>19000</v>
      </c>
      <c r="E21" s="44">
        <v>150</v>
      </c>
      <c r="F21" s="47">
        <v>3</v>
      </c>
      <c r="G21" s="47"/>
      <c r="H21" s="46">
        <f t="shared" si="0"/>
        <v>126.66666666666667</v>
      </c>
      <c r="I21" s="60"/>
      <c r="J21" s="60"/>
      <c r="K21" s="60"/>
      <c r="L21" s="60"/>
      <c r="M21" s="60"/>
    </row>
    <row r="22" spans="1:13" ht="14.1" customHeight="1">
      <c r="A22" s="51">
        <v>52000</v>
      </c>
      <c r="B22" s="44">
        <v>23</v>
      </c>
      <c r="C22" s="44" t="s">
        <v>78</v>
      </c>
      <c r="D22" s="46">
        <v>19000</v>
      </c>
      <c r="E22" s="44">
        <v>200</v>
      </c>
      <c r="F22" s="47">
        <v>1</v>
      </c>
      <c r="G22" s="47"/>
      <c r="H22" s="46">
        <f t="shared" si="0"/>
        <v>95</v>
      </c>
      <c r="I22" s="60"/>
      <c r="J22" s="60"/>
      <c r="K22" s="60"/>
      <c r="L22" s="60"/>
      <c r="M22" s="60"/>
    </row>
    <row r="23" spans="1:13" ht="14.1" customHeight="1">
      <c r="A23" s="51">
        <v>64000</v>
      </c>
      <c r="B23" s="44">
        <v>22</v>
      </c>
      <c r="C23" s="44" t="s">
        <v>78</v>
      </c>
      <c r="D23" s="46">
        <v>18000</v>
      </c>
      <c r="E23" s="44">
        <v>150</v>
      </c>
      <c r="F23" s="47">
        <v>1</v>
      </c>
      <c r="G23" s="47"/>
      <c r="H23" s="46">
        <f t="shared" si="0"/>
        <v>120</v>
      </c>
      <c r="I23" s="60"/>
      <c r="J23" s="60"/>
      <c r="K23" s="60"/>
      <c r="L23" s="60"/>
      <c r="M23" s="60"/>
    </row>
    <row r="24" spans="1:13" ht="14.1" customHeight="1">
      <c r="A24" s="51">
        <v>55000</v>
      </c>
      <c r="B24" s="44">
        <v>28</v>
      </c>
      <c r="C24" s="44" t="s">
        <v>78</v>
      </c>
      <c r="D24" s="46">
        <v>16000</v>
      </c>
      <c r="E24" s="44">
        <v>100</v>
      </c>
      <c r="F24" s="47">
        <v>5</v>
      </c>
      <c r="G24" s="47"/>
      <c r="H24" s="46">
        <f t="shared" si="0"/>
        <v>160</v>
      </c>
      <c r="I24" s="60"/>
      <c r="J24" s="60"/>
      <c r="K24" s="60"/>
      <c r="L24" s="60"/>
      <c r="M24" s="60"/>
    </row>
    <row r="25" spans="1:13" ht="14.1" customHeight="1">
      <c r="A25" s="51">
        <v>53000</v>
      </c>
      <c r="B25" s="44">
        <v>31</v>
      </c>
      <c r="C25" s="44" t="s">
        <v>79</v>
      </c>
      <c r="D25" s="46">
        <v>14000</v>
      </c>
      <c r="E25" s="44">
        <v>100</v>
      </c>
      <c r="F25" s="47">
        <v>1</v>
      </c>
      <c r="G25" s="47"/>
      <c r="H25" s="46">
        <f t="shared" si="0"/>
        <v>140</v>
      </c>
      <c r="I25" s="60"/>
      <c r="J25" s="60"/>
      <c r="K25" s="60"/>
      <c r="L25" s="60"/>
      <c r="M25" s="60"/>
    </row>
    <row r="26" spans="1:13" ht="14.1" customHeight="1">
      <c r="A26" s="51">
        <v>62000</v>
      </c>
      <c r="B26" s="44">
        <v>24</v>
      </c>
      <c r="C26" s="44" t="s">
        <v>78</v>
      </c>
      <c r="D26" s="46">
        <v>13000</v>
      </c>
      <c r="E26" s="44">
        <v>150</v>
      </c>
      <c r="F26" s="47">
        <v>1</v>
      </c>
      <c r="G26" s="47"/>
      <c r="H26" s="46">
        <f t="shared" si="0"/>
        <v>86.666666666666671</v>
      </c>
      <c r="I26" s="60"/>
      <c r="J26" s="60"/>
      <c r="K26" s="60"/>
      <c r="L26" s="60"/>
      <c r="M26" s="60"/>
    </row>
    <row r="27" spans="1:13" ht="14.1" customHeight="1">
      <c r="A27" s="51">
        <v>40000</v>
      </c>
      <c r="B27" s="44">
        <v>26</v>
      </c>
      <c r="C27" s="44" t="s">
        <v>78</v>
      </c>
      <c r="D27" s="46">
        <v>7000</v>
      </c>
      <c r="E27" s="44">
        <v>50</v>
      </c>
      <c r="F27" s="47">
        <v>3</v>
      </c>
      <c r="G27" s="47"/>
      <c r="H27" s="46">
        <f t="shared" si="0"/>
        <v>140</v>
      </c>
      <c r="I27" s="60"/>
      <c r="J27" s="60"/>
      <c r="K27" s="60"/>
      <c r="L27" s="60"/>
      <c r="M27" s="60"/>
    </row>
    <row r="28" spans="1:13" ht="14.1" customHeight="1">
      <c r="A28" s="51">
        <v>45000</v>
      </c>
      <c r="B28" s="44">
        <v>32</v>
      </c>
      <c r="C28" s="44" t="s">
        <v>79</v>
      </c>
      <c r="D28" s="46">
        <v>5000</v>
      </c>
      <c r="E28" s="44">
        <v>50</v>
      </c>
      <c r="F28" s="47">
        <v>5</v>
      </c>
      <c r="G28" s="47"/>
      <c r="H28" s="46">
        <f t="shared" si="0"/>
        <v>100</v>
      </c>
      <c r="I28" s="60"/>
      <c r="J28" s="60"/>
      <c r="K28" s="60"/>
      <c r="L28" s="60"/>
      <c r="M28" s="60"/>
    </row>
    <row r="30" spans="1:13" ht="14.1" customHeight="1">
      <c r="A30" s="60"/>
      <c r="B30" s="60"/>
      <c r="C30" s="60"/>
      <c r="D30" s="60"/>
      <c r="E30" s="60"/>
      <c r="F30" s="60"/>
      <c r="G30" s="53" t="s">
        <v>83</v>
      </c>
      <c r="H30" s="54">
        <f>AVERAGE(H4:H28)</f>
        <v>142.42285714285714</v>
      </c>
      <c r="I30" s="60"/>
      <c r="J30" s="60"/>
      <c r="K30" s="60"/>
      <c r="L30" s="60"/>
      <c r="M30" s="60"/>
    </row>
    <row r="31" spans="1:13" ht="14.1" customHeight="1">
      <c r="A31" s="60"/>
      <c r="B31" s="60"/>
      <c r="C31" s="60"/>
      <c r="D31" s="60"/>
      <c r="E31" s="60"/>
      <c r="F31" s="60"/>
      <c r="G31" s="53" t="s">
        <v>84</v>
      </c>
      <c r="H31" s="54">
        <f>STDEV(H4:H28)</f>
        <v>50.95997072978011</v>
      </c>
      <c r="I31" s="60"/>
      <c r="J31" s="60"/>
      <c r="K31" s="60"/>
      <c r="L31" s="60"/>
      <c r="M31" s="60"/>
    </row>
    <row r="32" spans="1:13" ht="14.1" customHeight="1">
      <c r="A32" s="60"/>
      <c r="B32" s="60"/>
      <c r="C32" s="60"/>
      <c r="D32" s="60"/>
      <c r="E32" s="60"/>
      <c r="F32" s="60"/>
      <c r="G32" s="53" t="s">
        <v>85</v>
      </c>
      <c r="H32" s="54">
        <f>MEDIAN(H4:H29)</f>
        <v>126.66666666666667</v>
      </c>
      <c r="I32" s="60"/>
      <c r="J32" s="60"/>
      <c r="K32" s="60"/>
      <c r="L32" s="60"/>
      <c r="M32" s="60"/>
    </row>
  </sheetData>
  <mergeCells count="1">
    <mergeCell ref="J9:L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35E1-41EC-443F-A002-7E30BC214758}">
  <sheetPr codeName="Sheet7"/>
  <dimension ref="A1:P55"/>
  <sheetViews>
    <sheetView workbookViewId="0">
      <selection activeCell="P12" sqref="P12"/>
    </sheetView>
  </sheetViews>
  <sheetFormatPr defaultRowHeight="15"/>
  <cols>
    <col min="1" max="1" width="7.7109375" bestFit="1" customWidth="1"/>
    <col min="2" max="2" width="8" bestFit="1" customWidth="1"/>
    <col min="3" max="3" width="7.42578125" bestFit="1" customWidth="1"/>
    <col min="4" max="4" width="8.85546875" bestFit="1" customWidth="1"/>
    <col min="5" max="5" width="14.85546875" bestFit="1" customWidth="1"/>
    <col min="6" max="6" width="19" bestFit="1" customWidth="1"/>
    <col min="7" max="7" width="17.28515625" bestFit="1" customWidth="1"/>
    <col min="8" max="8" width="3.5703125" customWidth="1"/>
    <col min="9" max="9" width="14.28515625" bestFit="1" customWidth="1"/>
    <col min="10" max="10" width="29.28515625" bestFit="1" customWidth="1"/>
    <col min="11" max="11" width="3.140625" customWidth="1"/>
    <col min="12" max="12" width="12.28515625" bestFit="1" customWidth="1"/>
    <col min="13" max="13" width="5" customWidth="1"/>
    <col min="14" max="14" width="3.7109375" customWidth="1"/>
    <col min="15" max="15" width="5" customWidth="1"/>
    <col min="16" max="16" width="10" bestFit="1" customWidth="1"/>
    <col min="17" max="17" width="5.42578125" bestFit="1" customWidth="1"/>
    <col min="18" max="18" width="9" bestFit="1" customWidth="1"/>
    <col min="19" max="19" width="5.42578125" bestFit="1" customWidth="1"/>
    <col min="20" max="20" width="10.7109375" bestFit="1" customWidth="1"/>
    <col min="21" max="21" width="10" bestFit="1" customWidth="1"/>
    <col min="22" max="22" width="1.85546875" bestFit="1" customWidth="1"/>
    <col min="23" max="23" width="9" bestFit="1" customWidth="1"/>
    <col min="24" max="27" width="1.85546875" bestFit="1" customWidth="1"/>
    <col min="28" max="28" width="10.7109375" bestFit="1" customWidth="1"/>
  </cols>
  <sheetData>
    <row r="1" spans="1:16">
      <c r="A1" s="238" t="s">
        <v>86</v>
      </c>
      <c r="B1" s="238"/>
      <c r="C1" s="60"/>
      <c r="D1" s="60"/>
      <c r="E1" s="60"/>
      <c r="F1" s="60"/>
      <c r="G1" s="60"/>
      <c r="H1" s="60"/>
      <c r="I1" s="60"/>
      <c r="J1" s="60"/>
      <c r="K1" s="60"/>
      <c r="L1" s="60"/>
      <c r="M1" s="60"/>
      <c r="N1" s="60"/>
      <c r="O1" s="60"/>
      <c r="P1" s="60"/>
    </row>
    <row r="3" spans="1:16">
      <c r="A3" s="63" t="s">
        <v>2</v>
      </c>
      <c r="B3" s="63" t="s">
        <v>87</v>
      </c>
      <c r="C3" s="63" t="s">
        <v>88</v>
      </c>
      <c r="D3" s="63" t="s">
        <v>89</v>
      </c>
      <c r="E3" s="63" t="s">
        <v>90</v>
      </c>
      <c r="F3" s="63" t="s">
        <v>91</v>
      </c>
      <c r="G3" s="63" t="s">
        <v>92</v>
      </c>
      <c r="H3" s="60"/>
      <c r="I3" s="41" t="s">
        <v>48</v>
      </c>
      <c r="J3" s="60" t="s">
        <v>93</v>
      </c>
      <c r="K3" s="60"/>
      <c r="L3" s="31" t="s">
        <v>94</v>
      </c>
      <c r="M3" s="60"/>
      <c r="N3" s="60"/>
      <c r="O3" s="60"/>
      <c r="P3" s="60"/>
    </row>
    <row r="4" spans="1:16">
      <c r="A4" s="61" t="s">
        <v>95</v>
      </c>
      <c r="B4" s="61" t="s">
        <v>96</v>
      </c>
      <c r="C4" s="61" t="s">
        <v>97</v>
      </c>
      <c r="D4" s="61" t="s">
        <v>98</v>
      </c>
      <c r="E4" s="61">
        <v>5</v>
      </c>
      <c r="F4" s="61">
        <v>4</v>
      </c>
      <c r="G4" s="61">
        <v>4</v>
      </c>
      <c r="H4" s="60"/>
      <c r="I4" s="15" t="s">
        <v>96</v>
      </c>
      <c r="J4" s="64">
        <v>3.4615384615384617</v>
      </c>
      <c r="K4" s="60"/>
      <c r="L4" s="152" t="s">
        <v>99</v>
      </c>
      <c r="M4" s="152"/>
      <c r="N4" s="152"/>
      <c r="O4" s="152"/>
      <c r="P4" s="116"/>
    </row>
    <row r="5" spans="1:16">
      <c r="A5" s="61" t="s">
        <v>95</v>
      </c>
      <c r="B5" s="61" t="s">
        <v>96</v>
      </c>
      <c r="C5" s="61" t="s">
        <v>97</v>
      </c>
      <c r="D5" s="61" t="s">
        <v>98</v>
      </c>
      <c r="E5" s="61">
        <v>5</v>
      </c>
      <c r="F5" s="61">
        <v>4</v>
      </c>
      <c r="G5" s="61">
        <v>2</v>
      </c>
      <c r="H5" s="60"/>
      <c r="I5" s="15" t="s">
        <v>100</v>
      </c>
      <c r="J5" s="64">
        <v>2.6666666666666665</v>
      </c>
      <c r="K5" s="60"/>
      <c r="L5" s="152"/>
      <c r="M5" s="152"/>
      <c r="N5" s="152"/>
      <c r="O5" s="152"/>
      <c r="P5" s="116"/>
    </row>
    <row r="6" spans="1:16">
      <c r="A6" s="61" t="s">
        <v>95</v>
      </c>
      <c r="B6" s="61" t="s">
        <v>96</v>
      </c>
      <c r="C6" s="61" t="s">
        <v>97</v>
      </c>
      <c r="D6" s="61" t="s">
        <v>101</v>
      </c>
      <c r="E6" s="61">
        <v>4</v>
      </c>
      <c r="F6" s="61">
        <v>4</v>
      </c>
      <c r="G6" s="61">
        <v>4</v>
      </c>
      <c r="H6" s="60"/>
      <c r="I6" s="15" t="s">
        <v>102</v>
      </c>
      <c r="J6" s="64">
        <v>2.8</v>
      </c>
      <c r="K6" s="60"/>
      <c r="L6" s="152"/>
      <c r="M6" s="152"/>
      <c r="N6" s="152"/>
      <c r="O6" s="152"/>
      <c r="P6" s="116"/>
    </row>
    <row r="7" spans="1:16">
      <c r="A7" s="61" t="s">
        <v>95</v>
      </c>
      <c r="B7" s="61" t="s">
        <v>96</v>
      </c>
      <c r="C7" s="61" t="s">
        <v>97</v>
      </c>
      <c r="D7" s="61" t="s">
        <v>103</v>
      </c>
      <c r="E7" s="61">
        <v>2</v>
      </c>
      <c r="F7" s="61">
        <v>3</v>
      </c>
      <c r="G7" s="61">
        <v>3</v>
      </c>
      <c r="H7" s="60"/>
      <c r="I7" s="15" t="s">
        <v>104</v>
      </c>
      <c r="J7" s="64">
        <v>3</v>
      </c>
      <c r="K7" s="60"/>
      <c r="L7" s="152"/>
      <c r="M7" s="152"/>
      <c r="N7" s="152"/>
      <c r="O7" s="152"/>
      <c r="P7" s="116"/>
    </row>
    <row r="8" spans="1:16">
      <c r="A8" s="61" t="s">
        <v>95</v>
      </c>
      <c r="B8" s="61" t="s">
        <v>96</v>
      </c>
      <c r="C8" s="61" t="s">
        <v>97</v>
      </c>
      <c r="D8" s="61" t="s">
        <v>103</v>
      </c>
      <c r="E8" s="61">
        <v>5</v>
      </c>
      <c r="F8" s="61">
        <v>5</v>
      </c>
      <c r="G8" s="61">
        <v>2</v>
      </c>
      <c r="H8" s="60"/>
      <c r="I8" s="15" t="s">
        <v>105</v>
      </c>
      <c r="J8" s="64">
        <v>3.8</v>
      </c>
      <c r="K8" s="60"/>
      <c r="L8" s="152"/>
      <c r="M8" s="152"/>
      <c r="N8" s="152"/>
      <c r="O8" s="152"/>
      <c r="P8" s="116"/>
    </row>
    <row r="9" spans="1:16">
      <c r="A9" s="61" t="s">
        <v>95</v>
      </c>
      <c r="B9" s="61" t="s">
        <v>96</v>
      </c>
      <c r="C9" s="61" t="s">
        <v>97</v>
      </c>
      <c r="D9" s="61" t="s">
        <v>103</v>
      </c>
      <c r="E9" s="61">
        <v>4</v>
      </c>
      <c r="F9" s="61">
        <v>3</v>
      </c>
      <c r="G9" s="61">
        <v>5</v>
      </c>
      <c r="H9" s="60"/>
      <c r="I9" s="15" t="s">
        <v>58</v>
      </c>
      <c r="J9" s="64">
        <v>3.3076923076923075</v>
      </c>
      <c r="K9" s="60"/>
      <c r="L9" s="152"/>
      <c r="M9" s="152"/>
      <c r="N9" s="152"/>
      <c r="O9" s="152"/>
      <c r="P9" s="116"/>
    </row>
    <row r="10" spans="1:16">
      <c r="A10" s="61" t="s">
        <v>95</v>
      </c>
      <c r="B10" s="61" t="s">
        <v>96</v>
      </c>
      <c r="C10" s="61" t="s">
        <v>97</v>
      </c>
      <c r="D10" s="61" t="s">
        <v>103</v>
      </c>
      <c r="E10" s="61">
        <v>3</v>
      </c>
      <c r="F10" s="61">
        <v>4</v>
      </c>
      <c r="G10" s="61">
        <v>4</v>
      </c>
      <c r="H10" s="60"/>
      <c r="I10" s="60"/>
      <c r="J10" s="60"/>
      <c r="K10" s="60"/>
      <c r="L10" s="152"/>
      <c r="M10" s="152"/>
      <c r="N10" s="152"/>
      <c r="O10" s="152"/>
      <c r="P10" s="116"/>
    </row>
    <row r="11" spans="1:16">
      <c r="A11" s="61" t="s">
        <v>106</v>
      </c>
      <c r="B11" s="61" t="s">
        <v>96</v>
      </c>
      <c r="C11" s="61" t="s">
        <v>97</v>
      </c>
      <c r="D11" s="61" t="s">
        <v>103</v>
      </c>
      <c r="E11" s="61">
        <v>3</v>
      </c>
      <c r="F11" s="61">
        <v>2</v>
      </c>
      <c r="G11" s="61">
        <v>3</v>
      </c>
      <c r="H11" s="60"/>
      <c r="I11" s="60"/>
      <c r="J11" s="60"/>
      <c r="K11" s="60"/>
      <c r="L11" s="116"/>
      <c r="M11" s="116"/>
      <c r="N11" s="116"/>
      <c r="O11" s="116"/>
      <c r="P11" s="116"/>
    </row>
    <row r="12" spans="1:16">
      <c r="A12" s="61" t="s">
        <v>106</v>
      </c>
      <c r="B12" s="61" t="s">
        <v>96</v>
      </c>
      <c r="C12" s="61" t="s">
        <v>97</v>
      </c>
      <c r="D12" s="61" t="s">
        <v>103</v>
      </c>
      <c r="E12" s="61">
        <v>4</v>
      </c>
      <c r="F12" s="61">
        <v>3</v>
      </c>
      <c r="G12" s="61">
        <v>4</v>
      </c>
      <c r="H12" s="60"/>
      <c r="I12" s="41" t="s">
        <v>48</v>
      </c>
      <c r="J12" s="60" t="s">
        <v>107</v>
      </c>
      <c r="K12" s="60"/>
      <c r="L12" s="116"/>
      <c r="M12" s="116"/>
      <c r="N12" s="116"/>
      <c r="O12" s="116"/>
      <c r="P12" s="116"/>
    </row>
    <row r="13" spans="1:16">
      <c r="A13" s="61" t="s">
        <v>95</v>
      </c>
      <c r="B13" s="61" t="s">
        <v>96</v>
      </c>
      <c r="C13" s="61" t="s">
        <v>97</v>
      </c>
      <c r="D13" s="61" t="s">
        <v>103</v>
      </c>
      <c r="E13" s="61">
        <v>3</v>
      </c>
      <c r="F13" s="61">
        <v>3</v>
      </c>
      <c r="G13" s="61">
        <v>1</v>
      </c>
      <c r="H13" s="60"/>
      <c r="I13" s="15" t="s">
        <v>96</v>
      </c>
      <c r="J13" s="64"/>
      <c r="K13" s="60"/>
      <c r="L13" s="60"/>
      <c r="M13" s="60"/>
      <c r="N13" s="60"/>
      <c r="O13" s="60"/>
      <c r="P13" s="60"/>
    </row>
    <row r="14" spans="1:16">
      <c r="A14" s="61" t="s">
        <v>95</v>
      </c>
      <c r="B14" s="61" t="s">
        <v>100</v>
      </c>
      <c r="C14" s="61" t="s">
        <v>97</v>
      </c>
      <c r="D14" s="61" t="s">
        <v>101</v>
      </c>
      <c r="E14" s="61">
        <v>1</v>
      </c>
      <c r="F14" s="61">
        <v>2</v>
      </c>
      <c r="G14" s="61">
        <v>4</v>
      </c>
      <c r="H14" s="60"/>
      <c r="I14" s="42" t="s">
        <v>101</v>
      </c>
      <c r="J14" s="64">
        <v>3.5</v>
      </c>
      <c r="K14" s="60"/>
      <c r="L14" s="60"/>
      <c r="M14" s="60"/>
      <c r="N14" s="60"/>
      <c r="O14" s="60"/>
      <c r="P14" s="60"/>
    </row>
    <row r="15" spans="1:16">
      <c r="A15" s="61" t="s">
        <v>95</v>
      </c>
      <c r="B15" s="61" t="s">
        <v>102</v>
      </c>
      <c r="C15" s="61" t="s">
        <v>97</v>
      </c>
      <c r="D15" s="61" t="s">
        <v>103</v>
      </c>
      <c r="E15" s="61">
        <v>3</v>
      </c>
      <c r="F15" s="61">
        <v>5</v>
      </c>
      <c r="G15" s="61">
        <v>4</v>
      </c>
      <c r="H15" s="60"/>
      <c r="I15" s="42" t="s">
        <v>98</v>
      </c>
      <c r="J15" s="64">
        <v>4</v>
      </c>
      <c r="K15" s="60"/>
      <c r="L15" s="60"/>
      <c r="M15" s="60"/>
      <c r="N15" s="60"/>
      <c r="O15" s="60"/>
      <c r="P15" s="60"/>
    </row>
    <row r="16" spans="1:16">
      <c r="A16" s="61" t="s">
        <v>95</v>
      </c>
      <c r="B16" s="61" t="s">
        <v>102</v>
      </c>
      <c r="C16" s="61" t="s">
        <v>97</v>
      </c>
      <c r="D16" s="61" t="s">
        <v>103</v>
      </c>
      <c r="E16" s="61">
        <v>3</v>
      </c>
      <c r="F16" s="61">
        <v>5</v>
      </c>
      <c r="G16" s="61">
        <v>3</v>
      </c>
      <c r="H16" s="60"/>
      <c r="I16" s="42" t="s">
        <v>108</v>
      </c>
      <c r="J16" s="64">
        <v>2.5</v>
      </c>
      <c r="K16" s="60"/>
      <c r="L16" s="60"/>
      <c r="M16" s="60"/>
      <c r="N16" s="60"/>
      <c r="O16" s="60"/>
      <c r="P16" s="60"/>
    </row>
    <row r="17" spans="1:10">
      <c r="A17" s="61" t="s">
        <v>106</v>
      </c>
      <c r="B17" s="61" t="s">
        <v>102</v>
      </c>
      <c r="C17" s="61" t="s">
        <v>97</v>
      </c>
      <c r="D17" s="61" t="s">
        <v>101</v>
      </c>
      <c r="E17" s="61">
        <v>2</v>
      </c>
      <c r="F17" s="61">
        <v>5</v>
      </c>
      <c r="G17" s="61">
        <v>4</v>
      </c>
      <c r="H17" s="60"/>
      <c r="I17" s="42" t="s">
        <v>103</v>
      </c>
      <c r="J17" s="64">
        <v>3</v>
      </c>
    </row>
    <row r="18" spans="1:10">
      <c r="A18" s="61" t="s">
        <v>106</v>
      </c>
      <c r="B18" s="61" t="s">
        <v>102</v>
      </c>
      <c r="C18" s="61" t="s">
        <v>97</v>
      </c>
      <c r="D18" s="61" t="s">
        <v>101</v>
      </c>
      <c r="E18" s="61">
        <v>3</v>
      </c>
      <c r="F18" s="61">
        <v>5</v>
      </c>
      <c r="G18" s="61">
        <v>4</v>
      </c>
      <c r="H18" s="60"/>
      <c r="I18" s="15" t="s">
        <v>100</v>
      </c>
      <c r="J18" s="64"/>
    </row>
    <row r="19" spans="1:10">
      <c r="A19" s="61" t="s">
        <v>95</v>
      </c>
      <c r="B19" s="61" t="s">
        <v>105</v>
      </c>
      <c r="C19" s="61" t="s">
        <v>97</v>
      </c>
      <c r="D19" s="61" t="s">
        <v>101</v>
      </c>
      <c r="E19" s="61">
        <v>4</v>
      </c>
      <c r="F19" s="61">
        <v>3</v>
      </c>
      <c r="G19" s="61">
        <v>3</v>
      </c>
      <c r="H19" s="60"/>
      <c r="I19" s="42" t="s">
        <v>101</v>
      </c>
      <c r="J19" s="64">
        <v>2.8333333333333335</v>
      </c>
    </row>
    <row r="20" spans="1:10">
      <c r="A20" s="61" t="s">
        <v>106</v>
      </c>
      <c r="B20" s="61" t="s">
        <v>105</v>
      </c>
      <c r="C20" s="61" t="s">
        <v>97</v>
      </c>
      <c r="D20" s="61" t="s">
        <v>103</v>
      </c>
      <c r="E20" s="61">
        <v>4</v>
      </c>
      <c r="F20" s="61">
        <v>3</v>
      </c>
      <c r="G20" s="61">
        <v>2</v>
      </c>
      <c r="H20" s="60"/>
      <c r="I20" s="42" t="s">
        <v>108</v>
      </c>
      <c r="J20" s="64">
        <v>4</v>
      </c>
    </row>
    <row r="21" spans="1:10">
      <c r="A21" s="61" t="s">
        <v>95</v>
      </c>
      <c r="B21" s="61" t="s">
        <v>105</v>
      </c>
      <c r="C21" s="61" t="s">
        <v>97</v>
      </c>
      <c r="D21" s="61" t="s">
        <v>103</v>
      </c>
      <c r="E21" s="61">
        <v>5</v>
      </c>
      <c r="F21" s="61">
        <v>5</v>
      </c>
      <c r="G21" s="61">
        <v>5</v>
      </c>
      <c r="H21" s="60"/>
      <c r="I21" s="42" t="s">
        <v>103</v>
      </c>
      <c r="J21" s="64">
        <v>3</v>
      </c>
    </row>
    <row r="22" spans="1:10">
      <c r="A22" s="61" t="s">
        <v>106</v>
      </c>
      <c r="B22" s="61" t="s">
        <v>105</v>
      </c>
      <c r="C22" s="61" t="s">
        <v>97</v>
      </c>
      <c r="D22" s="61" t="s">
        <v>101</v>
      </c>
      <c r="E22" s="61">
        <v>3</v>
      </c>
      <c r="F22" s="61">
        <v>3</v>
      </c>
      <c r="G22" s="61">
        <v>3</v>
      </c>
      <c r="H22" s="60"/>
      <c r="I22" s="15" t="s">
        <v>102</v>
      </c>
      <c r="J22" s="64"/>
    </row>
    <row r="23" spans="1:10">
      <c r="A23" s="61" t="s">
        <v>95</v>
      </c>
      <c r="B23" s="61" t="s">
        <v>105</v>
      </c>
      <c r="C23" s="61" t="s">
        <v>97</v>
      </c>
      <c r="D23" s="61" t="s">
        <v>103</v>
      </c>
      <c r="E23" s="61">
        <v>4</v>
      </c>
      <c r="F23" s="61">
        <v>4</v>
      </c>
      <c r="G23" s="61">
        <v>2</v>
      </c>
      <c r="H23" s="60"/>
      <c r="I23" s="42" t="s">
        <v>101</v>
      </c>
      <c r="J23" s="64">
        <v>4.666666666666667</v>
      </c>
    </row>
    <row r="24" spans="1:10">
      <c r="A24" s="61" t="s">
        <v>106</v>
      </c>
      <c r="B24" s="61" t="s">
        <v>105</v>
      </c>
      <c r="C24" s="61" t="s">
        <v>97</v>
      </c>
      <c r="D24" s="61" t="s">
        <v>103</v>
      </c>
      <c r="E24" s="61">
        <v>4</v>
      </c>
      <c r="F24" s="61">
        <v>5</v>
      </c>
      <c r="G24" s="61">
        <v>3</v>
      </c>
      <c r="H24" s="60"/>
      <c r="I24" s="42" t="s">
        <v>103</v>
      </c>
      <c r="J24" s="64">
        <v>5</v>
      </c>
    </row>
    <row r="25" spans="1:10">
      <c r="A25" s="61" t="s">
        <v>95</v>
      </c>
      <c r="B25" s="61" t="s">
        <v>96</v>
      </c>
      <c r="C25" s="61" t="s">
        <v>109</v>
      </c>
      <c r="D25" s="61" t="s">
        <v>101</v>
      </c>
      <c r="E25" s="61">
        <v>5</v>
      </c>
      <c r="F25" s="61">
        <v>4</v>
      </c>
      <c r="G25" s="61">
        <v>5</v>
      </c>
      <c r="H25" s="60"/>
      <c r="I25" s="15" t="s">
        <v>104</v>
      </c>
      <c r="J25" s="64"/>
    </row>
    <row r="26" spans="1:10">
      <c r="A26" s="61" t="s">
        <v>95</v>
      </c>
      <c r="B26" s="61" t="s">
        <v>96</v>
      </c>
      <c r="C26" s="61" t="s">
        <v>109</v>
      </c>
      <c r="D26" s="61" t="s">
        <v>103</v>
      </c>
      <c r="E26" s="61">
        <v>2</v>
      </c>
      <c r="F26" s="61">
        <v>1</v>
      </c>
      <c r="G26" s="61">
        <v>3</v>
      </c>
      <c r="H26" s="60"/>
      <c r="I26" s="42" t="s">
        <v>101</v>
      </c>
      <c r="J26" s="64">
        <v>4</v>
      </c>
    </row>
    <row r="27" spans="1:10">
      <c r="A27" s="61" t="s">
        <v>95</v>
      </c>
      <c r="B27" s="61" t="s">
        <v>96</v>
      </c>
      <c r="C27" s="61" t="s">
        <v>109</v>
      </c>
      <c r="D27" s="61" t="s">
        <v>101</v>
      </c>
      <c r="E27" s="61">
        <v>2</v>
      </c>
      <c r="F27" s="61">
        <v>4</v>
      </c>
      <c r="G27" s="61">
        <v>3</v>
      </c>
      <c r="H27" s="60"/>
      <c r="I27" s="42" t="s">
        <v>108</v>
      </c>
      <c r="J27" s="64">
        <v>4</v>
      </c>
    </row>
    <row r="28" spans="1:10">
      <c r="A28" s="61" t="s">
        <v>106</v>
      </c>
      <c r="B28" s="61" t="s">
        <v>96</v>
      </c>
      <c r="C28" s="61" t="s">
        <v>109</v>
      </c>
      <c r="D28" s="61" t="s">
        <v>103</v>
      </c>
      <c r="E28" s="61">
        <v>3</v>
      </c>
      <c r="F28" s="61">
        <v>3</v>
      </c>
      <c r="G28" s="61">
        <v>3</v>
      </c>
      <c r="H28" s="60"/>
      <c r="I28" s="15" t="s">
        <v>105</v>
      </c>
      <c r="J28" s="64"/>
    </row>
    <row r="29" spans="1:10">
      <c r="A29" s="61" t="s">
        <v>95</v>
      </c>
      <c r="B29" s="61" t="s">
        <v>96</v>
      </c>
      <c r="C29" s="61" t="s">
        <v>109</v>
      </c>
      <c r="D29" s="61" t="s">
        <v>101</v>
      </c>
      <c r="E29" s="61">
        <v>5</v>
      </c>
      <c r="F29" s="61">
        <v>5</v>
      </c>
      <c r="G29" s="61">
        <v>3</v>
      </c>
      <c r="H29" s="60"/>
      <c r="I29" s="42" t="s">
        <v>101</v>
      </c>
      <c r="J29" s="64">
        <v>2.6666666666666665</v>
      </c>
    </row>
    <row r="30" spans="1:10">
      <c r="A30" s="61" t="s">
        <v>106</v>
      </c>
      <c r="B30" s="61" t="s">
        <v>96</v>
      </c>
      <c r="C30" s="61" t="s">
        <v>109</v>
      </c>
      <c r="D30" s="61" t="s">
        <v>101</v>
      </c>
      <c r="E30" s="61">
        <v>4</v>
      </c>
      <c r="F30" s="61">
        <v>3</v>
      </c>
      <c r="G30" s="61">
        <v>3</v>
      </c>
      <c r="H30" s="60"/>
      <c r="I30" s="42" t="s">
        <v>108</v>
      </c>
      <c r="J30" s="64">
        <v>3</v>
      </c>
    </row>
    <row r="31" spans="1:10">
      <c r="A31" s="61" t="s">
        <v>95</v>
      </c>
      <c r="B31" s="61" t="s">
        <v>96</v>
      </c>
      <c r="C31" s="61" t="s">
        <v>109</v>
      </c>
      <c r="D31" s="61" t="s">
        <v>101</v>
      </c>
      <c r="E31" s="61">
        <v>4</v>
      </c>
      <c r="F31" s="61">
        <v>2</v>
      </c>
      <c r="G31" s="61">
        <v>4</v>
      </c>
      <c r="H31" s="60"/>
      <c r="I31" s="42" t="s">
        <v>103</v>
      </c>
      <c r="J31" s="64">
        <v>4</v>
      </c>
    </row>
    <row r="32" spans="1:10">
      <c r="A32" s="61" t="s">
        <v>106</v>
      </c>
      <c r="B32" s="61" t="s">
        <v>96</v>
      </c>
      <c r="C32" s="61" t="s">
        <v>109</v>
      </c>
      <c r="D32" s="61" t="s">
        <v>103</v>
      </c>
      <c r="E32" s="61">
        <v>2</v>
      </c>
      <c r="F32" s="61">
        <v>4</v>
      </c>
      <c r="G32" s="61">
        <v>1</v>
      </c>
      <c r="H32" s="60"/>
      <c r="I32" s="15" t="s">
        <v>58</v>
      </c>
      <c r="J32" s="64">
        <v>3.4230769230769229</v>
      </c>
    </row>
    <row r="33" spans="1:10">
      <c r="A33" s="61" t="s">
        <v>106</v>
      </c>
      <c r="B33" s="61" t="s">
        <v>96</v>
      </c>
      <c r="C33" s="61" t="s">
        <v>109</v>
      </c>
      <c r="D33" s="61" t="s">
        <v>101</v>
      </c>
      <c r="E33" s="61">
        <v>2</v>
      </c>
      <c r="F33" s="61">
        <v>4</v>
      </c>
      <c r="G33" s="61">
        <v>3</v>
      </c>
      <c r="H33" s="60"/>
      <c r="I33" s="60"/>
      <c r="J33" s="60"/>
    </row>
    <row r="34" spans="1:10">
      <c r="A34" s="61" t="s">
        <v>95</v>
      </c>
      <c r="B34" s="61" t="s">
        <v>96</v>
      </c>
      <c r="C34" s="61" t="s">
        <v>109</v>
      </c>
      <c r="D34" s="61" t="s">
        <v>101</v>
      </c>
      <c r="E34" s="61">
        <v>3</v>
      </c>
      <c r="F34" s="61">
        <v>3</v>
      </c>
      <c r="G34" s="61">
        <v>4</v>
      </c>
      <c r="H34" s="60"/>
      <c r="I34" s="60"/>
      <c r="J34" s="60"/>
    </row>
    <row r="35" spans="1:10">
      <c r="A35" s="61" t="s">
        <v>106</v>
      </c>
      <c r="B35" s="61" t="s">
        <v>96</v>
      </c>
      <c r="C35" s="61" t="s">
        <v>109</v>
      </c>
      <c r="D35" s="61" t="s">
        <v>103</v>
      </c>
      <c r="E35" s="61">
        <v>3</v>
      </c>
      <c r="F35" s="61">
        <v>2</v>
      </c>
      <c r="G35" s="61">
        <v>3</v>
      </c>
      <c r="H35" s="60"/>
      <c r="I35" s="41" t="s">
        <v>48</v>
      </c>
      <c r="J35" s="60" t="s">
        <v>110</v>
      </c>
    </row>
    <row r="36" spans="1:10">
      <c r="A36" s="61" t="s">
        <v>95</v>
      </c>
      <c r="B36" s="61" t="s">
        <v>96</v>
      </c>
      <c r="C36" s="61" t="s">
        <v>109</v>
      </c>
      <c r="D36" s="61" t="s">
        <v>103</v>
      </c>
      <c r="E36" s="61">
        <v>4</v>
      </c>
      <c r="F36" s="61">
        <v>3</v>
      </c>
      <c r="G36" s="61">
        <v>3</v>
      </c>
      <c r="H36" s="60"/>
      <c r="I36" s="15" t="s">
        <v>106</v>
      </c>
      <c r="J36" s="65"/>
    </row>
    <row r="37" spans="1:10">
      <c r="A37" s="61" t="s">
        <v>106</v>
      </c>
      <c r="B37" s="61" t="s">
        <v>96</v>
      </c>
      <c r="C37" s="61" t="s">
        <v>109</v>
      </c>
      <c r="D37" s="61" t="s">
        <v>108</v>
      </c>
      <c r="E37" s="61">
        <v>4</v>
      </c>
      <c r="F37" s="61">
        <v>2</v>
      </c>
      <c r="G37" s="61">
        <v>3</v>
      </c>
      <c r="H37" s="60"/>
      <c r="I37" s="42" t="s">
        <v>96</v>
      </c>
      <c r="J37" s="65">
        <v>0.609375</v>
      </c>
    </row>
    <row r="38" spans="1:10">
      <c r="A38" s="61" t="s">
        <v>95</v>
      </c>
      <c r="B38" s="61" t="s">
        <v>100</v>
      </c>
      <c r="C38" s="61" t="s">
        <v>109</v>
      </c>
      <c r="D38" s="61" t="s">
        <v>101</v>
      </c>
      <c r="E38" s="61">
        <v>3</v>
      </c>
      <c r="F38" s="61">
        <v>3</v>
      </c>
      <c r="G38" s="61">
        <v>3</v>
      </c>
      <c r="H38" s="60"/>
      <c r="I38" s="42" t="s">
        <v>100</v>
      </c>
      <c r="J38" s="65">
        <v>0</v>
      </c>
    </row>
    <row r="39" spans="1:10">
      <c r="A39" s="61" t="s">
        <v>106</v>
      </c>
      <c r="B39" s="61" t="s">
        <v>100</v>
      </c>
      <c r="C39" s="61" t="s">
        <v>109</v>
      </c>
      <c r="D39" s="61" t="s">
        <v>101</v>
      </c>
      <c r="E39" s="61">
        <v>2</v>
      </c>
      <c r="F39" s="61">
        <v>3</v>
      </c>
      <c r="G39" s="61">
        <v>3</v>
      </c>
      <c r="H39" s="60"/>
      <c r="I39" s="42" t="s">
        <v>102</v>
      </c>
      <c r="J39" s="65">
        <v>0</v>
      </c>
    </row>
    <row r="40" spans="1:10">
      <c r="A40" s="61" t="s">
        <v>95</v>
      </c>
      <c r="B40" s="61" t="s">
        <v>100</v>
      </c>
      <c r="C40" s="61" t="s">
        <v>109</v>
      </c>
      <c r="D40" s="61" t="s">
        <v>101</v>
      </c>
      <c r="E40" s="61">
        <v>4</v>
      </c>
      <c r="F40" s="61">
        <v>3</v>
      </c>
      <c r="G40" s="61">
        <v>4</v>
      </c>
      <c r="H40" s="60"/>
      <c r="I40" s="42" t="s">
        <v>104</v>
      </c>
      <c r="J40" s="65">
        <v>0</v>
      </c>
    </row>
    <row r="41" spans="1:10">
      <c r="A41" s="61" t="s">
        <v>95</v>
      </c>
      <c r="B41" s="61" t="s">
        <v>102</v>
      </c>
      <c r="C41" s="61" t="s">
        <v>109</v>
      </c>
      <c r="D41" s="61" t="s">
        <v>101</v>
      </c>
      <c r="E41" s="61">
        <v>3</v>
      </c>
      <c r="F41" s="61">
        <v>4</v>
      </c>
      <c r="G41" s="61">
        <v>4</v>
      </c>
      <c r="H41" s="60"/>
      <c r="I41" s="42" t="s">
        <v>105</v>
      </c>
      <c r="J41" s="65">
        <v>0.64000000000000057</v>
      </c>
    </row>
    <row r="42" spans="1:10">
      <c r="A42" s="61" t="s">
        <v>106</v>
      </c>
      <c r="B42" s="61" t="s">
        <v>105</v>
      </c>
      <c r="C42" s="61" t="s">
        <v>109</v>
      </c>
      <c r="D42" s="61" t="s">
        <v>103</v>
      </c>
      <c r="E42" s="61">
        <v>3</v>
      </c>
      <c r="F42" s="61">
        <v>4</v>
      </c>
      <c r="G42" s="61">
        <v>3</v>
      </c>
      <c r="H42" s="60"/>
      <c r="I42" s="15" t="s">
        <v>95</v>
      </c>
      <c r="J42" s="65"/>
    </row>
    <row r="43" spans="1:10">
      <c r="A43" s="61" t="s">
        <v>106</v>
      </c>
      <c r="B43" s="61" t="s">
        <v>105</v>
      </c>
      <c r="C43" s="61" t="s">
        <v>109</v>
      </c>
      <c r="D43" s="61" t="s">
        <v>103</v>
      </c>
      <c r="E43" s="61">
        <v>4</v>
      </c>
      <c r="F43" s="61">
        <v>3</v>
      </c>
      <c r="G43" s="61">
        <v>1</v>
      </c>
      <c r="H43" s="60"/>
      <c r="I43" s="42" t="s">
        <v>96</v>
      </c>
      <c r="J43" s="65">
        <v>1.0617283950617278</v>
      </c>
    </row>
    <row r="44" spans="1:10">
      <c r="A44" s="61" t="s">
        <v>95</v>
      </c>
      <c r="B44" s="61" t="s">
        <v>96</v>
      </c>
      <c r="C44" s="61" t="s">
        <v>111</v>
      </c>
      <c r="D44" s="61" t="s">
        <v>101</v>
      </c>
      <c r="E44" s="61">
        <v>3</v>
      </c>
      <c r="F44" s="61">
        <v>3</v>
      </c>
      <c r="G44" s="61">
        <v>3</v>
      </c>
      <c r="H44" s="60"/>
      <c r="I44" s="42" t="s">
        <v>100</v>
      </c>
      <c r="J44" s="65">
        <v>0.81632653061224403</v>
      </c>
    </row>
    <row r="45" spans="1:10">
      <c r="A45" s="61" t="s">
        <v>95</v>
      </c>
      <c r="B45" s="61" t="s">
        <v>96</v>
      </c>
      <c r="C45" s="61" t="s">
        <v>111</v>
      </c>
      <c r="D45" s="61" t="s">
        <v>101</v>
      </c>
      <c r="E45" s="61">
        <v>3</v>
      </c>
      <c r="F45" s="61">
        <v>3</v>
      </c>
      <c r="G45" s="61">
        <v>2</v>
      </c>
      <c r="H45" s="60"/>
      <c r="I45" s="42" t="s">
        <v>102</v>
      </c>
      <c r="J45" s="65">
        <v>0.22222222222222321</v>
      </c>
    </row>
    <row r="46" spans="1:10">
      <c r="A46" s="61" t="s">
        <v>95</v>
      </c>
      <c r="B46" s="61" t="s">
        <v>96</v>
      </c>
      <c r="C46" s="61" t="s">
        <v>111</v>
      </c>
      <c r="D46" s="61" t="s">
        <v>108</v>
      </c>
      <c r="E46" s="61">
        <v>3</v>
      </c>
      <c r="F46" s="61">
        <v>3</v>
      </c>
      <c r="G46" s="61">
        <v>3</v>
      </c>
      <c r="H46" s="60"/>
      <c r="I46" s="42" t="s">
        <v>104</v>
      </c>
      <c r="J46" s="65">
        <v>0</v>
      </c>
    </row>
    <row r="47" spans="1:10">
      <c r="A47" s="61" t="s">
        <v>95</v>
      </c>
      <c r="B47" s="61" t="s">
        <v>100</v>
      </c>
      <c r="C47" s="61" t="s">
        <v>111</v>
      </c>
      <c r="D47" s="61" t="s">
        <v>101</v>
      </c>
      <c r="E47" s="61">
        <v>3</v>
      </c>
      <c r="F47" s="61">
        <v>3</v>
      </c>
      <c r="G47" s="61">
        <v>5</v>
      </c>
      <c r="H47" s="60"/>
      <c r="I47" s="42" t="s">
        <v>105</v>
      </c>
      <c r="J47" s="65">
        <v>1.0399999999999991</v>
      </c>
    </row>
    <row r="48" spans="1:10">
      <c r="A48" s="61" t="s">
        <v>95</v>
      </c>
      <c r="B48" s="61" t="s">
        <v>100</v>
      </c>
      <c r="C48" s="61" t="s">
        <v>111</v>
      </c>
      <c r="D48" s="61" t="s">
        <v>103</v>
      </c>
      <c r="E48" s="61">
        <v>4</v>
      </c>
      <c r="F48" s="61">
        <v>3</v>
      </c>
      <c r="G48" s="61">
        <v>3</v>
      </c>
      <c r="H48" s="60"/>
      <c r="I48" s="15" t="s">
        <v>58</v>
      </c>
      <c r="J48" s="65">
        <v>0.9082840236686387</v>
      </c>
    </row>
    <row r="49" spans="1:7">
      <c r="A49" s="61" t="s">
        <v>95</v>
      </c>
      <c r="B49" s="61" t="s">
        <v>100</v>
      </c>
      <c r="C49" s="61" t="s">
        <v>111</v>
      </c>
      <c r="D49" s="61" t="s">
        <v>103</v>
      </c>
      <c r="E49" s="61">
        <v>1</v>
      </c>
      <c r="F49" s="61">
        <v>3</v>
      </c>
      <c r="G49" s="61">
        <v>4</v>
      </c>
    </row>
    <row r="50" spans="1:7">
      <c r="A50" s="61" t="s">
        <v>95</v>
      </c>
      <c r="B50" s="61" t="s">
        <v>100</v>
      </c>
      <c r="C50" s="61" t="s">
        <v>111</v>
      </c>
      <c r="D50" s="61" t="s">
        <v>108</v>
      </c>
      <c r="E50" s="61">
        <v>4</v>
      </c>
      <c r="F50" s="61">
        <v>4</v>
      </c>
      <c r="G50" s="61">
        <v>2</v>
      </c>
    </row>
    <row r="51" spans="1:7">
      <c r="A51" s="61" t="s">
        <v>106</v>
      </c>
      <c r="B51" s="61" t="s">
        <v>100</v>
      </c>
      <c r="C51" s="61" t="s">
        <v>111</v>
      </c>
      <c r="D51" s="61" t="s">
        <v>101</v>
      </c>
      <c r="E51" s="61">
        <v>2</v>
      </c>
      <c r="F51" s="61">
        <v>3</v>
      </c>
      <c r="G51" s="61">
        <v>3</v>
      </c>
    </row>
    <row r="52" spans="1:7">
      <c r="A52" s="61" t="s">
        <v>106</v>
      </c>
      <c r="B52" s="61" t="s">
        <v>104</v>
      </c>
      <c r="C52" s="61" t="s">
        <v>111</v>
      </c>
      <c r="D52" s="61" t="s">
        <v>108</v>
      </c>
      <c r="E52" s="61">
        <v>3</v>
      </c>
      <c r="F52" s="61">
        <v>4</v>
      </c>
      <c r="G52" s="61">
        <v>4</v>
      </c>
    </row>
    <row r="53" spans="1:7">
      <c r="A53" s="61" t="s">
        <v>95</v>
      </c>
      <c r="B53" s="61" t="s">
        <v>104</v>
      </c>
      <c r="C53" s="61" t="s">
        <v>111</v>
      </c>
      <c r="D53" s="61" t="s">
        <v>101</v>
      </c>
      <c r="E53" s="61">
        <v>3</v>
      </c>
      <c r="F53" s="61">
        <v>4</v>
      </c>
      <c r="G53" s="61">
        <v>3</v>
      </c>
    </row>
    <row r="54" spans="1:7">
      <c r="A54" s="61" t="s">
        <v>95</v>
      </c>
      <c r="B54" s="61" t="s">
        <v>105</v>
      </c>
      <c r="C54" s="61" t="s">
        <v>111</v>
      </c>
      <c r="D54" s="61" t="s">
        <v>108</v>
      </c>
      <c r="E54" s="61">
        <v>3</v>
      </c>
      <c r="F54" s="61">
        <v>3</v>
      </c>
      <c r="G54" s="61">
        <v>4</v>
      </c>
    </row>
    <row r="55" spans="1:7">
      <c r="A55" s="61" t="s">
        <v>95</v>
      </c>
      <c r="B55" s="61" t="s">
        <v>105</v>
      </c>
      <c r="C55" s="61" t="s">
        <v>111</v>
      </c>
      <c r="D55" s="61" t="s">
        <v>101</v>
      </c>
      <c r="E55" s="61">
        <v>4</v>
      </c>
      <c r="F55" s="61">
        <v>2</v>
      </c>
      <c r="G55" s="61">
        <v>4</v>
      </c>
    </row>
  </sheetData>
  <mergeCells count="1">
    <mergeCell ref="L4:O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9D421-A907-47B8-9147-00009DEC2738}">
  <sheetPr codeName="Sheet8"/>
  <dimension ref="A1:V428"/>
  <sheetViews>
    <sheetView topLeftCell="I1" workbookViewId="0">
      <selection activeCell="R24" sqref="R24"/>
    </sheetView>
  </sheetViews>
  <sheetFormatPr defaultRowHeight="15"/>
  <cols>
    <col min="1" max="1" width="15.5703125" bestFit="1" customWidth="1"/>
    <col min="2" max="2" width="10" bestFit="1" customWidth="1"/>
    <col min="3" max="3" width="8.28515625" bestFit="1" customWidth="1"/>
    <col min="4" max="4" width="17.140625" customWidth="1"/>
    <col min="5" max="5" width="17.42578125" bestFit="1" customWidth="1"/>
    <col min="6" max="6" width="4.7109375" style="60" bestFit="1" customWidth="1"/>
    <col min="7" max="7" width="7.7109375" bestFit="1" customWidth="1"/>
    <col min="8" max="8" width="13.42578125" customWidth="1"/>
    <col min="9" max="9" width="8.5703125" bestFit="1" customWidth="1"/>
    <col min="10" max="10" width="6.140625" bestFit="1" customWidth="1"/>
    <col min="11" max="11" width="12" customWidth="1"/>
    <col min="12" max="12" width="11" bestFit="1" customWidth="1"/>
    <col min="13" max="13" width="19" bestFit="1" customWidth="1"/>
    <col min="14" max="14" width="2.42578125" style="60" customWidth="1"/>
    <col min="15" max="15" width="17.140625" style="73" bestFit="1" customWidth="1"/>
    <col min="16" max="16" width="9.42578125" style="74" bestFit="1" customWidth="1"/>
    <col min="17" max="17" width="7.5703125" style="74" customWidth="1"/>
    <col min="18" max="18" width="16.7109375" style="74" bestFit="1" customWidth="1"/>
    <col min="19" max="19" width="17" style="74" bestFit="1" customWidth="1"/>
    <col min="20" max="20" width="7.140625" style="74" bestFit="1" customWidth="1"/>
    <col min="21" max="21" width="16.7109375" bestFit="1" customWidth="1"/>
  </cols>
  <sheetData>
    <row r="1" spans="1:22">
      <c r="A1" s="70" t="s">
        <v>112</v>
      </c>
      <c r="B1" s="66"/>
      <c r="C1" s="66"/>
      <c r="D1" s="66"/>
      <c r="E1" s="66"/>
      <c r="F1" s="66"/>
      <c r="G1" s="66"/>
      <c r="H1" s="66"/>
      <c r="I1" s="66"/>
      <c r="J1" s="66"/>
      <c r="K1" s="66"/>
      <c r="L1" s="66"/>
      <c r="M1" s="60"/>
      <c r="U1" s="60"/>
      <c r="V1" s="60"/>
    </row>
    <row r="2" spans="1:22">
      <c r="A2" s="60"/>
      <c r="B2" s="60"/>
      <c r="C2" s="60"/>
      <c r="D2" s="60"/>
      <c r="E2" s="60"/>
      <c r="G2" s="60"/>
      <c r="H2" s="60"/>
      <c r="I2" s="60"/>
      <c r="J2" s="60"/>
      <c r="K2" s="60"/>
      <c r="L2" s="60"/>
      <c r="M2" s="60"/>
      <c r="U2" s="123"/>
      <c r="V2" s="60"/>
    </row>
    <row r="3" spans="1:22">
      <c r="A3" s="71" t="s">
        <v>113</v>
      </c>
      <c r="B3" s="71" t="s">
        <v>114</v>
      </c>
      <c r="C3" s="71" t="s">
        <v>115</v>
      </c>
      <c r="D3" s="72" t="s">
        <v>116</v>
      </c>
      <c r="E3" s="71" t="s">
        <v>117</v>
      </c>
      <c r="F3" s="72" t="s">
        <v>118</v>
      </c>
      <c r="G3" s="71" t="s">
        <v>2</v>
      </c>
      <c r="H3" s="71" t="s">
        <v>119</v>
      </c>
      <c r="I3" s="71" t="s">
        <v>120</v>
      </c>
      <c r="J3" s="72" t="s">
        <v>121</v>
      </c>
      <c r="K3" s="71" t="s">
        <v>122</v>
      </c>
      <c r="L3" s="71" t="s">
        <v>123</v>
      </c>
      <c r="M3" s="119" t="s">
        <v>124</v>
      </c>
      <c r="O3" s="120"/>
      <c r="P3" s="75" t="s">
        <v>114</v>
      </c>
      <c r="Q3" s="75" t="s">
        <v>115</v>
      </c>
      <c r="R3" s="75" t="s">
        <v>116</v>
      </c>
      <c r="S3" s="75" t="s">
        <v>117</v>
      </c>
      <c r="T3" s="75" t="s">
        <v>118</v>
      </c>
      <c r="U3" s="124" t="s">
        <v>125</v>
      </c>
      <c r="V3" s="60"/>
    </row>
    <row r="4" spans="1:22">
      <c r="A4" s="69" t="s">
        <v>126</v>
      </c>
      <c r="B4" s="68">
        <v>0</v>
      </c>
      <c r="C4" s="68">
        <v>739</v>
      </c>
      <c r="D4" s="67">
        <v>13</v>
      </c>
      <c r="E4" s="69">
        <v>12</v>
      </c>
      <c r="F4" s="67">
        <v>23</v>
      </c>
      <c r="G4" s="69" t="s">
        <v>95</v>
      </c>
      <c r="H4" s="69" t="s">
        <v>127</v>
      </c>
      <c r="I4" s="69" t="s">
        <v>128</v>
      </c>
      <c r="J4" s="67">
        <v>3</v>
      </c>
      <c r="K4" s="69" t="s">
        <v>129</v>
      </c>
      <c r="L4" s="69" t="s">
        <v>108</v>
      </c>
      <c r="M4" s="118">
        <f t="shared" ref="M4:M67" si="0">SUM(B4:C4)</f>
        <v>739</v>
      </c>
      <c r="N4" s="118"/>
      <c r="O4" s="121" t="s">
        <v>114</v>
      </c>
      <c r="P4" s="76">
        <v>1</v>
      </c>
      <c r="Q4" s="76"/>
      <c r="R4" s="76"/>
      <c r="S4" s="76"/>
      <c r="T4" s="76"/>
      <c r="U4" s="125"/>
      <c r="V4" s="60"/>
    </row>
    <row r="5" spans="1:22">
      <c r="A5" s="69" t="s">
        <v>130</v>
      </c>
      <c r="B5" s="68">
        <v>0</v>
      </c>
      <c r="C5" s="68">
        <v>1230</v>
      </c>
      <c r="D5" s="67">
        <v>25</v>
      </c>
      <c r="E5" s="69">
        <v>0</v>
      </c>
      <c r="F5" s="67">
        <v>32</v>
      </c>
      <c r="G5" s="69" t="s">
        <v>95</v>
      </c>
      <c r="H5" s="69" t="s">
        <v>131</v>
      </c>
      <c r="I5" s="69" t="s">
        <v>128</v>
      </c>
      <c r="J5" s="67">
        <v>1</v>
      </c>
      <c r="K5" s="69" t="s">
        <v>132</v>
      </c>
      <c r="L5" s="69" t="s">
        <v>98</v>
      </c>
      <c r="M5" s="118">
        <f t="shared" si="0"/>
        <v>1230</v>
      </c>
      <c r="N5" s="118"/>
      <c r="O5" s="121" t="s">
        <v>115</v>
      </c>
      <c r="P5" s="76">
        <v>2.0079239465737732E-2</v>
      </c>
      <c r="Q5" s="76">
        <v>1</v>
      </c>
      <c r="R5" s="76"/>
      <c r="S5" s="76"/>
      <c r="T5" s="76"/>
      <c r="U5" s="125"/>
      <c r="V5" s="60"/>
    </row>
    <row r="6" spans="1:22">
      <c r="A6" s="69" t="s">
        <v>133</v>
      </c>
      <c r="B6" s="68">
        <v>0</v>
      </c>
      <c r="C6" s="68">
        <v>389</v>
      </c>
      <c r="D6" s="67">
        <v>19</v>
      </c>
      <c r="E6" s="69">
        <v>119</v>
      </c>
      <c r="F6" s="67">
        <v>38</v>
      </c>
      <c r="G6" s="69" t="s">
        <v>95</v>
      </c>
      <c r="H6" s="69" t="s">
        <v>127</v>
      </c>
      <c r="I6" s="69" t="s">
        <v>128</v>
      </c>
      <c r="J6" s="67">
        <v>4</v>
      </c>
      <c r="K6" s="69" t="s">
        <v>134</v>
      </c>
      <c r="L6" s="69" t="s">
        <v>98</v>
      </c>
      <c r="M6" s="118">
        <f t="shared" si="0"/>
        <v>389</v>
      </c>
      <c r="N6" s="118"/>
      <c r="O6" s="121" t="s">
        <v>116</v>
      </c>
      <c r="P6" s="76">
        <v>-3.6226269183941368E-2</v>
      </c>
      <c r="Q6" s="76">
        <v>-5.0440712360716108E-2</v>
      </c>
      <c r="R6" s="76">
        <v>1</v>
      </c>
      <c r="S6" s="76"/>
      <c r="T6" s="76"/>
      <c r="U6" s="128">
        <f>CORREL(D4:D428,M4:M428)</f>
        <v>-6.1210007817118064E-2</v>
      </c>
      <c r="V6" s="60"/>
    </row>
    <row r="7" spans="1:22">
      <c r="A7" s="69" t="s">
        <v>130</v>
      </c>
      <c r="B7" s="68">
        <v>638</v>
      </c>
      <c r="C7" s="68">
        <v>347</v>
      </c>
      <c r="D7" s="67">
        <v>13</v>
      </c>
      <c r="E7" s="69">
        <v>14</v>
      </c>
      <c r="F7" s="67">
        <v>36</v>
      </c>
      <c r="G7" s="69" t="s">
        <v>95</v>
      </c>
      <c r="H7" s="69" t="s">
        <v>127</v>
      </c>
      <c r="I7" s="69" t="s">
        <v>128</v>
      </c>
      <c r="J7" s="67">
        <v>2</v>
      </c>
      <c r="K7" s="69" t="s">
        <v>129</v>
      </c>
      <c r="L7" s="69" t="s">
        <v>98</v>
      </c>
      <c r="M7" s="118">
        <f t="shared" si="0"/>
        <v>985</v>
      </c>
      <c r="N7" s="118"/>
      <c r="O7" s="121" t="s">
        <v>117</v>
      </c>
      <c r="P7" s="76">
        <v>-9.19098084023557E-3</v>
      </c>
      <c r="Q7" s="76">
        <v>4.8977961585641376E-2</v>
      </c>
      <c r="R7" s="76">
        <v>5.4455798466358771E-2</v>
      </c>
      <c r="S7" s="76">
        <v>1</v>
      </c>
      <c r="T7" s="76"/>
      <c r="U7" s="125"/>
      <c r="V7" s="60"/>
    </row>
    <row r="8" spans="1:22">
      <c r="A8" s="69" t="s">
        <v>135</v>
      </c>
      <c r="B8" s="68">
        <v>963</v>
      </c>
      <c r="C8" s="68">
        <v>4754</v>
      </c>
      <c r="D8" s="67">
        <v>40</v>
      </c>
      <c r="E8" s="69">
        <v>45</v>
      </c>
      <c r="F8" s="67">
        <v>31</v>
      </c>
      <c r="G8" s="69" t="s">
        <v>95</v>
      </c>
      <c r="H8" s="69" t="s">
        <v>127</v>
      </c>
      <c r="I8" s="69" t="s">
        <v>136</v>
      </c>
      <c r="J8" s="67">
        <v>3</v>
      </c>
      <c r="K8" s="69" t="s">
        <v>132</v>
      </c>
      <c r="L8" s="69" t="s">
        <v>108</v>
      </c>
      <c r="M8" s="118">
        <f t="shared" si="0"/>
        <v>5717</v>
      </c>
      <c r="N8" s="118"/>
      <c r="O8" s="122" t="s">
        <v>118</v>
      </c>
      <c r="P8" s="77">
        <v>-2.3693021351716345E-3</v>
      </c>
      <c r="Q8" s="77">
        <v>-2.8285886323050069E-2</v>
      </c>
      <c r="R8" s="77">
        <v>-3.7859094960171614E-3</v>
      </c>
      <c r="S8" s="77">
        <v>0.30679852918801254</v>
      </c>
      <c r="T8" s="77">
        <v>1</v>
      </c>
      <c r="U8" s="126">
        <f>CORREL(F4:F428,M4:M428)</f>
        <v>-2.2624645035473141E-2</v>
      </c>
      <c r="V8" s="60"/>
    </row>
    <row r="9" spans="1:22">
      <c r="A9" s="69" t="s">
        <v>130</v>
      </c>
      <c r="B9" s="68">
        <v>2827</v>
      </c>
      <c r="C9" s="68">
        <v>0</v>
      </c>
      <c r="D9" s="67">
        <v>11</v>
      </c>
      <c r="E9" s="69">
        <v>13</v>
      </c>
      <c r="F9" s="67">
        <v>25</v>
      </c>
      <c r="G9" s="69" t="s">
        <v>95</v>
      </c>
      <c r="H9" s="69" t="s">
        <v>137</v>
      </c>
      <c r="I9" s="69" t="s">
        <v>128</v>
      </c>
      <c r="J9" s="67">
        <v>1</v>
      </c>
      <c r="K9" s="69" t="s">
        <v>132</v>
      </c>
      <c r="L9" s="69" t="s">
        <v>108</v>
      </c>
      <c r="M9" s="118">
        <f t="shared" si="0"/>
        <v>2827</v>
      </c>
      <c r="N9" s="118"/>
      <c r="U9" s="60"/>
      <c r="V9" s="60"/>
    </row>
    <row r="10" spans="1:22">
      <c r="A10" s="69" t="s">
        <v>133</v>
      </c>
      <c r="B10" s="68">
        <v>0</v>
      </c>
      <c r="C10" s="68">
        <v>229</v>
      </c>
      <c r="D10" s="67">
        <v>13</v>
      </c>
      <c r="E10" s="69">
        <v>16</v>
      </c>
      <c r="F10" s="67">
        <v>26</v>
      </c>
      <c r="G10" s="69" t="s">
        <v>95</v>
      </c>
      <c r="H10" s="69" t="s">
        <v>137</v>
      </c>
      <c r="I10" s="69" t="s">
        <v>128</v>
      </c>
      <c r="J10" s="67">
        <v>3</v>
      </c>
      <c r="K10" s="69" t="s">
        <v>129</v>
      </c>
      <c r="L10" s="69" t="s">
        <v>108</v>
      </c>
      <c r="M10" s="118">
        <f t="shared" si="0"/>
        <v>229</v>
      </c>
      <c r="N10" s="118"/>
      <c r="U10" s="60"/>
      <c r="V10" s="60"/>
    </row>
    <row r="11" spans="1:22">
      <c r="A11" s="69" t="s">
        <v>138</v>
      </c>
      <c r="B11" s="68">
        <v>0</v>
      </c>
      <c r="C11" s="68">
        <v>533</v>
      </c>
      <c r="D11" s="67">
        <v>14</v>
      </c>
      <c r="E11" s="69">
        <v>2</v>
      </c>
      <c r="F11" s="67">
        <v>27</v>
      </c>
      <c r="G11" s="69" t="s">
        <v>95</v>
      </c>
      <c r="H11" s="69" t="s">
        <v>127</v>
      </c>
      <c r="I11" s="69" t="s">
        <v>128</v>
      </c>
      <c r="J11" s="67">
        <v>1</v>
      </c>
      <c r="K11" s="69" t="s">
        <v>129</v>
      </c>
      <c r="L11" s="69" t="s">
        <v>108</v>
      </c>
      <c r="M11" s="118">
        <f t="shared" si="0"/>
        <v>533</v>
      </c>
      <c r="N11" s="118"/>
      <c r="O11" s="127" t="s">
        <v>139</v>
      </c>
      <c r="U11" s="60"/>
      <c r="V11" s="60"/>
    </row>
    <row r="12" spans="1:22">
      <c r="A12" s="69" t="s">
        <v>126</v>
      </c>
      <c r="B12" s="68">
        <v>6509</v>
      </c>
      <c r="C12" s="68">
        <v>493</v>
      </c>
      <c r="D12" s="67">
        <v>37</v>
      </c>
      <c r="E12" s="69">
        <v>9</v>
      </c>
      <c r="F12" s="67">
        <v>25</v>
      </c>
      <c r="G12" s="69" t="s">
        <v>95</v>
      </c>
      <c r="H12" s="69" t="s">
        <v>127</v>
      </c>
      <c r="I12" s="69" t="s">
        <v>128</v>
      </c>
      <c r="J12" s="67">
        <v>2</v>
      </c>
      <c r="K12" s="69" t="s">
        <v>132</v>
      </c>
      <c r="L12" s="69" t="s">
        <v>98</v>
      </c>
      <c r="M12" s="118">
        <f t="shared" si="0"/>
        <v>7002</v>
      </c>
      <c r="N12" s="118"/>
      <c r="O12" s="153" t="s">
        <v>140</v>
      </c>
      <c r="P12" s="153"/>
      <c r="Q12" s="153"/>
      <c r="R12" s="153"/>
      <c r="U12" s="60"/>
      <c r="V12" s="60"/>
    </row>
    <row r="13" spans="1:22">
      <c r="A13" s="69" t="s">
        <v>126</v>
      </c>
      <c r="B13" s="68">
        <v>966</v>
      </c>
      <c r="C13" s="68">
        <v>0</v>
      </c>
      <c r="D13" s="67">
        <v>25</v>
      </c>
      <c r="E13" s="69">
        <v>4</v>
      </c>
      <c r="F13" s="67">
        <v>43</v>
      </c>
      <c r="G13" s="69" t="s">
        <v>106</v>
      </c>
      <c r="H13" s="69" t="s">
        <v>131</v>
      </c>
      <c r="I13" s="69" t="s">
        <v>128</v>
      </c>
      <c r="J13" s="67">
        <v>1</v>
      </c>
      <c r="K13" s="69" t="s">
        <v>132</v>
      </c>
      <c r="L13" s="69" t="s">
        <v>98</v>
      </c>
      <c r="M13" s="118">
        <f t="shared" si="0"/>
        <v>966</v>
      </c>
      <c r="N13" s="118"/>
      <c r="O13" s="153"/>
      <c r="P13" s="153"/>
      <c r="Q13" s="153"/>
      <c r="R13" s="153"/>
      <c r="U13" s="60"/>
      <c r="V13" s="60"/>
    </row>
    <row r="14" spans="1:22">
      <c r="A14" s="69" t="s">
        <v>138</v>
      </c>
      <c r="B14" s="68">
        <v>0</v>
      </c>
      <c r="C14" s="68">
        <v>989</v>
      </c>
      <c r="D14" s="67">
        <v>49</v>
      </c>
      <c r="E14" s="69">
        <v>0</v>
      </c>
      <c r="F14" s="67">
        <v>32</v>
      </c>
      <c r="G14" s="69" t="s">
        <v>95</v>
      </c>
      <c r="H14" s="69" t="s">
        <v>127</v>
      </c>
      <c r="I14" s="69" t="s">
        <v>136</v>
      </c>
      <c r="J14" s="67">
        <v>2</v>
      </c>
      <c r="K14" s="69" t="s">
        <v>134</v>
      </c>
      <c r="L14" s="69" t="s">
        <v>98</v>
      </c>
      <c r="M14" s="118">
        <f t="shared" si="0"/>
        <v>989</v>
      </c>
      <c r="N14" s="118"/>
      <c r="O14" s="153"/>
      <c r="P14" s="153"/>
      <c r="Q14" s="153"/>
      <c r="R14" s="153"/>
      <c r="U14" s="60"/>
      <c r="V14" s="60"/>
    </row>
    <row r="15" spans="1:22">
      <c r="A15" s="69" t="s">
        <v>133</v>
      </c>
      <c r="B15" s="68">
        <v>0</v>
      </c>
      <c r="C15" s="68">
        <v>3305</v>
      </c>
      <c r="D15" s="67">
        <v>11</v>
      </c>
      <c r="E15" s="69">
        <v>15</v>
      </c>
      <c r="F15" s="67">
        <v>34</v>
      </c>
      <c r="G15" s="69" t="s">
        <v>95</v>
      </c>
      <c r="H15" s="69" t="s">
        <v>127</v>
      </c>
      <c r="I15" s="69" t="s">
        <v>136</v>
      </c>
      <c r="J15" s="67">
        <v>2</v>
      </c>
      <c r="K15" s="69" t="s">
        <v>129</v>
      </c>
      <c r="L15" s="69" t="s">
        <v>108</v>
      </c>
      <c r="M15" s="118">
        <f t="shared" si="0"/>
        <v>3305</v>
      </c>
      <c r="N15" s="118"/>
      <c r="O15" s="153"/>
      <c r="P15" s="153"/>
      <c r="Q15" s="153"/>
      <c r="R15" s="153"/>
      <c r="U15" s="60"/>
      <c r="V15" s="60"/>
    </row>
    <row r="16" spans="1:22">
      <c r="A16" s="69" t="s">
        <v>138</v>
      </c>
      <c r="B16" s="68">
        <v>322</v>
      </c>
      <c r="C16" s="68">
        <v>578</v>
      </c>
      <c r="D16" s="67">
        <v>10</v>
      </c>
      <c r="E16" s="69">
        <v>14</v>
      </c>
      <c r="F16" s="67">
        <v>26</v>
      </c>
      <c r="G16" s="69" t="s">
        <v>95</v>
      </c>
      <c r="H16" s="69" t="s">
        <v>137</v>
      </c>
      <c r="I16" s="69" t="s">
        <v>128</v>
      </c>
      <c r="J16" s="67">
        <v>1</v>
      </c>
      <c r="K16" s="69" t="s">
        <v>132</v>
      </c>
      <c r="L16" s="69" t="s">
        <v>108</v>
      </c>
      <c r="M16" s="118">
        <f t="shared" si="0"/>
        <v>900</v>
      </c>
      <c r="N16" s="118"/>
      <c r="O16" s="153"/>
      <c r="P16" s="153"/>
      <c r="Q16" s="153"/>
      <c r="R16" s="153"/>
      <c r="U16" s="60"/>
      <c r="V16" s="60"/>
    </row>
    <row r="17" spans="1:21">
      <c r="A17" s="69" t="s">
        <v>133</v>
      </c>
      <c r="B17" s="68">
        <v>0</v>
      </c>
      <c r="C17" s="68">
        <v>821</v>
      </c>
      <c r="D17" s="67">
        <v>25</v>
      </c>
      <c r="E17" s="69">
        <v>63</v>
      </c>
      <c r="F17" s="67">
        <v>44</v>
      </c>
      <c r="G17" s="69" t="s">
        <v>95</v>
      </c>
      <c r="H17" s="69" t="s">
        <v>127</v>
      </c>
      <c r="I17" s="69" t="s">
        <v>128</v>
      </c>
      <c r="J17" s="67">
        <v>1</v>
      </c>
      <c r="K17" s="69" t="s">
        <v>132</v>
      </c>
      <c r="L17" s="69" t="s">
        <v>98</v>
      </c>
      <c r="M17" s="118">
        <f t="shared" si="0"/>
        <v>821</v>
      </c>
      <c r="N17" s="118"/>
      <c r="O17" s="153"/>
      <c r="P17" s="153"/>
      <c r="Q17" s="153"/>
      <c r="R17" s="153"/>
      <c r="U17" s="60"/>
    </row>
    <row r="18" spans="1:21">
      <c r="A18" s="69" t="s">
        <v>133</v>
      </c>
      <c r="B18" s="68">
        <v>396</v>
      </c>
      <c r="C18" s="68">
        <v>228</v>
      </c>
      <c r="D18" s="67">
        <v>13</v>
      </c>
      <c r="E18" s="69">
        <v>26</v>
      </c>
      <c r="F18" s="67">
        <v>46</v>
      </c>
      <c r="G18" s="69" t="s">
        <v>95</v>
      </c>
      <c r="H18" s="69" t="s">
        <v>127</v>
      </c>
      <c r="I18" s="69" t="s">
        <v>128</v>
      </c>
      <c r="J18" s="67">
        <v>3</v>
      </c>
      <c r="K18" s="69" t="s">
        <v>129</v>
      </c>
      <c r="L18" s="69" t="s">
        <v>108</v>
      </c>
      <c r="M18" s="118">
        <f t="shared" si="0"/>
        <v>624</v>
      </c>
      <c r="N18" s="118"/>
      <c r="O18" s="153"/>
      <c r="P18" s="153"/>
      <c r="Q18" s="153"/>
      <c r="R18" s="153"/>
      <c r="U18" s="60"/>
    </row>
    <row r="19" spans="1:21">
      <c r="A19" s="69" t="s">
        <v>141</v>
      </c>
      <c r="B19" s="68">
        <v>0</v>
      </c>
      <c r="C19" s="68">
        <v>129</v>
      </c>
      <c r="D19" s="67">
        <v>31</v>
      </c>
      <c r="E19" s="69">
        <v>8</v>
      </c>
      <c r="F19" s="67">
        <v>39</v>
      </c>
      <c r="G19" s="69" t="s">
        <v>95</v>
      </c>
      <c r="H19" s="69" t="s">
        <v>131</v>
      </c>
      <c r="I19" s="69" t="s">
        <v>128</v>
      </c>
      <c r="J19" s="67">
        <v>4</v>
      </c>
      <c r="K19" s="69" t="s">
        <v>134</v>
      </c>
      <c r="L19" s="69" t="s">
        <v>108</v>
      </c>
      <c r="M19" s="118">
        <f t="shared" si="0"/>
        <v>129</v>
      </c>
      <c r="N19" s="118"/>
      <c r="U19" s="60"/>
    </row>
    <row r="20" spans="1:21">
      <c r="A20" s="69" t="s">
        <v>130</v>
      </c>
      <c r="B20" s="68">
        <v>652</v>
      </c>
      <c r="C20" s="68">
        <v>732</v>
      </c>
      <c r="D20" s="67">
        <v>49</v>
      </c>
      <c r="E20" s="69">
        <v>4</v>
      </c>
      <c r="F20" s="67">
        <v>25</v>
      </c>
      <c r="G20" s="69" t="s">
        <v>106</v>
      </c>
      <c r="H20" s="69" t="s">
        <v>131</v>
      </c>
      <c r="I20" s="69" t="s">
        <v>128</v>
      </c>
      <c r="J20" s="67">
        <v>2</v>
      </c>
      <c r="K20" s="69" t="s">
        <v>132</v>
      </c>
      <c r="L20" s="69" t="s">
        <v>98</v>
      </c>
      <c r="M20" s="118">
        <f t="shared" si="0"/>
        <v>1384</v>
      </c>
      <c r="N20" s="118"/>
      <c r="U20" s="60"/>
    </row>
    <row r="21" spans="1:21">
      <c r="A21" s="69" t="s">
        <v>133</v>
      </c>
      <c r="B21" s="68">
        <v>708</v>
      </c>
      <c r="C21" s="68">
        <v>683</v>
      </c>
      <c r="D21" s="67">
        <v>13</v>
      </c>
      <c r="E21" s="69">
        <v>33</v>
      </c>
      <c r="F21" s="67">
        <v>31</v>
      </c>
      <c r="G21" s="69" t="s">
        <v>95</v>
      </c>
      <c r="H21" s="69" t="s">
        <v>127</v>
      </c>
      <c r="I21" s="69" t="s">
        <v>128</v>
      </c>
      <c r="J21" s="67">
        <v>2</v>
      </c>
      <c r="K21" s="69" t="s">
        <v>132</v>
      </c>
      <c r="L21" s="69" t="s">
        <v>108</v>
      </c>
      <c r="M21" s="118">
        <f t="shared" si="0"/>
        <v>1391</v>
      </c>
      <c r="N21" s="118"/>
      <c r="U21" s="60"/>
    </row>
    <row r="22" spans="1:21">
      <c r="A22" s="69" t="s">
        <v>142</v>
      </c>
      <c r="B22" s="68">
        <v>207</v>
      </c>
      <c r="C22" s="68">
        <v>0</v>
      </c>
      <c r="D22" s="67">
        <v>28</v>
      </c>
      <c r="E22" s="69">
        <v>116</v>
      </c>
      <c r="F22" s="67">
        <v>47</v>
      </c>
      <c r="G22" s="69" t="s">
        <v>95</v>
      </c>
      <c r="H22" s="69" t="s">
        <v>127</v>
      </c>
      <c r="I22" s="69" t="s">
        <v>128</v>
      </c>
      <c r="J22" s="67">
        <v>4</v>
      </c>
      <c r="K22" s="69" t="s">
        <v>132</v>
      </c>
      <c r="L22" s="69" t="s">
        <v>108</v>
      </c>
      <c r="M22" s="118">
        <f t="shared" si="0"/>
        <v>207</v>
      </c>
      <c r="N22" s="118"/>
      <c r="U22" s="60"/>
    </row>
    <row r="23" spans="1:21">
      <c r="A23" s="69" t="s">
        <v>135</v>
      </c>
      <c r="B23" s="68">
        <v>287</v>
      </c>
      <c r="C23" s="68">
        <v>12348</v>
      </c>
      <c r="D23" s="67">
        <v>7</v>
      </c>
      <c r="E23" s="69">
        <v>2</v>
      </c>
      <c r="F23" s="67">
        <v>23</v>
      </c>
      <c r="G23" s="69" t="s">
        <v>106</v>
      </c>
      <c r="H23" s="69" t="s">
        <v>131</v>
      </c>
      <c r="I23" s="69" t="s">
        <v>136</v>
      </c>
      <c r="J23" s="67">
        <v>2</v>
      </c>
      <c r="K23" s="69" t="s">
        <v>132</v>
      </c>
      <c r="L23" s="69" t="s">
        <v>98</v>
      </c>
      <c r="M23" s="118">
        <f t="shared" si="0"/>
        <v>12635</v>
      </c>
      <c r="N23" s="118"/>
      <c r="U23" s="60"/>
    </row>
    <row r="24" spans="1:21">
      <c r="A24" s="69" t="s">
        <v>130</v>
      </c>
      <c r="B24" s="68">
        <v>0</v>
      </c>
      <c r="C24" s="68">
        <v>17545</v>
      </c>
      <c r="D24" s="67">
        <v>34</v>
      </c>
      <c r="E24" s="69">
        <v>16</v>
      </c>
      <c r="F24" s="67">
        <v>22</v>
      </c>
      <c r="G24" s="69" t="s">
        <v>106</v>
      </c>
      <c r="H24" s="69" t="s">
        <v>131</v>
      </c>
      <c r="I24" s="69" t="s">
        <v>128</v>
      </c>
      <c r="J24" s="67">
        <v>4</v>
      </c>
      <c r="K24" s="69" t="s">
        <v>132</v>
      </c>
      <c r="L24" s="69" t="s">
        <v>98</v>
      </c>
      <c r="M24" s="118">
        <f t="shared" si="0"/>
        <v>17545</v>
      </c>
      <c r="N24" s="118"/>
      <c r="U24" s="60"/>
    </row>
    <row r="25" spans="1:21">
      <c r="A25" s="69" t="s">
        <v>130</v>
      </c>
      <c r="B25" s="68">
        <v>101</v>
      </c>
      <c r="C25" s="68">
        <v>3871</v>
      </c>
      <c r="D25" s="67">
        <v>13</v>
      </c>
      <c r="E25" s="69">
        <v>5</v>
      </c>
      <c r="F25" s="67">
        <v>26</v>
      </c>
      <c r="G25" s="69" t="s">
        <v>106</v>
      </c>
      <c r="H25" s="69" t="s">
        <v>131</v>
      </c>
      <c r="I25" s="69" t="s">
        <v>136</v>
      </c>
      <c r="J25" s="67">
        <v>4</v>
      </c>
      <c r="K25" s="69" t="s">
        <v>132</v>
      </c>
      <c r="L25" s="69" t="s">
        <v>98</v>
      </c>
      <c r="M25" s="118">
        <f t="shared" si="0"/>
        <v>3972</v>
      </c>
      <c r="N25" s="118"/>
      <c r="U25" s="60"/>
    </row>
    <row r="26" spans="1:21">
      <c r="A26" s="69" t="s">
        <v>130</v>
      </c>
      <c r="B26" s="68">
        <v>0</v>
      </c>
      <c r="C26" s="68">
        <v>0</v>
      </c>
      <c r="D26" s="67">
        <v>25</v>
      </c>
      <c r="E26" s="69">
        <v>23</v>
      </c>
      <c r="F26" s="67">
        <v>19</v>
      </c>
      <c r="G26" s="69" t="s">
        <v>95</v>
      </c>
      <c r="H26" s="69" t="s">
        <v>137</v>
      </c>
      <c r="I26" s="69" t="s">
        <v>128</v>
      </c>
      <c r="J26" s="67">
        <v>4</v>
      </c>
      <c r="K26" s="69" t="s">
        <v>132</v>
      </c>
      <c r="L26" s="69" t="s">
        <v>98</v>
      </c>
      <c r="M26" s="118">
        <f t="shared" si="0"/>
        <v>0</v>
      </c>
      <c r="N26" s="118"/>
      <c r="U26" s="60"/>
    </row>
    <row r="27" spans="1:21">
      <c r="A27" s="69" t="s">
        <v>130</v>
      </c>
      <c r="B27" s="68">
        <v>0</v>
      </c>
      <c r="C27" s="68">
        <v>485</v>
      </c>
      <c r="D27" s="67">
        <v>37</v>
      </c>
      <c r="E27" s="69">
        <v>23</v>
      </c>
      <c r="F27" s="67">
        <v>27</v>
      </c>
      <c r="G27" s="69" t="s">
        <v>106</v>
      </c>
      <c r="H27" s="69" t="s">
        <v>131</v>
      </c>
      <c r="I27" s="69" t="s">
        <v>128</v>
      </c>
      <c r="J27" s="67">
        <v>2</v>
      </c>
      <c r="K27" s="69" t="s">
        <v>134</v>
      </c>
      <c r="L27" s="69" t="s">
        <v>98</v>
      </c>
      <c r="M27" s="118">
        <f t="shared" si="0"/>
        <v>485</v>
      </c>
      <c r="N27" s="118"/>
      <c r="U27" s="60"/>
    </row>
    <row r="28" spans="1:21">
      <c r="A28" s="69" t="s">
        <v>133</v>
      </c>
      <c r="B28" s="68">
        <v>0</v>
      </c>
      <c r="C28" s="68">
        <v>10723</v>
      </c>
      <c r="D28" s="67">
        <v>11</v>
      </c>
      <c r="E28" s="69">
        <v>15</v>
      </c>
      <c r="F28" s="67">
        <v>39</v>
      </c>
      <c r="G28" s="69" t="s">
        <v>95</v>
      </c>
      <c r="H28" s="69" t="s">
        <v>127</v>
      </c>
      <c r="I28" s="69" t="s">
        <v>136</v>
      </c>
      <c r="J28" s="67">
        <v>2</v>
      </c>
      <c r="K28" s="69" t="s">
        <v>129</v>
      </c>
      <c r="L28" s="69" t="s">
        <v>108</v>
      </c>
      <c r="M28" s="118">
        <f t="shared" si="0"/>
        <v>10723</v>
      </c>
      <c r="N28" s="118"/>
      <c r="U28" s="60"/>
    </row>
    <row r="29" spans="1:21">
      <c r="A29" s="69" t="s">
        <v>138</v>
      </c>
      <c r="B29" s="68">
        <v>141</v>
      </c>
      <c r="C29" s="68">
        <v>245</v>
      </c>
      <c r="D29" s="67">
        <v>22</v>
      </c>
      <c r="E29" s="69">
        <v>33</v>
      </c>
      <c r="F29" s="67">
        <v>26</v>
      </c>
      <c r="G29" s="69" t="s">
        <v>95</v>
      </c>
      <c r="H29" s="69" t="s">
        <v>127</v>
      </c>
      <c r="I29" s="69" t="s">
        <v>128</v>
      </c>
      <c r="J29" s="67">
        <v>3</v>
      </c>
      <c r="K29" s="69" t="s">
        <v>132</v>
      </c>
      <c r="L29" s="69" t="s">
        <v>108</v>
      </c>
      <c r="M29" s="118">
        <f t="shared" si="0"/>
        <v>386</v>
      </c>
      <c r="N29" s="118"/>
      <c r="U29" s="60"/>
    </row>
    <row r="30" spans="1:21">
      <c r="A30" s="69" t="s">
        <v>141</v>
      </c>
      <c r="B30" s="68">
        <v>0</v>
      </c>
      <c r="C30" s="68">
        <v>0</v>
      </c>
      <c r="D30" s="67">
        <v>19</v>
      </c>
      <c r="E30" s="69">
        <v>58</v>
      </c>
      <c r="F30" s="67">
        <v>50</v>
      </c>
      <c r="G30" s="69" t="s">
        <v>95</v>
      </c>
      <c r="H30" s="69" t="s">
        <v>127</v>
      </c>
      <c r="I30" s="69" t="s">
        <v>100</v>
      </c>
      <c r="J30" s="67">
        <v>4</v>
      </c>
      <c r="K30" s="69" t="s">
        <v>132</v>
      </c>
      <c r="L30" s="69" t="s">
        <v>98</v>
      </c>
      <c r="M30" s="118">
        <f t="shared" si="0"/>
        <v>0</v>
      </c>
      <c r="N30" s="118"/>
      <c r="U30" s="60"/>
    </row>
    <row r="31" spans="1:21">
      <c r="A31" s="69" t="s">
        <v>141</v>
      </c>
      <c r="B31" s="68">
        <v>2484</v>
      </c>
      <c r="C31" s="68">
        <v>0</v>
      </c>
      <c r="D31" s="67">
        <v>49</v>
      </c>
      <c r="E31" s="69">
        <v>46</v>
      </c>
      <c r="F31" s="67">
        <v>34</v>
      </c>
      <c r="G31" s="69" t="s">
        <v>95</v>
      </c>
      <c r="H31" s="69" t="s">
        <v>127</v>
      </c>
      <c r="I31" s="69" t="s">
        <v>100</v>
      </c>
      <c r="J31" s="67">
        <v>1</v>
      </c>
      <c r="K31" s="69" t="s">
        <v>132</v>
      </c>
      <c r="L31" s="69" t="s">
        <v>108</v>
      </c>
      <c r="M31" s="118">
        <f t="shared" si="0"/>
        <v>2484</v>
      </c>
      <c r="N31" s="118"/>
      <c r="U31" s="60"/>
    </row>
    <row r="32" spans="1:21">
      <c r="A32" s="69" t="s">
        <v>126</v>
      </c>
      <c r="B32" s="68">
        <v>237</v>
      </c>
      <c r="C32" s="68">
        <v>236</v>
      </c>
      <c r="D32" s="67">
        <v>37</v>
      </c>
      <c r="E32" s="69">
        <v>24</v>
      </c>
      <c r="F32" s="67">
        <v>23</v>
      </c>
      <c r="G32" s="69" t="s">
        <v>95</v>
      </c>
      <c r="H32" s="69" t="s">
        <v>127</v>
      </c>
      <c r="I32" s="69" t="s">
        <v>136</v>
      </c>
      <c r="J32" s="67">
        <v>4</v>
      </c>
      <c r="K32" s="69" t="s">
        <v>132</v>
      </c>
      <c r="L32" s="69" t="s">
        <v>108</v>
      </c>
      <c r="M32" s="118">
        <f t="shared" si="0"/>
        <v>473</v>
      </c>
      <c r="N32" s="118"/>
      <c r="U32" s="60"/>
    </row>
    <row r="33" spans="1:21">
      <c r="A33" s="69" t="s">
        <v>126</v>
      </c>
      <c r="B33" s="68">
        <v>0</v>
      </c>
      <c r="C33" s="68">
        <v>485</v>
      </c>
      <c r="D33" s="67">
        <v>19</v>
      </c>
      <c r="E33" s="69">
        <v>12</v>
      </c>
      <c r="F33" s="67">
        <v>23</v>
      </c>
      <c r="G33" s="69" t="s">
        <v>95</v>
      </c>
      <c r="H33" s="69" t="s">
        <v>127</v>
      </c>
      <c r="I33" s="69" t="s">
        <v>128</v>
      </c>
      <c r="J33" s="67">
        <v>2</v>
      </c>
      <c r="K33" s="69" t="s">
        <v>132</v>
      </c>
      <c r="L33" s="69" t="s">
        <v>108</v>
      </c>
      <c r="M33" s="118">
        <f t="shared" si="0"/>
        <v>485</v>
      </c>
      <c r="N33" s="118"/>
      <c r="U33" s="60"/>
    </row>
    <row r="34" spans="1:21">
      <c r="A34" s="69" t="s">
        <v>135</v>
      </c>
      <c r="B34" s="68">
        <v>335</v>
      </c>
      <c r="C34" s="68">
        <v>1708</v>
      </c>
      <c r="D34" s="67">
        <v>37</v>
      </c>
      <c r="E34" s="69">
        <v>7</v>
      </c>
      <c r="F34" s="67">
        <v>46</v>
      </c>
      <c r="G34" s="69" t="s">
        <v>95</v>
      </c>
      <c r="H34" s="69" t="s">
        <v>127</v>
      </c>
      <c r="I34" s="69" t="s">
        <v>100</v>
      </c>
      <c r="J34" s="67">
        <v>4</v>
      </c>
      <c r="K34" s="69" t="s">
        <v>132</v>
      </c>
      <c r="L34" s="69" t="s">
        <v>98</v>
      </c>
      <c r="M34" s="118">
        <f t="shared" si="0"/>
        <v>2043</v>
      </c>
      <c r="N34" s="118"/>
      <c r="U34" s="60"/>
    </row>
    <row r="35" spans="1:21">
      <c r="A35" s="69" t="s">
        <v>126</v>
      </c>
      <c r="B35" s="68">
        <v>3565</v>
      </c>
      <c r="C35" s="68">
        <v>0</v>
      </c>
      <c r="D35" s="67">
        <v>31</v>
      </c>
      <c r="E35" s="69">
        <v>32</v>
      </c>
      <c r="F35" s="67">
        <v>35</v>
      </c>
      <c r="G35" s="69" t="s">
        <v>95</v>
      </c>
      <c r="H35" s="69" t="s">
        <v>127</v>
      </c>
      <c r="I35" s="69" t="s">
        <v>128</v>
      </c>
      <c r="J35" s="67">
        <v>3</v>
      </c>
      <c r="K35" s="69" t="s">
        <v>132</v>
      </c>
      <c r="L35" s="69" t="s">
        <v>108</v>
      </c>
      <c r="M35" s="118">
        <f t="shared" si="0"/>
        <v>3565</v>
      </c>
      <c r="N35" s="118"/>
      <c r="U35" s="60"/>
    </row>
    <row r="36" spans="1:21">
      <c r="A36" s="69" t="s">
        <v>126</v>
      </c>
      <c r="B36" s="68">
        <v>0</v>
      </c>
      <c r="C36" s="68">
        <v>407</v>
      </c>
      <c r="D36" s="67">
        <v>13</v>
      </c>
      <c r="E36" s="69">
        <v>2</v>
      </c>
      <c r="F36" s="67">
        <v>28</v>
      </c>
      <c r="G36" s="69" t="s">
        <v>106</v>
      </c>
      <c r="H36" s="69" t="s">
        <v>131</v>
      </c>
      <c r="I36" s="69" t="s">
        <v>128</v>
      </c>
      <c r="J36" s="67">
        <v>2</v>
      </c>
      <c r="K36" s="69" t="s">
        <v>132</v>
      </c>
      <c r="L36" s="69" t="s">
        <v>108</v>
      </c>
      <c r="M36" s="118">
        <f t="shared" si="0"/>
        <v>407</v>
      </c>
      <c r="N36" s="118"/>
      <c r="U36" s="60"/>
    </row>
    <row r="37" spans="1:21">
      <c r="A37" s="69" t="s">
        <v>138</v>
      </c>
      <c r="B37" s="68">
        <v>16647</v>
      </c>
      <c r="C37" s="68">
        <v>895</v>
      </c>
      <c r="D37" s="67">
        <v>16</v>
      </c>
      <c r="E37" s="69">
        <v>34</v>
      </c>
      <c r="F37" s="67">
        <v>25</v>
      </c>
      <c r="G37" s="69" t="s">
        <v>95</v>
      </c>
      <c r="H37" s="69" t="s">
        <v>127</v>
      </c>
      <c r="I37" s="69" t="s">
        <v>136</v>
      </c>
      <c r="J37" s="67">
        <v>4</v>
      </c>
      <c r="K37" s="69" t="s">
        <v>132</v>
      </c>
      <c r="L37" s="69" t="s">
        <v>108</v>
      </c>
      <c r="M37" s="118">
        <f t="shared" si="0"/>
        <v>17542</v>
      </c>
      <c r="N37" s="118"/>
      <c r="U37" s="60"/>
    </row>
    <row r="38" spans="1:21">
      <c r="A38" s="69" t="s">
        <v>138</v>
      </c>
      <c r="B38" s="68">
        <v>0</v>
      </c>
      <c r="C38" s="68">
        <v>150</v>
      </c>
      <c r="D38" s="67">
        <v>49</v>
      </c>
      <c r="E38" s="69">
        <v>46</v>
      </c>
      <c r="F38" s="67">
        <v>36</v>
      </c>
      <c r="G38" s="69" t="s">
        <v>106</v>
      </c>
      <c r="H38" s="69" t="s">
        <v>131</v>
      </c>
      <c r="I38" s="69" t="s">
        <v>136</v>
      </c>
      <c r="J38" s="67">
        <v>4</v>
      </c>
      <c r="K38" s="69" t="s">
        <v>132</v>
      </c>
      <c r="L38" s="69" t="s">
        <v>98</v>
      </c>
      <c r="M38" s="118">
        <f t="shared" si="0"/>
        <v>150</v>
      </c>
      <c r="N38" s="118"/>
      <c r="U38" s="60"/>
    </row>
    <row r="39" spans="1:21">
      <c r="A39" s="69" t="s">
        <v>126</v>
      </c>
      <c r="B39" s="68">
        <v>0</v>
      </c>
      <c r="C39" s="68">
        <v>490</v>
      </c>
      <c r="D39" s="67">
        <v>5</v>
      </c>
      <c r="E39" s="69">
        <v>41</v>
      </c>
      <c r="F39" s="67">
        <v>41</v>
      </c>
      <c r="G39" s="69" t="s">
        <v>95</v>
      </c>
      <c r="H39" s="69" t="s">
        <v>127</v>
      </c>
      <c r="I39" s="69" t="s">
        <v>128</v>
      </c>
      <c r="J39" s="67">
        <v>1</v>
      </c>
      <c r="K39" s="69" t="s">
        <v>129</v>
      </c>
      <c r="L39" s="69" t="s">
        <v>108</v>
      </c>
      <c r="M39" s="118">
        <f t="shared" si="0"/>
        <v>490</v>
      </c>
      <c r="N39" s="118"/>
      <c r="U39" s="60"/>
    </row>
    <row r="40" spans="1:21">
      <c r="A40" s="69" t="s">
        <v>130</v>
      </c>
      <c r="B40" s="68">
        <v>0</v>
      </c>
      <c r="C40" s="68">
        <v>162</v>
      </c>
      <c r="D40" s="67">
        <v>25</v>
      </c>
      <c r="E40" s="69">
        <v>1</v>
      </c>
      <c r="F40" s="67">
        <v>54</v>
      </c>
      <c r="G40" s="69" t="s">
        <v>95</v>
      </c>
      <c r="H40" s="69" t="s">
        <v>131</v>
      </c>
      <c r="I40" s="69" t="s">
        <v>128</v>
      </c>
      <c r="J40" s="67">
        <v>1</v>
      </c>
      <c r="K40" s="69" t="s">
        <v>132</v>
      </c>
      <c r="L40" s="69" t="s">
        <v>98</v>
      </c>
      <c r="M40" s="118">
        <f t="shared" si="0"/>
        <v>162</v>
      </c>
      <c r="N40" s="118"/>
      <c r="U40" s="60"/>
    </row>
    <row r="41" spans="1:21">
      <c r="A41" s="69" t="s">
        <v>126</v>
      </c>
      <c r="B41" s="68">
        <v>940</v>
      </c>
      <c r="C41" s="68">
        <v>715</v>
      </c>
      <c r="D41" s="67">
        <v>9</v>
      </c>
      <c r="E41" s="69">
        <v>40</v>
      </c>
      <c r="F41" s="67">
        <v>43</v>
      </c>
      <c r="G41" s="69" t="s">
        <v>106</v>
      </c>
      <c r="H41" s="69" t="s">
        <v>131</v>
      </c>
      <c r="I41" s="69" t="s">
        <v>128</v>
      </c>
      <c r="J41" s="67">
        <v>2</v>
      </c>
      <c r="K41" s="69" t="s">
        <v>129</v>
      </c>
      <c r="L41" s="69" t="s">
        <v>108</v>
      </c>
      <c r="M41" s="118">
        <f t="shared" si="0"/>
        <v>1655</v>
      </c>
      <c r="N41" s="118"/>
      <c r="U41" s="60"/>
    </row>
    <row r="42" spans="1:21">
      <c r="A42" s="69" t="s">
        <v>126</v>
      </c>
      <c r="B42" s="68">
        <v>0</v>
      </c>
      <c r="C42" s="68">
        <v>323</v>
      </c>
      <c r="D42" s="67">
        <v>49</v>
      </c>
      <c r="E42" s="69">
        <v>42</v>
      </c>
      <c r="F42" s="67">
        <v>33</v>
      </c>
      <c r="G42" s="69" t="s">
        <v>95</v>
      </c>
      <c r="H42" s="69" t="s">
        <v>137</v>
      </c>
      <c r="I42" s="69" t="s">
        <v>128</v>
      </c>
      <c r="J42" s="67">
        <v>1</v>
      </c>
      <c r="K42" s="69" t="s">
        <v>132</v>
      </c>
      <c r="L42" s="69" t="s">
        <v>98</v>
      </c>
      <c r="M42" s="118">
        <f t="shared" si="0"/>
        <v>323</v>
      </c>
      <c r="N42" s="118"/>
      <c r="U42" s="60"/>
    </row>
    <row r="43" spans="1:21">
      <c r="A43" s="69" t="s">
        <v>133</v>
      </c>
      <c r="B43" s="68">
        <v>0</v>
      </c>
      <c r="C43" s="68">
        <v>128</v>
      </c>
      <c r="D43" s="67">
        <v>13</v>
      </c>
      <c r="E43" s="69">
        <v>74</v>
      </c>
      <c r="F43" s="67">
        <v>34</v>
      </c>
      <c r="G43" s="69" t="s">
        <v>95</v>
      </c>
      <c r="H43" s="69" t="s">
        <v>127</v>
      </c>
      <c r="I43" s="69" t="s">
        <v>128</v>
      </c>
      <c r="J43" s="67">
        <v>3</v>
      </c>
      <c r="K43" s="69" t="s">
        <v>132</v>
      </c>
      <c r="L43" s="69" t="s">
        <v>98</v>
      </c>
      <c r="M43" s="118">
        <f t="shared" si="0"/>
        <v>128</v>
      </c>
      <c r="N43" s="118"/>
      <c r="U43" s="60"/>
    </row>
    <row r="44" spans="1:21">
      <c r="A44" s="69" t="s">
        <v>100</v>
      </c>
      <c r="B44" s="68">
        <v>218</v>
      </c>
      <c r="C44" s="68">
        <v>0</v>
      </c>
      <c r="D44" s="67">
        <v>49</v>
      </c>
      <c r="E44" s="69">
        <v>0</v>
      </c>
      <c r="F44" s="67">
        <v>39</v>
      </c>
      <c r="G44" s="69" t="s">
        <v>95</v>
      </c>
      <c r="H44" s="69" t="s">
        <v>127</v>
      </c>
      <c r="I44" s="69" t="s">
        <v>100</v>
      </c>
      <c r="J44" s="67">
        <v>4</v>
      </c>
      <c r="K44" s="69" t="s">
        <v>143</v>
      </c>
      <c r="L44" s="69" t="s">
        <v>108</v>
      </c>
      <c r="M44" s="118">
        <f t="shared" si="0"/>
        <v>218</v>
      </c>
      <c r="N44" s="118"/>
      <c r="U44" s="60"/>
    </row>
    <row r="45" spans="1:21">
      <c r="A45" s="69" t="s">
        <v>141</v>
      </c>
      <c r="B45" s="68">
        <v>0</v>
      </c>
      <c r="C45" s="68">
        <v>109</v>
      </c>
      <c r="D45" s="67">
        <v>25</v>
      </c>
      <c r="E45" s="69">
        <v>26</v>
      </c>
      <c r="F45" s="67">
        <v>34</v>
      </c>
      <c r="G45" s="69" t="s">
        <v>95</v>
      </c>
      <c r="H45" s="69" t="s">
        <v>127</v>
      </c>
      <c r="I45" s="69" t="s">
        <v>128</v>
      </c>
      <c r="J45" s="67">
        <v>3</v>
      </c>
      <c r="K45" s="69" t="s">
        <v>129</v>
      </c>
      <c r="L45" s="69" t="s">
        <v>108</v>
      </c>
      <c r="M45" s="118">
        <f t="shared" si="0"/>
        <v>109</v>
      </c>
      <c r="N45" s="118"/>
      <c r="U45" s="60"/>
    </row>
    <row r="46" spans="1:21">
      <c r="A46" s="69" t="s">
        <v>126</v>
      </c>
      <c r="B46" s="68">
        <v>16935</v>
      </c>
      <c r="C46" s="68">
        <v>189</v>
      </c>
      <c r="D46" s="67">
        <v>37</v>
      </c>
      <c r="E46" s="69">
        <v>60</v>
      </c>
      <c r="F46" s="67">
        <v>30</v>
      </c>
      <c r="G46" s="69" t="s">
        <v>95</v>
      </c>
      <c r="H46" s="69" t="s">
        <v>127</v>
      </c>
      <c r="I46" s="69" t="s">
        <v>128</v>
      </c>
      <c r="J46" s="67">
        <v>2</v>
      </c>
      <c r="K46" s="69" t="s">
        <v>132</v>
      </c>
      <c r="L46" s="69" t="s">
        <v>108</v>
      </c>
      <c r="M46" s="118">
        <f t="shared" si="0"/>
        <v>17124</v>
      </c>
      <c r="N46" s="118"/>
      <c r="U46" s="60"/>
    </row>
    <row r="47" spans="1:21">
      <c r="A47" s="69" t="s">
        <v>130</v>
      </c>
      <c r="B47" s="68">
        <v>664</v>
      </c>
      <c r="C47" s="68">
        <v>537</v>
      </c>
      <c r="D47" s="67">
        <v>31</v>
      </c>
      <c r="E47" s="69">
        <v>33</v>
      </c>
      <c r="F47" s="67">
        <v>48</v>
      </c>
      <c r="G47" s="69" t="s">
        <v>95</v>
      </c>
      <c r="H47" s="69" t="s">
        <v>127</v>
      </c>
      <c r="I47" s="69" t="s">
        <v>128</v>
      </c>
      <c r="J47" s="67">
        <v>2</v>
      </c>
      <c r="K47" s="69" t="s">
        <v>132</v>
      </c>
      <c r="L47" s="69" t="s">
        <v>98</v>
      </c>
      <c r="M47" s="118">
        <f t="shared" si="0"/>
        <v>1201</v>
      </c>
      <c r="N47" s="118"/>
      <c r="U47" s="60"/>
    </row>
    <row r="48" spans="1:21">
      <c r="A48" s="69" t="s">
        <v>130</v>
      </c>
      <c r="B48" s="68">
        <v>150</v>
      </c>
      <c r="C48" s="68">
        <v>6520</v>
      </c>
      <c r="D48" s="67">
        <v>12</v>
      </c>
      <c r="E48" s="69">
        <v>1</v>
      </c>
      <c r="F48" s="67">
        <v>19</v>
      </c>
      <c r="G48" s="69" t="s">
        <v>106</v>
      </c>
      <c r="H48" s="69" t="s">
        <v>131</v>
      </c>
      <c r="I48" s="69" t="s">
        <v>128</v>
      </c>
      <c r="J48" s="67">
        <v>1</v>
      </c>
      <c r="K48" s="69" t="s">
        <v>132</v>
      </c>
      <c r="L48" s="69" t="s">
        <v>108</v>
      </c>
      <c r="M48" s="118">
        <f t="shared" si="0"/>
        <v>6670</v>
      </c>
      <c r="N48" s="118"/>
      <c r="U48" s="60"/>
    </row>
    <row r="49" spans="1:21">
      <c r="A49" s="69" t="s">
        <v>126</v>
      </c>
      <c r="B49" s="68">
        <v>0</v>
      </c>
      <c r="C49" s="68">
        <v>138</v>
      </c>
      <c r="D49" s="67">
        <v>7</v>
      </c>
      <c r="E49" s="69">
        <v>119</v>
      </c>
      <c r="F49" s="67">
        <v>29</v>
      </c>
      <c r="G49" s="69" t="s">
        <v>95</v>
      </c>
      <c r="H49" s="69" t="s">
        <v>137</v>
      </c>
      <c r="I49" s="69" t="s">
        <v>136</v>
      </c>
      <c r="J49" s="67">
        <v>2</v>
      </c>
      <c r="K49" s="69" t="s">
        <v>132</v>
      </c>
      <c r="L49" s="69" t="s">
        <v>108</v>
      </c>
      <c r="M49" s="118">
        <f t="shared" si="0"/>
        <v>138</v>
      </c>
      <c r="N49" s="118"/>
      <c r="U49" s="60"/>
    </row>
    <row r="50" spans="1:21">
      <c r="A50" s="69" t="s">
        <v>130</v>
      </c>
      <c r="B50" s="68">
        <v>216</v>
      </c>
      <c r="C50" s="68">
        <v>0</v>
      </c>
      <c r="D50" s="67">
        <v>19</v>
      </c>
      <c r="E50" s="69">
        <v>3</v>
      </c>
      <c r="F50" s="67">
        <v>26</v>
      </c>
      <c r="G50" s="69" t="s">
        <v>106</v>
      </c>
      <c r="H50" s="69" t="s">
        <v>131</v>
      </c>
      <c r="I50" s="69" t="s">
        <v>136</v>
      </c>
      <c r="J50" s="67">
        <v>3</v>
      </c>
      <c r="K50" s="69" t="s">
        <v>132</v>
      </c>
      <c r="L50" s="69" t="s">
        <v>98</v>
      </c>
      <c r="M50" s="118">
        <f t="shared" si="0"/>
        <v>216</v>
      </c>
      <c r="N50" s="118"/>
      <c r="U50" s="60"/>
    </row>
    <row r="51" spans="1:21">
      <c r="A51" s="69" t="s">
        <v>133</v>
      </c>
      <c r="B51" s="68">
        <v>0</v>
      </c>
      <c r="C51" s="68">
        <v>660</v>
      </c>
      <c r="D51" s="67">
        <v>17</v>
      </c>
      <c r="E51" s="69">
        <v>75</v>
      </c>
      <c r="F51" s="67">
        <v>42</v>
      </c>
      <c r="G51" s="69" t="s">
        <v>95</v>
      </c>
      <c r="H51" s="69" t="s">
        <v>127</v>
      </c>
      <c r="I51" s="69" t="s">
        <v>136</v>
      </c>
      <c r="J51" s="67">
        <v>4</v>
      </c>
      <c r="K51" s="69" t="s">
        <v>132</v>
      </c>
      <c r="L51" s="69" t="s">
        <v>98</v>
      </c>
      <c r="M51" s="118">
        <f t="shared" si="0"/>
        <v>660</v>
      </c>
      <c r="N51" s="118"/>
      <c r="U51" s="60"/>
    </row>
    <row r="52" spans="1:21">
      <c r="A52" s="69" t="s">
        <v>138</v>
      </c>
      <c r="B52" s="68">
        <v>0</v>
      </c>
      <c r="C52" s="68">
        <v>724</v>
      </c>
      <c r="D52" s="67">
        <v>25</v>
      </c>
      <c r="E52" s="69">
        <v>8</v>
      </c>
      <c r="F52" s="67">
        <v>30</v>
      </c>
      <c r="G52" s="69" t="s">
        <v>95</v>
      </c>
      <c r="H52" s="69" t="s">
        <v>127</v>
      </c>
      <c r="I52" s="69" t="s">
        <v>136</v>
      </c>
      <c r="J52" s="67">
        <v>2</v>
      </c>
      <c r="K52" s="69" t="s">
        <v>132</v>
      </c>
      <c r="L52" s="69" t="s">
        <v>98</v>
      </c>
      <c r="M52" s="118">
        <f t="shared" si="0"/>
        <v>724</v>
      </c>
      <c r="N52" s="118"/>
      <c r="U52" s="60"/>
    </row>
    <row r="53" spans="1:21">
      <c r="A53" s="69" t="s">
        <v>126</v>
      </c>
      <c r="B53" s="68">
        <v>0</v>
      </c>
      <c r="C53" s="68">
        <v>897</v>
      </c>
      <c r="D53" s="67">
        <v>19</v>
      </c>
      <c r="E53" s="69">
        <v>5</v>
      </c>
      <c r="F53" s="67">
        <v>38</v>
      </c>
      <c r="G53" s="69" t="s">
        <v>95</v>
      </c>
      <c r="H53" s="69" t="s">
        <v>137</v>
      </c>
      <c r="I53" s="69" t="s">
        <v>128</v>
      </c>
      <c r="J53" s="67">
        <v>4</v>
      </c>
      <c r="K53" s="69" t="s">
        <v>132</v>
      </c>
      <c r="L53" s="69" t="s">
        <v>108</v>
      </c>
      <c r="M53" s="118">
        <f t="shared" si="0"/>
        <v>897</v>
      </c>
      <c r="N53" s="118"/>
      <c r="U53" s="60"/>
    </row>
    <row r="54" spans="1:21">
      <c r="A54" s="69" t="s">
        <v>126</v>
      </c>
      <c r="B54" s="68">
        <v>265</v>
      </c>
      <c r="C54" s="68">
        <v>947</v>
      </c>
      <c r="D54" s="67">
        <v>25</v>
      </c>
      <c r="E54" s="69">
        <v>5</v>
      </c>
      <c r="F54" s="67">
        <v>21</v>
      </c>
      <c r="G54" s="69" t="s">
        <v>95</v>
      </c>
      <c r="H54" s="69" t="s">
        <v>137</v>
      </c>
      <c r="I54" s="69" t="s">
        <v>128</v>
      </c>
      <c r="J54" s="67">
        <v>1</v>
      </c>
      <c r="K54" s="69" t="s">
        <v>132</v>
      </c>
      <c r="L54" s="69" t="s">
        <v>98</v>
      </c>
      <c r="M54" s="118">
        <f t="shared" si="0"/>
        <v>1212</v>
      </c>
      <c r="N54" s="118"/>
      <c r="U54" s="60"/>
    </row>
    <row r="55" spans="1:21">
      <c r="A55" s="69" t="s">
        <v>130</v>
      </c>
      <c r="B55" s="68">
        <v>4256</v>
      </c>
      <c r="C55" s="68">
        <v>0</v>
      </c>
      <c r="D55" s="67">
        <v>16</v>
      </c>
      <c r="E55" s="69">
        <v>36</v>
      </c>
      <c r="F55" s="67">
        <v>32</v>
      </c>
      <c r="G55" s="69" t="s">
        <v>106</v>
      </c>
      <c r="H55" s="69" t="s">
        <v>131</v>
      </c>
      <c r="I55" s="69" t="s">
        <v>136</v>
      </c>
      <c r="J55" s="67">
        <v>4</v>
      </c>
      <c r="K55" s="69" t="s">
        <v>129</v>
      </c>
      <c r="L55" s="69" t="s">
        <v>108</v>
      </c>
      <c r="M55" s="118">
        <f t="shared" si="0"/>
        <v>4256</v>
      </c>
      <c r="N55" s="118"/>
      <c r="U55" s="60"/>
    </row>
    <row r="56" spans="1:21">
      <c r="A56" s="69" t="s">
        <v>138</v>
      </c>
      <c r="B56" s="68">
        <v>870</v>
      </c>
      <c r="C56" s="68">
        <v>917</v>
      </c>
      <c r="D56" s="67">
        <v>28</v>
      </c>
      <c r="E56" s="69">
        <v>6</v>
      </c>
      <c r="F56" s="67">
        <v>35</v>
      </c>
      <c r="G56" s="69" t="s">
        <v>95</v>
      </c>
      <c r="H56" s="69" t="s">
        <v>127</v>
      </c>
      <c r="I56" s="69" t="s">
        <v>128</v>
      </c>
      <c r="J56" s="67">
        <v>2</v>
      </c>
      <c r="K56" s="69" t="s">
        <v>132</v>
      </c>
      <c r="L56" s="69" t="s">
        <v>98</v>
      </c>
      <c r="M56" s="118">
        <f t="shared" si="0"/>
        <v>1787</v>
      </c>
      <c r="N56" s="118"/>
      <c r="U56" s="60"/>
    </row>
    <row r="57" spans="1:21">
      <c r="A57" s="69" t="s">
        <v>133</v>
      </c>
      <c r="B57" s="68">
        <v>162</v>
      </c>
      <c r="C57" s="68">
        <v>595</v>
      </c>
      <c r="D57" s="67">
        <v>22</v>
      </c>
      <c r="E57" s="69">
        <v>10</v>
      </c>
      <c r="F57" s="67">
        <v>46</v>
      </c>
      <c r="G57" s="69" t="s">
        <v>95</v>
      </c>
      <c r="H57" s="69" t="s">
        <v>131</v>
      </c>
      <c r="I57" s="69" t="s">
        <v>128</v>
      </c>
      <c r="J57" s="67">
        <v>4</v>
      </c>
      <c r="K57" s="69" t="s">
        <v>132</v>
      </c>
      <c r="L57" s="69" t="s">
        <v>108</v>
      </c>
      <c r="M57" s="118">
        <f t="shared" si="0"/>
        <v>757</v>
      </c>
      <c r="N57" s="118"/>
      <c r="U57" s="60"/>
    </row>
    <row r="58" spans="1:21">
      <c r="A58" s="69" t="s">
        <v>141</v>
      </c>
      <c r="B58" s="68">
        <v>0</v>
      </c>
      <c r="C58" s="68">
        <v>789</v>
      </c>
      <c r="D58" s="67">
        <v>25</v>
      </c>
      <c r="E58" s="69">
        <v>28</v>
      </c>
      <c r="F58" s="67">
        <v>37</v>
      </c>
      <c r="G58" s="69" t="s">
        <v>95</v>
      </c>
      <c r="H58" s="69" t="s">
        <v>127</v>
      </c>
      <c r="I58" s="69" t="s">
        <v>128</v>
      </c>
      <c r="J58" s="67">
        <v>3</v>
      </c>
      <c r="K58" s="69" t="s">
        <v>134</v>
      </c>
      <c r="L58" s="69" t="s">
        <v>108</v>
      </c>
      <c r="M58" s="118">
        <f t="shared" si="0"/>
        <v>789</v>
      </c>
      <c r="N58" s="118"/>
      <c r="U58" s="60"/>
    </row>
    <row r="59" spans="1:21">
      <c r="A59" s="69" t="s">
        <v>135</v>
      </c>
      <c r="B59" s="68">
        <v>0</v>
      </c>
      <c r="C59" s="68">
        <v>0</v>
      </c>
      <c r="D59" s="67">
        <v>37</v>
      </c>
      <c r="E59" s="69">
        <v>114</v>
      </c>
      <c r="F59" s="67">
        <v>39</v>
      </c>
      <c r="G59" s="69" t="s">
        <v>95</v>
      </c>
      <c r="H59" s="69" t="s">
        <v>127</v>
      </c>
      <c r="I59" s="69" t="s">
        <v>128</v>
      </c>
      <c r="J59" s="67">
        <v>4</v>
      </c>
      <c r="K59" s="69" t="s">
        <v>134</v>
      </c>
      <c r="L59" s="69" t="s">
        <v>98</v>
      </c>
      <c r="M59" s="118">
        <f t="shared" si="0"/>
        <v>0</v>
      </c>
      <c r="N59" s="118"/>
      <c r="U59" s="60"/>
    </row>
    <row r="60" spans="1:21">
      <c r="A60" s="69" t="s">
        <v>130</v>
      </c>
      <c r="B60" s="68">
        <v>0</v>
      </c>
      <c r="C60" s="68">
        <v>746</v>
      </c>
      <c r="D60" s="67">
        <v>13</v>
      </c>
      <c r="E60" s="69">
        <v>16</v>
      </c>
      <c r="F60" s="67">
        <v>29</v>
      </c>
      <c r="G60" s="69" t="s">
        <v>106</v>
      </c>
      <c r="H60" s="69" t="s">
        <v>131</v>
      </c>
      <c r="I60" s="69" t="s">
        <v>128</v>
      </c>
      <c r="J60" s="67">
        <v>3</v>
      </c>
      <c r="K60" s="69" t="s">
        <v>132</v>
      </c>
      <c r="L60" s="69" t="s">
        <v>108</v>
      </c>
      <c r="M60" s="118">
        <f t="shared" si="0"/>
        <v>746</v>
      </c>
      <c r="N60" s="118"/>
      <c r="U60" s="60"/>
    </row>
    <row r="61" spans="1:21">
      <c r="A61" s="69" t="s">
        <v>133</v>
      </c>
      <c r="B61" s="68">
        <v>461</v>
      </c>
      <c r="C61" s="68">
        <v>140</v>
      </c>
      <c r="D61" s="67">
        <v>19</v>
      </c>
      <c r="E61" s="69">
        <v>32</v>
      </c>
      <c r="F61" s="67">
        <v>27</v>
      </c>
      <c r="G61" s="69" t="s">
        <v>95</v>
      </c>
      <c r="H61" s="69" t="s">
        <v>127</v>
      </c>
      <c r="I61" s="69" t="s">
        <v>136</v>
      </c>
      <c r="J61" s="67">
        <v>3</v>
      </c>
      <c r="K61" s="69" t="s">
        <v>129</v>
      </c>
      <c r="L61" s="69" t="s">
        <v>108</v>
      </c>
      <c r="M61" s="118">
        <f t="shared" si="0"/>
        <v>601</v>
      </c>
      <c r="N61" s="118"/>
      <c r="U61" s="60"/>
    </row>
    <row r="62" spans="1:21">
      <c r="A62" s="69" t="s">
        <v>133</v>
      </c>
      <c r="B62" s="68">
        <v>0</v>
      </c>
      <c r="C62" s="68">
        <v>659</v>
      </c>
      <c r="D62" s="67">
        <v>19</v>
      </c>
      <c r="E62" s="69">
        <v>5</v>
      </c>
      <c r="F62" s="67">
        <v>22</v>
      </c>
      <c r="G62" s="69" t="s">
        <v>106</v>
      </c>
      <c r="H62" s="69" t="s">
        <v>131</v>
      </c>
      <c r="I62" s="69" t="s">
        <v>136</v>
      </c>
      <c r="J62" s="67">
        <v>3</v>
      </c>
      <c r="K62" s="69" t="s">
        <v>132</v>
      </c>
      <c r="L62" s="69" t="s">
        <v>98</v>
      </c>
      <c r="M62" s="118">
        <f t="shared" si="0"/>
        <v>659</v>
      </c>
      <c r="N62" s="118"/>
      <c r="U62" s="60"/>
    </row>
    <row r="63" spans="1:21">
      <c r="A63" s="69" t="s">
        <v>130</v>
      </c>
      <c r="B63" s="68">
        <v>0</v>
      </c>
      <c r="C63" s="68">
        <v>717</v>
      </c>
      <c r="D63" s="67">
        <v>37</v>
      </c>
      <c r="E63" s="69">
        <v>60</v>
      </c>
      <c r="F63" s="67">
        <v>40</v>
      </c>
      <c r="G63" s="69" t="s">
        <v>95</v>
      </c>
      <c r="H63" s="69" t="s">
        <v>127</v>
      </c>
      <c r="I63" s="69" t="s">
        <v>128</v>
      </c>
      <c r="J63" s="67">
        <v>2</v>
      </c>
      <c r="K63" s="69" t="s">
        <v>132</v>
      </c>
      <c r="L63" s="69" t="s">
        <v>98</v>
      </c>
      <c r="M63" s="118">
        <f t="shared" si="0"/>
        <v>717</v>
      </c>
      <c r="N63" s="118"/>
      <c r="U63" s="60"/>
    </row>
    <row r="64" spans="1:21">
      <c r="A64" s="69" t="s">
        <v>133</v>
      </c>
      <c r="B64" s="68">
        <v>0</v>
      </c>
      <c r="C64" s="68">
        <v>667</v>
      </c>
      <c r="D64" s="67">
        <v>29</v>
      </c>
      <c r="E64" s="69">
        <v>10</v>
      </c>
      <c r="F64" s="67">
        <v>44</v>
      </c>
      <c r="G64" s="69" t="s">
        <v>95</v>
      </c>
      <c r="H64" s="69" t="s">
        <v>127</v>
      </c>
      <c r="I64" s="69" t="s">
        <v>128</v>
      </c>
      <c r="J64" s="67">
        <v>2</v>
      </c>
      <c r="K64" s="69" t="s">
        <v>129</v>
      </c>
      <c r="L64" s="69" t="s">
        <v>98</v>
      </c>
      <c r="M64" s="118">
        <f t="shared" si="0"/>
        <v>667</v>
      </c>
      <c r="N64" s="118"/>
      <c r="U64" s="60"/>
    </row>
    <row r="65" spans="1:21">
      <c r="A65" s="69" t="s">
        <v>133</v>
      </c>
      <c r="B65" s="68">
        <v>580</v>
      </c>
      <c r="C65" s="68">
        <v>0</v>
      </c>
      <c r="D65" s="67">
        <v>11</v>
      </c>
      <c r="E65" s="69">
        <v>8</v>
      </c>
      <c r="F65" s="67">
        <v>26</v>
      </c>
      <c r="G65" s="69" t="s">
        <v>95</v>
      </c>
      <c r="H65" s="69" t="s">
        <v>127</v>
      </c>
      <c r="I65" s="69" t="s">
        <v>128</v>
      </c>
      <c r="J65" s="67">
        <v>4</v>
      </c>
      <c r="K65" s="69" t="s">
        <v>129</v>
      </c>
      <c r="L65" s="69" t="s">
        <v>98</v>
      </c>
      <c r="M65" s="118">
        <f t="shared" si="0"/>
        <v>580</v>
      </c>
      <c r="N65" s="118"/>
      <c r="U65" s="60"/>
    </row>
    <row r="66" spans="1:21">
      <c r="A66" s="69" t="s">
        <v>126</v>
      </c>
      <c r="B66" s="68">
        <v>0</v>
      </c>
      <c r="C66" s="68">
        <v>763</v>
      </c>
      <c r="D66" s="67">
        <v>13</v>
      </c>
      <c r="E66" s="69">
        <v>46</v>
      </c>
      <c r="F66" s="67">
        <v>57</v>
      </c>
      <c r="G66" s="69" t="s">
        <v>106</v>
      </c>
      <c r="H66" s="69" t="s">
        <v>131</v>
      </c>
      <c r="I66" s="69" t="s">
        <v>128</v>
      </c>
      <c r="J66" s="67">
        <v>3</v>
      </c>
      <c r="K66" s="69" t="s">
        <v>129</v>
      </c>
      <c r="L66" s="69" t="s">
        <v>108</v>
      </c>
      <c r="M66" s="118">
        <f t="shared" si="0"/>
        <v>763</v>
      </c>
      <c r="N66" s="118"/>
      <c r="U66" s="60"/>
    </row>
    <row r="67" spans="1:21">
      <c r="A67" s="69" t="s">
        <v>133</v>
      </c>
      <c r="B67" s="68">
        <v>0</v>
      </c>
      <c r="C67" s="68">
        <v>1366</v>
      </c>
      <c r="D67" s="67">
        <v>19</v>
      </c>
      <c r="E67" s="69">
        <v>17</v>
      </c>
      <c r="F67" s="67">
        <v>34</v>
      </c>
      <c r="G67" s="69" t="s">
        <v>95</v>
      </c>
      <c r="H67" s="69" t="s">
        <v>127</v>
      </c>
      <c r="I67" s="69" t="s">
        <v>128</v>
      </c>
      <c r="J67" s="67">
        <v>4</v>
      </c>
      <c r="K67" s="69" t="s">
        <v>129</v>
      </c>
      <c r="L67" s="69" t="s">
        <v>108</v>
      </c>
      <c r="M67" s="118">
        <f t="shared" si="0"/>
        <v>1366</v>
      </c>
      <c r="N67" s="118"/>
      <c r="U67" s="60"/>
    </row>
    <row r="68" spans="1:21">
      <c r="A68" s="69" t="s">
        <v>126</v>
      </c>
      <c r="B68" s="68">
        <v>0</v>
      </c>
      <c r="C68" s="68">
        <v>552</v>
      </c>
      <c r="D68" s="67">
        <v>25</v>
      </c>
      <c r="E68" s="69">
        <v>4</v>
      </c>
      <c r="F68" s="67">
        <v>47</v>
      </c>
      <c r="G68" s="69" t="s">
        <v>95</v>
      </c>
      <c r="H68" s="69" t="s">
        <v>137</v>
      </c>
      <c r="I68" s="69" t="s">
        <v>128</v>
      </c>
      <c r="J68" s="67">
        <v>4</v>
      </c>
      <c r="K68" s="69" t="s">
        <v>132</v>
      </c>
      <c r="L68" s="69" t="s">
        <v>98</v>
      </c>
      <c r="M68" s="118">
        <f t="shared" ref="M68:M131" si="1">SUM(B68:C68)</f>
        <v>552</v>
      </c>
      <c r="N68" s="118"/>
      <c r="U68" s="60"/>
    </row>
    <row r="69" spans="1:21">
      <c r="A69" s="69" t="s">
        <v>126</v>
      </c>
      <c r="B69" s="68">
        <v>0</v>
      </c>
      <c r="C69" s="68">
        <v>14643</v>
      </c>
      <c r="D69" s="67">
        <v>16</v>
      </c>
      <c r="E69" s="69">
        <v>115</v>
      </c>
      <c r="F69" s="67">
        <v>46</v>
      </c>
      <c r="G69" s="69" t="s">
        <v>95</v>
      </c>
      <c r="H69" s="69" t="s">
        <v>127</v>
      </c>
      <c r="I69" s="69" t="s">
        <v>128</v>
      </c>
      <c r="J69" s="67">
        <v>3</v>
      </c>
      <c r="K69" s="69" t="s">
        <v>132</v>
      </c>
      <c r="L69" s="69" t="s">
        <v>108</v>
      </c>
      <c r="M69" s="118">
        <f t="shared" si="1"/>
        <v>14643</v>
      </c>
      <c r="N69" s="118"/>
      <c r="U69" s="60"/>
    </row>
    <row r="70" spans="1:21">
      <c r="A70" s="69" t="s">
        <v>138</v>
      </c>
      <c r="B70" s="68">
        <v>758</v>
      </c>
      <c r="C70" s="68">
        <v>2665</v>
      </c>
      <c r="D70" s="67">
        <v>13</v>
      </c>
      <c r="E70" s="69">
        <v>31</v>
      </c>
      <c r="F70" s="67">
        <v>38</v>
      </c>
      <c r="G70" s="69" t="s">
        <v>95</v>
      </c>
      <c r="H70" s="69" t="s">
        <v>127</v>
      </c>
      <c r="I70" s="69" t="s">
        <v>128</v>
      </c>
      <c r="J70" s="67">
        <v>4</v>
      </c>
      <c r="K70" s="69" t="s">
        <v>129</v>
      </c>
      <c r="L70" s="69" t="s">
        <v>108</v>
      </c>
      <c r="M70" s="118">
        <f t="shared" si="1"/>
        <v>3423</v>
      </c>
      <c r="N70" s="118"/>
      <c r="U70" s="60"/>
    </row>
    <row r="71" spans="1:21">
      <c r="A71" s="69" t="s">
        <v>141</v>
      </c>
      <c r="B71" s="68">
        <v>399</v>
      </c>
      <c r="C71" s="68">
        <v>0</v>
      </c>
      <c r="D71" s="67">
        <v>31</v>
      </c>
      <c r="E71" s="69">
        <v>0</v>
      </c>
      <c r="F71" s="67">
        <v>52</v>
      </c>
      <c r="G71" s="69" t="s">
        <v>106</v>
      </c>
      <c r="H71" s="69" t="s">
        <v>131</v>
      </c>
      <c r="I71" s="69" t="s">
        <v>128</v>
      </c>
      <c r="J71" s="67">
        <v>1</v>
      </c>
      <c r="K71" s="69" t="s">
        <v>134</v>
      </c>
      <c r="L71" s="69" t="s">
        <v>98</v>
      </c>
      <c r="M71" s="118">
        <f t="shared" si="1"/>
        <v>399</v>
      </c>
      <c r="N71" s="118"/>
      <c r="U71" s="60"/>
    </row>
    <row r="72" spans="1:21">
      <c r="A72" s="69" t="s">
        <v>130</v>
      </c>
      <c r="B72" s="68">
        <v>513</v>
      </c>
      <c r="C72" s="68">
        <v>442</v>
      </c>
      <c r="D72" s="67">
        <v>7</v>
      </c>
      <c r="E72" s="69">
        <v>0</v>
      </c>
      <c r="F72" s="67">
        <v>34</v>
      </c>
      <c r="G72" s="69" t="s">
        <v>95</v>
      </c>
      <c r="H72" s="69" t="s">
        <v>127</v>
      </c>
      <c r="I72" s="69" t="s">
        <v>128</v>
      </c>
      <c r="J72" s="67">
        <v>1</v>
      </c>
      <c r="K72" s="69" t="s">
        <v>134</v>
      </c>
      <c r="L72" s="69" t="s">
        <v>108</v>
      </c>
      <c r="M72" s="118">
        <f t="shared" si="1"/>
        <v>955</v>
      </c>
      <c r="N72" s="118"/>
      <c r="U72" s="60"/>
    </row>
    <row r="73" spans="1:21">
      <c r="A73" s="69" t="s">
        <v>130</v>
      </c>
      <c r="B73" s="68">
        <v>0</v>
      </c>
      <c r="C73" s="68">
        <v>8357</v>
      </c>
      <c r="D73" s="67">
        <v>25</v>
      </c>
      <c r="E73" s="69">
        <v>5</v>
      </c>
      <c r="F73" s="67">
        <v>29</v>
      </c>
      <c r="G73" s="69" t="s">
        <v>95</v>
      </c>
      <c r="H73" s="69" t="s">
        <v>127</v>
      </c>
      <c r="I73" s="69" t="s">
        <v>100</v>
      </c>
      <c r="J73" s="67">
        <v>4</v>
      </c>
      <c r="K73" s="69" t="s">
        <v>132</v>
      </c>
      <c r="L73" s="69" t="s">
        <v>98</v>
      </c>
      <c r="M73" s="118">
        <f t="shared" si="1"/>
        <v>8357</v>
      </c>
      <c r="N73" s="118"/>
      <c r="U73" s="60"/>
    </row>
    <row r="74" spans="1:21">
      <c r="A74" s="69" t="s">
        <v>133</v>
      </c>
      <c r="B74" s="68">
        <v>0</v>
      </c>
      <c r="C74" s="68">
        <v>0</v>
      </c>
      <c r="D74" s="67">
        <v>22</v>
      </c>
      <c r="E74" s="69">
        <v>9</v>
      </c>
      <c r="F74" s="67">
        <v>39</v>
      </c>
      <c r="G74" s="69" t="s">
        <v>95</v>
      </c>
      <c r="H74" s="69" t="s">
        <v>127</v>
      </c>
      <c r="I74" s="69" t="s">
        <v>128</v>
      </c>
      <c r="J74" s="67">
        <v>2</v>
      </c>
      <c r="K74" s="69" t="s">
        <v>129</v>
      </c>
      <c r="L74" s="69" t="s">
        <v>98</v>
      </c>
      <c r="M74" s="118">
        <f t="shared" si="1"/>
        <v>0</v>
      </c>
      <c r="N74" s="118"/>
      <c r="U74" s="60"/>
    </row>
    <row r="75" spans="1:21">
      <c r="A75" s="69" t="s">
        <v>126</v>
      </c>
      <c r="B75" s="68">
        <v>565</v>
      </c>
      <c r="C75" s="68">
        <v>863</v>
      </c>
      <c r="D75" s="67">
        <v>10</v>
      </c>
      <c r="E75" s="69">
        <v>81</v>
      </c>
      <c r="F75" s="67">
        <v>36</v>
      </c>
      <c r="G75" s="69" t="s">
        <v>95</v>
      </c>
      <c r="H75" s="69" t="s">
        <v>127</v>
      </c>
      <c r="I75" s="69" t="s">
        <v>128</v>
      </c>
      <c r="J75" s="67">
        <v>4</v>
      </c>
      <c r="K75" s="69" t="s">
        <v>129</v>
      </c>
      <c r="L75" s="69" t="s">
        <v>108</v>
      </c>
      <c r="M75" s="118">
        <f t="shared" si="1"/>
        <v>1428</v>
      </c>
      <c r="N75" s="118"/>
      <c r="U75" s="60"/>
    </row>
    <row r="76" spans="1:21">
      <c r="A76" s="69" t="s">
        <v>138</v>
      </c>
      <c r="B76" s="68">
        <v>0</v>
      </c>
      <c r="C76" s="68">
        <v>322</v>
      </c>
      <c r="D76" s="67">
        <v>28</v>
      </c>
      <c r="E76" s="69">
        <v>28</v>
      </c>
      <c r="F76" s="67">
        <v>25</v>
      </c>
      <c r="G76" s="69" t="s">
        <v>95</v>
      </c>
      <c r="H76" s="69" t="s">
        <v>127</v>
      </c>
      <c r="I76" s="69" t="s">
        <v>128</v>
      </c>
      <c r="J76" s="67">
        <v>4</v>
      </c>
      <c r="K76" s="69" t="s">
        <v>132</v>
      </c>
      <c r="L76" s="69" t="s">
        <v>108</v>
      </c>
      <c r="M76" s="118">
        <f t="shared" si="1"/>
        <v>322</v>
      </c>
      <c r="N76" s="118"/>
      <c r="U76" s="60"/>
    </row>
    <row r="77" spans="1:21">
      <c r="A77" s="69" t="s">
        <v>130</v>
      </c>
      <c r="B77" s="68">
        <v>0</v>
      </c>
      <c r="C77" s="68">
        <v>800</v>
      </c>
      <c r="D77" s="67">
        <v>13</v>
      </c>
      <c r="E77" s="69">
        <v>69</v>
      </c>
      <c r="F77" s="67">
        <v>59</v>
      </c>
      <c r="G77" s="69" t="s">
        <v>95</v>
      </c>
      <c r="H77" s="69" t="s">
        <v>127</v>
      </c>
      <c r="I77" s="69" t="s">
        <v>128</v>
      </c>
      <c r="J77" s="67">
        <v>3</v>
      </c>
      <c r="K77" s="69" t="s">
        <v>132</v>
      </c>
      <c r="L77" s="69" t="s">
        <v>98</v>
      </c>
      <c r="M77" s="118">
        <f t="shared" si="1"/>
        <v>800</v>
      </c>
      <c r="N77" s="118"/>
      <c r="U77" s="60"/>
    </row>
    <row r="78" spans="1:21">
      <c r="A78" s="69" t="s">
        <v>126</v>
      </c>
      <c r="B78" s="68">
        <v>0</v>
      </c>
      <c r="C78" s="68">
        <v>656</v>
      </c>
      <c r="D78" s="67">
        <v>37</v>
      </c>
      <c r="E78" s="69">
        <v>85</v>
      </c>
      <c r="F78" s="67">
        <v>27</v>
      </c>
      <c r="G78" s="69" t="s">
        <v>95</v>
      </c>
      <c r="H78" s="69" t="s">
        <v>127</v>
      </c>
      <c r="I78" s="69" t="s">
        <v>128</v>
      </c>
      <c r="J78" s="67">
        <v>2</v>
      </c>
      <c r="K78" s="69" t="s">
        <v>132</v>
      </c>
      <c r="L78" s="69" t="s">
        <v>108</v>
      </c>
      <c r="M78" s="118">
        <f t="shared" si="1"/>
        <v>656</v>
      </c>
      <c r="N78" s="118"/>
      <c r="U78" s="60"/>
    </row>
    <row r="79" spans="1:21">
      <c r="A79" s="69" t="s">
        <v>133</v>
      </c>
      <c r="B79" s="68">
        <v>166</v>
      </c>
      <c r="C79" s="68">
        <v>922</v>
      </c>
      <c r="D79" s="67">
        <v>13</v>
      </c>
      <c r="E79" s="69">
        <v>2</v>
      </c>
      <c r="F79" s="67">
        <v>24</v>
      </c>
      <c r="G79" s="69" t="s">
        <v>106</v>
      </c>
      <c r="H79" s="69" t="s">
        <v>131</v>
      </c>
      <c r="I79" s="69" t="s">
        <v>136</v>
      </c>
      <c r="J79" s="67">
        <v>1</v>
      </c>
      <c r="K79" s="69" t="s">
        <v>132</v>
      </c>
      <c r="L79" s="69" t="s">
        <v>98</v>
      </c>
      <c r="M79" s="118">
        <f t="shared" si="1"/>
        <v>1088</v>
      </c>
      <c r="N79" s="118"/>
      <c r="U79" s="60"/>
    </row>
    <row r="80" spans="1:21">
      <c r="A80" s="69" t="s">
        <v>138</v>
      </c>
      <c r="B80" s="68">
        <v>9783</v>
      </c>
      <c r="C80" s="68">
        <v>885</v>
      </c>
      <c r="D80" s="67">
        <v>13</v>
      </c>
      <c r="E80" s="69">
        <v>3</v>
      </c>
      <c r="F80" s="67">
        <v>25</v>
      </c>
      <c r="G80" s="69" t="s">
        <v>106</v>
      </c>
      <c r="H80" s="69" t="s">
        <v>131</v>
      </c>
      <c r="I80" s="69" t="s">
        <v>128</v>
      </c>
      <c r="J80" s="67">
        <v>1</v>
      </c>
      <c r="K80" s="69" t="s">
        <v>143</v>
      </c>
      <c r="L80" s="69" t="s">
        <v>98</v>
      </c>
      <c r="M80" s="118">
        <f t="shared" si="1"/>
        <v>10668</v>
      </c>
      <c r="N80" s="118"/>
      <c r="U80" s="60"/>
    </row>
    <row r="81" spans="1:21">
      <c r="A81" s="69" t="s">
        <v>138</v>
      </c>
      <c r="B81" s="68">
        <v>674</v>
      </c>
      <c r="C81" s="68">
        <v>2886</v>
      </c>
      <c r="D81" s="67">
        <v>49</v>
      </c>
      <c r="E81" s="69">
        <v>32</v>
      </c>
      <c r="F81" s="67">
        <v>29</v>
      </c>
      <c r="G81" s="69" t="s">
        <v>95</v>
      </c>
      <c r="H81" s="69" t="s">
        <v>127</v>
      </c>
      <c r="I81" s="69" t="s">
        <v>128</v>
      </c>
      <c r="J81" s="67">
        <v>2</v>
      </c>
      <c r="K81" s="69" t="s">
        <v>132</v>
      </c>
      <c r="L81" s="69" t="s">
        <v>108</v>
      </c>
      <c r="M81" s="118">
        <f t="shared" si="1"/>
        <v>3560</v>
      </c>
      <c r="N81" s="118"/>
      <c r="U81" s="60"/>
    </row>
    <row r="82" spans="1:21">
      <c r="A82" s="69" t="s">
        <v>142</v>
      </c>
      <c r="B82" s="68">
        <v>0</v>
      </c>
      <c r="C82" s="68">
        <v>626</v>
      </c>
      <c r="D82" s="67">
        <v>43</v>
      </c>
      <c r="E82" s="69">
        <v>0</v>
      </c>
      <c r="F82" s="67">
        <v>64</v>
      </c>
      <c r="G82" s="69" t="s">
        <v>95</v>
      </c>
      <c r="H82" s="69" t="s">
        <v>127</v>
      </c>
      <c r="I82" s="69" t="s">
        <v>128</v>
      </c>
      <c r="J82" s="67">
        <v>4</v>
      </c>
      <c r="K82" s="69" t="s">
        <v>143</v>
      </c>
      <c r="L82" s="69" t="s">
        <v>108</v>
      </c>
      <c r="M82" s="118">
        <f t="shared" si="1"/>
        <v>626</v>
      </c>
      <c r="N82" s="118"/>
      <c r="U82" s="60"/>
    </row>
    <row r="83" spans="1:21">
      <c r="A83" s="69" t="s">
        <v>138</v>
      </c>
      <c r="B83" s="68">
        <v>15328</v>
      </c>
      <c r="C83" s="68">
        <v>0</v>
      </c>
      <c r="D83" s="67">
        <v>25</v>
      </c>
      <c r="E83" s="69">
        <v>9</v>
      </c>
      <c r="F83" s="67">
        <v>31</v>
      </c>
      <c r="G83" s="69" t="s">
        <v>95</v>
      </c>
      <c r="H83" s="69" t="s">
        <v>127</v>
      </c>
      <c r="I83" s="69" t="s">
        <v>128</v>
      </c>
      <c r="J83" s="67">
        <v>4</v>
      </c>
      <c r="K83" s="69" t="s">
        <v>132</v>
      </c>
      <c r="L83" s="69" t="s">
        <v>108</v>
      </c>
      <c r="M83" s="118">
        <f t="shared" si="1"/>
        <v>15328</v>
      </c>
      <c r="N83" s="118"/>
      <c r="U83" s="60"/>
    </row>
    <row r="84" spans="1:21">
      <c r="A84" s="69" t="s">
        <v>133</v>
      </c>
      <c r="B84" s="68">
        <v>0</v>
      </c>
      <c r="C84" s="68">
        <v>904</v>
      </c>
      <c r="D84" s="67">
        <v>12</v>
      </c>
      <c r="E84" s="69">
        <v>6</v>
      </c>
      <c r="F84" s="67">
        <v>38</v>
      </c>
      <c r="G84" s="69" t="s">
        <v>95</v>
      </c>
      <c r="H84" s="69" t="s">
        <v>127</v>
      </c>
      <c r="I84" s="69" t="s">
        <v>128</v>
      </c>
      <c r="J84" s="67">
        <v>4</v>
      </c>
      <c r="K84" s="69" t="s">
        <v>129</v>
      </c>
      <c r="L84" s="69" t="s">
        <v>108</v>
      </c>
      <c r="M84" s="118">
        <f t="shared" si="1"/>
        <v>904</v>
      </c>
      <c r="N84" s="118"/>
      <c r="U84" s="60"/>
    </row>
    <row r="85" spans="1:21">
      <c r="A85" s="69" t="s">
        <v>135</v>
      </c>
      <c r="B85" s="68">
        <v>713</v>
      </c>
      <c r="C85" s="68">
        <v>784</v>
      </c>
      <c r="D85" s="67">
        <v>61</v>
      </c>
      <c r="E85" s="69">
        <v>17</v>
      </c>
      <c r="F85" s="67">
        <v>41</v>
      </c>
      <c r="G85" s="69" t="s">
        <v>95</v>
      </c>
      <c r="H85" s="69" t="s">
        <v>127</v>
      </c>
      <c r="I85" s="69" t="s">
        <v>100</v>
      </c>
      <c r="J85" s="67">
        <v>4</v>
      </c>
      <c r="K85" s="69" t="s">
        <v>132</v>
      </c>
      <c r="L85" s="69" t="s">
        <v>98</v>
      </c>
      <c r="M85" s="118">
        <f t="shared" si="1"/>
        <v>1497</v>
      </c>
      <c r="N85" s="118"/>
      <c r="U85" s="60"/>
    </row>
    <row r="86" spans="1:21">
      <c r="A86" s="69" t="s">
        <v>133</v>
      </c>
      <c r="B86" s="68">
        <v>0</v>
      </c>
      <c r="C86" s="68">
        <v>806</v>
      </c>
      <c r="D86" s="67">
        <v>19</v>
      </c>
      <c r="E86" s="69">
        <v>3</v>
      </c>
      <c r="F86" s="67">
        <v>22</v>
      </c>
      <c r="G86" s="69" t="s">
        <v>106</v>
      </c>
      <c r="H86" s="69" t="s">
        <v>131</v>
      </c>
      <c r="I86" s="69" t="s">
        <v>128</v>
      </c>
      <c r="J86" s="67">
        <v>2</v>
      </c>
      <c r="K86" s="69" t="s">
        <v>129</v>
      </c>
      <c r="L86" s="69" t="s">
        <v>98</v>
      </c>
      <c r="M86" s="118">
        <f t="shared" si="1"/>
        <v>806</v>
      </c>
      <c r="N86" s="118"/>
      <c r="U86" s="60"/>
    </row>
    <row r="87" spans="1:21">
      <c r="A87" s="69" t="s">
        <v>135</v>
      </c>
      <c r="B87" s="68">
        <v>0</v>
      </c>
      <c r="C87" s="68">
        <v>3281</v>
      </c>
      <c r="D87" s="67">
        <v>19</v>
      </c>
      <c r="E87" s="69">
        <v>20</v>
      </c>
      <c r="F87" s="67">
        <v>29</v>
      </c>
      <c r="G87" s="69" t="s">
        <v>106</v>
      </c>
      <c r="H87" s="69" t="s">
        <v>131</v>
      </c>
      <c r="I87" s="69" t="s">
        <v>128</v>
      </c>
      <c r="J87" s="67">
        <v>2</v>
      </c>
      <c r="K87" s="69" t="s">
        <v>132</v>
      </c>
      <c r="L87" s="69" t="s">
        <v>98</v>
      </c>
      <c r="M87" s="118">
        <f t="shared" si="1"/>
        <v>3281</v>
      </c>
      <c r="N87" s="118"/>
      <c r="U87" s="60"/>
    </row>
    <row r="88" spans="1:21">
      <c r="A88" s="69" t="s">
        <v>133</v>
      </c>
      <c r="B88" s="68">
        <v>0</v>
      </c>
      <c r="C88" s="68">
        <v>759</v>
      </c>
      <c r="D88" s="67">
        <v>16</v>
      </c>
      <c r="E88" s="69">
        <v>59</v>
      </c>
      <c r="F88" s="67">
        <v>32</v>
      </c>
      <c r="G88" s="69" t="s">
        <v>95</v>
      </c>
      <c r="H88" s="69" t="s">
        <v>127</v>
      </c>
      <c r="I88" s="69" t="s">
        <v>136</v>
      </c>
      <c r="J88" s="67">
        <v>3</v>
      </c>
      <c r="K88" s="69" t="s">
        <v>132</v>
      </c>
      <c r="L88" s="69" t="s">
        <v>98</v>
      </c>
      <c r="M88" s="118">
        <f t="shared" si="1"/>
        <v>759</v>
      </c>
      <c r="N88" s="118"/>
      <c r="U88" s="60"/>
    </row>
    <row r="89" spans="1:21">
      <c r="A89" s="69" t="s">
        <v>126</v>
      </c>
      <c r="B89" s="68">
        <v>0</v>
      </c>
      <c r="C89" s="68">
        <v>680</v>
      </c>
      <c r="D89" s="67">
        <v>25</v>
      </c>
      <c r="E89" s="69">
        <v>3</v>
      </c>
      <c r="F89" s="67">
        <v>34</v>
      </c>
      <c r="G89" s="69" t="s">
        <v>106</v>
      </c>
      <c r="H89" s="69" t="s">
        <v>131</v>
      </c>
      <c r="I89" s="69" t="s">
        <v>128</v>
      </c>
      <c r="J89" s="67">
        <v>4</v>
      </c>
      <c r="K89" s="69" t="s">
        <v>132</v>
      </c>
      <c r="L89" s="69" t="s">
        <v>98</v>
      </c>
      <c r="M89" s="118">
        <f t="shared" si="1"/>
        <v>680</v>
      </c>
      <c r="N89" s="118"/>
      <c r="U89" s="60"/>
    </row>
    <row r="90" spans="1:21">
      <c r="A90" s="69" t="s">
        <v>141</v>
      </c>
      <c r="B90" s="68">
        <v>0</v>
      </c>
      <c r="C90" s="68">
        <v>104</v>
      </c>
      <c r="D90" s="67">
        <v>37</v>
      </c>
      <c r="E90" s="69">
        <v>25</v>
      </c>
      <c r="F90" s="67">
        <v>23</v>
      </c>
      <c r="G90" s="69" t="s">
        <v>95</v>
      </c>
      <c r="H90" s="69" t="s">
        <v>127</v>
      </c>
      <c r="I90" s="69" t="s">
        <v>128</v>
      </c>
      <c r="J90" s="67">
        <v>4</v>
      </c>
      <c r="K90" s="69" t="s">
        <v>132</v>
      </c>
      <c r="L90" s="69" t="s">
        <v>98</v>
      </c>
      <c r="M90" s="118">
        <f t="shared" si="1"/>
        <v>104</v>
      </c>
      <c r="N90" s="118"/>
      <c r="U90" s="60"/>
    </row>
    <row r="91" spans="1:21">
      <c r="A91" s="69" t="s">
        <v>126</v>
      </c>
      <c r="B91" s="68">
        <v>303</v>
      </c>
      <c r="C91" s="68">
        <v>899</v>
      </c>
      <c r="D91" s="67">
        <v>13</v>
      </c>
      <c r="E91" s="69">
        <v>3</v>
      </c>
      <c r="F91" s="67">
        <v>21</v>
      </c>
      <c r="G91" s="69" t="s">
        <v>95</v>
      </c>
      <c r="H91" s="69" t="s">
        <v>127</v>
      </c>
      <c r="I91" s="69" t="s">
        <v>128</v>
      </c>
      <c r="J91" s="67">
        <v>1</v>
      </c>
      <c r="K91" s="69" t="s">
        <v>132</v>
      </c>
      <c r="L91" s="69" t="s">
        <v>98</v>
      </c>
      <c r="M91" s="118">
        <f t="shared" si="1"/>
        <v>1202</v>
      </c>
      <c r="N91" s="118"/>
      <c r="U91" s="60"/>
    </row>
    <row r="92" spans="1:21">
      <c r="A92" s="69" t="s">
        <v>126</v>
      </c>
      <c r="B92" s="68">
        <v>900</v>
      </c>
      <c r="C92" s="68">
        <v>1732</v>
      </c>
      <c r="D92" s="67">
        <v>37</v>
      </c>
      <c r="E92" s="69">
        <v>11</v>
      </c>
      <c r="F92" s="67">
        <v>49</v>
      </c>
      <c r="G92" s="69" t="s">
        <v>106</v>
      </c>
      <c r="H92" s="69" t="s">
        <v>131</v>
      </c>
      <c r="I92" s="69" t="s">
        <v>100</v>
      </c>
      <c r="J92" s="67">
        <v>4</v>
      </c>
      <c r="K92" s="69" t="s">
        <v>132</v>
      </c>
      <c r="L92" s="69" t="s">
        <v>98</v>
      </c>
      <c r="M92" s="118">
        <f t="shared" si="1"/>
        <v>2632</v>
      </c>
      <c r="N92" s="118"/>
      <c r="U92" s="60"/>
    </row>
    <row r="93" spans="1:21">
      <c r="A93" s="69" t="s">
        <v>130</v>
      </c>
      <c r="B93" s="68">
        <v>0</v>
      </c>
      <c r="C93" s="68">
        <v>706</v>
      </c>
      <c r="D93" s="67">
        <v>31</v>
      </c>
      <c r="E93" s="69">
        <v>14</v>
      </c>
      <c r="F93" s="67">
        <v>31</v>
      </c>
      <c r="G93" s="69" t="s">
        <v>95</v>
      </c>
      <c r="H93" s="69" t="s">
        <v>131</v>
      </c>
      <c r="I93" s="69" t="s">
        <v>128</v>
      </c>
      <c r="J93" s="67">
        <v>2</v>
      </c>
      <c r="K93" s="69" t="s">
        <v>132</v>
      </c>
      <c r="L93" s="69" t="s">
        <v>108</v>
      </c>
      <c r="M93" s="118">
        <f t="shared" si="1"/>
        <v>706</v>
      </c>
      <c r="N93" s="118"/>
      <c r="U93" s="60"/>
    </row>
    <row r="94" spans="1:21">
      <c r="A94" s="69" t="s">
        <v>135</v>
      </c>
      <c r="B94" s="68">
        <v>1257</v>
      </c>
      <c r="C94" s="68">
        <v>0</v>
      </c>
      <c r="D94" s="67">
        <v>10</v>
      </c>
      <c r="E94" s="69">
        <v>65</v>
      </c>
      <c r="F94" s="67">
        <v>40</v>
      </c>
      <c r="G94" s="69" t="s">
        <v>106</v>
      </c>
      <c r="H94" s="69" t="s">
        <v>131</v>
      </c>
      <c r="I94" s="69" t="s">
        <v>136</v>
      </c>
      <c r="J94" s="67">
        <v>4</v>
      </c>
      <c r="K94" s="69" t="s">
        <v>129</v>
      </c>
      <c r="L94" s="69" t="s">
        <v>108</v>
      </c>
      <c r="M94" s="118">
        <f t="shared" si="1"/>
        <v>1257</v>
      </c>
      <c r="N94" s="118"/>
      <c r="U94" s="60"/>
    </row>
    <row r="95" spans="1:21">
      <c r="A95" s="69" t="s">
        <v>126</v>
      </c>
      <c r="B95" s="68">
        <v>0</v>
      </c>
      <c r="C95" s="68">
        <v>576</v>
      </c>
      <c r="D95" s="67">
        <v>7</v>
      </c>
      <c r="E95" s="69">
        <v>14</v>
      </c>
      <c r="F95" s="67">
        <v>28</v>
      </c>
      <c r="G95" s="69" t="s">
        <v>106</v>
      </c>
      <c r="H95" s="69" t="s">
        <v>131</v>
      </c>
      <c r="I95" s="69" t="s">
        <v>128</v>
      </c>
      <c r="J95" s="67">
        <v>1</v>
      </c>
      <c r="K95" s="69" t="s">
        <v>132</v>
      </c>
      <c r="L95" s="69" t="s">
        <v>108</v>
      </c>
      <c r="M95" s="118">
        <f t="shared" si="1"/>
        <v>576</v>
      </c>
      <c r="N95" s="118"/>
      <c r="U95" s="60"/>
    </row>
    <row r="96" spans="1:21">
      <c r="A96" s="69" t="s">
        <v>142</v>
      </c>
      <c r="B96" s="68">
        <v>273</v>
      </c>
      <c r="C96" s="68">
        <v>904</v>
      </c>
      <c r="D96" s="67">
        <v>7</v>
      </c>
      <c r="E96" s="69">
        <v>2</v>
      </c>
      <c r="F96" s="67">
        <v>21</v>
      </c>
      <c r="G96" s="69" t="s">
        <v>95</v>
      </c>
      <c r="H96" s="69" t="s">
        <v>137</v>
      </c>
      <c r="I96" s="69" t="s">
        <v>128</v>
      </c>
      <c r="J96" s="67">
        <v>1</v>
      </c>
      <c r="K96" s="69" t="s">
        <v>129</v>
      </c>
      <c r="L96" s="69" t="s">
        <v>108</v>
      </c>
      <c r="M96" s="118">
        <f t="shared" si="1"/>
        <v>1177</v>
      </c>
      <c r="N96" s="118"/>
      <c r="U96" s="60"/>
    </row>
    <row r="97" spans="1:21">
      <c r="A97" s="69" t="s">
        <v>138</v>
      </c>
      <c r="B97" s="68">
        <v>522</v>
      </c>
      <c r="C97" s="68">
        <v>194</v>
      </c>
      <c r="D97" s="67">
        <v>25</v>
      </c>
      <c r="E97" s="69">
        <v>79</v>
      </c>
      <c r="F97" s="67">
        <v>30</v>
      </c>
      <c r="G97" s="69" t="s">
        <v>95</v>
      </c>
      <c r="H97" s="69" t="s">
        <v>131</v>
      </c>
      <c r="I97" s="69" t="s">
        <v>128</v>
      </c>
      <c r="J97" s="67">
        <v>4</v>
      </c>
      <c r="K97" s="69" t="s">
        <v>132</v>
      </c>
      <c r="L97" s="69" t="s">
        <v>98</v>
      </c>
      <c r="M97" s="118">
        <f t="shared" si="1"/>
        <v>716</v>
      </c>
      <c r="N97" s="118"/>
      <c r="U97" s="60"/>
    </row>
    <row r="98" spans="1:21">
      <c r="A98" s="69" t="s">
        <v>126</v>
      </c>
      <c r="B98" s="68">
        <v>0</v>
      </c>
      <c r="C98" s="68">
        <v>710</v>
      </c>
      <c r="D98" s="67">
        <v>25</v>
      </c>
      <c r="E98" s="69">
        <v>1</v>
      </c>
      <c r="F98" s="67">
        <v>37</v>
      </c>
      <c r="G98" s="69" t="s">
        <v>106</v>
      </c>
      <c r="H98" s="69" t="s">
        <v>131</v>
      </c>
      <c r="I98" s="69" t="s">
        <v>128</v>
      </c>
      <c r="J98" s="67">
        <v>3</v>
      </c>
      <c r="K98" s="69" t="s">
        <v>132</v>
      </c>
      <c r="L98" s="69" t="s">
        <v>108</v>
      </c>
      <c r="M98" s="118">
        <f t="shared" si="1"/>
        <v>710</v>
      </c>
      <c r="N98" s="118"/>
      <c r="U98" s="60"/>
    </row>
    <row r="99" spans="1:21">
      <c r="A99" s="69" t="s">
        <v>126</v>
      </c>
      <c r="B99" s="68">
        <v>0</v>
      </c>
      <c r="C99" s="68">
        <v>5564</v>
      </c>
      <c r="D99" s="67">
        <v>25</v>
      </c>
      <c r="E99" s="69">
        <v>93</v>
      </c>
      <c r="F99" s="67">
        <v>33</v>
      </c>
      <c r="G99" s="69" t="s">
        <v>95</v>
      </c>
      <c r="H99" s="69" t="s">
        <v>127</v>
      </c>
      <c r="I99" s="69" t="s">
        <v>128</v>
      </c>
      <c r="J99" s="67">
        <v>2</v>
      </c>
      <c r="K99" s="69" t="s">
        <v>132</v>
      </c>
      <c r="L99" s="69" t="s">
        <v>108</v>
      </c>
      <c r="M99" s="118">
        <f t="shared" si="1"/>
        <v>5564</v>
      </c>
      <c r="N99" s="118"/>
      <c r="U99" s="60"/>
    </row>
    <row r="100" spans="1:21">
      <c r="A100" s="69" t="s">
        <v>126</v>
      </c>
      <c r="B100" s="68">
        <v>0</v>
      </c>
      <c r="C100" s="68">
        <v>192</v>
      </c>
      <c r="D100" s="67">
        <v>46</v>
      </c>
      <c r="E100" s="69">
        <v>13</v>
      </c>
      <c r="F100" s="67">
        <v>22</v>
      </c>
      <c r="G100" s="69" t="s">
        <v>95</v>
      </c>
      <c r="H100" s="69" t="s">
        <v>127</v>
      </c>
      <c r="I100" s="69" t="s">
        <v>100</v>
      </c>
      <c r="J100" s="67">
        <v>4</v>
      </c>
      <c r="K100" s="69" t="s">
        <v>132</v>
      </c>
      <c r="L100" s="69" t="s">
        <v>98</v>
      </c>
      <c r="M100" s="118">
        <f t="shared" si="1"/>
        <v>192</v>
      </c>
      <c r="N100" s="118"/>
      <c r="U100" s="60"/>
    </row>
    <row r="101" spans="1:21">
      <c r="A101" s="69" t="s">
        <v>133</v>
      </c>
      <c r="B101" s="68">
        <v>0</v>
      </c>
      <c r="C101" s="68">
        <v>637</v>
      </c>
      <c r="D101" s="67">
        <v>13</v>
      </c>
      <c r="E101" s="69">
        <v>21</v>
      </c>
      <c r="F101" s="67">
        <v>23</v>
      </c>
      <c r="G101" s="69" t="s">
        <v>106</v>
      </c>
      <c r="H101" s="69" t="s">
        <v>131</v>
      </c>
      <c r="I101" s="69" t="s">
        <v>128</v>
      </c>
      <c r="J101" s="67">
        <v>2</v>
      </c>
      <c r="K101" s="69" t="s">
        <v>129</v>
      </c>
      <c r="L101" s="69" t="s">
        <v>98</v>
      </c>
      <c r="M101" s="118">
        <f t="shared" si="1"/>
        <v>637</v>
      </c>
      <c r="N101" s="118"/>
      <c r="U101" s="60"/>
    </row>
    <row r="102" spans="1:21">
      <c r="A102" s="69" t="s">
        <v>126</v>
      </c>
      <c r="B102" s="68">
        <v>514</v>
      </c>
      <c r="C102" s="68">
        <v>405</v>
      </c>
      <c r="D102" s="67">
        <v>49</v>
      </c>
      <c r="E102" s="69">
        <v>13</v>
      </c>
      <c r="F102" s="67">
        <v>21</v>
      </c>
      <c r="G102" s="69" t="s">
        <v>106</v>
      </c>
      <c r="H102" s="69" t="s">
        <v>131</v>
      </c>
      <c r="I102" s="69" t="s">
        <v>128</v>
      </c>
      <c r="J102" s="67">
        <v>2</v>
      </c>
      <c r="K102" s="69" t="s">
        <v>132</v>
      </c>
      <c r="L102" s="69" t="s">
        <v>98</v>
      </c>
      <c r="M102" s="118">
        <f t="shared" si="1"/>
        <v>919</v>
      </c>
      <c r="N102" s="118"/>
      <c r="U102" s="60"/>
    </row>
    <row r="103" spans="1:21">
      <c r="A103" s="69" t="s">
        <v>130</v>
      </c>
      <c r="B103" s="68">
        <v>457</v>
      </c>
      <c r="C103" s="68">
        <v>318</v>
      </c>
      <c r="D103" s="67">
        <v>19</v>
      </c>
      <c r="E103" s="69">
        <v>108</v>
      </c>
      <c r="F103" s="67">
        <v>40</v>
      </c>
      <c r="G103" s="69" t="s">
        <v>95</v>
      </c>
      <c r="H103" s="69" t="s">
        <v>127</v>
      </c>
      <c r="I103" s="69" t="s">
        <v>128</v>
      </c>
      <c r="J103" s="67">
        <v>1</v>
      </c>
      <c r="K103" s="69" t="s">
        <v>132</v>
      </c>
      <c r="L103" s="69" t="s">
        <v>108</v>
      </c>
      <c r="M103" s="118">
        <f t="shared" si="1"/>
        <v>775</v>
      </c>
      <c r="N103" s="118"/>
      <c r="U103" s="60"/>
    </row>
    <row r="104" spans="1:21">
      <c r="A104" s="69" t="s">
        <v>126</v>
      </c>
      <c r="B104" s="68">
        <v>5133</v>
      </c>
      <c r="C104" s="68">
        <v>698</v>
      </c>
      <c r="D104" s="67">
        <v>19</v>
      </c>
      <c r="E104" s="69">
        <v>14</v>
      </c>
      <c r="F104" s="67">
        <v>36</v>
      </c>
      <c r="G104" s="69" t="s">
        <v>95</v>
      </c>
      <c r="H104" s="69" t="s">
        <v>127</v>
      </c>
      <c r="I104" s="69" t="s">
        <v>128</v>
      </c>
      <c r="J104" s="67">
        <v>2</v>
      </c>
      <c r="K104" s="69" t="s">
        <v>132</v>
      </c>
      <c r="L104" s="69" t="s">
        <v>98</v>
      </c>
      <c r="M104" s="118">
        <f t="shared" si="1"/>
        <v>5831</v>
      </c>
      <c r="N104" s="118"/>
      <c r="U104" s="60"/>
    </row>
    <row r="105" spans="1:21">
      <c r="A105" s="69" t="s">
        <v>133</v>
      </c>
      <c r="B105" s="68">
        <v>0</v>
      </c>
      <c r="C105" s="68">
        <v>369</v>
      </c>
      <c r="D105" s="67">
        <v>10</v>
      </c>
      <c r="E105" s="69">
        <v>16</v>
      </c>
      <c r="F105" s="67">
        <v>29</v>
      </c>
      <c r="G105" s="69" t="s">
        <v>95</v>
      </c>
      <c r="H105" s="69" t="s">
        <v>127</v>
      </c>
      <c r="I105" s="69" t="s">
        <v>128</v>
      </c>
      <c r="J105" s="67">
        <v>1</v>
      </c>
      <c r="K105" s="69" t="s">
        <v>132</v>
      </c>
      <c r="L105" s="69" t="s">
        <v>108</v>
      </c>
      <c r="M105" s="118">
        <f t="shared" si="1"/>
        <v>369</v>
      </c>
      <c r="N105" s="118"/>
      <c r="U105" s="60"/>
    </row>
    <row r="106" spans="1:21">
      <c r="A106" s="69" t="s">
        <v>144</v>
      </c>
      <c r="B106" s="68">
        <v>644</v>
      </c>
      <c r="C106" s="68">
        <v>0</v>
      </c>
      <c r="D106" s="67">
        <v>13</v>
      </c>
      <c r="E106" s="69">
        <v>88</v>
      </c>
      <c r="F106" s="67">
        <v>37</v>
      </c>
      <c r="G106" s="69" t="s">
        <v>95</v>
      </c>
      <c r="H106" s="69" t="s">
        <v>127</v>
      </c>
      <c r="I106" s="69" t="s">
        <v>128</v>
      </c>
      <c r="J106" s="67">
        <v>4</v>
      </c>
      <c r="K106" s="69" t="s">
        <v>132</v>
      </c>
      <c r="L106" s="69" t="s">
        <v>108</v>
      </c>
      <c r="M106" s="118">
        <f t="shared" si="1"/>
        <v>644</v>
      </c>
      <c r="N106" s="118"/>
      <c r="U106" s="60"/>
    </row>
    <row r="107" spans="1:21">
      <c r="A107" s="69" t="s">
        <v>130</v>
      </c>
      <c r="B107" s="68">
        <v>305</v>
      </c>
      <c r="C107" s="68">
        <v>492</v>
      </c>
      <c r="D107" s="67">
        <v>19</v>
      </c>
      <c r="E107" s="69">
        <v>1</v>
      </c>
      <c r="F107" s="67">
        <v>26</v>
      </c>
      <c r="G107" s="69" t="s">
        <v>106</v>
      </c>
      <c r="H107" s="69" t="s">
        <v>131</v>
      </c>
      <c r="I107" s="69" t="s">
        <v>128</v>
      </c>
      <c r="J107" s="67">
        <v>1</v>
      </c>
      <c r="K107" s="69" t="s">
        <v>132</v>
      </c>
      <c r="L107" s="69" t="s">
        <v>108</v>
      </c>
      <c r="M107" s="118">
        <f t="shared" si="1"/>
        <v>797</v>
      </c>
      <c r="N107" s="118"/>
      <c r="U107" s="60"/>
    </row>
    <row r="108" spans="1:21">
      <c r="A108" s="69" t="s">
        <v>133</v>
      </c>
      <c r="B108" s="68">
        <v>9621</v>
      </c>
      <c r="C108" s="68">
        <v>308</v>
      </c>
      <c r="D108" s="67">
        <v>25</v>
      </c>
      <c r="E108" s="69">
        <v>41</v>
      </c>
      <c r="F108" s="67">
        <v>37</v>
      </c>
      <c r="G108" s="69" t="s">
        <v>95</v>
      </c>
      <c r="H108" s="69" t="s">
        <v>127</v>
      </c>
      <c r="I108" s="69" t="s">
        <v>100</v>
      </c>
      <c r="J108" s="67">
        <v>3</v>
      </c>
      <c r="K108" s="69" t="s">
        <v>132</v>
      </c>
      <c r="L108" s="69" t="s">
        <v>98</v>
      </c>
      <c r="M108" s="118">
        <f t="shared" si="1"/>
        <v>9929</v>
      </c>
      <c r="N108" s="118"/>
      <c r="U108" s="60"/>
    </row>
    <row r="109" spans="1:21">
      <c r="A109" s="69" t="s">
        <v>135</v>
      </c>
      <c r="B109" s="68">
        <v>0</v>
      </c>
      <c r="C109" s="68">
        <v>127</v>
      </c>
      <c r="D109" s="67">
        <v>13</v>
      </c>
      <c r="E109" s="69">
        <v>22</v>
      </c>
      <c r="F109" s="67">
        <v>39</v>
      </c>
      <c r="G109" s="69" t="s">
        <v>95</v>
      </c>
      <c r="H109" s="69" t="s">
        <v>127</v>
      </c>
      <c r="I109" s="69" t="s">
        <v>136</v>
      </c>
      <c r="J109" s="67">
        <v>4</v>
      </c>
      <c r="K109" s="69" t="s">
        <v>129</v>
      </c>
      <c r="L109" s="69" t="s">
        <v>98</v>
      </c>
      <c r="M109" s="118">
        <f t="shared" si="1"/>
        <v>127</v>
      </c>
      <c r="N109" s="118"/>
      <c r="U109" s="60"/>
    </row>
    <row r="110" spans="1:21">
      <c r="A110" s="69" t="s">
        <v>138</v>
      </c>
      <c r="B110" s="68">
        <v>0</v>
      </c>
      <c r="C110" s="68">
        <v>565</v>
      </c>
      <c r="D110" s="67">
        <v>19</v>
      </c>
      <c r="E110" s="69">
        <v>14</v>
      </c>
      <c r="F110" s="67">
        <v>27</v>
      </c>
      <c r="G110" s="69" t="s">
        <v>95</v>
      </c>
      <c r="H110" s="69" t="s">
        <v>137</v>
      </c>
      <c r="I110" s="69" t="s">
        <v>128</v>
      </c>
      <c r="J110" s="67">
        <v>2</v>
      </c>
      <c r="K110" s="69" t="s">
        <v>132</v>
      </c>
      <c r="L110" s="69" t="s">
        <v>98</v>
      </c>
      <c r="M110" s="118">
        <f t="shared" si="1"/>
        <v>565</v>
      </c>
      <c r="N110" s="118"/>
      <c r="U110" s="60"/>
    </row>
    <row r="111" spans="1:21">
      <c r="A111" s="69" t="s">
        <v>130</v>
      </c>
      <c r="B111" s="68">
        <v>0</v>
      </c>
      <c r="C111" s="68">
        <v>12632</v>
      </c>
      <c r="D111" s="67">
        <v>16</v>
      </c>
      <c r="E111" s="69">
        <v>9</v>
      </c>
      <c r="F111" s="67">
        <v>19</v>
      </c>
      <c r="G111" s="69" t="s">
        <v>106</v>
      </c>
      <c r="H111" s="69" t="s">
        <v>131</v>
      </c>
      <c r="I111" s="69" t="s">
        <v>136</v>
      </c>
      <c r="J111" s="67">
        <v>4</v>
      </c>
      <c r="K111" s="69" t="s">
        <v>132</v>
      </c>
      <c r="L111" s="69" t="s">
        <v>108</v>
      </c>
      <c r="M111" s="118">
        <f t="shared" si="1"/>
        <v>12632</v>
      </c>
      <c r="N111" s="118"/>
      <c r="U111" s="60"/>
    </row>
    <row r="112" spans="1:21">
      <c r="A112" s="69" t="s">
        <v>133</v>
      </c>
      <c r="B112" s="68">
        <v>0</v>
      </c>
      <c r="C112" s="68">
        <v>116</v>
      </c>
      <c r="D112" s="67">
        <v>49</v>
      </c>
      <c r="E112" s="69">
        <v>45</v>
      </c>
      <c r="F112" s="67">
        <v>45</v>
      </c>
      <c r="G112" s="69" t="s">
        <v>95</v>
      </c>
      <c r="H112" s="69" t="s">
        <v>127</v>
      </c>
      <c r="I112" s="69" t="s">
        <v>100</v>
      </c>
      <c r="J112" s="67">
        <v>4</v>
      </c>
      <c r="K112" s="69" t="s">
        <v>132</v>
      </c>
      <c r="L112" s="69" t="s">
        <v>98</v>
      </c>
      <c r="M112" s="118">
        <f t="shared" si="1"/>
        <v>116</v>
      </c>
      <c r="N112" s="118"/>
      <c r="U112" s="60"/>
    </row>
    <row r="113" spans="1:21">
      <c r="A113" s="69" t="s">
        <v>141</v>
      </c>
      <c r="B113" s="68">
        <v>0</v>
      </c>
      <c r="C113" s="68">
        <v>178</v>
      </c>
      <c r="D113" s="67">
        <v>13</v>
      </c>
      <c r="E113" s="69">
        <v>89</v>
      </c>
      <c r="F113" s="67">
        <v>34</v>
      </c>
      <c r="G113" s="69" t="s">
        <v>95</v>
      </c>
      <c r="H113" s="69" t="s">
        <v>127</v>
      </c>
      <c r="I113" s="69" t="s">
        <v>100</v>
      </c>
      <c r="J113" s="67">
        <v>4</v>
      </c>
      <c r="K113" s="69" t="s">
        <v>132</v>
      </c>
      <c r="L113" s="69" t="s">
        <v>98</v>
      </c>
      <c r="M113" s="118">
        <f t="shared" si="1"/>
        <v>178</v>
      </c>
      <c r="N113" s="118"/>
      <c r="U113" s="60"/>
    </row>
    <row r="114" spans="1:21">
      <c r="A114" s="69" t="s">
        <v>126</v>
      </c>
      <c r="B114" s="68">
        <v>6851</v>
      </c>
      <c r="C114" s="68">
        <v>901</v>
      </c>
      <c r="D114" s="67">
        <v>13</v>
      </c>
      <c r="E114" s="69">
        <v>21</v>
      </c>
      <c r="F114" s="67">
        <v>43</v>
      </c>
      <c r="G114" s="69" t="s">
        <v>106</v>
      </c>
      <c r="H114" s="69" t="s">
        <v>131</v>
      </c>
      <c r="I114" s="69" t="s">
        <v>136</v>
      </c>
      <c r="J114" s="67">
        <v>2</v>
      </c>
      <c r="K114" s="69" t="s">
        <v>129</v>
      </c>
      <c r="L114" s="69" t="s">
        <v>108</v>
      </c>
      <c r="M114" s="118">
        <f t="shared" si="1"/>
        <v>7752</v>
      </c>
      <c r="N114" s="118"/>
      <c r="U114" s="60"/>
    </row>
    <row r="115" spans="1:21">
      <c r="A115" s="69" t="s">
        <v>130</v>
      </c>
      <c r="B115" s="68">
        <v>13496</v>
      </c>
      <c r="C115" s="68">
        <v>650</v>
      </c>
      <c r="D115" s="67">
        <v>19</v>
      </c>
      <c r="E115" s="69">
        <v>20</v>
      </c>
      <c r="F115" s="67">
        <v>33</v>
      </c>
      <c r="G115" s="69" t="s">
        <v>95</v>
      </c>
      <c r="H115" s="69" t="s">
        <v>127</v>
      </c>
      <c r="I115" s="69" t="s">
        <v>128</v>
      </c>
      <c r="J115" s="67">
        <v>1</v>
      </c>
      <c r="K115" s="69" t="s">
        <v>129</v>
      </c>
      <c r="L115" s="69" t="s">
        <v>98</v>
      </c>
      <c r="M115" s="118">
        <f t="shared" si="1"/>
        <v>14146</v>
      </c>
      <c r="N115" s="118"/>
      <c r="U115" s="60"/>
    </row>
    <row r="116" spans="1:21">
      <c r="A116" s="69" t="s">
        <v>138</v>
      </c>
      <c r="B116" s="68">
        <v>509</v>
      </c>
      <c r="C116" s="68">
        <v>241</v>
      </c>
      <c r="D116" s="67">
        <v>25</v>
      </c>
      <c r="E116" s="69">
        <v>14</v>
      </c>
      <c r="F116" s="67">
        <v>35</v>
      </c>
      <c r="G116" s="69" t="s">
        <v>95</v>
      </c>
      <c r="H116" s="69" t="s">
        <v>127</v>
      </c>
      <c r="I116" s="69" t="s">
        <v>128</v>
      </c>
      <c r="J116" s="67">
        <v>4</v>
      </c>
      <c r="K116" s="69" t="s">
        <v>129</v>
      </c>
      <c r="L116" s="69" t="s">
        <v>98</v>
      </c>
      <c r="M116" s="118">
        <f t="shared" si="1"/>
        <v>750</v>
      </c>
      <c r="N116" s="118"/>
      <c r="U116" s="60"/>
    </row>
    <row r="117" spans="1:21">
      <c r="A117" s="69" t="s">
        <v>141</v>
      </c>
      <c r="B117" s="68">
        <v>0</v>
      </c>
      <c r="C117" s="68">
        <v>609</v>
      </c>
      <c r="D117" s="67">
        <v>37</v>
      </c>
      <c r="E117" s="69">
        <v>6</v>
      </c>
      <c r="F117" s="67">
        <v>31</v>
      </c>
      <c r="G117" s="69" t="s">
        <v>95</v>
      </c>
      <c r="H117" s="69" t="s">
        <v>127</v>
      </c>
      <c r="I117" s="69" t="s">
        <v>100</v>
      </c>
      <c r="J117" s="67">
        <v>2</v>
      </c>
      <c r="K117" s="69" t="s">
        <v>134</v>
      </c>
      <c r="L117" s="69" t="s">
        <v>108</v>
      </c>
      <c r="M117" s="118">
        <f t="shared" si="1"/>
        <v>609</v>
      </c>
      <c r="N117" s="118"/>
      <c r="U117" s="60"/>
    </row>
    <row r="118" spans="1:21">
      <c r="A118" s="69" t="s">
        <v>130</v>
      </c>
      <c r="B118" s="68">
        <v>19155</v>
      </c>
      <c r="C118" s="68">
        <v>131</v>
      </c>
      <c r="D118" s="67">
        <v>25</v>
      </c>
      <c r="E118" s="69">
        <v>24</v>
      </c>
      <c r="F118" s="67">
        <v>25</v>
      </c>
      <c r="G118" s="69" t="s">
        <v>95</v>
      </c>
      <c r="H118" s="69" t="s">
        <v>127</v>
      </c>
      <c r="I118" s="69" t="s">
        <v>128</v>
      </c>
      <c r="J118" s="67">
        <v>2</v>
      </c>
      <c r="K118" s="69" t="s">
        <v>132</v>
      </c>
      <c r="L118" s="69" t="s">
        <v>108</v>
      </c>
      <c r="M118" s="118">
        <f t="shared" si="1"/>
        <v>19286</v>
      </c>
      <c r="N118" s="118"/>
      <c r="U118" s="60"/>
    </row>
    <row r="119" spans="1:21">
      <c r="A119" s="69" t="s">
        <v>130</v>
      </c>
      <c r="B119" s="68">
        <v>0</v>
      </c>
      <c r="C119" s="68">
        <v>544</v>
      </c>
      <c r="D119" s="67">
        <v>19</v>
      </c>
      <c r="E119" s="69">
        <v>15</v>
      </c>
      <c r="F119" s="67">
        <v>27</v>
      </c>
      <c r="G119" s="69" t="s">
        <v>106</v>
      </c>
      <c r="H119" s="69" t="s">
        <v>131</v>
      </c>
      <c r="I119" s="69" t="s">
        <v>128</v>
      </c>
      <c r="J119" s="67">
        <v>2</v>
      </c>
      <c r="K119" s="69" t="s">
        <v>132</v>
      </c>
      <c r="L119" s="69" t="s">
        <v>108</v>
      </c>
      <c r="M119" s="118">
        <f t="shared" si="1"/>
        <v>544</v>
      </c>
      <c r="N119" s="118"/>
      <c r="U119" s="60"/>
    </row>
    <row r="120" spans="1:21">
      <c r="A120" s="69" t="s">
        <v>126</v>
      </c>
      <c r="B120" s="68">
        <v>0</v>
      </c>
      <c r="C120" s="68">
        <v>10853</v>
      </c>
      <c r="D120" s="67">
        <v>25</v>
      </c>
      <c r="E120" s="69">
        <v>81</v>
      </c>
      <c r="F120" s="67">
        <v>56</v>
      </c>
      <c r="G120" s="69" t="s">
        <v>106</v>
      </c>
      <c r="H120" s="69" t="s">
        <v>131</v>
      </c>
      <c r="I120" s="69" t="s">
        <v>136</v>
      </c>
      <c r="J120" s="67">
        <v>4</v>
      </c>
      <c r="K120" s="69" t="s">
        <v>134</v>
      </c>
      <c r="L120" s="69" t="s">
        <v>108</v>
      </c>
      <c r="M120" s="118">
        <f t="shared" si="1"/>
        <v>10853</v>
      </c>
      <c r="N120" s="118"/>
      <c r="U120" s="60"/>
    </row>
    <row r="121" spans="1:21">
      <c r="A121" s="69" t="s">
        <v>141</v>
      </c>
      <c r="B121" s="68">
        <v>374</v>
      </c>
      <c r="C121" s="68">
        <v>0</v>
      </c>
      <c r="D121" s="67">
        <v>25</v>
      </c>
      <c r="E121" s="69">
        <v>14</v>
      </c>
      <c r="F121" s="67">
        <v>45</v>
      </c>
      <c r="G121" s="69" t="s">
        <v>95</v>
      </c>
      <c r="H121" s="69" t="s">
        <v>127</v>
      </c>
      <c r="I121" s="69" t="s">
        <v>128</v>
      </c>
      <c r="J121" s="67">
        <v>4</v>
      </c>
      <c r="K121" s="69" t="s">
        <v>134</v>
      </c>
      <c r="L121" s="69" t="s">
        <v>108</v>
      </c>
      <c r="M121" s="118">
        <f t="shared" si="1"/>
        <v>374</v>
      </c>
      <c r="N121" s="118"/>
      <c r="U121" s="60"/>
    </row>
    <row r="122" spans="1:21">
      <c r="A122" s="69" t="s">
        <v>145</v>
      </c>
      <c r="B122" s="68">
        <v>0</v>
      </c>
      <c r="C122" s="68">
        <v>409</v>
      </c>
      <c r="D122" s="67">
        <v>49</v>
      </c>
      <c r="E122" s="69">
        <v>15</v>
      </c>
      <c r="F122" s="67">
        <v>53</v>
      </c>
      <c r="G122" s="69" t="s">
        <v>95</v>
      </c>
      <c r="H122" s="69" t="s">
        <v>127</v>
      </c>
      <c r="I122" s="69" t="s">
        <v>128</v>
      </c>
      <c r="J122" s="67">
        <v>4</v>
      </c>
      <c r="K122" s="69" t="s">
        <v>132</v>
      </c>
      <c r="L122" s="69" t="s">
        <v>98</v>
      </c>
      <c r="M122" s="118">
        <f t="shared" si="1"/>
        <v>409</v>
      </c>
      <c r="N122" s="118"/>
      <c r="U122" s="60"/>
    </row>
    <row r="123" spans="1:21">
      <c r="A123" s="69" t="s">
        <v>130</v>
      </c>
      <c r="B123" s="68">
        <v>828</v>
      </c>
      <c r="C123" s="68">
        <v>391</v>
      </c>
      <c r="D123" s="67">
        <v>9</v>
      </c>
      <c r="E123" s="69">
        <v>12</v>
      </c>
      <c r="F123" s="67">
        <v>23</v>
      </c>
      <c r="G123" s="69" t="s">
        <v>106</v>
      </c>
      <c r="H123" s="69" t="s">
        <v>131</v>
      </c>
      <c r="I123" s="69" t="s">
        <v>128</v>
      </c>
      <c r="J123" s="67">
        <v>4</v>
      </c>
      <c r="K123" s="69" t="s">
        <v>132</v>
      </c>
      <c r="L123" s="69" t="s">
        <v>98</v>
      </c>
      <c r="M123" s="118">
        <f t="shared" si="1"/>
        <v>1219</v>
      </c>
      <c r="N123" s="118"/>
      <c r="U123" s="60"/>
    </row>
    <row r="124" spans="1:21">
      <c r="A124" s="69" t="s">
        <v>130</v>
      </c>
      <c r="B124" s="68">
        <v>0</v>
      </c>
      <c r="C124" s="68">
        <v>322</v>
      </c>
      <c r="D124" s="67">
        <v>13</v>
      </c>
      <c r="E124" s="69">
        <v>9</v>
      </c>
      <c r="F124" s="67">
        <v>25</v>
      </c>
      <c r="G124" s="69" t="s">
        <v>106</v>
      </c>
      <c r="H124" s="69" t="s">
        <v>131</v>
      </c>
      <c r="I124" s="69" t="s">
        <v>128</v>
      </c>
      <c r="J124" s="67">
        <v>1</v>
      </c>
      <c r="K124" s="69" t="s">
        <v>132</v>
      </c>
      <c r="L124" s="69" t="s">
        <v>108</v>
      </c>
      <c r="M124" s="118">
        <f t="shared" si="1"/>
        <v>322</v>
      </c>
      <c r="N124" s="118"/>
      <c r="U124" s="60"/>
    </row>
    <row r="125" spans="1:21">
      <c r="A125" s="69" t="s">
        <v>126</v>
      </c>
      <c r="B125" s="68">
        <v>829</v>
      </c>
      <c r="C125" s="68">
        <v>583</v>
      </c>
      <c r="D125" s="67">
        <v>7</v>
      </c>
      <c r="E125" s="69">
        <v>18</v>
      </c>
      <c r="F125" s="67">
        <v>63</v>
      </c>
      <c r="G125" s="69" t="s">
        <v>106</v>
      </c>
      <c r="H125" s="69" t="s">
        <v>131</v>
      </c>
      <c r="I125" s="69" t="s">
        <v>128</v>
      </c>
      <c r="J125" s="67">
        <v>3</v>
      </c>
      <c r="K125" s="69" t="s">
        <v>132</v>
      </c>
      <c r="L125" s="69" t="s">
        <v>108</v>
      </c>
      <c r="M125" s="118">
        <f t="shared" si="1"/>
        <v>1412</v>
      </c>
      <c r="N125" s="118"/>
      <c r="U125" s="60"/>
    </row>
    <row r="126" spans="1:21">
      <c r="A126" s="69" t="s">
        <v>126</v>
      </c>
      <c r="B126" s="68">
        <v>0</v>
      </c>
      <c r="C126" s="68">
        <v>12242</v>
      </c>
      <c r="D126" s="67">
        <v>25</v>
      </c>
      <c r="E126" s="69">
        <v>53</v>
      </c>
      <c r="F126" s="67">
        <v>34</v>
      </c>
      <c r="G126" s="69" t="s">
        <v>95</v>
      </c>
      <c r="H126" s="69" t="s">
        <v>127</v>
      </c>
      <c r="I126" s="69" t="s">
        <v>128</v>
      </c>
      <c r="J126" s="67">
        <v>2</v>
      </c>
      <c r="K126" s="69" t="s">
        <v>132</v>
      </c>
      <c r="L126" s="69" t="s">
        <v>98</v>
      </c>
      <c r="M126" s="118">
        <f t="shared" si="1"/>
        <v>12242</v>
      </c>
      <c r="N126" s="118"/>
      <c r="U126" s="60"/>
    </row>
    <row r="127" spans="1:21">
      <c r="A127" s="69" t="s">
        <v>130</v>
      </c>
      <c r="B127" s="68">
        <v>0</v>
      </c>
      <c r="C127" s="68">
        <v>479</v>
      </c>
      <c r="D127" s="67">
        <v>19</v>
      </c>
      <c r="E127" s="69">
        <v>0</v>
      </c>
      <c r="F127" s="67">
        <v>24</v>
      </c>
      <c r="G127" s="69" t="s">
        <v>95</v>
      </c>
      <c r="H127" s="69" t="s">
        <v>127</v>
      </c>
      <c r="I127" s="69" t="s">
        <v>128</v>
      </c>
      <c r="J127" s="67">
        <v>1</v>
      </c>
      <c r="K127" s="69" t="s">
        <v>143</v>
      </c>
      <c r="L127" s="69" t="s">
        <v>98</v>
      </c>
      <c r="M127" s="118">
        <f t="shared" si="1"/>
        <v>479</v>
      </c>
      <c r="N127" s="118"/>
      <c r="U127" s="60"/>
    </row>
    <row r="128" spans="1:21">
      <c r="A128" s="69" t="s">
        <v>133</v>
      </c>
      <c r="B128" s="68">
        <v>939</v>
      </c>
      <c r="C128" s="68">
        <v>496</v>
      </c>
      <c r="D128" s="67">
        <v>19</v>
      </c>
      <c r="E128" s="69">
        <v>56</v>
      </c>
      <c r="F128" s="67">
        <v>35</v>
      </c>
      <c r="G128" s="69" t="s">
        <v>95</v>
      </c>
      <c r="H128" s="69" t="s">
        <v>127</v>
      </c>
      <c r="I128" s="69" t="s">
        <v>128</v>
      </c>
      <c r="J128" s="67">
        <v>4</v>
      </c>
      <c r="K128" s="69" t="s">
        <v>132</v>
      </c>
      <c r="L128" s="69" t="s">
        <v>98</v>
      </c>
      <c r="M128" s="118">
        <f t="shared" si="1"/>
        <v>1435</v>
      </c>
      <c r="N128" s="118"/>
      <c r="U128" s="60"/>
    </row>
    <row r="129" spans="1:21">
      <c r="A129" s="69" t="s">
        <v>133</v>
      </c>
      <c r="B129" s="68">
        <v>0</v>
      </c>
      <c r="C129" s="68">
        <v>466</v>
      </c>
      <c r="D129" s="67">
        <v>25</v>
      </c>
      <c r="E129" s="69">
        <v>42</v>
      </c>
      <c r="F129" s="67">
        <v>30</v>
      </c>
      <c r="G129" s="69" t="s">
        <v>95</v>
      </c>
      <c r="H129" s="69" t="s">
        <v>127</v>
      </c>
      <c r="I129" s="69" t="s">
        <v>128</v>
      </c>
      <c r="J129" s="67">
        <v>3</v>
      </c>
      <c r="K129" s="69" t="s">
        <v>132</v>
      </c>
      <c r="L129" s="69" t="s">
        <v>98</v>
      </c>
      <c r="M129" s="118">
        <f t="shared" si="1"/>
        <v>466</v>
      </c>
      <c r="N129" s="118"/>
      <c r="U129" s="60"/>
    </row>
    <row r="130" spans="1:21">
      <c r="A130" s="69" t="s">
        <v>133</v>
      </c>
      <c r="B130" s="68">
        <v>889</v>
      </c>
      <c r="C130" s="68">
        <v>1583</v>
      </c>
      <c r="D130" s="67">
        <v>37</v>
      </c>
      <c r="E130" s="69">
        <v>79</v>
      </c>
      <c r="F130" s="67">
        <v>29</v>
      </c>
      <c r="G130" s="69" t="s">
        <v>95</v>
      </c>
      <c r="H130" s="69" t="s">
        <v>127</v>
      </c>
      <c r="I130" s="69" t="s">
        <v>100</v>
      </c>
      <c r="J130" s="67">
        <v>3</v>
      </c>
      <c r="K130" s="69" t="s">
        <v>132</v>
      </c>
      <c r="L130" s="69" t="s">
        <v>108</v>
      </c>
      <c r="M130" s="118">
        <f t="shared" si="1"/>
        <v>2472</v>
      </c>
      <c r="N130" s="118"/>
      <c r="U130" s="60"/>
    </row>
    <row r="131" spans="1:21">
      <c r="A131" s="69" t="s">
        <v>130</v>
      </c>
      <c r="B131" s="68">
        <v>876</v>
      </c>
      <c r="C131" s="68">
        <v>1533</v>
      </c>
      <c r="D131" s="67">
        <v>31</v>
      </c>
      <c r="E131" s="69">
        <v>21</v>
      </c>
      <c r="F131" s="67">
        <v>20</v>
      </c>
      <c r="G131" s="69" t="s">
        <v>106</v>
      </c>
      <c r="H131" s="69" t="s">
        <v>131</v>
      </c>
      <c r="I131" s="69" t="s">
        <v>136</v>
      </c>
      <c r="J131" s="67">
        <v>4</v>
      </c>
      <c r="K131" s="69" t="s">
        <v>132</v>
      </c>
      <c r="L131" s="69" t="s">
        <v>98</v>
      </c>
      <c r="M131" s="118">
        <f t="shared" si="1"/>
        <v>2409</v>
      </c>
      <c r="N131" s="118"/>
      <c r="U131" s="60"/>
    </row>
    <row r="132" spans="1:21">
      <c r="A132" s="69" t="s">
        <v>126</v>
      </c>
      <c r="B132" s="68">
        <v>893</v>
      </c>
      <c r="C132" s="68">
        <v>0</v>
      </c>
      <c r="D132" s="67">
        <v>16</v>
      </c>
      <c r="E132" s="69">
        <v>94</v>
      </c>
      <c r="F132" s="67">
        <v>49</v>
      </c>
      <c r="G132" s="69" t="s">
        <v>95</v>
      </c>
      <c r="H132" s="69" t="s">
        <v>127</v>
      </c>
      <c r="I132" s="69" t="s">
        <v>128</v>
      </c>
      <c r="J132" s="67">
        <v>4</v>
      </c>
      <c r="K132" s="69" t="s">
        <v>132</v>
      </c>
      <c r="L132" s="69" t="s">
        <v>108</v>
      </c>
      <c r="M132" s="118">
        <f t="shared" ref="M132:M195" si="2">SUM(B132:C132)</f>
        <v>893</v>
      </c>
      <c r="N132" s="118"/>
      <c r="U132" s="60"/>
    </row>
    <row r="133" spans="1:21">
      <c r="A133" s="69" t="s">
        <v>138</v>
      </c>
      <c r="B133" s="68">
        <v>12760</v>
      </c>
      <c r="C133" s="68">
        <v>4873</v>
      </c>
      <c r="D133" s="67">
        <v>13</v>
      </c>
      <c r="E133" s="69">
        <v>73</v>
      </c>
      <c r="F133" s="67">
        <v>56</v>
      </c>
      <c r="G133" s="69" t="s">
        <v>95</v>
      </c>
      <c r="H133" s="69" t="s">
        <v>127</v>
      </c>
      <c r="I133" s="69" t="s">
        <v>136</v>
      </c>
      <c r="J133" s="67">
        <v>4</v>
      </c>
      <c r="K133" s="69" t="s">
        <v>129</v>
      </c>
      <c r="L133" s="69" t="s">
        <v>108</v>
      </c>
      <c r="M133" s="118">
        <f t="shared" si="2"/>
        <v>17633</v>
      </c>
      <c r="N133" s="118"/>
      <c r="U133" s="60"/>
    </row>
    <row r="134" spans="1:21">
      <c r="A134" s="69" t="s">
        <v>130</v>
      </c>
      <c r="B134" s="68">
        <v>0</v>
      </c>
      <c r="C134" s="68">
        <v>0</v>
      </c>
      <c r="D134" s="67">
        <v>13</v>
      </c>
      <c r="E134" s="69">
        <v>94</v>
      </c>
      <c r="F134" s="67">
        <v>48</v>
      </c>
      <c r="G134" s="69" t="s">
        <v>95</v>
      </c>
      <c r="H134" s="69" t="s">
        <v>127</v>
      </c>
      <c r="I134" s="69" t="s">
        <v>136</v>
      </c>
      <c r="J134" s="67">
        <v>4</v>
      </c>
      <c r="K134" s="69" t="s">
        <v>132</v>
      </c>
      <c r="L134" s="69" t="s">
        <v>108</v>
      </c>
      <c r="M134" s="118">
        <f t="shared" si="2"/>
        <v>0</v>
      </c>
      <c r="N134" s="118"/>
      <c r="U134" s="60"/>
    </row>
    <row r="135" spans="1:21">
      <c r="A135" s="69" t="s">
        <v>126</v>
      </c>
      <c r="B135" s="68">
        <v>0</v>
      </c>
      <c r="C135" s="68">
        <v>717</v>
      </c>
      <c r="D135" s="67">
        <v>22</v>
      </c>
      <c r="E135" s="69">
        <v>10</v>
      </c>
      <c r="F135" s="67">
        <v>24</v>
      </c>
      <c r="G135" s="69" t="s">
        <v>106</v>
      </c>
      <c r="H135" s="69" t="s">
        <v>131</v>
      </c>
      <c r="I135" s="69" t="s">
        <v>128</v>
      </c>
      <c r="J135" s="67">
        <v>2</v>
      </c>
      <c r="K135" s="69" t="s">
        <v>132</v>
      </c>
      <c r="L135" s="69" t="s">
        <v>98</v>
      </c>
      <c r="M135" s="118">
        <f t="shared" si="2"/>
        <v>717</v>
      </c>
      <c r="N135" s="118"/>
      <c r="U135" s="60"/>
    </row>
    <row r="136" spans="1:21">
      <c r="A136" s="69" t="s">
        <v>126</v>
      </c>
      <c r="B136" s="68">
        <v>959</v>
      </c>
      <c r="C136" s="68">
        <v>7876</v>
      </c>
      <c r="D136" s="67">
        <v>28</v>
      </c>
      <c r="E136" s="69">
        <v>20</v>
      </c>
      <c r="F136" s="67">
        <v>22</v>
      </c>
      <c r="G136" s="69" t="s">
        <v>95</v>
      </c>
      <c r="H136" s="69" t="s">
        <v>127</v>
      </c>
      <c r="I136" s="69" t="s">
        <v>128</v>
      </c>
      <c r="J136" s="67">
        <v>2</v>
      </c>
      <c r="K136" s="69" t="s">
        <v>129</v>
      </c>
      <c r="L136" s="69" t="s">
        <v>98</v>
      </c>
      <c r="M136" s="118">
        <f t="shared" si="2"/>
        <v>8835</v>
      </c>
      <c r="N136" s="118"/>
      <c r="U136" s="60"/>
    </row>
    <row r="137" spans="1:21">
      <c r="A137" s="69" t="s">
        <v>126</v>
      </c>
      <c r="B137" s="68">
        <v>0</v>
      </c>
      <c r="C137" s="68">
        <v>4449</v>
      </c>
      <c r="D137" s="67">
        <v>25</v>
      </c>
      <c r="E137" s="69">
        <v>87</v>
      </c>
      <c r="F137" s="67">
        <v>30</v>
      </c>
      <c r="G137" s="69" t="s">
        <v>95</v>
      </c>
      <c r="H137" s="69" t="s">
        <v>127</v>
      </c>
      <c r="I137" s="69" t="s">
        <v>128</v>
      </c>
      <c r="J137" s="67">
        <v>4</v>
      </c>
      <c r="K137" s="69" t="s">
        <v>132</v>
      </c>
      <c r="L137" s="69" t="s">
        <v>98</v>
      </c>
      <c r="M137" s="118">
        <f t="shared" si="2"/>
        <v>4449</v>
      </c>
      <c r="N137" s="118"/>
      <c r="U137" s="60"/>
    </row>
    <row r="138" spans="1:21">
      <c r="A138" s="69" t="s">
        <v>100</v>
      </c>
      <c r="B138" s="68">
        <v>0</v>
      </c>
      <c r="C138" s="68">
        <v>0</v>
      </c>
      <c r="D138" s="67">
        <v>25</v>
      </c>
      <c r="E138" s="69">
        <v>54</v>
      </c>
      <c r="F138" s="67">
        <v>39</v>
      </c>
      <c r="G138" s="69" t="s">
        <v>95</v>
      </c>
      <c r="H138" s="69" t="s">
        <v>127</v>
      </c>
      <c r="I138" s="69" t="s">
        <v>128</v>
      </c>
      <c r="J138" s="67">
        <v>3</v>
      </c>
      <c r="K138" s="69" t="s">
        <v>134</v>
      </c>
      <c r="L138" s="69" t="s">
        <v>98</v>
      </c>
      <c r="M138" s="118">
        <f t="shared" si="2"/>
        <v>0</v>
      </c>
      <c r="N138" s="118"/>
      <c r="U138" s="60"/>
    </row>
    <row r="139" spans="1:21">
      <c r="A139" s="69" t="s">
        <v>138</v>
      </c>
      <c r="B139" s="68">
        <v>0</v>
      </c>
      <c r="C139" s="68">
        <v>104</v>
      </c>
      <c r="D139" s="67">
        <v>25</v>
      </c>
      <c r="E139" s="69">
        <v>23</v>
      </c>
      <c r="F139" s="67">
        <v>20</v>
      </c>
      <c r="G139" s="69" t="s">
        <v>95</v>
      </c>
      <c r="H139" s="69" t="s">
        <v>137</v>
      </c>
      <c r="I139" s="69" t="s">
        <v>128</v>
      </c>
      <c r="J139" s="67">
        <v>2</v>
      </c>
      <c r="K139" s="69" t="s">
        <v>129</v>
      </c>
      <c r="L139" s="69" t="s">
        <v>108</v>
      </c>
      <c r="M139" s="118">
        <f t="shared" si="2"/>
        <v>104</v>
      </c>
      <c r="N139" s="118"/>
      <c r="U139" s="60"/>
    </row>
    <row r="140" spans="1:21">
      <c r="A140" s="69" t="s">
        <v>142</v>
      </c>
      <c r="B140" s="68">
        <v>0</v>
      </c>
      <c r="C140" s="68">
        <v>897</v>
      </c>
      <c r="D140" s="67">
        <v>19</v>
      </c>
      <c r="E140" s="69">
        <v>2</v>
      </c>
      <c r="F140" s="67">
        <v>22</v>
      </c>
      <c r="G140" s="69" t="s">
        <v>106</v>
      </c>
      <c r="H140" s="69" t="s">
        <v>131</v>
      </c>
      <c r="I140" s="69" t="s">
        <v>128</v>
      </c>
      <c r="J140" s="67">
        <v>4</v>
      </c>
      <c r="K140" s="69" t="s">
        <v>132</v>
      </c>
      <c r="L140" s="69" t="s">
        <v>98</v>
      </c>
      <c r="M140" s="118">
        <f t="shared" si="2"/>
        <v>897</v>
      </c>
      <c r="N140" s="118"/>
      <c r="U140" s="60"/>
    </row>
    <row r="141" spans="1:21">
      <c r="A141" s="69" t="s">
        <v>133</v>
      </c>
      <c r="B141" s="68">
        <v>698</v>
      </c>
      <c r="C141" s="68">
        <v>4033</v>
      </c>
      <c r="D141" s="67">
        <v>16</v>
      </c>
      <c r="E141" s="69">
        <v>20</v>
      </c>
      <c r="F141" s="67">
        <v>24</v>
      </c>
      <c r="G141" s="69" t="s">
        <v>95</v>
      </c>
      <c r="H141" s="69" t="s">
        <v>137</v>
      </c>
      <c r="I141" s="69" t="s">
        <v>136</v>
      </c>
      <c r="J141" s="67">
        <v>2</v>
      </c>
      <c r="K141" s="69" t="s">
        <v>132</v>
      </c>
      <c r="L141" s="69" t="s">
        <v>98</v>
      </c>
      <c r="M141" s="118">
        <f t="shared" si="2"/>
        <v>4731</v>
      </c>
      <c r="N141" s="118"/>
      <c r="U141" s="60"/>
    </row>
    <row r="142" spans="1:21">
      <c r="A142" s="69" t="s">
        <v>130</v>
      </c>
      <c r="B142" s="68">
        <v>0</v>
      </c>
      <c r="C142" s="68">
        <v>945</v>
      </c>
      <c r="D142" s="67">
        <v>13</v>
      </c>
      <c r="E142" s="69">
        <v>6</v>
      </c>
      <c r="F142" s="67">
        <v>41</v>
      </c>
      <c r="G142" s="69" t="s">
        <v>95</v>
      </c>
      <c r="H142" s="69" t="s">
        <v>131</v>
      </c>
      <c r="I142" s="69" t="s">
        <v>128</v>
      </c>
      <c r="J142" s="67">
        <v>1</v>
      </c>
      <c r="K142" s="69" t="s">
        <v>132</v>
      </c>
      <c r="L142" s="69" t="s">
        <v>108</v>
      </c>
      <c r="M142" s="118">
        <f t="shared" si="2"/>
        <v>945</v>
      </c>
      <c r="N142" s="118"/>
      <c r="U142" s="60"/>
    </row>
    <row r="143" spans="1:21">
      <c r="A143" s="69" t="s">
        <v>130</v>
      </c>
      <c r="B143" s="68">
        <v>0</v>
      </c>
      <c r="C143" s="68">
        <v>836</v>
      </c>
      <c r="D143" s="67">
        <v>25</v>
      </c>
      <c r="E143" s="69">
        <v>99</v>
      </c>
      <c r="F143" s="67">
        <v>32</v>
      </c>
      <c r="G143" s="69" t="s">
        <v>95</v>
      </c>
      <c r="H143" s="69" t="s">
        <v>127</v>
      </c>
      <c r="I143" s="69" t="s">
        <v>128</v>
      </c>
      <c r="J143" s="67">
        <v>4</v>
      </c>
      <c r="K143" s="69" t="s">
        <v>132</v>
      </c>
      <c r="L143" s="69" t="s">
        <v>108</v>
      </c>
      <c r="M143" s="118">
        <f t="shared" si="2"/>
        <v>836</v>
      </c>
      <c r="N143" s="118"/>
      <c r="U143" s="60"/>
    </row>
    <row r="144" spans="1:21">
      <c r="A144" s="69" t="s">
        <v>126</v>
      </c>
      <c r="B144" s="68">
        <v>0</v>
      </c>
      <c r="C144" s="68">
        <v>325</v>
      </c>
      <c r="D144" s="67">
        <v>19</v>
      </c>
      <c r="E144" s="69">
        <v>13</v>
      </c>
      <c r="F144" s="67">
        <v>23</v>
      </c>
      <c r="G144" s="69" t="s">
        <v>106</v>
      </c>
      <c r="H144" s="69" t="s">
        <v>131</v>
      </c>
      <c r="I144" s="69" t="s">
        <v>128</v>
      </c>
      <c r="J144" s="67">
        <v>2</v>
      </c>
      <c r="K144" s="69" t="s">
        <v>132</v>
      </c>
      <c r="L144" s="69" t="s">
        <v>98</v>
      </c>
      <c r="M144" s="118">
        <f t="shared" si="2"/>
        <v>325</v>
      </c>
      <c r="N144" s="118"/>
      <c r="U144" s="60"/>
    </row>
    <row r="145" spans="1:21">
      <c r="A145" s="69" t="s">
        <v>126</v>
      </c>
      <c r="B145" s="68">
        <v>12974</v>
      </c>
      <c r="C145" s="68">
        <v>19568</v>
      </c>
      <c r="D145" s="67">
        <v>13</v>
      </c>
      <c r="E145" s="69">
        <v>7</v>
      </c>
      <c r="F145" s="67">
        <v>41</v>
      </c>
      <c r="G145" s="69" t="s">
        <v>106</v>
      </c>
      <c r="H145" s="69" t="s">
        <v>131</v>
      </c>
      <c r="I145" s="69" t="s">
        <v>136</v>
      </c>
      <c r="J145" s="67">
        <v>3</v>
      </c>
      <c r="K145" s="69" t="s">
        <v>132</v>
      </c>
      <c r="L145" s="69" t="s">
        <v>108</v>
      </c>
      <c r="M145" s="118">
        <f t="shared" si="2"/>
        <v>32542</v>
      </c>
      <c r="N145" s="118"/>
      <c r="U145" s="60"/>
    </row>
    <row r="146" spans="1:21">
      <c r="A146" s="69" t="s">
        <v>130</v>
      </c>
      <c r="B146" s="68">
        <v>0</v>
      </c>
      <c r="C146" s="68">
        <v>803</v>
      </c>
      <c r="D146" s="67">
        <v>13</v>
      </c>
      <c r="E146" s="69">
        <v>89</v>
      </c>
      <c r="F146" s="67">
        <v>52</v>
      </c>
      <c r="G146" s="69" t="s">
        <v>95</v>
      </c>
      <c r="H146" s="69" t="s">
        <v>127</v>
      </c>
      <c r="I146" s="69" t="s">
        <v>100</v>
      </c>
      <c r="J146" s="67">
        <v>4</v>
      </c>
      <c r="K146" s="69" t="s">
        <v>134</v>
      </c>
      <c r="L146" s="69" t="s">
        <v>98</v>
      </c>
      <c r="M146" s="118">
        <f t="shared" si="2"/>
        <v>803</v>
      </c>
      <c r="N146" s="118"/>
      <c r="U146" s="60"/>
    </row>
    <row r="147" spans="1:21">
      <c r="A147" s="69" t="s">
        <v>126</v>
      </c>
      <c r="B147" s="68">
        <v>317</v>
      </c>
      <c r="C147" s="68">
        <v>10980</v>
      </c>
      <c r="D147" s="67">
        <v>13</v>
      </c>
      <c r="E147" s="69">
        <v>17</v>
      </c>
      <c r="F147" s="67">
        <v>65</v>
      </c>
      <c r="G147" s="69" t="s">
        <v>95</v>
      </c>
      <c r="H147" s="69" t="s">
        <v>127</v>
      </c>
      <c r="I147" s="69" t="s">
        <v>128</v>
      </c>
      <c r="J147" s="67">
        <v>3</v>
      </c>
      <c r="K147" s="69" t="s">
        <v>129</v>
      </c>
      <c r="L147" s="69" t="s">
        <v>98</v>
      </c>
      <c r="M147" s="118">
        <f t="shared" si="2"/>
        <v>11297</v>
      </c>
      <c r="N147" s="118"/>
      <c r="U147" s="60"/>
    </row>
    <row r="148" spans="1:21">
      <c r="A148" s="69" t="s">
        <v>138</v>
      </c>
      <c r="B148" s="68">
        <v>0</v>
      </c>
      <c r="C148" s="68">
        <v>265</v>
      </c>
      <c r="D148" s="67">
        <v>13</v>
      </c>
      <c r="E148" s="69">
        <v>10</v>
      </c>
      <c r="F148" s="67">
        <v>26</v>
      </c>
      <c r="G148" s="69" t="s">
        <v>106</v>
      </c>
      <c r="H148" s="69" t="s">
        <v>131</v>
      </c>
      <c r="I148" s="69" t="s">
        <v>128</v>
      </c>
      <c r="J148" s="67">
        <v>2</v>
      </c>
      <c r="K148" s="69" t="s">
        <v>132</v>
      </c>
      <c r="L148" s="69" t="s">
        <v>108</v>
      </c>
      <c r="M148" s="118">
        <f t="shared" si="2"/>
        <v>265</v>
      </c>
      <c r="N148" s="118"/>
      <c r="U148" s="60"/>
    </row>
    <row r="149" spans="1:21">
      <c r="A149" s="69" t="s">
        <v>142</v>
      </c>
      <c r="B149" s="68">
        <v>0</v>
      </c>
      <c r="C149" s="68">
        <v>609</v>
      </c>
      <c r="D149" s="67">
        <v>31</v>
      </c>
      <c r="E149" s="69">
        <v>3</v>
      </c>
      <c r="F149" s="67">
        <v>33</v>
      </c>
      <c r="G149" s="69" t="s">
        <v>95</v>
      </c>
      <c r="H149" s="69" t="s">
        <v>131</v>
      </c>
      <c r="I149" s="69" t="s">
        <v>128</v>
      </c>
      <c r="J149" s="67">
        <v>1</v>
      </c>
      <c r="K149" s="69" t="s">
        <v>129</v>
      </c>
      <c r="L149" s="69" t="s">
        <v>98</v>
      </c>
      <c r="M149" s="118">
        <f t="shared" si="2"/>
        <v>609</v>
      </c>
      <c r="N149" s="118"/>
      <c r="U149" s="60"/>
    </row>
    <row r="150" spans="1:21">
      <c r="A150" s="69" t="s">
        <v>126</v>
      </c>
      <c r="B150" s="68">
        <v>0</v>
      </c>
      <c r="C150" s="68">
        <v>1851</v>
      </c>
      <c r="D150" s="67">
        <v>12</v>
      </c>
      <c r="E150" s="69">
        <v>0</v>
      </c>
      <c r="F150" s="67">
        <v>56</v>
      </c>
      <c r="G150" s="69" t="s">
        <v>106</v>
      </c>
      <c r="H150" s="69" t="s">
        <v>131</v>
      </c>
      <c r="I150" s="69" t="s">
        <v>128</v>
      </c>
      <c r="J150" s="67">
        <v>4</v>
      </c>
      <c r="K150" s="69" t="s">
        <v>129</v>
      </c>
      <c r="L150" s="69" t="s">
        <v>108</v>
      </c>
      <c r="M150" s="118">
        <f t="shared" si="2"/>
        <v>1851</v>
      </c>
      <c r="N150" s="118"/>
      <c r="U150" s="60"/>
    </row>
    <row r="151" spans="1:21">
      <c r="A151" s="69" t="s">
        <v>130</v>
      </c>
      <c r="B151" s="68">
        <v>192</v>
      </c>
      <c r="C151" s="68">
        <v>199</v>
      </c>
      <c r="D151" s="67">
        <v>25</v>
      </c>
      <c r="E151" s="69">
        <v>5</v>
      </c>
      <c r="F151" s="67">
        <v>24</v>
      </c>
      <c r="G151" s="69" t="s">
        <v>106</v>
      </c>
      <c r="H151" s="69" t="s">
        <v>131</v>
      </c>
      <c r="I151" s="69" t="s">
        <v>128</v>
      </c>
      <c r="J151" s="67">
        <v>4</v>
      </c>
      <c r="K151" s="69" t="s">
        <v>129</v>
      </c>
      <c r="L151" s="69" t="s">
        <v>98</v>
      </c>
      <c r="M151" s="118">
        <f t="shared" si="2"/>
        <v>391</v>
      </c>
      <c r="N151" s="118"/>
      <c r="U151" s="60"/>
    </row>
    <row r="152" spans="1:21">
      <c r="A152" s="69" t="s">
        <v>133</v>
      </c>
      <c r="B152" s="68">
        <v>0</v>
      </c>
      <c r="C152" s="68">
        <v>500</v>
      </c>
      <c r="D152" s="67">
        <v>28</v>
      </c>
      <c r="E152" s="69">
        <v>7</v>
      </c>
      <c r="F152" s="67">
        <v>20</v>
      </c>
      <c r="G152" s="69" t="s">
        <v>106</v>
      </c>
      <c r="H152" s="69" t="s">
        <v>131</v>
      </c>
      <c r="I152" s="69" t="s">
        <v>136</v>
      </c>
      <c r="J152" s="67">
        <v>3</v>
      </c>
      <c r="K152" s="69" t="s">
        <v>132</v>
      </c>
      <c r="L152" s="69" t="s">
        <v>98</v>
      </c>
      <c r="M152" s="118">
        <f t="shared" si="2"/>
        <v>500</v>
      </c>
      <c r="N152" s="118"/>
      <c r="U152" s="60"/>
    </row>
    <row r="153" spans="1:21">
      <c r="A153" s="69" t="s">
        <v>133</v>
      </c>
      <c r="B153" s="68">
        <v>0</v>
      </c>
      <c r="C153" s="68">
        <v>509</v>
      </c>
      <c r="D153" s="67">
        <v>16</v>
      </c>
      <c r="E153" s="69">
        <v>3</v>
      </c>
      <c r="F153" s="67">
        <v>35</v>
      </c>
      <c r="G153" s="69" t="s">
        <v>95</v>
      </c>
      <c r="H153" s="69" t="s">
        <v>127</v>
      </c>
      <c r="I153" s="69" t="s">
        <v>128</v>
      </c>
      <c r="J153" s="67">
        <v>3</v>
      </c>
      <c r="K153" s="69" t="s">
        <v>132</v>
      </c>
      <c r="L153" s="69" t="s">
        <v>108</v>
      </c>
      <c r="M153" s="118">
        <f t="shared" si="2"/>
        <v>509</v>
      </c>
      <c r="N153" s="118"/>
      <c r="U153" s="60"/>
    </row>
    <row r="154" spans="1:21">
      <c r="A154" s="69" t="s">
        <v>141</v>
      </c>
      <c r="B154" s="68">
        <v>0</v>
      </c>
      <c r="C154" s="68">
        <v>270</v>
      </c>
      <c r="D154" s="67">
        <v>25</v>
      </c>
      <c r="E154" s="69">
        <v>25</v>
      </c>
      <c r="F154" s="67">
        <v>34</v>
      </c>
      <c r="G154" s="69" t="s">
        <v>95</v>
      </c>
      <c r="H154" s="69" t="s">
        <v>127</v>
      </c>
      <c r="I154" s="69" t="s">
        <v>128</v>
      </c>
      <c r="J154" s="67">
        <v>3</v>
      </c>
      <c r="K154" s="69" t="s">
        <v>132</v>
      </c>
      <c r="L154" s="69" t="s">
        <v>108</v>
      </c>
      <c r="M154" s="118">
        <f t="shared" si="2"/>
        <v>270</v>
      </c>
      <c r="N154" s="118"/>
      <c r="U154" s="60"/>
    </row>
    <row r="155" spans="1:21">
      <c r="A155" s="69" t="s">
        <v>133</v>
      </c>
      <c r="B155" s="68">
        <v>0</v>
      </c>
      <c r="C155" s="68">
        <v>457</v>
      </c>
      <c r="D155" s="67">
        <v>13</v>
      </c>
      <c r="E155" s="69">
        <v>63</v>
      </c>
      <c r="F155" s="67">
        <v>38</v>
      </c>
      <c r="G155" s="69" t="s">
        <v>95</v>
      </c>
      <c r="H155" s="69" t="s">
        <v>127</v>
      </c>
      <c r="I155" s="69" t="s">
        <v>128</v>
      </c>
      <c r="J155" s="67">
        <v>4</v>
      </c>
      <c r="K155" s="69" t="s">
        <v>134</v>
      </c>
      <c r="L155" s="69" t="s">
        <v>108</v>
      </c>
      <c r="M155" s="118">
        <f t="shared" si="2"/>
        <v>457</v>
      </c>
      <c r="N155" s="118"/>
      <c r="U155" s="60"/>
    </row>
    <row r="156" spans="1:21">
      <c r="A156" s="69" t="s">
        <v>141</v>
      </c>
      <c r="B156" s="68">
        <v>0</v>
      </c>
      <c r="C156" s="68">
        <v>260</v>
      </c>
      <c r="D156" s="67">
        <v>25</v>
      </c>
      <c r="E156" s="69">
        <v>78</v>
      </c>
      <c r="F156" s="67">
        <v>34</v>
      </c>
      <c r="G156" s="69" t="s">
        <v>95</v>
      </c>
      <c r="H156" s="69" t="s">
        <v>127</v>
      </c>
      <c r="I156" s="69" t="s">
        <v>128</v>
      </c>
      <c r="J156" s="67">
        <v>4</v>
      </c>
      <c r="K156" s="69" t="s">
        <v>134</v>
      </c>
      <c r="L156" s="69" t="s">
        <v>108</v>
      </c>
      <c r="M156" s="118">
        <f t="shared" si="2"/>
        <v>260</v>
      </c>
      <c r="N156" s="118"/>
      <c r="U156" s="60"/>
    </row>
    <row r="157" spans="1:21">
      <c r="A157" s="69" t="s">
        <v>133</v>
      </c>
      <c r="B157" s="68">
        <v>942</v>
      </c>
      <c r="C157" s="68">
        <v>3036</v>
      </c>
      <c r="D157" s="67">
        <v>25</v>
      </c>
      <c r="E157" s="69">
        <v>36</v>
      </c>
      <c r="F157" s="67">
        <v>37</v>
      </c>
      <c r="G157" s="69" t="s">
        <v>95</v>
      </c>
      <c r="H157" s="69" t="s">
        <v>127</v>
      </c>
      <c r="I157" s="69" t="s">
        <v>128</v>
      </c>
      <c r="J157" s="67">
        <v>3</v>
      </c>
      <c r="K157" s="69" t="s">
        <v>132</v>
      </c>
      <c r="L157" s="69" t="s">
        <v>108</v>
      </c>
      <c r="M157" s="118">
        <f t="shared" si="2"/>
        <v>3978</v>
      </c>
      <c r="N157" s="118"/>
      <c r="U157" s="60"/>
    </row>
    <row r="158" spans="1:21">
      <c r="A158" s="69" t="s">
        <v>126</v>
      </c>
      <c r="B158" s="68">
        <v>0</v>
      </c>
      <c r="C158" s="68">
        <v>643</v>
      </c>
      <c r="D158" s="67">
        <v>19</v>
      </c>
      <c r="E158" s="69">
        <v>6</v>
      </c>
      <c r="F158" s="67">
        <v>31</v>
      </c>
      <c r="G158" s="69" t="s">
        <v>95</v>
      </c>
      <c r="H158" s="69" t="s">
        <v>127</v>
      </c>
      <c r="I158" s="69" t="s">
        <v>100</v>
      </c>
      <c r="J158" s="67">
        <v>2</v>
      </c>
      <c r="K158" s="69" t="s">
        <v>134</v>
      </c>
      <c r="L158" s="69" t="s">
        <v>108</v>
      </c>
      <c r="M158" s="118">
        <f t="shared" si="2"/>
        <v>643</v>
      </c>
      <c r="N158" s="118"/>
      <c r="U158" s="60"/>
    </row>
    <row r="159" spans="1:21">
      <c r="A159" s="69" t="s">
        <v>133</v>
      </c>
      <c r="B159" s="68">
        <v>3329</v>
      </c>
      <c r="C159" s="68">
        <v>0</v>
      </c>
      <c r="D159" s="67">
        <v>19</v>
      </c>
      <c r="E159" s="69">
        <v>15</v>
      </c>
      <c r="F159" s="67">
        <v>67</v>
      </c>
      <c r="G159" s="69" t="s">
        <v>95</v>
      </c>
      <c r="H159" s="69" t="s">
        <v>127</v>
      </c>
      <c r="I159" s="69" t="s">
        <v>136</v>
      </c>
      <c r="J159" s="67">
        <v>4</v>
      </c>
      <c r="K159" s="69" t="s">
        <v>132</v>
      </c>
      <c r="L159" s="69" t="s">
        <v>98</v>
      </c>
      <c r="M159" s="118">
        <f t="shared" si="2"/>
        <v>3329</v>
      </c>
      <c r="N159" s="118"/>
      <c r="U159" s="60"/>
    </row>
    <row r="160" spans="1:21">
      <c r="A160" s="69" t="s">
        <v>141</v>
      </c>
      <c r="B160" s="68">
        <v>0</v>
      </c>
      <c r="C160" s="68">
        <v>6345</v>
      </c>
      <c r="D160" s="67">
        <v>25</v>
      </c>
      <c r="E160" s="69">
        <v>19</v>
      </c>
      <c r="F160" s="67">
        <v>26</v>
      </c>
      <c r="G160" s="69" t="s">
        <v>95</v>
      </c>
      <c r="H160" s="69" t="s">
        <v>127</v>
      </c>
      <c r="I160" s="69" t="s">
        <v>128</v>
      </c>
      <c r="J160" s="67">
        <v>2</v>
      </c>
      <c r="K160" s="69" t="s">
        <v>132</v>
      </c>
      <c r="L160" s="69" t="s">
        <v>108</v>
      </c>
      <c r="M160" s="118">
        <f t="shared" si="2"/>
        <v>6345</v>
      </c>
      <c r="N160" s="118"/>
      <c r="U160" s="60"/>
    </row>
    <row r="161" spans="1:21">
      <c r="A161" s="69" t="s">
        <v>135</v>
      </c>
      <c r="B161" s="68">
        <v>0</v>
      </c>
      <c r="C161" s="68">
        <v>922</v>
      </c>
      <c r="D161" s="67">
        <v>37</v>
      </c>
      <c r="E161" s="69">
        <v>9</v>
      </c>
      <c r="F161" s="67">
        <v>24</v>
      </c>
      <c r="G161" s="69" t="s">
        <v>106</v>
      </c>
      <c r="H161" s="69" t="s">
        <v>131</v>
      </c>
      <c r="I161" s="69" t="s">
        <v>128</v>
      </c>
      <c r="J161" s="67">
        <v>2</v>
      </c>
      <c r="K161" s="69" t="s">
        <v>134</v>
      </c>
      <c r="L161" s="69" t="s">
        <v>98</v>
      </c>
      <c r="M161" s="118">
        <f t="shared" si="2"/>
        <v>922</v>
      </c>
      <c r="N161" s="118"/>
      <c r="U161" s="60"/>
    </row>
    <row r="162" spans="1:21">
      <c r="A162" s="69" t="s">
        <v>130</v>
      </c>
      <c r="B162" s="68">
        <v>0</v>
      </c>
      <c r="C162" s="68">
        <v>909</v>
      </c>
      <c r="D162" s="67">
        <v>25</v>
      </c>
      <c r="E162" s="69">
        <v>3</v>
      </c>
      <c r="F162" s="67">
        <v>21</v>
      </c>
      <c r="G162" s="69" t="s">
        <v>95</v>
      </c>
      <c r="H162" s="69" t="s">
        <v>127</v>
      </c>
      <c r="I162" s="69" t="s">
        <v>100</v>
      </c>
      <c r="J162" s="67">
        <v>1</v>
      </c>
      <c r="K162" s="69" t="s">
        <v>132</v>
      </c>
      <c r="L162" s="69" t="s">
        <v>108</v>
      </c>
      <c r="M162" s="118">
        <f t="shared" si="2"/>
        <v>909</v>
      </c>
      <c r="N162" s="118"/>
      <c r="U162" s="60"/>
    </row>
    <row r="163" spans="1:21">
      <c r="A163" s="69" t="s">
        <v>145</v>
      </c>
      <c r="B163" s="68">
        <v>0</v>
      </c>
      <c r="C163" s="68">
        <v>775</v>
      </c>
      <c r="D163" s="67">
        <v>19</v>
      </c>
      <c r="E163" s="69">
        <v>8</v>
      </c>
      <c r="F163" s="67">
        <v>46</v>
      </c>
      <c r="G163" s="69" t="s">
        <v>95</v>
      </c>
      <c r="H163" s="69" t="s">
        <v>137</v>
      </c>
      <c r="I163" s="69" t="s">
        <v>128</v>
      </c>
      <c r="J163" s="67">
        <v>3</v>
      </c>
      <c r="K163" s="69" t="s">
        <v>129</v>
      </c>
      <c r="L163" s="69" t="s">
        <v>98</v>
      </c>
      <c r="M163" s="118">
        <f t="shared" si="2"/>
        <v>775</v>
      </c>
      <c r="N163" s="118"/>
      <c r="U163" s="60"/>
    </row>
    <row r="164" spans="1:21">
      <c r="A164" s="69" t="s">
        <v>130</v>
      </c>
      <c r="B164" s="68">
        <v>0</v>
      </c>
      <c r="C164" s="68">
        <v>979</v>
      </c>
      <c r="D164" s="67">
        <v>25</v>
      </c>
      <c r="E164" s="69">
        <v>48</v>
      </c>
      <c r="F164" s="67">
        <v>22</v>
      </c>
      <c r="G164" s="69" t="s">
        <v>95</v>
      </c>
      <c r="H164" s="69" t="s">
        <v>127</v>
      </c>
      <c r="I164" s="69" t="s">
        <v>136</v>
      </c>
      <c r="J164" s="67">
        <v>4</v>
      </c>
      <c r="K164" s="69" t="s">
        <v>132</v>
      </c>
      <c r="L164" s="69" t="s">
        <v>98</v>
      </c>
      <c r="M164" s="118">
        <f t="shared" si="2"/>
        <v>979</v>
      </c>
      <c r="N164" s="118"/>
      <c r="U164" s="60"/>
    </row>
    <row r="165" spans="1:21">
      <c r="A165" s="69" t="s">
        <v>130</v>
      </c>
      <c r="B165" s="68">
        <v>0</v>
      </c>
      <c r="C165" s="68">
        <v>948</v>
      </c>
      <c r="D165" s="67">
        <v>19</v>
      </c>
      <c r="E165" s="69">
        <v>2</v>
      </c>
      <c r="F165" s="67">
        <v>20</v>
      </c>
      <c r="G165" s="69" t="s">
        <v>106</v>
      </c>
      <c r="H165" s="69" t="s">
        <v>131</v>
      </c>
      <c r="I165" s="69" t="s">
        <v>136</v>
      </c>
      <c r="J165" s="67">
        <v>4</v>
      </c>
      <c r="K165" s="69" t="s">
        <v>132</v>
      </c>
      <c r="L165" s="69" t="s">
        <v>108</v>
      </c>
      <c r="M165" s="118">
        <f t="shared" si="2"/>
        <v>948</v>
      </c>
      <c r="N165" s="118"/>
      <c r="U165" s="60"/>
    </row>
    <row r="166" spans="1:21">
      <c r="A166" s="69" t="s">
        <v>138</v>
      </c>
      <c r="B166" s="68">
        <v>339</v>
      </c>
      <c r="C166" s="68">
        <v>2790</v>
      </c>
      <c r="D166" s="67">
        <v>22</v>
      </c>
      <c r="E166" s="69">
        <v>55</v>
      </c>
      <c r="F166" s="67">
        <v>60</v>
      </c>
      <c r="G166" s="69" t="s">
        <v>95</v>
      </c>
      <c r="H166" s="69" t="s">
        <v>131</v>
      </c>
      <c r="I166" s="69" t="s">
        <v>136</v>
      </c>
      <c r="J166" s="67">
        <v>2</v>
      </c>
      <c r="K166" s="69" t="s">
        <v>129</v>
      </c>
      <c r="L166" s="69" t="s">
        <v>98</v>
      </c>
      <c r="M166" s="118">
        <f t="shared" si="2"/>
        <v>3129</v>
      </c>
      <c r="N166" s="118"/>
      <c r="U166" s="60"/>
    </row>
    <row r="167" spans="1:21">
      <c r="A167" s="69" t="s">
        <v>141</v>
      </c>
      <c r="B167" s="68">
        <v>0</v>
      </c>
      <c r="C167" s="68">
        <v>309</v>
      </c>
      <c r="D167" s="67">
        <v>49</v>
      </c>
      <c r="E167" s="69">
        <v>37</v>
      </c>
      <c r="F167" s="67">
        <v>25</v>
      </c>
      <c r="G167" s="69" t="s">
        <v>95</v>
      </c>
      <c r="H167" s="69" t="s">
        <v>127</v>
      </c>
      <c r="I167" s="69" t="s">
        <v>128</v>
      </c>
      <c r="J167" s="67">
        <v>3</v>
      </c>
      <c r="K167" s="69" t="s">
        <v>132</v>
      </c>
      <c r="L167" s="69" t="s">
        <v>108</v>
      </c>
      <c r="M167" s="118">
        <f t="shared" si="2"/>
        <v>309</v>
      </c>
      <c r="N167" s="118"/>
      <c r="U167" s="60"/>
    </row>
    <row r="168" spans="1:21">
      <c r="A168" s="69" t="s">
        <v>126</v>
      </c>
      <c r="B168" s="68">
        <v>0</v>
      </c>
      <c r="C168" s="68">
        <v>762</v>
      </c>
      <c r="D168" s="67">
        <v>10</v>
      </c>
      <c r="E168" s="69">
        <v>1</v>
      </c>
      <c r="F168" s="67">
        <v>21</v>
      </c>
      <c r="G168" s="69" t="s">
        <v>106</v>
      </c>
      <c r="H168" s="69" t="s">
        <v>131</v>
      </c>
      <c r="I168" s="69" t="s">
        <v>136</v>
      </c>
      <c r="J168" s="67">
        <v>4</v>
      </c>
      <c r="K168" s="69" t="s">
        <v>132</v>
      </c>
      <c r="L168" s="69" t="s">
        <v>98</v>
      </c>
      <c r="M168" s="118">
        <f t="shared" si="2"/>
        <v>762</v>
      </c>
      <c r="N168" s="118"/>
      <c r="U168" s="60"/>
    </row>
    <row r="169" spans="1:21">
      <c r="A169" s="69" t="s">
        <v>126</v>
      </c>
      <c r="B169" s="68">
        <v>0</v>
      </c>
      <c r="C169" s="68">
        <v>970</v>
      </c>
      <c r="D169" s="67">
        <v>13</v>
      </c>
      <c r="E169" s="69">
        <v>14</v>
      </c>
      <c r="F169" s="67">
        <v>22</v>
      </c>
      <c r="G169" s="69" t="s">
        <v>106</v>
      </c>
      <c r="H169" s="69" t="s">
        <v>131</v>
      </c>
      <c r="I169" s="69" t="s">
        <v>128</v>
      </c>
      <c r="J169" s="67">
        <v>1</v>
      </c>
      <c r="K169" s="69" t="s">
        <v>132</v>
      </c>
      <c r="L169" s="69" t="s">
        <v>108</v>
      </c>
      <c r="M169" s="118">
        <f t="shared" si="2"/>
        <v>970</v>
      </c>
      <c r="N169" s="118"/>
      <c r="U169" s="60"/>
    </row>
    <row r="170" spans="1:21">
      <c r="A170" s="69" t="s">
        <v>141</v>
      </c>
      <c r="B170" s="68">
        <v>105</v>
      </c>
      <c r="C170" s="68">
        <v>320</v>
      </c>
      <c r="D170" s="67">
        <v>28</v>
      </c>
      <c r="E170" s="69">
        <v>54</v>
      </c>
      <c r="F170" s="67">
        <v>29</v>
      </c>
      <c r="G170" s="69" t="s">
        <v>95</v>
      </c>
      <c r="H170" s="69" t="s">
        <v>127</v>
      </c>
      <c r="I170" s="69" t="s">
        <v>128</v>
      </c>
      <c r="J170" s="67">
        <v>2</v>
      </c>
      <c r="K170" s="69" t="s">
        <v>134</v>
      </c>
      <c r="L170" s="69" t="s">
        <v>108</v>
      </c>
      <c r="M170" s="118">
        <f t="shared" si="2"/>
        <v>425</v>
      </c>
      <c r="N170" s="118"/>
      <c r="U170" s="60"/>
    </row>
    <row r="171" spans="1:21">
      <c r="A171" s="69" t="s">
        <v>126</v>
      </c>
      <c r="B171" s="68">
        <v>0</v>
      </c>
      <c r="C171" s="68">
        <v>861</v>
      </c>
      <c r="D171" s="67">
        <v>13</v>
      </c>
      <c r="E171" s="69">
        <v>111</v>
      </c>
      <c r="F171" s="67">
        <v>56</v>
      </c>
      <c r="G171" s="69" t="s">
        <v>95</v>
      </c>
      <c r="H171" s="69" t="s">
        <v>127</v>
      </c>
      <c r="I171" s="69" t="s">
        <v>128</v>
      </c>
      <c r="J171" s="67">
        <v>4</v>
      </c>
      <c r="K171" s="69" t="s">
        <v>129</v>
      </c>
      <c r="L171" s="69" t="s">
        <v>98</v>
      </c>
      <c r="M171" s="118">
        <f t="shared" si="2"/>
        <v>861</v>
      </c>
      <c r="N171" s="118"/>
      <c r="U171" s="60"/>
    </row>
    <row r="172" spans="1:21">
      <c r="A172" s="69" t="s">
        <v>142</v>
      </c>
      <c r="B172" s="68">
        <v>216</v>
      </c>
      <c r="C172" s="68">
        <v>262</v>
      </c>
      <c r="D172" s="67">
        <v>37</v>
      </c>
      <c r="E172" s="69">
        <v>2</v>
      </c>
      <c r="F172" s="67">
        <v>32</v>
      </c>
      <c r="G172" s="69" t="s">
        <v>95</v>
      </c>
      <c r="H172" s="69" t="s">
        <v>127</v>
      </c>
      <c r="I172" s="69" t="s">
        <v>136</v>
      </c>
      <c r="J172" s="67">
        <v>1</v>
      </c>
      <c r="K172" s="69" t="s">
        <v>129</v>
      </c>
      <c r="L172" s="69" t="s">
        <v>98</v>
      </c>
      <c r="M172" s="118">
        <f t="shared" si="2"/>
        <v>478</v>
      </c>
      <c r="N172" s="118"/>
      <c r="U172" s="60"/>
    </row>
    <row r="173" spans="1:21">
      <c r="A173" s="69" t="s">
        <v>130</v>
      </c>
      <c r="B173" s="68">
        <v>113</v>
      </c>
      <c r="C173" s="68">
        <v>692</v>
      </c>
      <c r="D173" s="67">
        <v>11</v>
      </c>
      <c r="E173" s="69">
        <v>14</v>
      </c>
      <c r="F173" s="67">
        <v>30</v>
      </c>
      <c r="G173" s="69" t="s">
        <v>95</v>
      </c>
      <c r="H173" s="69" t="s">
        <v>131</v>
      </c>
      <c r="I173" s="69" t="s">
        <v>128</v>
      </c>
      <c r="J173" s="67">
        <v>2</v>
      </c>
      <c r="K173" s="69" t="s">
        <v>129</v>
      </c>
      <c r="L173" s="69" t="s">
        <v>108</v>
      </c>
      <c r="M173" s="118">
        <f t="shared" si="2"/>
        <v>805</v>
      </c>
      <c r="N173" s="118"/>
      <c r="U173" s="60"/>
    </row>
    <row r="174" spans="1:21">
      <c r="A174" s="69" t="s">
        <v>141</v>
      </c>
      <c r="B174" s="68">
        <v>109</v>
      </c>
      <c r="C174" s="68">
        <v>540</v>
      </c>
      <c r="D174" s="67">
        <v>37</v>
      </c>
      <c r="E174" s="69">
        <v>1</v>
      </c>
      <c r="F174" s="67">
        <v>27</v>
      </c>
      <c r="G174" s="69" t="s">
        <v>95</v>
      </c>
      <c r="H174" s="69" t="s">
        <v>137</v>
      </c>
      <c r="I174" s="69" t="s">
        <v>136</v>
      </c>
      <c r="J174" s="67">
        <v>4</v>
      </c>
      <c r="K174" s="69" t="s">
        <v>134</v>
      </c>
      <c r="L174" s="69" t="s">
        <v>98</v>
      </c>
      <c r="M174" s="118">
        <f t="shared" si="2"/>
        <v>649</v>
      </c>
      <c r="N174" s="118"/>
      <c r="U174" s="60"/>
    </row>
    <row r="175" spans="1:21">
      <c r="A175" s="69" t="s">
        <v>133</v>
      </c>
      <c r="B175" s="68">
        <v>0</v>
      </c>
      <c r="C175" s="68">
        <v>470</v>
      </c>
      <c r="D175" s="67">
        <v>13</v>
      </c>
      <c r="E175" s="69">
        <v>0</v>
      </c>
      <c r="F175" s="67">
        <v>37</v>
      </c>
      <c r="G175" s="69" t="s">
        <v>106</v>
      </c>
      <c r="H175" s="69" t="s">
        <v>131</v>
      </c>
      <c r="I175" s="69" t="s">
        <v>128</v>
      </c>
      <c r="J175" s="67">
        <v>2</v>
      </c>
      <c r="K175" s="69" t="s">
        <v>143</v>
      </c>
      <c r="L175" s="69" t="s">
        <v>108</v>
      </c>
      <c r="M175" s="118">
        <f t="shared" si="2"/>
        <v>470</v>
      </c>
      <c r="N175" s="118"/>
      <c r="U175" s="60"/>
    </row>
    <row r="176" spans="1:21">
      <c r="A176" s="69" t="s">
        <v>133</v>
      </c>
      <c r="B176" s="68">
        <v>0</v>
      </c>
      <c r="C176" s="68">
        <v>192</v>
      </c>
      <c r="D176" s="67">
        <v>7</v>
      </c>
      <c r="E176" s="69">
        <v>2</v>
      </c>
      <c r="F176" s="67">
        <v>39</v>
      </c>
      <c r="G176" s="69" t="s">
        <v>95</v>
      </c>
      <c r="H176" s="69" t="s">
        <v>127</v>
      </c>
      <c r="I176" s="69" t="s">
        <v>128</v>
      </c>
      <c r="J176" s="67">
        <v>4</v>
      </c>
      <c r="K176" s="69" t="s">
        <v>129</v>
      </c>
      <c r="L176" s="69" t="s">
        <v>108</v>
      </c>
      <c r="M176" s="118">
        <f t="shared" si="2"/>
        <v>192</v>
      </c>
      <c r="N176" s="118"/>
      <c r="U176" s="60"/>
    </row>
    <row r="177" spans="1:21">
      <c r="A177" s="69" t="s">
        <v>133</v>
      </c>
      <c r="B177" s="68">
        <v>8176</v>
      </c>
      <c r="C177" s="68">
        <v>12230</v>
      </c>
      <c r="D177" s="67">
        <v>7</v>
      </c>
      <c r="E177" s="69">
        <v>5</v>
      </c>
      <c r="F177" s="67">
        <v>26</v>
      </c>
      <c r="G177" s="69" t="s">
        <v>95</v>
      </c>
      <c r="H177" s="69" t="s">
        <v>137</v>
      </c>
      <c r="I177" s="69" t="s">
        <v>128</v>
      </c>
      <c r="J177" s="67">
        <v>2</v>
      </c>
      <c r="K177" s="69" t="s">
        <v>143</v>
      </c>
      <c r="L177" s="69" t="s">
        <v>108</v>
      </c>
      <c r="M177" s="118">
        <f t="shared" si="2"/>
        <v>20406</v>
      </c>
      <c r="N177" s="118"/>
      <c r="U177" s="60"/>
    </row>
    <row r="178" spans="1:21">
      <c r="A178" s="69" t="s">
        <v>142</v>
      </c>
      <c r="B178" s="68">
        <v>0</v>
      </c>
      <c r="C178" s="68">
        <v>772</v>
      </c>
      <c r="D178" s="67">
        <v>25</v>
      </c>
      <c r="E178" s="69">
        <v>19</v>
      </c>
      <c r="F178" s="67">
        <v>32</v>
      </c>
      <c r="G178" s="69" t="s">
        <v>95</v>
      </c>
      <c r="H178" s="69" t="s">
        <v>131</v>
      </c>
      <c r="I178" s="69" t="s">
        <v>128</v>
      </c>
      <c r="J178" s="67">
        <v>2</v>
      </c>
      <c r="K178" s="69" t="s">
        <v>132</v>
      </c>
      <c r="L178" s="69" t="s">
        <v>108</v>
      </c>
      <c r="M178" s="118">
        <f t="shared" si="2"/>
        <v>772</v>
      </c>
      <c r="N178" s="118"/>
      <c r="U178" s="60"/>
    </row>
    <row r="179" spans="1:21">
      <c r="A179" s="69" t="s">
        <v>130</v>
      </c>
      <c r="B179" s="68">
        <v>468</v>
      </c>
      <c r="C179" s="68">
        <v>14186</v>
      </c>
      <c r="D179" s="67">
        <v>22</v>
      </c>
      <c r="E179" s="69">
        <v>24</v>
      </c>
      <c r="F179" s="67">
        <v>31</v>
      </c>
      <c r="G179" s="69" t="s">
        <v>95</v>
      </c>
      <c r="H179" s="69" t="s">
        <v>127</v>
      </c>
      <c r="I179" s="69" t="s">
        <v>128</v>
      </c>
      <c r="J179" s="67">
        <v>2</v>
      </c>
      <c r="K179" s="69" t="s">
        <v>132</v>
      </c>
      <c r="L179" s="69" t="s">
        <v>108</v>
      </c>
      <c r="M179" s="118">
        <f t="shared" si="2"/>
        <v>14654</v>
      </c>
      <c r="N179" s="118"/>
      <c r="U179" s="60"/>
    </row>
    <row r="180" spans="1:21">
      <c r="A180" s="69" t="s">
        <v>141</v>
      </c>
      <c r="B180" s="68">
        <v>7885</v>
      </c>
      <c r="C180" s="68">
        <v>6330</v>
      </c>
      <c r="D180" s="67">
        <v>16</v>
      </c>
      <c r="E180" s="69">
        <v>14</v>
      </c>
      <c r="F180" s="67">
        <v>35</v>
      </c>
      <c r="G180" s="69" t="s">
        <v>95</v>
      </c>
      <c r="H180" s="69" t="s">
        <v>127</v>
      </c>
      <c r="I180" s="69" t="s">
        <v>128</v>
      </c>
      <c r="J180" s="67">
        <v>2</v>
      </c>
      <c r="K180" s="69" t="s">
        <v>132</v>
      </c>
      <c r="L180" s="69" t="s">
        <v>108</v>
      </c>
      <c r="M180" s="118">
        <f t="shared" si="2"/>
        <v>14215</v>
      </c>
      <c r="N180" s="118"/>
      <c r="U180" s="60"/>
    </row>
    <row r="181" spans="1:21">
      <c r="A181" s="69" t="s">
        <v>126</v>
      </c>
      <c r="B181" s="68">
        <v>0</v>
      </c>
      <c r="C181" s="68">
        <v>18716</v>
      </c>
      <c r="D181" s="67">
        <v>19</v>
      </c>
      <c r="E181" s="69">
        <v>93</v>
      </c>
      <c r="F181" s="67">
        <v>31</v>
      </c>
      <c r="G181" s="69" t="s">
        <v>95</v>
      </c>
      <c r="H181" s="69" t="s">
        <v>127</v>
      </c>
      <c r="I181" s="69" t="s">
        <v>128</v>
      </c>
      <c r="J181" s="67">
        <v>3</v>
      </c>
      <c r="K181" s="69" t="s">
        <v>134</v>
      </c>
      <c r="L181" s="69" t="s">
        <v>108</v>
      </c>
      <c r="M181" s="118">
        <f t="shared" si="2"/>
        <v>18716</v>
      </c>
      <c r="N181" s="118"/>
      <c r="U181" s="60"/>
    </row>
    <row r="182" spans="1:21">
      <c r="A182" s="69" t="s">
        <v>133</v>
      </c>
      <c r="B182" s="68">
        <v>0</v>
      </c>
      <c r="C182" s="68">
        <v>886</v>
      </c>
      <c r="D182" s="67">
        <v>22</v>
      </c>
      <c r="E182" s="69">
        <v>96</v>
      </c>
      <c r="F182" s="67">
        <v>64</v>
      </c>
      <c r="G182" s="69" t="s">
        <v>95</v>
      </c>
      <c r="H182" s="69" t="s">
        <v>127</v>
      </c>
      <c r="I182" s="69" t="s">
        <v>128</v>
      </c>
      <c r="J182" s="67">
        <v>4</v>
      </c>
      <c r="K182" s="69" t="s">
        <v>132</v>
      </c>
      <c r="L182" s="69" t="s">
        <v>108</v>
      </c>
      <c r="M182" s="118">
        <f t="shared" si="2"/>
        <v>886</v>
      </c>
      <c r="N182" s="118"/>
      <c r="U182" s="60"/>
    </row>
    <row r="183" spans="1:21">
      <c r="A183" s="69" t="s">
        <v>138</v>
      </c>
      <c r="B183" s="68">
        <v>0</v>
      </c>
      <c r="C183" s="68">
        <v>750</v>
      </c>
      <c r="D183" s="67">
        <v>37</v>
      </c>
      <c r="E183" s="69">
        <v>2</v>
      </c>
      <c r="F183" s="67">
        <v>27</v>
      </c>
      <c r="G183" s="69" t="s">
        <v>95</v>
      </c>
      <c r="H183" s="69" t="s">
        <v>131</v>
      </c>
      <c r="I183" s="69" t="s">
        <v>128</v>
      </c>
      <c r="J183" s="67">
        <v>1</v>
      </c>
      <c r="K183" s="69" t="s">
        <v>132</v>
      </c>
      <c r="L183" s="69" t="s">
        <v>98</v>
      </c>
      <c r="M183" s="118">
        <f t="shared" si="2"/>
        <v>750</v>
      </c>
      <c r="N183" s="118"/>
      <c r="U183" s="60"/>
    </row>
    <row r="184" spans="1:21">
      <c r="A184" s="69" t="s">
        <v>126</v>
      </c>
      <c r="B184" s="68">
        <v>0</v>
      </c>
      <c r="C184" s="68">
        <v>3870</v>
      </c>
      <c r="D184" s="67">
        <v>25</v>
      </c>
      <c r="E184" s="69">
        <v>11</v>
      </c>
      <c r="F184" s="67">
        <v>31</v>
      </c>
      <c r="G184" s="69" t="s">
        <v>106</v>
      </c>
      <c r="H184" s="69" t="s">
        <v>131</v>
      </c>
      <c r="I184" s="69" t="s">
        <v>128</v>
      </c>
      <c r="J184" s="67">
        <v>2</v>
      </c>
      <c r="K184" s="69" t="s">
        <v>129</v>
      </c>
      <c r="L184" s="69" t="s">
        <v>98</v>
      </c>
      <c r="M184" s="118">
        <f t="shared" si="2"/>
        <v>3870</v>
      </c>
      <c r="N184" s="118"/>
      <c r="U184" s="60"/>
    </row>
    <row r="185" spans="1:21">
      <c r="A185" s="69" t="s">
        <v>126</v>
      </c>
      <c r="B185" s="68">
        <v>0</v>
      </c>
      <c r="C185" s="68">
        <v>3273</v>
      </c>
      <c r="D185" s="67">
        <v>13</v>
      </c>
      <c r="E185" s="69">
        <v>4</v>
      </c>
      <c r="F185" s="67">
        <v>32</v>
      </c>
      <c r="G185" s="69" t="s">
        <v>95</v>
      </c>
      <c r="H185" s="69" t="s">
        <v>137</v>
      </c>
      <c r="I185" s="69" t="s">
        <v>128</v>
      </c>
      <c r="J185" s="67">
        <v>3</v>
      </c>
      <c r="K185" s="69" t="s">
        <v>129</v>
      </c>
      <c r="L185" s="69" t="s">
        <v>98</v>
      </c>
      <c r="M185" s="118">
        <f t="shared" si="2"/>
        <v>3273</v>
      </c>
      <c r="N185" s="118"/>
      <c r="U185" s="60"/>
    </row>
    <row r="186" spans="1:21">
      <c r="A186" s="69" t="s">
        <v>138</v>
      </c>
      <c r="B186" s="68">
        <v>0</v>
      </c>
      <c r="C186" s="68">
        <v>406</v>
      </c>
      <c r="D186" s="67">
        <v>6</v>
      </c>
      <c r="E186" s="69">
        <v>35</v>
      </c>
      <c r="F186" s="67">
        <v>73</v>
      </c>
      <c r="G186" s="69" t="s">
        <v>95</v>
      </c>
      <c r="H186" s="69" t="s">
        <v>127</v>
      </c>
      <c r="I186" s="69" t="s">
        <v>128</v>
      </c>
      <c r="J186" s="67">
        <v>4</v>
      </c>
      <c r="K186" s="69" t="s">
        <v>129</v>
      </c>
      <c r="L186" s="69" t="s">
        <v>108</v>
      </c>
      <c r="M186" s="118">
        <f t="shared" si="2"/>
        <v>406</v>
      </c>
      <c r="N186" s="118"/>
      <c r="U186" s="60"/>
    </row>
    <row r="187" spans="1:21">
      <c r="A187" s="69" t="s">
        <v>130</v>
      </c>
      <c r="B187" s="68">
        <v>0</v>
      </c>
      <c r="C187" s="68">
        <v>461</v>
      </c>
      <c r="D187" s="67">
        <v>13</v>
      </c>
      <c r="E187" s="69">
        <v>48</v>
      </c>
      <c r="F187" s="67">
        <v>30</v>
      </c>
      <c r="G187" s="69" t="s">
        <v>106</v>
      </c>
      <c r="H187" s="69" t="s">
        <v>131</v>
      </c>
      <c r="I187" s="69" t="s">
        <v>128</v>
      </c>
      <c r="J187" s="67">
        <v>4</v>
      </c>
      <c r="K187" s="69" t="s">
        <v>129</v>
      </c>
      <c r="L187" s="69" t="s">
        <v>108</v>
      </c>
      <c r="M187" s="118">
        <f t="shared" si="2"/>
        <v>461</v>
      </c>
      <c r="N187" s="118"/>
      <c r="U187" s="60"/>
    </row>
    <row r="188" spans="1:21">
      <c r="A188" s="69" t="s">
        <v>130</v>
      </c>
      <c r="B188" s="68">
        <v>0</v>
      </c>
      <c r="C188" s="68">
        <v>340</v>
      </c>
      <c r="D188" s="67">
        <v>19</v>
      </c>
      <c r="E188" s="69">
        <v>4</v>
      </c>
      <c r="F188" s="67">
        <v>42</v>
      </c>
      <c r="G188" s="69" t="s">
        <v>95</v>
      </c>
      <c r="H188" s="69" t="s">
        <v>137</v>
      </c>
      <c r="I188" s="69" t="s">
        <v>128</v>
      </c>
      <c r="J188" s="67">
        <v>1</v>
      </c>
      <c r="K188" s="69" t="s">
        <v>129</v>
      </c>
      <c r="L188" s="69" t="s">
        <v>98</v>
      </c>
      <c r="M188" s="118">
        <f t="shared" si="2"/>
        <v>340</v>
      </c>
      <c r="N188" s="118"/>
      <c r="U188" s="60"/>
    </row>
    <row r="189" spans="1:21">
      <c r="A189" s="69" t="s">
        <v>126</v>
      </c>
      <c r="B189" s="68">
        <v>0</v>
      </c>
      <c r="C189" s="68">
        <v>6490</v>
      </c>
      <c r="D189" s="67">
        <v>19</v>
      </c>
      <c r="E189" s="69">
        <v>85</v>
      </c>
      <c r="F189" s="67">
        <v>45</v>
      </c>
      <c r="G189" s="69" t="s">
        <v>95</v>
      </c>
      <c r="H189" s="69" t="s">
        <v>127</v>
      </c>
      <c r="I189" s="69" t="s">
        <v>128</v>
      </c>
      <c r="J189" s="67">
        <v>4</v>
      </c>
      <c r="K189" s="69" t="s">
        <v>132</v>
      </c>
      <c r="L189" s="69" t="s">
        <v>108</v>
      </c>
      <c r="M189" s="118">
        <f t="shared" si="2"/>
        <v>6490</v>
      </c>
      <c r="N189" s="118"/>
      <c r="U189" s="60"/>
    </row>
    <row r="190" spans="1:21">
      <c r="A190" s="69" t="s">
        <v>126</v>
      </c>
      <c r="B190" s="68">
        <v>734</v>
      </c>
      <c r="C190" s="68">
        <v>348</v>
      </c>
      <c r="D190" s="67">
        <v>7</v>
      </c>
      <c r="E190" s="69">
        <v>100</v>
      </c>
      <c r="F190" s="67">
        <v>27</v>
      </c>
      <c r="G190" s="69" t="s">
        <v>95</v>
      </c>
      <c r="H190" s="69" t="s">
        <v>127</v>
      </c>
      <c r="I190" s="69" t="s">
        <v>128</v>
      </c>
      <c r="J190" s="67">
        <v>4</v>
      </c>
      <c r="K190" s="69" t="s">
        <v>132</v>
      </c>
      <c r="L190" s="69" t="s">
        <v>108</v>
      </c>
      <c r="M190" s="118">
        <f t="shared" si="2"/>
        <v>1082</v>
      </c>
      <c r="N190" s="118"/>
      <c r="U190" s="60"/>
    </row>
    <row r="191" spans="1:21">
      <c r="A191" s="69" t="s">
        <v>130</v>
      </c>
      <c r="B191" s="68">
        <v>0</v>
      </c>
      <c r="C191" s="68">
        <v>506</v>
      </c>
      <c r="D191" s="67">
        <v>25</v>
      </c>
      <c r="E191" s="69">
        <v>3</v>
      </c>
      <c r="F191" s="67">
        <v>22</v>
      </c>
      <c r="G191" s="69" t="s">
        <v>106</v>
      </c>
      <c r="H191" s="69" t="s">
        <v>131</v>
      </c>
      <c r="I191" s="69" t="s">
        <v>136</v>
      </c>
      <c r="J191" s="67">
        <v>4</v>
      </c>
      <c r="K191" s="69" t="s">
        <v>129</v>
      </c>
      <c r="L191" s="69" t="s">
        <v>98</v>
      </c>
      <c r="M191" s="118">
        <f t="shared" si="2"/>
        <v>506</v>
      </c>
      <c r="N191" s="118"/>
      <c r="U191" s="60"/>
    </row>
    <row r="192" spans="1:21">
      <c r="A192" s="69" t="s">
        <v>141</v>
      </c>
      <c r="B192" s="68">
        <v>0</v>
      </c>
      <c r="C192" s="68">
        <v>14717</v>
      </c>
      <c r="D192" s="67">
        <v>28</v>
      </c>
      <c r="E192" s="69">
        <v>7</v>
      </c>
      <c r="F192" s="67">
        <v>26</v>
      </c>
      <c r="G192" s="69" t="s">
        <v>95</v>
      </c>
      <c r="H192" s="69" t="s">
        <v>127</v>
      </c>
      <c r="I192" s="69" t="s">
        <v>128</v>
      </c>
      <c r="J192" s="67">
        <v>2</v>
      </c>
      <c r="K192" s="69" t="s">
        <v>132</v>
      </c>
      <c r="L192" s="69" t="s">
        <v>108</v>
      </c>
      <c r="M192" s="118">
        <f t="shared" si="2"/>
        <v>14717</v>
      </c>
      <c r="N192" s="118"/>
      <c r="U192" s="60"/>
    </row>
    <row r="193" spans="1:21">
      <c r="A193" s="69" t="s">
        <v>138</v>
      </c>
      <c r="B193" s="68">
        <v>172</v>
      </c>
      <c r="C193" s="68">
        <v>0</v>
      </c>
      <c r="D193" s="67">
        <v>25</v>
      </c>
      <c r="E193" s="69">
        <v>36</v>
      </c>
      <c r="F193" s="67">
        <v>33</v>
      </c>
      <c r="G193" s="69" t="s">
        <v>95</v>
      </c>
      <c r="H193" s="69" t="s">
        <v>127</v>
      </c>
      <c r="I193" s="69" t="s">
        <v>128</v>
      </c>
      <c r="J193" s="67">
        <v>3</v>
      </c>
      <c r="K193" s="69" t="s">
        <v>132</v>
      </c>
      <c r="L193" s="69" t="s">
        <v>108</v>
      </c>
      <c r="M193" s="118">
        <f t="shared" si="2"/>
        <v>172</v>
      </c>
      <c r="N193" s="118"/>
      <c r="U193" s="60"/>
    </row>
    <row r="194" spans="1:21">
      <c r="A194" s="69" t="s">
        <v>133</v>
      </c>
      <c r="B194" s="68">
        <v>644</v>
      </c>
      <c r="C194" s="68">
        <v>1571</v>
      </c>
      <c r="D194" s="67">
        <v>19</v>
      </c>
      <c r="E194" s="69">
        <v>1</v>
      </c>
      <c r="F194" s="67">
        <v>27</v>
      </c>
      <c r="G194" s="69" t="s">
        <v>106</v>
      </c>
      <c r="H194" s="69" t="s">
        <v>131</v>
      </c>
      <c r="I194" s="69" t="s">
        <v>128</v>
      </c>
      <c r="J194" s="67">
        <v>3</v>
      </c>
      <c r="K194" s="69" t="s">
        <v>132</v>
      </c>
      <c r="L194" s="69" t="s">
        <v>98</v>
      </c>
      <c r="M194" s="118">
        <f t="shared" si="2"/>
        <v>2215</v>
      </c>
      <c r="N194" s="118"/>
      <c r="U194" s="60"/>
    </row>
    <row r="195" spans="1:21">
      <c r="A195" s="69" t="s">
        <v>133</v>
      </c>
      <c r="B195" s="68">
        <v>0</v>
      </c>
      <c r="C195" s="68">
        <v>0</v>
      </c>
      <c r="D195" s="67">
        <v>25</v>
      </c>
      <c r="E195" s="69">
        <v>19</v>
      </c>
      <c r="F195" s="67">
        <v>24</v>
      </c>
      <c r="G195" s="69" t="s">
        <v>106</v>
      </c>
      <c r="H195" s="69" t="s">
        <v>131</v>
      </c>
      <c r="I195" s="69" t="s">
        <v>136</v>
      </c>
      <c r="J195" s="67">
        <v>4</v>
      </c>
      <c r="K195" s="69" t="s">
        <v>132</v>
      </c>
      <c r="L195" s="69" t="s">
        <v>98</v>
      </c>
      <c r="M195" s="118">
        <f t="shared" si="2"/>
        <v>0</v>
      </c>
      <c r="N195" s="118"/>
      <c r="U195" s="60"/>
    </row>
    <row r="196" spans="1:21">
      <c r="A196" s="69" t="s">
        <v>130</v>
      </c>
      <c r="B196" s="68">
        <v>617</v>
      </c>
      <c r="C196" s="68">
        <v>411</v>
      </c>
      <c r="D196" s="67">
        <v>31</v>
      </c>
      <c r="E196" s="69">
        <v>3</v>
      </c>
      <c r="F196" s="67">
        <v>21</v>
      </c>
      <c r="G196" s="69" t="s">
        <v>95</v>
      </c>
      <c r="H196" s="69" t="s">
        <v>137</v>
      </c>
      <c r="I196" s="69" t="s">
        <v>128</v>
      </c>
      <c r="J196" s="67">
        <v>1</v>
      </c>
      <c r="K196" s="69" t="s">
        <v>132</v>
      </c>
      <c r="L196" s="69" t="s">
        <v>108</v>
      </c>
      <c r="M196" s="118">
        <f t="shared" ref="M196:M259" si="3">SUM(B196:C196)</f>
        <v>1028</v>
      </c>
      <c r="N196" s="118"/>
      <c r="U196" s="60"/>
    </row>
    <row r="197" spans="1:21">
      <c r="A197" s="69" t="s">
        <v>133</v>
      </c>
      <c r="B197" s="68">
        <v>0</v>
      </c>
      <c r="C197" s="68">
        <v>544</v>
      </c>
      <c r="D197" s="67">
        <v>25</v>
      </c>
      <c r="E197" s="69">
        <v>0</v>
      </c>
      <c r="F197" s="67">
        <v>28</v>
      </c>
      <c r="G197" s="69" t="s">
        <v>106</v>
      </c>
      <c r="H197" s="69" t="s">
        <v>131</v>
      </c>
      <c r="I197" s="69" t="s">
        <v>136</v>
      </c>
      <c r="J197" s="67">
        <v>4</v>
      </c>
      <c r="K197" s="69" t="s">
        <v>143</v>
      </c>
      <c r="L197" s="69" t="s">
        <v>98</v>
      </c>
      <c r="M197" s="118">
        <f t="shared" si="3"/>
        <v>544</v>
      </c>
      <c r="N197" s="118"/>
      <c r="U197" s="60"/>
    </row>
    <row r="198" spans="1:21">
      <c r="A198" s="69" t="s">
        <v>126</v>
      </c>
      <c r="B198" s="68">
        <v>586</v>
      </c>
      <c r="C198" s="68">
        <v>0</v>
      </c>
      <c r="D198" s="67">
        <v>13</v>
      </c>
      <c r="E198" s="69">
        <v>0</v>
      </c>
      <c r="F198" s="67">
        <v>51</v>
      </c>
      <c r="G198" s="69" t="s">
        <v>95</v>
      </c>
      <c r="H198" s="69" t="s">
        <v>127</v>
      </c>
      <c r="I198" s="69" t="s">
        <v>128</v>
      </c>
      <c r="J198" s="67">
        <v>1</v>
      </c>
      <c r="K198" s="69" t="s">
        <v>134</v>
      </c>
      <c r="L198" s="69" t="s">
        <v>98</v>
      </c>
      <c r="M198" s="118">
        <f t="shared" si="3"/>
        <v>586</v>
      </c>
      <c r="N198" s="118"/>
      <c r="U198" s="60"/>
    </row>
    <row r="199" spans="1:21">
      <c r="A199" s="69" t="s">
        <v>130</v>
      </c>
      <c r="B199" s="68">
        <v>0</v>
      </c>
      <c r="C199" s="68">
        <v>835</v>
      </c>
      <c r="D199" s="67">
        <v>19</v>
      </c>
      <c r="E199" s="69">
        <v>42</v>
      </c>
      <c r="F199" s="67">
        <v>21</v>
      </c>
      <c r="G199" s="69" t="s">
        <v>106</v>
      </c>
      <c r="H199" s="69" t="s">
        <v>131</v>
      </c>
      <c r="I199" s="69" t="s">
        <v>128</v>
      </c>
      <c r="J199" s="67">
        <v>1</v>
      </c>
      <c r="K199" s="69" t="s">
        <v>132</v>
      </c>
      <c r="L199" s="69" t="s">
        <v>98</v>
      </c>
      <c r="M199" s="118">
        <f t="shared" si="3"/>
        <v>835</v>
      </c>
      <c r="N199" s="118"/>
      <c r="U199" s="60"/>
    </row>
    <row r="200" spans="1:21">
      <c r="A200" s="69" t="s">
        <v>126</v>
      </c>
      <c r="B200" s="68">
        <v>0</v>
      </c>
      <c r="C200" s="68">
        <v>823</v>
      </c>
      <c r="D200" s="67">
        <v>25</v>
      </c>
      <c r="E200" s="69">
        <v>47</v>
      </c>
      <c r="F200" s="67">
        <v>27</v>
      </c>
      <c r="G200" s="69" t="s">
        <v>95</v>
      </c>
      <c r="H200" s="69" t="s">
        <v>127</v>
      </c>
      <c r="I200" s="69" t="s">
        <v>128</v>
      </c>
      <c r="J200" s="67">
        <v>2</v>
      </c>
      <c r="K200" s="69" t="s">
        <v>132</v>
      </c>
      <c r="L200" s="69" t="s">
        <v>108</v>
      </c>
      <c r="M200" s="118">
        <f t="shared" si="3"/>
        <v>823</v>
      </c>
      <c r="N200" s="118"/>
      <c r="U200" s="60"/>
    </row>
    <row r="201" spans="1:21">
      <c r="A201" s="69" t="s">
        <v>138</v>
      </c>
      <c r="B201" s="68">
        <v>0</v>
      </c>
      <c r="C201" s="68">
        <v>5180</v>
      </c>
      <c r="D201" s="67">
        <v>22</v>
      </c>
      <c r="E201" s="69">
        <v>4</v>
      </c>
      <c r="F201" s="67">
        <v>40</v>
      </c>
      <c r="G201" s="69" t="s">
        <v>95</v>
      </c>
      <c r="H201" s="69" t="s">
        <v>127</v>
      </c>
      <c r="I201" s="69" t="s">
        <v>128</v>
      </c>
      <c r="J201" s="67">
        <v>2</v>
      </c>
      <c r="K201" s="69" t="s">
        <v>129</v>
      </c>
      <c r="L201" s="69" t="s">
        <v>98</v>
      </c>
      <c r="M201" s="118">
        <f t="shared" si="3"/>
        <v>5180</v>
      </c>
      <c r="N201" s="118"/>
      <c r="U201" s="60"/>
    </row>
    <row r="202" spans="1:21">
      <c r="A202" s="69" t="s">
        <v>126</v>
      </c>
      <c r="B202" s="68">
        <v>0</v>
      </c>
      <c r="C202" s="68">
        <v>408</v>
      </c>
      <c r="D202" s="67">
        <v>16</v>
      </c>
      <c r="E202" s="69">
        <v>12</v>
      </c>
      <c r="F202" s="67">
        <v>34</v>
      </c>
      <c r="G202" s="69" t="s">
        <v>95</v>
      </c>
      <c r="H202" s="69" t="s">
        <v>127</v>
      </c>
      <c r="I202" s="69" t="s">
        <v>100</v>
      </c>
      <c r="J202" s="67">
        <v>4</v>
      </c>
      <c r="K202" s="69" t="s">
        <v>132</v>
      </c>
      <c r="L202" s="69" t="s">
        <v>108</v>
      </c>
      <c r="M202" s="118">
        <f t="shared" si="3"/>
        <v>408</v>
      </c>
      <c r="N202" s="118"/>
      <c r="U202" s="60"/>
    </row>
    <row r="203" spans="1:21">
      <c r="A203" s="69" t="s">
        <v>133</v>
      </c>
      <c r="B203" s="68">
        <v>0</v>
      </c>
      <c r="C203" s="68">
        <v>821</v>
      </c>
      <c r="D203" s="67">
        <v>48</v>
      </c>
      <c r="E203" s="69">
        <v>5</v>
      </c>
      <c r="F203" s="67">
        <v>34</v>
      </c>
      <c r="G203" s="69" t="s">
        <v>106</v>
      </c>
      <c r="H203" s="69" t="s">
        <v>131</v>
      </c>
      <c r="I203" s="69" t="s">
        <v>128</v>
      </c>
      <c r="J203" s="67">
        <v>1</v>
      </c>
      <c r="K203" s="69" t="s">
        <v>129</v>
      </c>
      <c r="L203" s="69" t="s">
        <v>108</v>
      </c>
      <c r="M203" s="118">
        <f t="shared" si="3"/>
        <v>821</v>
      </c>
      <c r="N203" s="118"/>
      <c r="U203" s="60"/>
    </row>
    <row r="204" spans="1:21">
      <c r="A204" s="69" t="s">
        <v>135</v>
      </c>
      <c r="B204" s="68">
        <v>522</v>
      </c>
      <c r="C204" s="68">
        <v>385</v>
      </c>
      <c r="D204" s="67">
        <v>10</v>
      </c>
      <c r="E204" s="69">
        <v>66</v>
      </c>
      <c r="F204" s="67">
        <v>63</v>
      </c>
      <c r="G204" s="69" t="s">
        <v>95</v>
      </c>
      <c r="H204" s="69" t="s">
        <v>127</v>
      </c>
      <c r="I204" s="69" t="s">
        <v>128</v>
      </c>
      <c r="J204" s="67">
        <v>4</v>
      </c>
      <c r="K204" s="69" t="s">
        <v>129</v>
      </c>
      <c r="L204" s="69" t="s">
        <v>108</v>
      </c>
      <c r="M204" s="118">
        <f t="shared" si="3"/>
        <v>907</v>
      </c>
      <c r="N204" s="118"/>
      <c r="U204" s="60"/>
    </row>
    <row r="205" spans="1:21">
      <c r="A205" s="69" t="s">
        <v>133</v>
      </c>
      <c r="B205" s="68">
        <v>585</v>
      </c>
      <c r="C205" s="68">
        <v>2223</v>
      </c>
      <c r="D205" s="67">
        <v>16</v>
      </c>
      <c r="E205" s="69">
        <v>0</v>
      </c>
      <c r="F205" s="67">
        <v>33</v>
      </c>
      <c r="G205" s="69" t="s">
        <v>95</v>
      </c>
      <c r="H205" s="69" t="s">
        <v>127</v>
      </c>
      <c r="I205" s="69" t="s">
        <v>128</v>
      </c>
      <c r="J205" s="67">
        <v>2</v>
      </c>
      <c r="K205" s="69" t="s">
        <v>134</v>
      </c>
      <c r="L205" s="69" t="s">
        <v>98</v>
      </c>
      <c r="M205" s="118">
        <f t="shared" si="3"/>
        <v>2808</v>
      </c>
      <c r="N205" s="118"/>
      <c r="U205" s="60"/>
    </row>
    <row r="206" spans="1:21">
      <c r="A206" s="69" t="s">
        <v>133</v>
      </c>
      <c r="B206" s="68">
        <v>5588</v>
      </c>
      <c r="C206" s="68">
        <v>0</v>
      </c>
      <c r="D206" s="67">
        <v>22</v>
      </c>
      <c r="E206" s="69">
        <v>10</v>
      </c>
      <c r="F206" s="67">
        <v>28</v>
      </c>
      <c r="G206" s="69" t="s">
        <v>106</v>
      </c>
      <c r="H206" s="69" t="s">
        <v>131</v>
      </c>
      <c r="I206" s="69" t="s">
        <v>128</v>
      </c>
      <c r="J206" s="67">
        <v>4</v>
      </c>
      <c r="K206" s="69" t="s">
        <v>132</v>
      </c>
      <c r="L206" s="69" t="s">
        <v>98</v>
      </c>
      <c r="M206" s="118">
        <f t="shared" si="3"/>
        <v>5588</v>
      </c>
      <c r="N206" s="118"/>
      <c r="U206" s="60"/>
    </row>
    <row r="207" spans="1:21">
      <c r="A207" s="69" t="s">
        <v>133</v>
      </c>
      <c r="B207" s="68">
        <v>0</v>
      </c>
      <c r="C207" s="68">
        <v>605</v>
      </c>
      <c r="D207" s="67">
        <v>37</v>
      </c>
      <c r="E207" s="69">
        <v>20</v>
      </c>
      <c r="F207" s="67">
        <v>24</v>
      </c>
      <c r="G207" s="69" t="s">
        <v>106</v>
      </c>
      <c r="H207" s="69" t="s">
        <v>131</v>
      </c>
      <c r="I207" s="69" t="s">
        <v>128</v>
      </c>
      <c r="J207" s="67">
        <v>2</v>
      </c>
      <c r="K207" s="69" t="s">
        <v>132</v>
      </c>
      <c r="L207" s="69" t="s">
        <v>98</v>
      </c>
      <c r="M207" s="118">
        <f t="shared" si="3"/>
        <v>605</v>
      </c>
      <c r="N207" s="118"/>
      <c r="U207" s="60"/>
    </row>
    <row r="208" spans="1:21">
      <c r="A208" s="69" t="s">
        <v>130</v>
      </c>
      <c r="B208" s="68">
        <v>352</v>
      </c>
      <c r="C208" s="68">
        <v>7525</v>
      </c>
      <c r="D208" s="67">
        <v>13</v>
      </c>
      <c r="E208" s="69">
        <v>4</v>
      </c>
      <c r="F208" s="67">
        <v>18</v>
      </c>
      <c r="G208" s="69" t="s">
        <v>106</v>
      </c>
      <c r="H208" s="69" t="s">
        <v>131</v>
      </c>
      <c r="I208" s="69" t="s">
        <v>136</v>
      </c>
      <c r="J208" s="67">
        <v>4</v>
      </c>
      <c r="K208" s="69" t="s">
        <v>129</v>
      </c>
      <c r="L208" s="69" t="s">
        <v>108</v>
      </c>
      <c r="M208" s="118">
        <f t="shared" si="3"/>
        <v>7877</v>
      </c>
      <c r="N208" s="118"/>
      <c r="U208" s="60"/>
    </row>
    <row r="209" spans="1:21">
      <c r="A209" s="69" t="s">
        <v>126</v>
      </c>
      <c r="B209" s="68">
        <v>0</v>
      </c>
      <c r="C209" s="68">
        <v>3529</v>
      </c>
      <c r="D209" s="67">
        <v>14</v>
      </c>
      <c r="E209" s="69">
        <v>0</v>
      </c>
      <c r="F209" s="67">
        <v>63</v>
      </c>
      <c r="G209" s="69" t="s">
        <v>106</v>
      </c>
      <c r="H209" s="69" t="s">
        <v>131</v>
      </c>
      <c r="I209" s="69" t="s">
        <v>128</v>
      </c>
      <c r="J209" s="67">
        <v>4</v>
      </c>
      <c r="K209" s="69" t="s">
        <v>132</v>
      </c>
      <c r="L209" s="69" t="s">
        <v>108</v>
      </c>
      <c r="M209" s="118">
        <f t="shared" si="3"/>
        <v>3529</v>
      </c>
      <c r="N209" s="118"/>
      <c r="U209" s="60"/>
    </row>
    <row r="210" spans="1:21">
      <c r="A210" s="69" t="s">
        <v>138</v>
      </c>
      <c r="B210" s="68">
        <v>2715</v>
      </c>
      <c r="C210" s="68">
        <v>1435</v>
      </c>
      <c r="D210" s="67">
        <v>49</v>
      </c>
      <c r="E210" s="69">
        <v>14</v>
      </c>
      <c r="F210" s="67">
        <v>37</v>
      </c>
      <c r="G210" s="69" t="s">
        <v>95</v>
      </c>
      <c r="H210" s="69" t="s">
        <v>131</v>
      </c>
      <c r="I210" s="69" t="s">
        <v>128</v>
      </c>
      <c r="J210" s="67">
        <v>2</v>
      </c>
      <c r="K210" s="69" t="s">
        <v>132</v>
      </c>
      <c r="L210" s="69" t="s">
        <v>98</v>
      </c>
      <c r="M210" s="118">
        <f t="shared" si="3"/>
        <v>4150</v>
      </c>
      <c r="N210" s="118"/>
      <c r="U210" s="60"/>
    </row>
    <row r="211" spans="1:21">
      <c r="A211" s="69" t="s">
        <v>100</v>
      </c>
      <c r="B211" s="68">
        <v>560</v>
      </c>
      <c r="C211" s="68">
        <v>887</v>
      </c>
      <c r="D211" s="67">
        <v>25</v>
      </c>
      <c r="E211" s="69">
        <v>20</v>
      </c>
      <c r="F211" s="67">
        <v>38</v>
      </c>
      <c r="G211" s="69" t="s">
        <v>95</v>
      </c>
      <c r="H211" s="69" t="s">
        <v>127</v>
      </c>
      <c r="I211" s="69" t="s">
        <v>128</v>
      </c>
      <c r="J211" s="67">
        <v>3</v>
      </c>
      <c r="K211" s="69" t="s">
        <v>134</v>
      </c>
      <c r="L211" s="69" t="s">
        <v>98</v>
      </c>
      <c r="M211" s="118">
        <f t="shared" si="3"/>
        <v>1447</v>
      </c>
      <c r="N211" s="118"/>
      <c r="U211" s="60"/>
    </row>
    <row r="212" spans="1:21">
      <c r="A212" s="69" t="s">
        <v>126</v>
      </c>
      <c r="B212" s="68">
        <v>895</v>
      </c>
      <c r="C212" s="68">
        <v>243</v>
      </c>
      <c r="D212" s="67">
        <v>13</v>
      </c>
      <c r="E212" s="69">
        <v>4</v>
      </c>
      <c r="F212" s="67">
        <v>22</v>
      </c>
      <c r="G212" s="69" t="s">
        <v>95</v>
      </c>
      <c r="H212" s="69" t="s">
        <v>137</v>
      </c>
      <c r="I212" s="69" t="s">
        <v>136</v>
      </c>
      <c r="J212" s="67">
        <v>1</v>
      </c>
      <c r="K212" s="69" t="s">
        <v>132</v>
      </c>
      <c r="L212" s="69" t="s">
        <v>98</v>
      </c>
      <c r="M212" s="118">
        <f t="shared" si="3"/>
        <v>1138</v>
      </c>
      <c r="N212" s="118"/>
      <c r="U212" s="60"/>
    </row>
    <row r="213" spans="1:21">
      <c r="A213" s="69" t="s">
        <v>133</v>
      </c>
      <c r="B213" s="68">
        <v>305</v>
      </c>
      <c r="C213" s="68">
        <v>4553</v>
      </c>
      <c r="D213" s="67">
        <v>7</v>
      </c>
      <c r="E213" s="69">
        <v>2</v>
      </c>
      <c r="F213" s="67">
        <v>31</v>
      </c>
      <c r="G213" s="69" t="s">
        <v>106</v>
      </c>
      <c r="H213" s="69" t="s">
        <v>131</v>
      </c>
      <c r="I213" s="69" t="s">
        <v>128</v>
      </c>
      <c r="J213" s="67">
        <v>1</v>
      </c>
      <c r="K213" s="69" t="s">
        <v>129</v>
      </c>
      <c r="L213" s="69" t="s">
        <v>98</v>
      </c>
      <c r="M213" s="118">
        <f t="shared" si="3"/>
        <v>4858</v>
      </c>
      <c r="N213" s="118"/>
      <c r="U213" s="60"/>
    </row>
    <row r="214" spans="1:21">
      <c r="A214" s="69" t="s">
        <v>126</v>
      </c>
      <c r="B214" s="68">
        <v>0</v>
      </c>
      <c r="C214" s="68">
        <v>418</v>
      </c>
      <c r="D214" s="67">
        <v>19</v>
      </c>
      <c r="E214" s="69">
        <v>4</v>
      </c>
      <c r="F214" s="67">
        <v>31</v>
      </c>
      <c r="G214" s="69" t="s">
        <v>95</v>
      </c>
      <c r="H214" s="69" t="s">
        <v>127</v>
      </c>
      <c r="I214" s="69" t="s">
        <v>128</v>
      </c>
      <c r="J214" s="67">
        <v>2</v>
      </c>
      <c r="K214" s="69" t="s">
        <v>132</v>
      </c>
      <c r="L214" s="69" t="s">
        <v>108</v>
      </c>
      <c r="M214" s="118">
        <f t="shared" si="3"/>
        <v>418</v>
      </c>
      <c r="N214" s="118"/>
      <c r="U214" s="60"/>
    </row>
    <row r="215" spans="1:21">
      <c r="A215" s="69" t="s">
        <v>133</v>
      </c>
      <c r="B215" s="68">
        <v>0</v>
      </c>
      <c r="C215" s="68">
        <v>771</v>
      </c>
      <c r="D215" s="67">
        <v>25</v>
      </c>
      <c r="E215" s="69">
        <v>0</v>
      </c>
      <c r="F215" s="67">
        <v>42</v>
      </c>
      <c r="G215" s="69" t="s">
        <v>95</v>
      </c>
      <c r="H215" s="69" t="s">
        <v>127</v>
      </c>
      <c r="I215" s="69" t="s">
        <v>100</v>
      </c>
      <c r="J215" s="67">
        <v>2</v>
      </c>
      <c r="K215" s="69" t="s">
        <v>132</v>
      </c>
      <c r="L215" s="69" t="s">
        <v>98</v>
      </c>
      <c r="M215" s="118">
        <f t="shared" si="3"/>
        <v>771</v>
      </c>
      <c r="N215" s="118"/>
      <c r="U215" s="60"/>
    </row>
    <row r="216" spans="1:21">
      <c r="A216" s="69" t="s">
        <v>130</v>
      </c>
      <c r="B216" s="68">
        <v>0</v>
      </c>
      <c r="C216" s="68">
        <v>463</v>
      </c>
      <c r="D216" s="67">
        <v>11</v>
      </c>
      <c r="E216" s="69">
        <v>13</v>
      </c>
      <c r="F216" s="67">
        <v>24</v>
      </c>
      <c r="G216" s="69" t="s">
        <v>95</v>
      </c>
      <c r="H216" s="69" t="s">
        <v>127</v>
      </c>
      <c r="I216" s="69" t="s">
        <v>136</v>
      </c>
      <c r="J216" s="67">
        <v>2</v>
      </c>
      <c r="K216" s="69" t="s">
        <v>129</v>
      </c>
      <c r="L216" s="69" t="s">
        <v>98</v>
      </c>
      <c r="M216" s="118">
        <f t="shared" si="3"/>
        <v>463</v>
      </c>
      <c r="N216" s="118"/>
      <c r="U216" s="60"/>
    </row>
    <row r="217" spans="1:21">
      <c r="A217" s="69" t="s">
        <v>138</v>
      </c>
      <c r="B217" s="68">
        <v>8948</v>
      </c>
      <c r="C217" s="68">
        <v>110</v>
      </c>
      <c r="D217" s="67">
        <v>31</v>
      </c>
      <c r="E217" s="69">
        <v>90</v>
      </c>
      <c r="F217" s="67">
        <v>65</v>
      </c>
      <c r="G217" s="69" t="s">
        <v>95</v>
      </c>
      <c r="H217" s="69" t="s">
        <v>127</v>
      </c>
      <c r="I217" s="69" t="s">
        <v>128</v>
      </c>
      <c r="J217" s="67">
        <v>4</v>
      </c>
      <c r="K217" s="69" t="s">
        <v>134</v>
      </c>
      <c r="L217" s="69" t="s">
        <v>98</v>
      </c>
      <c r="M217" s="118">
        <f t="shared" si="3"/>
        <v>9058</v>
      </c>
      <c r="N217" s="118"/>
      <c r="U217" s="60"/>
    </row>
    <row r="218" spans="1:21">
      <c r="A218" s="69" t="s">
        <v>141</v>
      </c>
      <c r="B218" s="68">
        <v>0</v>
      </c>
      <c r="C218" s="68">
        <v>10099</v>
      </c>
      <c r="D218" s="67">
        <v>16</v>
      </c>
      <c r="E218" s="69">
        <v>108</v>
      </c>
      <c r="F218" s="67">
        <v>22</v>
      </c>
      <c r="G218" s="69" t="s">
        <v>95</v>
      </c>
      <c r="H218" s="69" t="s">
        <v>127</v>
      </c>
      <c r="I218" s="69" t="s">
        <v>136</v>
      </c>
      <c r="J218" s="67">
        <v>4</v>
      </c>
      <c r="K218" s="69" t="s">
        <v>132</v>
      </c>
      <c r="L218" s="69" t="s">
        <v>108</v>
      </c>
      <c r="M218" s="118">
        <f t="shared" si="3"/>
        <v>10099</v>
      </c>
      <c r="N218" s="118"/>
      <c r="U218" s="60"/>
    </row>
    <row r="219" spans="1:21">
      <c r="A219" s="69" t="s">
        <v>141</v>
      </c>
      <c r="B219" s="68">
        <v>0</v>
      </c>
      <c r="C219" s="68">
        <v>13428</v>
      </c>
      <c r="D219" s="67">
        <v>7</v>
      </c>
      <c r="E219" s="69">
        <v>0</v>
      </c>
      <c r="F219" s="67">
        <v>22</v>
      </c>
      <c r="G219" s="69" t="s">
        <v>106</v>
      </c>
      <c r="H219" s="69" t="s">
        <v>131</v>
      </c>
      <c r="I219" s="69" t="s">
        <v>136</v>
      </c>
      <c r="J219" s="67">
        <v>2</v>
      </c>
      <c r="K219" s="69" t="s">
        <v>143</v>
      </c>
      <c r="L219" s="69" t="s">
        <v>108</v>
      </c>
      <c r="M219" s="118">
        <f t="shared" si="3"/>
        <v>13428</v>
      </c>
      <c r="N219" s="118"/>
      <c r="U219" s="60"/>
    </row>
    <row r="220" spans="1:21">
      <c r="A220" s="69" t="s">
        <v>126</v>
      </c>
      <c r="B220" s="68">
        <v>0</v>
      </c>
      <c r="C220" s="68">
        <v>208</v>
      </c>
      <c r="D220" s="67">
        <v>13</v>
      </c>
      <c r="E220" s="69">
        <v>23</v>
      </c>
      <c r="F220" s="67">
        <v>51</v>
      </c>
      <c r="G220" s="69" t="s">
        <v>95</v>
      </c>
      <c r="H220" s="69" t="s">
        <v>127</v>
      </c>
      <c r="I220" s="69" t="s">
        <v>128</v>
      </c>
      <c r="J220" s="67">
        <v>4</v>
      </c>
      <c r="K220" s="69" t="s">
        <v>132</v>
      </c>
      <c r="L220" s="69" t="s">
        <v>108</v>
      </c>
      <c r="M220" s="118">
        <f t="shared" si="3"/>
        <v>208</v>
      </c>
      <c r="N220" s="118"/>
      <c r="U220" s="60"/>
    </row>
    <row r="221" spans="1:21">
      <c r="A221" s="69" t="s">
        <v>126</v>
      </c>
      <c r="B221" s="68">
        <v>0</v>
      </c>
      <c r="C221" s="68">
        <v>552</v>
      </c>
      <c r="D221" s="67">
        <v>13</v>
      </c>
      <c r="E221" s="69">
        <v>15</v>
      </c>
      <c r="F221" s="67">
        <v>23</v>
      </c>
      <c r="G221" s="69" t="s">
        <v>106</v>
      </c>
      <c r="H221" s="69" t="s">
        <v>131</v>
      </c>
      <c r="I221" s="69" t="s">
        <v>128</v>
      </c>
      <c r="J221" s="67">
        <v>4</v>
      </c>
      <c r="K221" s="69" t="s">
        <v>129</v>
      </c>
      <c r="L221" s="69" t="s">
        <v>98</v>
      </c>
      <c r="M221" s="118">
        <f t="shared" si="3"/>
        <v>552</v>
      </c>
      <c r="N221" s="118"/>
      <c r="U221" s="60"/>
    </row>
    <row r="222" spans="1:21">
      <c r="A222" s="69" t="s">
        <v>135</v>
      </c>
      <c r="B222" s="68">
        <v>0</v>
      </c>
      <c r="C222" s="68">
        <v>3105</v>
      </c>
      <c r="D222" s="67">
        <v>16</v>
      </c>
      <c r="E222" s="69">
        <v>19</v>
      </c>
      <c r="F222" s="67">
        <v>30</v>
      </c>
      <c r="G222" s="69" t="s">
        <v>106</v>
      </c>
      <c r="H222" s="69" t="s">
        <v>131</v>
      </c>
      <c r="I222" s="69" t="s">
        <v>128</v>
      </c>
      <c r="J222" s="67">
        <v>3</v>
      </c>
      <c r="K222" s="69" t="s">
        <v>132</v>
      </c>
      <c r="L222" s="69" t="s">
        <v>108</v>
      </c>
      <c r="M222" s="118">
        <f t="shared" si="3"/>
        <v>3105</v>
      </c>
      <c r="N222" s="118"/>
      <c r="U222" s="60"/>
    </row>
    <row r="223" spans="1:21">
      <c r="A223" s="69" t="s">
        <v>126</v>
      </c>
      <c r="B223" s="68">
        <v>483</v>
      </c>
      <c r="C223" s="68">
        <v>415</v>
      </c>
      <c r="D223" s="67">
        <v>19</v>
      </c>
      <c r="E223" s="69">
        <v>6</v>
      </c>
      <c r="F223" s="67">
        <v>32</v>
      </c>
      <c r="G223" s="69" t="s">
        <v>95</v>
      </c>
      <c r="H223" s="69" t="s">
        <v>137</v>
      </c>
      <c r="I223" s="69" t="s">
        <v>128</v>
      </c>
      <c r="J223" s="67">
        <v>2</v>
      </c>
      <c r="K223" s="69" t="s">
        <v>132</v>
      </c>
      <c r="L223" s="69" t="s">
        <v>98</v>
      </c>
      <c r="M223" s="118">
        <f t="shared" si="3"/>
        <v>898</v>
      </c>
      <c r="N223" s="118"/>
      <c r="U223" s="60"/>
    </row>
    <row r="224" spans="1:21">
      <c r="A224" s="69" t="s">
        <v>145</v>
      </c>
      <c r="B224" s="68">
        <v>0</v>
      </c>
      <c r="C224" s="68">
        <v>1238</v>
      </c>
      <c r="D224" s="67">
        <v>13</v>
      </c>
      <c r="E224" s="69">
        <v>0</v>
      </c>
      <c r="F224" s="67">
        <v>21</v>
      </c>
      <c r="G224" s="69" t="s">
        <v>106</v>
      </c>
      <c r="H224" s="69" t="s">
        <v>131</v>
      </c>
      <c r="I224" s="69" t="s">
        <v>128</v>
      </c>
      <c r="J224" s="67">
        <v>3</v>
      </c>
      <c r="K224" s="69" t="s">
        <v>132</v>
      </c>
      <c r="L224" s="69" t="s">
        <v>98</v>
      </c>
      <c r="M224" s="118">
        <f t="shared" si="3"/>
        <v>1238</v>
      </c>
      <c r="N224" s="118"/>
      <c r="U224" s="60"/>
    </row>
    <row r="225" spans="1:21">
      <c r="A225" s="69" t="s">
        <v>135</v>
      </c>
      <c r="B225" s="68">
        <v>0</v>
      </c>
      <c r="C225" s="68">
        <v>238</v>
      </c>
      <c r="D225" s="67">
        <v>13</v>
      </c>
      <c r="E225" s="69">
        <v>2</v>
      </c>
      <c r="F225" s="67">
        <v>52</v>
      </c>
      <c r="G225" s="69" t="s">
        <v>106</v>
      </c>
      <c r="H225" s="69" t="s">
        <v>131</v>
      </c>
      <c r="I225" s="69" t="s">
        <v>128</v>
      </c>
      <c r="J225" s="67">
        <v>4</v>
      </c>
      <c r="K225" s="69" t="s">
        <v>132</v>
      </c>
      <c r="L225" s="69" t="s">
        <v>98</v>
      </c>
      <c r="M225" s="118">
        <f t="shared" si="3"/>
        <v>238</v>
      </c>
      <c r="N225" s="118"/>
      <c r="U225" s="60"/>
    </row>
    <row r="226" spans="1:21">
      <c r="A226" s="69" t="s">
        <v>130</v>
      </c>
      <c r="B226" s="68">
        <v>0</v>
      </c>
      <c r="C226" s="68">
        <v>127</v>
      </c>
      <c r="D226" s="67">
        <v>31</v>
      </c>
      <c r="E226" s="69">
        <v>35</v>
      </c>
      <c r="F226" s="67">
        <v>22</v>
      </c>
      <c r="G226" s="69" t="s">
        <v>106</v>
      </c>
      <c r="H226" s="69" t="s">
        <v>131</v>
      </c>
      <c r="I226" s="69" t="s">
        <v>136</v>
      </c>
      <c r="J226" s="67">
        <v>4</v>
      </c>
      <c r="K226" s="69" t="s">
        <v>132</v>
      </c>
      <c r="L226" s="69" t="s">
        <v>98</v>
      </c>
      <c r="M226" s="118">
        <f t="shared" si="3"/>
        <v>127</v>
      </c>
      <c r="N226" s="118"/>
      <c r="U226" s="60"/>
    </row>
    <row r="227" spans="1:21">
      <c r="A227" s="69" t="s">
        <v>138</v>
      </c>
      <c r="B227" s="68">
        <v>663</v>
      </c>
      <c r="C227" s="68">
        <v>0</v>
      </c>
      <c r="D227" s="67">
        <v>19</v>
      </c>
      <c r="E227" s="69">
        <v>57</v>
      </c>
      <c r="F227" s="67">
        <v>41</v>
      </c>
      <c r="G227" s="69" t="s">
        <v>95</v>
      </c>
      <c r="H227" s="69" t="s">
        <v>127</v>
      </c>
      <c r="I227" s="69" t="s">
        <v>128</v>
      </c>
      <c r="J227" s="67">
        <v>2</v>
      </c>
      <c r="K227" s="69" t="s">
        <v>132</v>
      </c>
      <c r="L227" s="69" t="s">
        <v>108</v>
      </c>
      <c r="M227" s="118">
        <f t="shared" si="3"/>
        <v>663</v>
      </c>
      <c r="N227" s="118"/>
      <c r="U227" s="60"/>
    </row>
    <row r="228" spans="1:21">
      <c r="A228" s="69" t="s">
        <v>133</v>
      </c>
      <c r="B228" s="68">
        <v>624</v>
      </c>
      <c r="C228" s="68">
        <v>785</v>
      </c>
      <c r="D228" s="67">
        <v>37</v>
      </c>
      <c r="E228" s="69">
        <v>9</v>
      </c>
      <c r="F228" s="67">
        <v>53</v>
      </c>
      <c r="G228" s="69" t="s">
        <v>106</v>
      </c>
      <c r="H228" s="69" t="s">
        <v>131</v>
      </c>
      <c r="I228" s="69" t="s">
        <v>136</v>
      </c>
      <c r="J228" s="67">
        <v>2</v>
      </c>
      <c r="K228" s="69" t="s">
        <v>132</v>
      </c>
      <c r="L228" s="69" t="s">
        <v>108</v>
      </c>
      <c r="M228" s="118">
        <f t="shared" si="3"/>
        <v>1409</v>
      </c>
      <c r="N228" s="118"/>
      <c r="U228" s="60"/>
    </row>
    <row r="229" spans="1:21">
      <c r="A229" s="69" t="s">
        <v>142</v>
      </c>
      <c r="B229" s="68">
        <v>0</v>
      </c>
      <c r="C229" s="68">
        <v>718</v>
      </c>
      <c r="D229" s="67">
        <v>19</v>
      </c>
      <c r="E229" s="69">
        <v>0</v>
      </c>
      <c r="F229" s="67">
        <v>54</v>
      </c>
      <c r="G229" s="69" t="s">
        <v>106</v>
      </c>
      <c r="H229" s="69" t="s">
        <v>131</v>
      </c>
      <c r="I229" s="69" t="s">
        <v>100</v>
      </c>
      <c r="J229" s="67">
        <v>4</v>
      </c>
      <c r="K229" s="69" t="s">
        <v>143</v>
      </c>
      <c r="L229" s="69" t="s">
        <v>98</v>
      </c>
      <c r="M229" s="118">
        <f t="shared" si="3"/>
        <v>718</v>
      </c>
      <c r="N229" s="118"/>
      <c r="U229" s="60"/>
    </row>
    <row r="230" spans="1:21">
      <c r="A230" s="69" t="s">
        <v>130</v>
      </c>
      <c r="B230" s="68">
        <v>0</v>
      </c>
      <c r="C230" s="68">
        <v>493</v>
      </c>
      <c r="D230" s="67">
        <v>13</v>
      </c>
      <c r="E230" s="69">
        <v>21</v>
      </c>
      <c r="F230" s="67">
        <v>37</v>
      </c>
      <c r="G230" s="69" t="s">
        <v>95</v>
      </c>
      <c r="H230" s="69" t="s">
        <v>127</v>
      </c>
      <c r="I230" s="69" t="s">
        <v>128</v>
      </c>
      <c r="J230" s="67">
        <v>3</v>
      </c>
      <c r="K230" s="69" t="s">
        <v>129</v>
      </c>
      <c r="L230" s="69" t="s">
        <v>108</v>
      </c>
      <c r="M230" s="118">
        <f t="shared" si="3"/>
        <v>493</v>
      </c>
      <c r="N230" s="118"/>
      <c r="U230" s="60"/>
    </row>
    <row r="231" spans="1:21">
      <c r="A231" s="69" t="s">
        <v>126</v>
      </c>
      <c r="B231" s="68">
        <v>152</v>
      </c>
      <c r="C231" s="68">
        <v>757</v>
      </c>
      <c r="D231" s="67">
        <v>49</v>
      </c>
      <c r="E231" s="69">
        <v>45</v>
      </c>
      <c r="F231" s="67">
        <v>27</v>
      </c>
      <c r="G231" s="69" t="s">
        <v>95</v>
      </c>
      <c r="H231" s="69" t="s">
        <v>127</v>
      </c>
      <c r="I231" s="69" t="s">
        <v>128</v>
      </c>
      <c r="J231" s="67">
        <v>4</v>
      </c>
      <c r="K231" s="69" t="s">
        <v>132</v>
      </c>
      <c r="L231" s="69" t="s">
        <v>98</v>
      </c>
      <c r="M231" s="118">
        <f t="shared" si="3"/>
        <v>909</v>
      </c>
      <c r="N231" s="118"/>
      <c r="U231" s="60"/>
    </row>
    <row r="232" spans="1:21">
      <c r="A232" s="69" t="s">
        <v>133</v>
      </c>
      <c r="B232" s="68">
        <v>0</v>
      </c>
      <c r="C232" s="68">
        <v>9125</v>
      </c>
      <c r="D232" s="67">
        <v>13</v>
      </c>
      <c r="E232" s="69">
        <v>24</v>
      </c>
      <c r="F232" s="67">
        <v>25</v>
      </c>
      <c r="G232" s="69" t="s">
        <v>106</v>
      </c>
      <c r="H232" s="69" t="s">
        <v>131</v>
      </c>
      <c r="I232" s="69" t="s">
        <v>128</v>
      </c>
      <c r="J232" s="67">
        <v>2</v>
      </c>
      <c r="K232" s="69" t="s">
        <v>132</v>
      </c>
      <c r="L232" s="69" t="s">
        <v>98</v>
      </c>
      <c r="M232" s="118">
        <f t="shared" si="3"/>
        <v>9125</v>
      </c>
      <c r="N232" s="118"/>
      <c r="U232" s="60"/>
    </row>
    <row r="233" spans="1:21">
      <c r="A233" s="69" t="s">
        <v>126</v>
      </c>
      <c r="B233" s="68">
        <v>0</v>
      </c>
      <c r="C233" s="68">
        <v>364</v>
      </c>
      <c r="D233" s="67">
        <v>13</v>
      </c>
      <c r="E233" s="69">
        <v>12</v>
      </c>
      <c r="F233" s="67">
        <v>34</v>
      </c>
      <c r="G233" s="69" t="s">
        <v>106</v>
      </c>
      <c r="H233" s="69" t="s">
        <v>131</v>
      </c>
      <c r="I233" s="69" t="s">
        <v>128</v>
      </c>
      <c r="J233" s="67">
        <v>2</v>
      </c>
      <c r="K233" s="69" t="s">
        <v>132</v>
      </c>
      <c r="L233" s="69" t="s">
        <v>108</v>
      </c>
      <c r="M233" s="118">
        <f t="shared" si="3"/>
        <v>364</v>
      </c>
      <c r="N233" s="118"/>
      <c r="U233" s="60"/>
    </row>
    <row r="234" spans="1:21">
      <c r="A234" s="69" t="s">
        <v>138</v>
      </c>
      <c r="B234" s="68">
        <v>498</v>
      </c>
      <c r="C234" s="68">
        <v>598</v>
      </c>
      <c r="D234" s="67">
        <v>37</v>
      </c>
      <c r="E234" s="69">
        <v>14</v>
      </c>
      <c r="F234" s="67">
        <v>29</v>
      </c>
      <c r="G234" s="69" t="s">
        <v>95</v>
      </c>
      <c r="H234" s="69" t="s">
        <v>131</v>
      </c>
      <c r="I234" s="69" t="s">
        <v>128</v>
      </c>
      <c r="J234" s="67">
        <v>2</v>
      </c>
      <c r="K234" s="69" t="s">
        <v>134</v>
      </c>
      <c r="L234" s="69" t="s">
        <v>98</v>
      </c>
      <c r="M234" s="118">
        <f t="shared" si="3"/>
        <v>1096</v>
      </c>
      <c r="N234" s="118"/>
      <c r="U234" s="60"/>
    </row>
    <row r="235" spans="1:21">
      <c r="A235" s="69" t="s">
        <v>133</v>
      </c>
      <c r="B235" s="68">
        <v>0</v>
      </c>
      <c r="C235" s="68">
        <v>374</v>
      </c>
      <c r="D235" s="67">
        <v>10</v>
      </c>
      <c r="E235" s="69">
        <v>19</v>
      </c>
      <c r="F235" s="67">
        <v>27</v>
      </c>
      <c r="G235" s="69" t="s">
        <v>95</v>
      </c>
      <c r="H235" s="69" t="s">
        <v>127</v>
      </c>
      <c r="I235" s="69" t="s">
        <v>128</v>
      </c>
      <c r="J235" s="67">
        <v>3</v>
      </c>
      <c r="K235" s="69" t="s">
        <v>129</v>
      </c>
      <c r="L235" s="69" t="s">
        <v>98</v>
      </c>
      <c r="M235" s="118">
        <f t="shared" si="3"/>
        <v>374</v>
      </c>
      <c r="N235" s="118"/>
      <c r="U235" s="60"/>
    </row>
    <row r="236" spans="1:21">
      <c r="A236" s="69" t="s">
        <v>126</v>
      </c>
      <c r="B236" s="68">
        <v>156</v>
      </c>
      <c r="C236" s="68">
        <v>0</v>
      </c>
      <c r="D236" s="67">
        <v>13</v>
      </c>
      <c r="E236" s="69">
        <v>58</v>
      </c>
      <c r="F236" s="67">
        <v>32</v>
      </c>
      <c r="G236" s="69" t="s">
        <v>106</v>
      </c>
      <c r="H236" s="69" t="s">
        <v>131</v>
      </c>
      <c r="I236" s="69" t="s">
        <v>128</v>
      </c>
      <c r="J236" s="67">
        <v>3</v>
      </c>
      <c r="K236" s="69" t="s">
        <v>129</v>
      </c>
      <c r="L236" s="69" t="s">
        <v>98</v>
      </c>
      <c r="M236" s="118">
        <f t="shared" si="3"/>
        <v>156</v>
      </c>
      <c r="N236" s="118"/>
      <c r="U236" s="60"/>
    </row>
    <row r="237" spans="1:21">
      <c r="A237" s="69" t="s">
        <v>141</v>
      </c>
      <c r="B237" s="68">
        <v>1336</v>
      </c>
      <c r="C237" s="68">
        <v>0</v>
      </c>
      <c r="D237" s="67">
        <v>37</v>
      </c>
      <c r="E237" s="69">
        <v>11</v>
      </c>
      <c r="F237" s="67">
        <v>29</v>
      </c>
      <c r="G237" s="69" t="s">
        <v>95</v>
      </c>
      <c r="H237" s="69" t="s">
        <v>127</v>
      </c>
      <c r="I237" s="69" t="s">
        <v>128</v>
      </c>
      <c r="J237" s="67">
        <v>2</v>
      </c>
      <c r="K237" s="69" t="s">
        <v>134</v>
      </c>
      <c r="L237" s="69" t="s">
        <v>108</v>
      </c>
      <c r="M237" s="118">
        <f t="shared" si="3"/>
        <v>1336</v>
      </c>
      <c r="N237" s="118"/>
      <c r="U237" s="60"/>
    </row>
    <row r="238" spans="1:21">
      <c r="A238" s="69" t="s">
        <v>133</v>
      </c>
      <c r="B238" s="68">
        <v>0</v>
      </c>
      <c r="C238" s="68">
        <v>508</v>
      </c>
      <c r="D238" s="67">
        <v>13</v>
      </c>
      <c r="E238" s="69">
        <v>3</v>
      </c>
      <c r="F238" s="67">
        <v>32</v>
      </c>
      <c r="G238" s="69" t="s">
        <v>95</v>
      </c>
      <c r="H238" s="69" t="s">
        <v>127</v>
      </c>
      <c r="I238" s="69" t="s">
        <v>128</v>
      </c>
      <c r="J238" s="67">
        <v>1</v>
      </c>
      <c r="K238" s="69" t="s">
        <v>129</v>
      </c>
      <c r="L238" s="69" t="s">
        <v>98</v>
      </c>
      <c r="M238" s="118">
        <f t="shared" si="3"/>
        <v>508</v>
      </c>
      <c r="N238" s="118"/>
      <c r="U238" s="60"/>
    </row>
    <row r="239" spans="1:21">
      <c r="A239" s="69" t="s">
        <v>126</v>
      </c>
      <c r="B239" s="68">
        <v>0</v>
      </c>
      <c r="C239" s="68">
        <v>956</v>
      </c>
      <c r="D239" s="67">
        <v>25</v>
      </c>
      <c r="E239" s="69">
        <v>4</v>
      </c>
      <c r="F239" s="67">
        <v>28</v>
      </c>
      <c r="G239" s="69" t="s">
        <v>106</v>
      </c>
      <c r="H239" s="69" t="s">
        <v>131</v>
      </c>
      <c r="I239" s="69" t="s">
        <v>136</v>
      </c>
      <c r="J239" s="67">
        <v>2</v>
      </c>
      <c r="K239" s="69" t="s">
        <v>129</v>
      </c>
      <c r="L239" s="69" t="s">
        <v>98</v>
      </c>
      <c r="M239" s="118">
        <f t="shared" si="3"/>
        <v>956</v>
      </c>
      <c r="N239" s="118"/>
      <c r="U239" s="60"/>
    </row>
    <row r="240" spans="1:21">
      <c r="A240" s="69" t="s">
        <v>130</v>
      </c>
      <c r="B240" s="68">
        <v>0</v>
      </c>
      <c r="C240" s="68">
        <v>636</v>
      </c>
      <c r="D240" s="67">
        <v>22</v>
      </c>
      <c r="E240" s="69">
        <v>41</v>
      </c>
      <c r="F240" s="67">
        <v>25</v>
      </c>
      <c r="G240" s="69" t="s">
        <v>106</v>
      </c>
      <c r="H240" s="69" t="s">
        <v>131</v>
      </c>
      <c r="I240" s="69" t="s">
        <v>136</v>
      </c>
      <c r="J240" s="67">
        <v>4</v>
      </c>
      <c r="K240" s="69" t="s">
        <v>129</v>
      </c>
      <c r="L240" s="69" t="s">
        <v>108</v>
      </c>
      <c r="M240" s="118">
        <f t="shared" si="3"/>
        <v>636</v>
      </c>
      <c r="N240" s="118"/>
      <c r="U240" s="60"/>
    </row>
    <row r="241" spans="1:21">
      <c r="A241" s="69" t="s">
        <v>133</v>
      </c>
      <c r="B241" s="68">
        <v>2641</v>
      </c>
      <c r="C241" s="68">
        <v>0</v>
      </c>
      <c r="D241" s="67">
        <v>13</v>
      </c>
      <c r="E241" s="69">
        <v>71</v>
      </c>
      <c r="F241" s="67">
        <v>51</v>
      </c>
      <c r="G241" s="69" t="s">
        <v>106</v>
      </c>
      <c r="H241" s="69" t="s">
        <v>131</v>
      </c>
      <c r="I241" s="69" t="s">
        <v>100</v>
      </c>
      <c r="J241" s="67">
        <v>4</v>
      </c>
      <c r="K241" s="69" t="s">
        <v>134</v>
      </c>
      <c r="L241" s="69" t="s">
        <v>108</v>
      </c>
      <c r="M241" s="118">
        <f t="shared" si="3"/>
        <v>2641</v>
      </c>
      <c r="N241" s="118"/>
      <c r="U241" s="60"/>
    </row>
    <row r="242" spans="1:21">
      <c r="A242" s="69" t="s">
        <v>141</v>
      </c>
      <c r="B242" s="68">
        <v>0</v>
      </c>
      <c r="C242" s="68">
        <v>1519</v>
      </c>
      <c r="D242" s="67">
        <v>40</v>
      </c>
      <c r="E242" s="69">
        <v>74</v>
      </c>
      <c r="F242" s="67">
        <v>44</v>
      </c>
      <c r="G242" s="69" t="s">
        <v>95</v>
      </c>
      <c r="H242" s="69" t="s">
        <v>127</v>
      </c>
      <c r="I242" s="69" t="s">
        <v>128</v>
      </c>
      <c r="J242" s="67">
        <v>2</v>
      </c>
      <c r="K242" s="69" t="s">
        <v>134</v>
      </c>
      <c r="L242" s="69" t="s">
        <v>108</v>
      </c>
      <c r="M242" s="118">
        <f t="shared" si="3"/>
        <v>1519</v>
      </c>
      <c r="N242" s="118"/>
      <c r="U242" s="60"/>
    </row>
    <row r="243" spans="1:21">
      <c r="A243" s="69" t="s">
        <v>138</v>
      </c>
      <c r="B243" s="68">
        <v>0</v>
      </c>
      <c r="C243" s="68">
        <v>922</v>
      </c>
      <c r="D243" s="67">
        <v>19</v>
      </c>
      <c r="E243" s="69">
        <v>29</v>
      </c>
      <c r="F243" s="67">
        <v>33</v>
      </c>
      <c r="G243" s="69" t="s">
        <v>95</v>
      </c>
      <c r="H243" s="69" t="s">
        <v>127</v>
      </c>
      <c r="I243" s="69" t="s">
        <v>128</v>
      </c>
      <c r="J243" s="67">
        <v>1</v>
      </c>
      <c r="K243" s="69" t="s">
        <v>132</v>
      </c>
      <c r="L243" s="69" t="s">
        <v>108</v>
      </c>
      <c r="M243" s="118">
        <f t="shared" si="3"/>
        <v>922</v>
      </c>
      <c r="N243" s="118"/>
      <c r="U243" s="60"/>
    </row>
    <row r="244" spans="1:21">
      <c r="A244" s="69" t="s">
        <v>130</v>
      </c>
      <c r="B244" s="68">
        <v>0</v>
      </c>
      <c r="C244" s="68">
        <v>180</v>
      </c>
      <c r="D244" s="67">
        <v>5</v>
      </c>
      <c r="E244" s="69">
        <v>2</v>
      </c>
      <c r="F244" s="67">
        <v>22</v>
      </c>
      <c r="G244" s="69" t="s">
        <v>106</v>
      </c>
      <c r="H244" s="69" t="s">
        <v>131</v>
      </c>
      <c r="I244" s="69" t="s">
        <v>136</v>
      </c>
      <c r="J244" s="67">
        <v>3</v>
      </c>
      <c r="K244" s="69" t="s">
        <v>129</v>
      </c>
      <c r="L244" s="69" t="s">
        <v>108</v>
      </c>
      <c r="M244" s="118">
        <f t="shared" si="3"/>
        <v>180</v>
      </c>
      <c r="N244" s="118"/>
      <c r="U244" s="60"/>
    </row>
    <row r="245" spans="1:21">
      <c r="A245" s="69" t="s">
        <v>141</v>
      </c>
      <c r="B245" s="68">
        <v>0</v>
      </c>
      <c r="C245" s="68">
        <v>701</v>
      </c>
      <c r="D245" s="67">
        <v>22</v>
      </c>
      <c r="E245" s="69">
        <v>108</v>
      </c>
      <c r="F245" s="67">
        <v>35</v>
      </c>
      <c r="G245" s="69" t="s">
        <v>95</v>
      </c>
      <c r="H245" s="69" t="s">
        <v>127</v>
      </c>
      <c r="I245" s="69" t="s">
        <v>128</v>
      </c>
      <c r="J245" s="67">
        <v>4</v>
      </c>
      <c r="K245" s="69" t="s">
        <v>134</v>
      </c>
      <c r="L245" s="69" t="s">
        <v>108</v>
      </c>
      <c r="M245" s="118">
        <f t="shared" si="3"/>
        <v>701</v>
      </c>
      <c r="N245" s="118"/>
      <c r="U245" s="60"/>
    </row>
    <row r="246" spans="1:21">
      <c r="A246" s="69" t="s">
        <v>126</v>
      </c>
      <c r="B246" s="68">
        <v>0</v>
      </c>
      <c r="C246" s="68">
        <v>296</v>
      </c>
      <c r="D246" s="67">
        <v>16</v>
      </c>
      <c r="E246" s="69">
        <v>8</v>
      </c>
      <c r="F246" s="67">
        <v>30</v>
      </c>
      <c r="G246" s="69" t="s">
        <v>95</v>
      </c>
      <c r="H246" s="69" t="s">
        <v>127</v>
      </c>
      <c r="I246" s="69" t="s">
        <v>128</v>
      </c>
      <c r="J246" s="67">
        <v>2</v>
      </c>
      <c r="K246" s="69" t="s">
        <v>132</v>
      </c>
      <c r="L246" s="69" t="s">
        <v>108</v>
      </c>
      <c r="M246" s="118">
        <f t="shared" si="3"/>
        <v>296</v>
      </c>
      <c r="N246" s="118"/>
      <c r="U246" s="60"/>
    </row>
    <row r="247" spans="1:21">
      <c r="A247" s="69" t="s">
        <v>126</v>
      </c>
      <c r="B247" s="68">
        <v>887</v>
      </c>
      <c r="C247" s="68">
        <v>519</v>
      </c>
      <c r="D247" s="67">
        <v>7</v>
      </c>
      <c r="E247" s="69">
        <v>42</v>
      </c>
      <c r="F247" s="67">
        <v>27</v>
      </c>
      <c r="G247" s="69" t="s">
        <v>95</v>
      </c>
      <c r="H247" s="69" t="s">
        <v>137</v>
      </c>
      <c r="I247" s="69" t="s">
        <v>128</v>
      </c>
      <c r="J247" s="67">
        <v>3</v>
      </c>
      <c r="K247" s="69" t="s">
        <v>129</v>
      </c>
      <c r="L247" s="69" t="s">
        <v>108</v>
      </c>
      <c r="M247" s="118">
        <f t="shared" si="3"/>
        <v>1406</v>
      </c>
      <c r="N247" s="118"/>
      <c r="U247" s="60"/>
    </row>
    <row r="248" spans="1:21">
      <c r="A248" s="69" t="s">
        <v>138</v>
      </c>
      <c r="B248" s="68">
        <v>0</v>
      </c>
      <c r="C248" s="68">
        <v>800</v>
      </c>
      <c r="D248" s="67">
        <v>49</v>
      </c>
      <c r="E248" s="69">
        <v>2</v>
      </c>
      <c r="F248" s="67">
        <v>23</v>
      </c>
      <c r="G248" s="69" t="s">
        <v>106</v>
      </c>
      <c r="H248" s="69" t="s">
        <v>131</v>
      </c>
      <c r="I248" s="69" t="s">
        <v>136</v>
      </c>
      <c r="J248" s="67">
        <v>4</v>
      </c>
      <c r="K248" s="69" t="s">
        <v>132</v>
      </c>
      <c r="L248" s="69" t="s">
        <v>98</v>
      </c>
      <c r="M248" s="118">
        <f t="shared" si="3"/>
        <v>800</v>
      </c>
      <c r="N248" s="118"/>
      <c r="U248" s="60"/>
    </row>
    <row r="249" spans="1:21">
      <c r="A249" s="69" t="s">
        <v>130</v>
      </c>
      <c r="B249" s="68">
        <v>0</v>
      </c>
      <c r="C249" s="68">
        <v>736</v>
      </c>
      <c r="D249" s="67">
        <v>13</v>
      </c>
      <c r="E249" s="69">
        <v>6</v>
      </c>
      <c r="F249" s="67">
        <v>19</v>
      </c>
      <c r="G249" s="69" t="s">
        <v>106</v>
      </c>
      <c r="H249" s="69" t="s">
        <v>131</v>
      </c>
      <c r="I249" s="69" t="s">
        <v>136</v>
      </c>
      <c r="J249" s="67">
        <v>4</v>
      </c>
      <c r="K249" s="69" t="s">
        <v>132</v>
      </c>
      <c r="L249" s="69" t="s">
        <v>98</v>
      </c>
      <c r="M249" s="118">
        <f t="shared" si="3"/>
        <v>736</v>
      </c>
      <c r="N249" s="118"/>
      <c r="U249" s="60"/>
    </row>
    <row r="250" spans="1:21">
      <c r="A250" s="69" t="s">
        <v>126</v>
      </c>
      <c r="B250" s="68">
        <v>0</v>
      </c>
      <c r="C250" s="68">
        <v>11838</v>
      </c>
      <c r="D250" s="67">
        <v>7</v>
      </c>
      <c r="E250" s="69">
        <v>70</v>
      </c>
      <c r="F250" s="67">
        <v>44</v>
      </c>
      <c r="G250" s="69" t="s">
        <v>95</v>
      </c>
      <c r="H250" s="69" t="s">
        <v>127</v>
      </c>
      <c r="I250" s="69" t="s">
        <v>128</v>
      </c>
      <c r="J250" s="67">
        <v>4</v>
      </c>
      <c r="K250" s="69" t="s">
        <v>129</v>
      </c>
      <c r="L250" s="69" t="s">
        <v>108</v>
      </c>
      <c r="M250" s="118">
        <f t="shared" si="3"/>
        <v>11838</v>
      </c>
      <c r="N250" s="118"/>
      <c r="U250" s="60"/>
    </row>
    <row r="251" spans="1:21">
      <c r="A251" s="69" t="s">
        <v>126</v>
      </c>
      <c r="B251" s="68">
        <v>0</v>
      </c>
      <c r="C251" s="68">
        <v>364</v>
      </c>
      <c r="D251" s="67">
        <v>5</v>
      </c>
      <c r="E251" s="69">
        <v>35</v>
      </c>
      <c r="F251" s="67">
        <v>41</v>
      </c>
      <c r="G251" s="69" t="s">
        <v>95</v>
      </c>
      <c r="H251" s="69" t="s">
        <v>127</v>
      </c>
      <c r="I251" s="69" t="s">
        <v>128</v>
      </c>
      <c r="J251" s="67">
        <v>1</v>
      </c>
      <c r="K251" s="69" t="s">
        <v>129</v>
      </c>
      <c r="L251" s="69" t="s">
        <v>108</v>
      </c>
      <c r="M251" s="118">
        <f t="shared" si="3"/>
        <v>364</v>
      </c>
      <c r="N251" s="118"/>
      <c r="U251" s="60"/>
    </row>
    <row r="252" spans="1:21">
      <c r="A252" s="69" t="s">
        <v>133</v>
      </c>
      <c r="B252" s="68">
        <v>18408</v>
      </c>
      <c r="C252" s="68">
        <v>212</v>
      </c>
      <c r="D252" s="67">
        <v>13</v>
      </c>
      <c r="E252" s="69">
        <v>9</v>
      </c>
      <c r="F252" s="67">
        <v>35</v>
      </c>
      <c r="G252" s="69" t="s">
        <v>106</v>
      </c>
      <c r="H252" s="69" t="s">
        <v>131</v>
      </c>
      <c r="I252" s="69" t="s">
        <v>128</v>
      </c>
      <c r="J252" s="67">
        <v>2</v>
      </c>
      <c r="K252" s="69" t="s">
        <v>132</v>
      </c>
      <c r="L252" s="69" t="s">
        <v>108</v>
      </c>
      <c r="M252" s="118">
        <f t="shared" si="3"/>
        <v>18620</v>
      </c>
      <c r="N252" s="118"/>
      <c r="U252" s="60"/>
    </row>
    <row r="253" spans="1:21">
      <c r="A253" s="69" t="s">
        <v>133</v>
      </c>
      <c r="B253" s="68">
        <v>497</v>
      </c>
      <c r="C253" s="68">
        <v>888</v>
      </c>
      <c r="D253" s="67">
        <v>16</v>
      </c>
      <c r="E253" s="69">
        <v>3</v>
      </c>
      <c r="F253" s="67">
        <v>25</v>
      </c>
      <c r="G253" s="69" t="s">
        <v>106</v>
      </c>
      <c r="H253" s="69" t="s">
        <v>131</v>
      </c>
      <c r="I253" s="69" t="s">
        <v>136</v>
      </c>
      <c r="J253" s="67">
        <v>1</v>
      </c>
      <c r="K253" s="69" t="s">
        <v>143</v>
      </c>
      <c r="L253" s="69" t="s">
        <v>98</v>
      </c>
      <c r="M253" s="118">
        <f t="shared" si="3"/>
        <v>1385</v>
      </c>
      <c r="N253" s="118"/>
      <c r="U253" s="60"/>
    </row>
    <row r="254" spans="1:21">
      <c r="A254" s="69" t="s">
        <v>141</v>
      </c>
      <c r="B254" s="68">
        <v>0</v>
      </c>
      <c r="C254" s="68">
        <v>999</v>
      </c>
      <c r="D254" s="67">
        <v>25</v>
      </c>
      <c r="E254" s="69">
        <v>0</v>
      </c>
      <c r="F254" s="67">
        <v>28</v>
      </c>
      <c r="G254" s="69" t="s">
        <v>95</v>
      </c>
      <c r="H254" s="69" t="s">
        <v>127</v>
      </c>
      <c r="I254" s="69" t="s">
        <v>100</v>
      </c>
      <c r="J254" s="67">
        <v>2</v>
      </c>
      <c r="K254" s="69" t="s">
        <v>134</v>
      </c>
      <c r="L254" s="69" t="s">
        <v>108</v>
      </c>
      <c r="M254" s="118">
        <f t="shared" si="3"/>
        <v>999</v>
      </c>
      <c r="N254" s="118"/>
      <c r="U254" s="60"/>
    </row>
    <row r="255" spans="1:21">
      <c r="A255" s="69" t="s">
        <v>126</v>
      </c>
      <c r="B255" s="68">
        <v>946</v>
      </c>
      <c r="C255" s="68">
        <v>0</v>
      </c>
      <c r="D255" s="67">
        <v>16</v>
      </c>
      <c r="E255" s="69">
        <v>83</v>
      </c>
      <c r="F255" s="67">
        <v>34</v>
      </c>
      <c r="G255" s="69" t="s">
        <v>95</v>
      </c>
      <c r="H255" s="69" t="s">
        <v>127</v>
      </c>
      <c r="I255" s="69" t="s">
        <v>128</v>
      </c>
      <c r="J255" s="67">
        <v>2</v>
      </c>
      <c r="K255" s="69" t="s">
        <v>132</v>
      </c>
      <c r="L255" s="69" t="s">
        <v>108</v>
      </c>
      <c r="M255" s="118">
        <f t="shared" si="3"/>
        <v>946</v>
      </c>
      <c r="N255" s="118"/>
      <c r="U255" s="60"/>
    </row>
    <row r="256" spans="1:21">
      <c r="A256" s="69" t="s">
        <v>138</v>
      </c>
      <c r="B256" s="68">
        <v>986</v>
      </c>
      <c r="C256" s="68">
        <v>578</v>
      </c>
      <c r="D256" s="67">
        <v>28</v>
      </c>
      <c r="E256" s="69">
        <v>1</v>
      </c>
      <c r="F256" s="67">
        <v>31</v>
      </c>
      <c r="G256" s="69" t="s">
        <v>106</v>
      </c>
      <c r="H256" s="69" t="s">
        <v>131</v>
      </c>
      <c r="I256" s="69" t="s">
        <v>128</v>
      </c>
      <c r="J256" s="67">
        <v>1</v>
      </c>
      <c r="K256" s="69" t="s">
        <v>132</v>
      </c>
      <c r="L256" s="69" t="s">
        <v>108</v>
      </c>
      <c r="M256" s="118">
        <f t="shared" si="3"/>
        <v>1564</v>
      </c>
      <c r="N256" s="118"/>
      <c r="U256" s="60"/>
    </row>
    <row r="257" spans="1:21">
      <c r="A257" s="69" t="s">
        <v>135</v>
      </c>
      <c r="B257" s="68">
        <v>8122</v>
      </c>
      <c r="C257" s="68">
        <v>136</v>
      </c>
      <c r="D257" s="67">
        <v>22</v>
      </c>
      <c r="E257" s="69">
        <v>4</v>
      </c>
      <c r="F257" s="67">
        <v>32</v>
      </c>
      <c r="G257" s="69" t="s">
        <v>95</v>
      </c>
      <c r="H257" s="69" t="s">
        <v>131</v>
      </c>
      <c r="I257" s="69" t="s">
        <v>136</v>
      </c>
      <c r="J257" s="67">
        <v>1</v>
      </c>
      <c r="K257" s="69" t="s">
        <v>132</v>
      </c>
      <c r="L257" s="69" t="s">
        <v>98</v>
      </c>
      <c r="M257" s="118">
        <f t="shared" si="3"/>
        <v>8258</v>
      </c>
      <c r="N257" s="118"/>
      <c r="U257" s="60"/>
    </row>
    <row r="258" spans="1:21">
      <c r="A258" s="69" t="s">
        <v>130</v>
      </c>
      <c r="B258" s="68">
        <v>0</v>
      </c>
      <c r="C258" s="68">
        <v>734</v>
      </c>
      <c r="D258" s="67">
        <v>37</v>
      </c>
      <c r="E258" s="69">
        <v>111</v>
      </c>
      <c r="F258" s="67">
        <v>41</v>
      </c>
      <c r="G258" s="69" t="s">
        <v>95</v>
      </c>
      <c r="H258" s="69" t="s">
        <v>127</v>
      </c>
      <c r="I258" s="69" t="s">
        <v>128</v>
      </c>
      <c r="J258" s="67">
        <v>2</v>
      </c>
      <c r="K258" s="69" t="s">
        <v>132</v>
      </c>
      <c r="L258" s="69" t="s">
        <v>98</v>
      </c>
      <c r="M258" s="118">
        <f t="shared" si="3"/>
        <v>734</v>
      </c>
      <c r="N258" s="118"/>
      <c r="U258" s="60"/>
    </row>
    <row r="259" spans="1:21">
      <c r="A259" s="69" t="s">
        <v>138</v>
      </c>
      <c r="B259" s="68">
        <v>778</v>
      </c>
      <c r="C259" s="68">
        <v>861</v>
      </c>
      <c r="D259" s="67">
        <v>49</v>
      </c>
      <c r="E259" s="69">
        <v>21</v>
      </c>
      <c r="F259" s="67">
        <v>22</v>
      </c>
      <c r="G259" s="69" t="s">
        <v>95</v>
      </c>
      <c r="H259" s="69" t="s">
        <v>127</v>
      </c>
      <c r="I259" s="69" t="s">
        <v>128</v>
      </c>
      <c r="J259" s="67">
        <v>2</v>
      </c>
      <c r="K259" s="69" t="s">
        <v>132</v>
      </c>
      <c r="L259" s="69" t="s">
        <v>98</v>
      </c>
      <c r="M259" s="118">
        <f t="shared" si="3"/>
        <v>1639</v>
      </c>
      <c r="N259" s="118"/>
      <c r="U259" s="60"/>
    </row>
    <row r="260" spans="1:21">
      <c r="A260" s="69" t="s">
        <v>100</v>
      </c>
      <c r="B260" s="68">
        <v>645</v>
      </c>
      <c r="C260" s="68">
        <v>855</v>
      </c>
      <c r="D260" s="67">
        <v>25</v>
      </c>
      <c r="E260" s="69">
        <v>17</v>
      </c>
      <c r="F260" s="67">
        <v>28</v>
      </c>
      <c r="G260" s="69" t="s">
        <v>95</v>
      </c>
      <c r="H260" s="69" t="s">
        <v>127</v>
      </c>
      <c r="I260" s="69" t="s">
        <v>128</v>
      </c>
      <c r="J260" s="67">
        <v>3</v>
      </c>
      <c r="K260" s="69" t="s">
        <v>134</v>
      </c>
      <c r="L260" s="69" t="s">
        <v>98</v>
      </c>
      <c r="M260" s="118">
        <f t="shared" ref="M260:M323" si="4">SUM(B260:C260)</f>
        <v>1500</v>
      </c>
      <c r="N260" s="118"/>
      <c r="U260" s="60"/>
    </row>
    <row r="261" spans="1:21">
      <c r="A261" s="69" t="s">
        <v>130</v>
      </c>
      <c r="B261" s="68">
        <v>0</v>
      </c>
      <c r="C261" s="68">
        <v>4486</v>
      </c>
      <c r="D261" s="67">
        <v>10</v>
      </c>
      <c r="E261" s="69">
        <v>3</v>
      </c>
      <c r="F261" s="67">
        <v>21</v>
      </c>
      <c r="G261" s="69" t="s">
        <v>106</v>
      </c>
      <c r="H261" s="69" t="s">
        <v>131</v>
      </c>
      <c r="I261" s="69" t="s">
        <v>136</v>
      </c>
      <c r="J261" s="67">
        <v>4</v>
      </c>
      <c r="K261" s="69" t="s">
        <v>132</v>
      </c>
      <c r="L261" s="69" t="s">
        <v>108</v>
      </c>
      <c r="M261" s="118">
        <f t="shared" si="4"/>
        <v>4486</v>
      </c>
      <c r="N261" s="118"/>
      <c r="U261" s="60"/>
    </row>
    <row r="262" spans="1:21">
      <c r="A262" s="69" t="s">
        <v>133</v>
      </c>
      <c r="B262" s="68">
        <v>682</v>
      </c>
      <c r="C262" s="68">
        <v>2017</v>
      </c>
      <c r="D262" s="67">
        <v>37</v>
      </c>
      <c r="E262" s="69">
        <v>85</v>
      </c>
      <c r="F262" s="67">
        <v>41</v>
      </c>
      <c r="G262" s="69" t="s">
        <v>95</v>
      </c>
      <c r="H262" s="69" t="s">
        <v>127</v>
      </c>
      <c r="I262" s="69" t="s">
        <v>128</v>
      </c>
      <c r="J262" s="67">
        <v>4</v>
      </c>
      <c r="K262" s="69" t="s">
        <v>134</v>
      </c>
      <c r="L262" s="69" t="s">
        <v>98</v>
      </c>
      <c r="M262" s="118">
        <f t="shared" si="4"/>
        <v>2699</v>
      </c>
      <c r="N262" s="118"/>
      <c r="U262" s="60"/>
    </row>
    <row r="263" spans="1:21">
      <c r="A263" s="69" t="s">
        <v>133</v>
      </c>
      <c r="B263" s="68">
        <v>19812</v>
      </c>
      <c r="C263" s="68">
        <v>0</v>
      </c>
      <c r="D263" s="67">
        <v>25</v>
      </c>
      <c r="E263" s="69">
        <v>37</v>
      </c>
      <c r="F263" s="67">
        <v>36</v>
      </c>
      <c r="G263" s="69" t="s">
        <v>95</v>
      </c>
      <c r="H263" s="69" t="s">
        <v>127</v>
      </c>
      <c r="I263" s="69" t="s">
        <v>128</v>
      </c>
      <c r="J263" s="67">
        <v>2</v>
      </c>
      <c r="K263" s="69" t="s">
        <v>129</v>
      </c>
      <c r="L263" s="69" t="s">
        <v>98</v>
      </c>
      <c r="M263" s="118">
        <f t="shared" si="4"/>
        <v>19812</v>
      </c>
      <c r="N263" s="118"/>
      <c r="U263" s="60"/>
    </row>
    <row r="264" spans="1:21">
      <c r="A264" s="69" t="s">
        <v>138</v>
      </c>
      <c r="B264" s="68">
        <v>0</v>
      </c>
      <c r="C264" s="68">
        <v>500</v>
      </c>
      <c r="D264" s="67">
        <v>25</v>
      </c>
      <c r="E264" s="69">
        <v>1</v>
      </c>
      <c r="F264" s="67">
        <v>26</v>
      </c>
      <c r="G264" s="69" t="s">
        <v>95</v>
      </c>
      <c r="H264" s="69" t="s">
        <v>127</v>
      </c>
      <c r="I264" s="69" t="s">
        <v>128</v>
      </c>
      <c r="J264" s="67">
        <v>2</v>
      </c>
      <c r="K264" s="69" t="s">
        <v>132</v>
      </c>
      <c r="L264" s="69" t="s">
        <v>98</v>
      </c>
      <c r="M264" s="118">
        <f t="shared" si="4"/>
        <v>500</v>
      </c>
      <c r="N264" s="118"/>
      <c r="U264" s="60"/>
    </row>
    <row r="265" spans="1:21">
      <c r="A265" s="69" t="s">
        <v>141</v>
      </c>
      <c r="B265" s="68">
        <v>0</v>
      </c>
      <c r="C265" s="68">
        <v>859</v>
      </c>
      <c r="D265" s="67">
        <v>31</v>
      </c>
      <c r="E265" s="69">
        <v>89</v>
      </c>
      <c r="F265" s="67">
        <v>37</v>
      </c>
      <c r="G265" s="69" t="s">
        <v>95</v>
      </c>
      <c r="H265" s="69" t="s">
        <v>127</v>
      </c>
      <c r="I265" s="69" t="s">
        <v>100</v>
      </c>
      <c r="J265" s="67">
        <v>4</v>
      </c>
      <c r="K265" s="69" t="s">
        <v>134</v>
      </c>
      <c r="L265" s="69" t="s">
        <v>108</v>
      </c>
      <c r="M265" s="118">
        <f t="shared" si="4"/>
        <v>859</v>
      </c>
      <c r="N265" s="118"/>
      <c r="U265" s="60"/>
    </row>
    <row r="266" spans="1:21">
      <c r="A266" s="69" t="s">
        <v>138</v>
      </c>
      <c r="B266" s="68">
        <v>859</v>
      </c>
      <c r="C266" s="68">
        <v>3305</v>
      </c>
      <c r="D266" s="67">
        <v>25</v>
      </c>
      <c r="E266" s="69">
        <v>26</v>
      </c>
      <c r="F266" s="67">
        <v>35</v>
      </c>
      <c r="G266" s="69" t="s">
        <v>95</v>
      </c>
      <c r="H266" s="69" t="s">
        <v>127</v>
      </c>
      <c r="I266" s="69" t="s">
        <v>136</v>
      </c>
      <c r="J266" s="67">
        <v>4</v>
      </c>
      <c r="K266" s="69" t="s">
        <v>134</v>
      </c>
      <c r="L266" s="69" t="s">
        <v>108</v>
      </c>
      <c r="M266" s="118">
        <f t="shared" si="4"/>
        <v>4164</v>
      </c>
      <c r="N266" s="118"/>
      <c r="U266" s="60"/>
    </row>
    <row r="267" spans="1:21">
      <c r="A267" s="69" t="s">
        <v>126</v>
      </c>
      <c r="B267" s="68">
        <v>0</v>
      </c>
      <c r="C267" s="68">
        <v>1218</v>
      </c>
      <c r="D267" s="67">
        <v>13</v>
      </c>
      <c r="E267" s="69">
        <v>38</v>
      </c>
      <c r="F267" s="67">
        <v>34</v>
      </c>
      <c r="G267" s="69" t="s">
        <v>95</v>
      </c>
      <c r="H267" s="69" t="s">
        <v>127</v>
      </c>
      <c r="I267" s="69" t="s">
        <v>128</v>
      </c>
      <c r="J267" s="67">
        <v>1</v>
      </c>
      <c r="K267" s="69" t="s">
        <v>132</v>
      </c>
      <c r="L267" s="69" t="s">
        <v>108</v>
      </c>
      <c r="M267" s="118">
        <f t="shared" si="4"/>
        <v>1218</v>
      </c>
      <c r="N267" s="118"/>
      <c r="U267" s="60"/>
    </row>
    <row r="268" spans="1:21">
      <c r="A268" s="69" t="s">
        <v>133</v>
      </c>
      <c r="B268" s="68">
        <v>0</v>
      </c>
      <c r="C268" s="68">
        <v>9016</v>
      </c>
      <c r="D268" s="67">
        <v>49</v>
      </c>
      <c r="E268" s="69">
        <v>22</v>
      </c>
      <c r="F268" s="67">
        <v>43</v>
      </c>
      <c r="G268" s="69" t="s">
        <v>95</v>
      </c>
      <c r="H268" s="69" t="s">
        <v>127</v>
      </c>
      <c r="I268" s="69" t="s">
        <v>100</v>
      </c>
      <c r="J268" s="67">
        <v>2</v>
      </c>
      <c r="K268" s="69" t="s">
        <v>132</v>
      </c>
      <c r="L268" s="69" t="s">
        <v>98</v>
      </c>
      <c r="M268" s="118">
        <f t="shared" si="4"/>
        <v>9016</v>
      </c>
      <c r="N268" s="118"/>
      <c r="U268" s="60"/>
    </row>
    <row r="269" spans="1:21">
      <c r="A269" s="69" t="s">
        <v>133</v>
      </c>
      <c r="B269" s="68">
        <v>0</v>
      </c>
      <c r="C269" s="68">
        <v>11587</v>
      </c>
      <c r="D269" s="67">
        <v>22</v>
      </c>
      <c r="E269" s="69">
        <v>46</v>
      </c>
      <c r="F269" s="67">
        <v>30</v>
      </c>
      <c r="G269" s="69" t="s">
        <v>106</v>
      </c>
      <c r="H269" s="69" t="s">
        <v>131</v>
      </c>
      <c r="I269" s="69" t="s">
        <v>128</v>
      </c>
      <c r="J269" s="67">
        <v>2</v>
      </c>
      <c r="K269" s="69" t="s">
        <v>134</v>
      </c>
      <c r="L269" s="69" t="s">
        <v>108</v>
      </c>
      <c r="M269" s="118">
        <f t="shared" si="4"/>
        <v>11587</v>
      </c>
      <c r="N269" s="118"/>
      <c r="U269" s="60"/>
    </row>
    <row r="270" spans="1:21">
      <c r="A270" s="69" t="s">
        <v>130</v>
      </c>
      <c r="B270" s="68">
        <v>0</v>
      </c>
      <c r="C270" s="68">
        <v>8944</v>
      </c>
      <c r="D270" s="67">
        <v>25</v>
      </c>
      <c r="E270" s="69">
        <v>66</v>
      </c>
      <c r="F270" s="67">
        <v>31</v>
      </c>
      <c r="G270" s="69" t="s">
        <v>95</v>
      </c>
      <c r="H270" s="69" t="s">
        <v>127</v>
      </c>
      <c r="I270" s="69" t="s">
        <v>136</v>
      </c>
      <c r="J270" s="67">
        <v>3</v>
      </c>
      <c r="K270" s="69" t="s">
        <v>132</v>
      </c>
      <c r="L270" s="69" t="s">
        <v>108</v>
      </c>
      <c r="M270" s="118">
        <f t="shared" si="4"/>
        <v>8944</v>
      </c>
      <c r="N270" s="118"/>
      <c r="U270" s="60"/>
    </row>
    <row r="271" spans="1:21">
      <c r="A271" s="69" t="s">
        <v>142</v>
      </c>
      <c r="B271" s="68">
        <v>0</v>
      </c>
      <c r="C271" s="68">
        <v>807</v>
      </c>
      <c r="D271" s="67">
        <v>25</v>
      </c>
      <c r="E271" s="69">
        <v>75</v>
      </c>
      <c r="F271" s="67">
        <v>43</v>
      </c>
      <c r="G271" s="69" t="s">
        <v>95</v>
      </c>
      <c r="H271" s="69" t="s">
        <v>127</v>
      </c>
      <c r="I271" s="69" t="s">
        <v>100</v>
      </c>
      <c r="J271" s="67">
        <v>4</v>
      </c>
      <c r="K271" s="69" t="s">
        <v>132</v>
      </c>
      <c r="L271" s="69" t="s">
        <v>108</v>
      </c>
      <c r="M271" s="118">
        <f t="shared" si="4"/>
        <v>807</v>
      </c>
      <c r="N271" s="118"/>
      <c r="U271" s="60"/>
    </row>
    <row r="272" spans="1:21">
      <c r="A272" s="69" t="s">
        <v>126</v>
      </c>
      <c r="B272" s="68">
        <v>0</v>
      </c>
      <c r="C272" s="68">
        <v>867</v>
      </c>
      <c r="D272" s="67">
        <v>31</v>
      </c>
      <c r="E272" s="69">
        <v>27</v>
      </c>
      <c r="F272" s="67">
        <v>24</v>
      </c>
      <c r="G272" s="69" t="s">
        <v>106</v>
      </c>
      <c r="H272" s="69" t="s">
        <v>131</v>
      </c>
      <c r="I272" s="69" t="s">
        <v>128</v>
      </c>
      <c r="J272" s="67">
        <v>2</v>
      </c>
      <c r="K272" s="69" t="s">
        <v>132</v>
      </c>
      <c r="L272" s="69" t="s">
        <v>108</v>
      </c>
      <c r="M272" s="118">
        <f t="shared" si="4"/>
        <v>867</v>
      </c>
      <c r="N272" s="118"/>
      <c r="U272" s="60"/>
    </row>
    <row r="273" spans="1:21">
      <c r="A273" s="69" t="s">
        <v>126</v>
      </c>
      <c r="B273" s="68">
        <v>795</v>
      </c>
      <c r="C273" s="68">
        <v>16804</v>
      </c>
      <c r="D273" s="67">
        <v>49</v>
      </c>
      <c r="E273" s="69">
        <v>40</v>
      </c>
      <c r="F273" s="67">
        <v>26</v>
      </c>
      <c r="G273" s="69" t="s">
        <v>95</v>
      </c>
      <c r="H273" s="69" t="s">
        <v>127</v>
      </c>
      <c r="I273" s="69" t="s">
        <v>128</v>
      </c>
      <c r="J273" s="67">
        <v>2</v>
      </c>
      <c r="K273" s="69" t="s">
        <v>132</v>
      </c>
      <c r="L273" s="69" t="s">
        <v>98</v>
      </c>
      <c r="M273" s="118">
        <f t="shared" si="4"/>
        <v>17599</v>
      </c>
      <c r="N273" s="118"/>
      <c r="U273" s="60"/>
    </row>
    <row r="274" spans="1:21">
      <c r="A274" s="69" t="s">
        <v>130</v>
      </c>
      <c r="B274" s="68">
        <v>0</v>
      </c>
      <c r="C274" s="68">
        <v>347</v>
      </c>
      <c r="D274" s="67">
        <v>16</v>
      </c>
      <c r="E274" s="69">
        <v>5</v>
      </c>
      <c r="F274" s="67">
        <v>45</v>
      </c>
      <c r="G274" s="69" t="s">
        <v>106</v>
      </c>
      <c r="H274" s="69" t="s">
        <v>131</v>
      </c>
      <c r="I274" s="69" t="s">
        <v>136</v>
      </c>
      <c r="J274" s="67">
        <v>1</v>
      </c>
      <c r="K274" s="69" t="s">
        <v>132</v>
      </c>
      <c r="L274" s="69" t="s">
        <v>108</v>
      </c>
      <c r="M274" s="118">
        <f t="shared" si="4"/>
        <v>347</v>
      </c>
      <c r="N274" s="118"/>
      <c r="U274" s="60"/>
    </row>
    <row r="275" spans="1:21">
      <c r="A275" s="69" t="s">
        <v>130</v>
      </c>
      <c r="B275" s="68">
        <v>0</v>
      </c>
      <c r="C275" s="68">
        <v>836</v>
      </c>
      <c r="D275" s="67">
        <v>16</v>
      </c>
      <c r="E275" s="69">
        <v>4</v>
      </c>
      <c r="F275" s="67">
        <v>26</v>
      </c>
      <c r="G275" s="69" t="s">
        <v>95</v>
      </c>
      <c r="H275" s="69" t="s">
        <v>127</v>
      </c>
      <c r="I275" s="69" t="s">
        <v>128</v>
      </c>
      <c r="J275" s="67">
        <v>3</v>
      </c>
      <c r="K275" s="69" t="s">
        <v>129</v>
      </c>
      <c r="L275" s="69" t="s">
        <v>108</v>
      </c>
      <c r="M275" s="118">
        <f t="shared" si="4"/>
        <v>836</v>
      </c>
      <c r="N275" s="118"/>
      <c r="U275" s="60"/>
    </row>
    <row r="276" spans="1:21">
      <c r="A276" s="69" t="s">
        <v>130</v>
      </c>
      <c r="B276" s="68">
        <v>0</v>
      </c>
      <c r="C276" s="68">
        <v>142</v>
      </c>
      <c r="D276" s="67">
        <v>7</v>
      </c>
      <c r="E276" s="69">
        <v>53</v>
      </c>
      <c r="F276" s="67">
        <v>48</v>
      </c>
      <c r="G276" s="69" t="s">
        <v>106</v>
      </c>
      <c r="H276" s="69" t="s">
        <v>131</v>
      </c>
      <c r="I276" s="69" t="s">
        <v>128</v>
      </c>
      <c r="J276" s="67">
        <v>1</v>
      </c>
      <c r="K276" s="69" t="s">
        <v>132</v>
      </c>
      <c r="L276" s="69" t="s">
        <v>108</v>
      </c>
      <c r="M276" s="118">
        <f t="shared" si="4"/>
        <v>142</v>
      </c>
      <c r="N276" s="118"/>
      <c r="U276" s="60"/>
    </row>
    <row r="277" spans="1:21">
      <c r="A277" s="69" t="s">
        <v>130</v>
      </c>
      <c r="B277" s="68">
        <v>0</v>
      </c>
      <c r="C277" s="68">
        <v>169</v>
      </c>
      <c r="D277" s="67">
        <v>19</v>
      </c>
      <c r="E277" s="69">
        <v>6</v>
      </c>
      <c r="F277" s="67">
        <v>43</v>
      </c>
      <c r="G277" s="69" t="s">
        <v>95</v>
      </c>
      <c r="H277" s="69" t="s">
        <v>127</v>
      </c>
      <c r="I277" s="69" t="s">
        <v>128</v>
      </c>
      <c r="J277" s="67">
        <v>3</v>
      </c>
      <c r="K277" s="69" t="s">
        <v>132</v>
      </c>
      <c r="L277" s="69" t="s">
        <v>98</v>
      </c>
      <c r="M277" s="118">
        <f t="shared" si="4"/>
        <v>169</v>
      </c>
      <c r="N277" s="118"/>
      <c r="U277" s="60"/>
    </row>
    <row r="278" spans="1:21">
      <c r="A278" s="69" t="s">
        <v>100</v>
      </c>
      <c r="B278" s="68">
        <v>852</v>
      </c>
      <c r="C278" s="68">
        <v>3613</v>
      </c>
      <c r="D278" s="67">
        <v>61</v>
      </c>
      <c r="E278" s="69">
        <v>83</v>
      </c>
      <c r="F278" s="67">
        <v>59</v>
      </c>
      <c r="G278" s="69" t="s">
        <v>106</v>
      </c>
      <c r="H278" s="69" t="s">
        <v>131</v>
      </c>
      <c r="I278" s="69" t="s">
        <v>100</v>
      </c>
      <c r="J278" s="67">
        <v>4</v>
      </c>
      <c r="K278" s="69" t="s">
        <v>134</v>
      </c>
      <c r="L278" s="69" t="s">
        <v>98</v>
      </c>
      <c r="M278" s="118">
        <f t="shared" si="4"/>
        <v>4465</v>
      </c>
      <c r="N278" s="118"/>
      <c r="U278" s="60"/>
    </row>
    <row r="279" spans="1:21">
      <c r="A279" s="69" t="s">
        <v>135</v>
      </c>
      <c r="B279" s="68">
        <v>0</v>
      </c>
      <c r="C279" s="68">
        <v>403</v>
      </c>
      <c r="D279" s="67">
        <v>7</v>
      </c>
      <c r="E279" s="69">
        <v>5</v>
      </c>
      <c r="F279" s="67">
        <v>55</v>
      </c>
      <c r="G279" s="69" t="s">
        <v>106</v>
      </c>
      <c r="H279" s="69" t="s">
        <v>131</v>
      </c>
      <c r="I279" s="69" t="s">
        <v>128</v>
      </c>
      <c r="J279" s="67">
        <v>2</v>
      </c>
      <c r="K279" s="69" t="s">
        <v>132</v>
      </c>
      <c r="L279" s="69" t="s">
        <v>108</v>
      </c>
      <c r="M279" s="118">
        <f t="shared" si="4"/>
        <v>403</v>
      </c>
      <c r="N279" s="118"/>
      <c r="U279" s="60"/>
    </row>
    <row r="280" spans="1:21">
      <c r="A280" s="69" t="s">
        <v>126</v>
      </c>
      <c r="B280" s="68">
        <v>0</v>
      </c>
      <c r="C280" s="68">
        <v>836</v>
      </c>
      <c r="D280" s="67">
        <v>25</v>
      </c>
      <c r="E280" s="69">
        <v>0</v>
      </c>
      <c r="F280" s="67">
        <v>29</v>
      </c>
      <c r="G280" s="69" t="s">
        <v>95</v>
      </c>
      <c r="H280" s="69" t="s">
        <v>127</v>
      </c>
      <c r="I280" s="69" t="s">
        <v>128</v>
      </c>
      <c r="J280" s="67">
        <v>2</v>
      </c>
      <c r="K280" s="69" t="s">
        <v>134</v>
      </c>
      <c r="L280" s="69" t="s">
        <v>98</v>
      </c>
      <c r="M280" s="118">
        <f t="shared" si="4"/>
        <v>836</v>
      </c>
      <c r="N280" s="118"/>
      <c r="U280" s="60"/>
    </row>
    <row r="281" spans="1:21">
      <c r="A281" s="69" t="s">
        <v>133</v>
      </c>
      <c r="B281" s="68">
        <v>425</v>
      </c>
      <c r="C281" s="68">
        <v>0</v>
      </c>
      <c r="D281" s="67">
        <v>19</v>
      </c>
      <c r="E281" s="69">
        <v>7</v>
      </c>
      <c r="F281" s="67">
        <v>32</v>
      </c>
      <c r="G281" s="69" t="s">
        <v>106</v>
      </c>
      <c r="H281" s="69" t="s">
        <v>131</v>
      </c>
      <c r="I281" s="69" t="s">
        <v>128</v>
      </c>
      <c r="J281" s="67">
        <v>2</v>
      </c>
      <c r="K281" s="69" t="s">
        <v>132</v>
      </c>
      <c r="L281" s="69" t="s">
        <v>98</v>
      </c>
      <c r="M281" s="118">
        <f t="shared" si="4"/>
        <v>425</v>
      </c>
      <c r="N281" s="118"/>
      <c r="U281" s="60"/>
    </row>
    <row r="282" spans="1:21">
      <c r="A282" s="69" t="s">
        <v>138</v>
      </c>
      <c r="B282" s="68">
        <v>0</v>
      </c>
      <c r="C282" s="68">
        <v>11481</v>
      </c>
      <c r="D282" s="67">
        <v>25</v>
      </c>
      <c r="E282" s="69">
        <v>18</v>
      </c>
      <c r="F282" s="67">
        <v>53</v>
      </c>
      <c r="G282" s="69" t="s">
        <v>95</v>
      </c>
      <c r="H282" s="69" t="s">
        <v>127</v>
      </c>
      <c r="I282" s="69" t="s">
        <v>128</v>
      </c>
      <c r="J282" s="67">
        <v>3</v>
      </c>
      <c r="K282" s="69" t="s">
        <v>134</v>
      </c>
      <c r="L282" s="69" t="s">
        <v>98</v>
      </c>
      <c r="M282" s="118">
        <f t="shared" si="4"/>
        <v>11481</v>
      </c>
      <c r="N282" s="118"/>
      <c r="U282" s="60"/>
    </row>
    <row r="283" spans="1:21">
      <c r="A283" s="69" t="s">
        <v>138</v>
      </c>
      <c r="B283" s="68">
        <v>0</v>
      </c>
      <c r="C283" s="68">
        <v>3285</v>
      </c>
      <c r="D283" s="67">
        <v>7</v>
      </c>
      <c r="E283" s="69">
        <v>21</v>
      </c>
      <c r="F283" s="67">
        <v>33</v>
      </c>
      <c r="G283" s="69" t="s">
        <v>95</v>
      </c>
      <c r="H283" s="69" t="s">
        <v>127</v>
      </c>
      <c r="I283" s="69" t="s">
        <v>128</v>
      </c>
      <c r="J283" s="67">
        <v>2</v>
      </c>
      <c r="K283" s="69" t="s">
        <v>129</v>
      </c>
      <c r="L283" s="69" t="s">
        <v>108</v>
      </c>
      <c r="M283" s="118">
        <f t="shared" si="4"/>
        <v>3285</v>
      </c>
      <c r="N283" s="118"/>
      <c r="U283" s="60"/>
    </row>
    <row r="284" spans="1:21">
      <c r="A284" s="69" t="s">
        <v>135</v>
      </c>
      <c r="B284" s="68">
        <v>0</v>
      </c>
      <c r="C284" s="68">
        <v>164</v>
      </c>
      <c r="D284" s="67">
        <v>13</v>
      </c>
      <c r="E284" s="69">
        <v>65</v>
      </c>
      <c r="F284" s="67">
        <v>56</v>
      </c>
      <c r="G284" s="69" t="s">
        <v>106</v>
      </c>
      <c r="H284" s="69" t="s">
        <v>131</v>
      </c>
      <c r="I284" s="69" t="s">
        <v>100</v>
      </c>
      <c r="J284" s="67">
        <v>4</v>
      </c>
      <c r="K284" s="69" t="s">
        <v>129</v>
      </c>
      <c r="L284" s="69" t="s">
        <v>108</v>
      </c>
      <c r="M284" s="118">
        <f t="shared" si="4"/>
        <v>164</v>
      </c>
      <c r="N284" s="118"/>
      <c r="U284" s="60"/>
    </row>
    <row r="285" spans="1:21">
      <c r="A285" s="69" t="s">
        <v>133</v>
      </c>
      <c r="B285" s="68">
        <v>11072</v>
      </c>
      <c r="C285" s="68">
        <v>891</v>
      </c>
      <c r="D285" s="67">
        <v>61</v>
      </c>
      <c r="E285" s="69">
        <v>17</v>
      </c>
      <c r="F285" s="67">
        <v>33</v>
      </c>
      <c r="G285" s="69" t="s">
        <v>95</v>
      </c>
      <c r="H285" s="69" t="s">
        <v>127</v>
      </c>
      <c r="I285" s="69" t="s">
        <v>100</v>
      </c>
      <c r="J285" s="67">
        <v>4</v>
      </c>
      <c r="K285" s="69" t="s">
        <v>132</v>
      </c>
      <c r="L285" s="69" t="s">
        <v>108</v>
      </c>
      <c r="M285" s="118">
        <f t="shared" si="4"/>
        <v>11963</v>
      </c>
      <c r="N285" s="118"/>
      <c r="U285" s="60"/>
    </row>
    <row r="286" spans="1:21">
      <c r="A286" s="69" t="s">
        <v>141</v>
      </c>
      <c r="B286" s="68">
        <v>0</v>
      </c>
      <c r="C286" s="68">
        <v>0</v>
      </c>
      <c r="D286" s="67">
        <v>37</v>
      </c>
      <c r="E286" s="69">
        <v>49</v>
      </c>
      <c r="F286" s="67">
        <v>46</v>
      </c>
      <c r="G286" s="69" t="s">
        <v>95</v>
      </c>
      <c r="H286" s="69" t="s">
        <v>127</v>
      </c>
      <c r="I286" s="69" t="s">
        <v>100</v>
      </c>
      <c r="J286" s="67">
        <v>4</v>
      </c>
      <c r="K286" s="69" t="s">
        <v>132</v>
      </c>
      <c r="L286" s="69" t="s">
        <v>98</v>
      </c>
      <c r="M286" s="118">
        <f t="shared" si="4"/>
        <v>0</v>
      </c>
      <c r="N286" s="118"/>
      <c r="U286" s="60"/>
    </row>
    <row r="287" spans="1:21">
      <c r="A287" s="69" t="s">
        <v>141</v>
      </c>
      <c r="B287" s="68">
        <v>219</v>
      </c>
      <c r="C287" s="68">
        <v>841</v>
      </c>
      <c r="D287" s="67">
        <v>43</v>
      </c>
      <c r="E287" s="69">
        <v>0</v>
      </c>
      <c r="F287" s="67">
        <v>54</v>
      </c>
      <c r="G287" s="69" t="s">
        <v>95</v>
      </c>
      <c r="H287" s="69" t="s">
        <v>127</v>
      </c>
      <c r="I287" s="69" t="s">
        <v>100</v>
      </c>
      <c r="J287" s="67">
        <v>2</v>
      </c>
      <c r="K287" s="69" t="s">
        <v>134</v>
      </c>
      <c r="L287" s="69" t="s">
        <v>108</v>
      </c>
      <c r="M287" s="118">
        <f t="shared" si="4"/>
        <v>1060</v>
      </c>
      <c r="N287" s="118"/>
      <c r="U287" s="60"/>
    </row>
    <row r="288" spans="1:21">
      <c r="A288" s="69" t="s">
        <v>133</v>
      </c>
      <c r="B288" s="68">
        <v>8060</v>
      </c>
      <c r="C288" s="68">
        <v>607</v>
      </c>
      <c r="D288" s="67">
        <v>19</v>
      </c>
      <c r="E288" s="69">
        <v>71</v>
      </c>
      <c r="F288" s="67">
        <v>22</v>
      </c>
      <c r="G288" s="69" t="s">
        <v>106</v>
      </c>
      <c r="H288" s="69" t="s">
        <v>131</v>
      </c>
      <c r="I288" s="69" t="s">
        <v>128</v>
      </c>
      <c r="J288" s="67">
        <v>2</v>
      </c>
      <c r="K288" s="69" t="s">
        <v>134</v>
      </c>
      <c r="L288" s="69" t="s">
        <v>108</v>
      </c>
      <c r="M288" s="118">
        <f t="shared" si="4"/>
        <v>8667</v>
      </c>
      <c r="N288" s="118"/>
      <c r="U288" s="60"/>
    </row>
    <row r="289" spans="1:21">
      <c r="A289" s="69" t="s">
        <v>133</v>
      </c>
      <c r="B289" s="68">
        <v>0</v>
      </c>
      <c r="C289" s="68">
        <v>486</v>
      </c>
      <c r="D289" s="67">
        <v>12</v>
      </c>
      <c r="E289" s="69">
        <v>22</v>
      </c>
      <c r="F289" s="67">
        <v>35</v>
      </c>
      <c r="G289" s="69" t="s">
        <v>95</v>
      </c>
      <c r="H289" s="69" t="s">
        <v>127</v>
      </c>
      <c r="I289" s="69" t="s">
        <v>136</v>
      </c>
      <c r="J289" s="67">
        <v>2</v>
      </c>
      <c r="K289" s="69" t="s">
        <v>132</v>
      </c>
      <c r="L289" s="69" t="s">
        <v>108</v>
      </c>
      <c r="M289" s="118">
        <f t="shared" si="4"/>
        <v>486</v>
      </c>
      <c r="N289" s="118"/>
      <c r="U289" s="60"/>
    </row>
    <row r="290" spans="1:21">
      <c r="A290" s="69" t="s">
        <v>133</v>
      </c>
      <c r="B290" s="68">
        <v>0</v>
      </c>
      <c r="C290" s="68">
        <v>108</v>
      </c>
      <c r="D290" s="67">
        <v>25</v>
      </c>
      <c r="E290" s="69">
        <v>52</v>
      </c>
      <c r="F290" s="67">
        <v>46</v>
      </c>
      <c r="G290" s="69" t="s">
        <v>95</v>
      </c>
      <c r="H290" s="69" t="s">
        <v>127</v>
      </c>
      <c r="I290" s="69" t="s">
        <v>128</v>
      </c>
      <c r="J290" s="67">
        <v>4</v>
      </c>
      <c r="K290" s="69" t="s">
        <v>129</v>
      </c>
      <c r="L290" s="69" t="s">
        <v>98</v>
      </c>
      <c r="M290" s="118">
        <f t="shared" si="4"/>
        <v>108</v>
      </c>
      <c r="N290" s="118"/>
      <c r="U290" s="60"/>
    </row>
    <row r="291" spans="1:21">
      <c r="A291" s="69" t="s">
        <v>126</v>
      </c>
      <c r="B291" s="68">
        <v>0</v>
      </c>
      <c r="C291" s="68">
        <v>0</v>
      </c>
      <c r="D291" s="67">
        <v>43</v>
      </c>
      <c r="E291" s="69">
        <v>28</v>
      </c>
      <c r="F291" s="67">
        <v>29</v>
      </c>
      <c r="G291" s="69" t="s">
        <v>106</v>
      </c>
      <c r="H291" s="69" t="s">
        <v>131</v>
      </c>
      <c r="I291" s="69" t="s">
        <v>128</v>
      </c>
      <c r="J291" s="67">
        <v>3</v>
      </c>
      <c r="K291" s="69" t="s">
        <v>134</v>
      </c>
      <c r="L291" s="69" t="s">
        <v>98</v>
      </c>
      <c r="M291" s="118">
        <f t="shared" si="4"/>
        <v>0</v>
      </c>
      <c r="N291" s="118"/>
      <c r="U291" s="60"/>
    </row>
    <row r="292" spans="1:21">
      <c r="A292" s="69" t="s">
        <v>133</v>
      </c>
      <c r="B292" s="68">
        <v>0</v>
      </c>
      <c r="C292" s="68">
        <v>113</v>
      </c>
      <c r="D292" s="67">
        <v>25</v>
      </c>
      <c r="E292" s="69">
        <v>31</v>
      </c>
      <c r="F292" s="67">
        <v>22</v>
      </c>
      <c r="G292" s="69" t="s">
        <v>106</v>
      </c>
      <c r="H292" s="69" t="s">
        <v>131</v>
      </c>
      <c r="I292" s="69" t="s">
        <v>136</v>
      </c>
      <c r="J292" s="67">
        <v>4</v>
      </c>
      <c r="K292" s="69" t="s">
        <v>132</v>
      </c>
      <c r="L292" s="69" t="s">
        <v>98</v>
      </c>
      <c r="M292" s="118">
        <f t="shared" si="4"/>
        <v>113</v>
      </c>
      <c r="N292" s="118"/>
      <c r="U292" s="60"/>
    </row>
    <row r="293" spans="1:21">
      <c r="A293" s="69" t="s">
        <v>133</v>
      </c>
      <c r="B293" s="68">
        <v>1613</v>
      </c>
      <c r="C293" s="68">
        <v>0</v>
      </c>
      <c r="D293" s="67">
        <v>25</v>
      </c>
      <c r="E293" s="69">
        <v>118</v>
      </c>
      <c r="F293" s="67">
        <v>53</v>
      </c>
      <c r="G293" s="69" t="s">
        <v>95</v>
      </c>
      <c r="H293" s="69" t="s">
        <v>137</v>
      </c>
      <c r="I293" s="69" t="s">
        <v>128</v>
      </c>
      <c r="J293" s="67">
        <v>4</v>
      </c>
      <c r="K293" s="69" t="s">
        <v>132</v>
      </c>
      <c r="L293" s="69" t="s">
        <v>108</v>
      </c>
      <c r="M293" s="118">
        <f t="shared" si="4"/>
        <v>1613</v>
      </c>
      <c r="N293" s="118"/>
      <c r="U293" s="60"/>
    </row>
    <row r="294" spans="1:21">
      <c r="A294" s="69" t="s">
        <v>130</v>
      </c>
      <c r="B294" s="68">
        <v>757</v>
      </c>
      <c r="C294" s="68">
        <v>208</v>
      </c>
      <c r="D294" s="67">
        <v>25</v>
      </c>
      <c r="E294" s="69">
        <v>36</v>
      </c>
      <c r="F294" s="67">
        <v>42</v>
      </c>
      <c r="G294" s="69" t="s">
        <v>95</v>
      </c>
      <c r="H294" s="69" t="s">
        <v>131</v>
      </c>
      <c r="I294" s="69" t="s">
        <v>128</v>
      </c>
      <c r="J294" s="67">
        <v>3</v>
      </c>
      <c r="K294" s="69" t="s">
        <v>132</v>
      </c>
      <c r="L294" s="69" t="s">
        <v>98</v>
      </c>
      <c r="M294" s="118">
        <f t="shared" si="4"/>
        <v>965</v>
      </c>
      <c r="N294" s="118"/>
      <c r="U294" s="60"/>
    </row>
    <row r="295" spans="1:21">
      <c r="A295" s="69" t="s">
        <v>144</v>
      </c>
      <c r="B295" s="68">
        <v>0</v>
      </c>
      <c r="C295" s="68">
        <v>603</v>
      </c>
      <c r="D295" s="67">
        <v>13</v>
      </c>
      <c r="E295" s="69">
        <v>35</v>
      </c>
      <c r="F295" s="67">
        <v>20</v>
      </c>
      <c r="G295" s="69" t="s">
        <v>95</v>
      </c>
      <c r="H295" s="69" t="s">
        <v>137</v>
      </c>
      <c r="I295" s="69" t="s">
        <v>136</v>
      </c>
      <c r="J295" s="67">
        <v>4</v>
      </c>
      <c r="K295" s="69" t="s">
        <v>132</v>
      </c>
      <c r="L295" s="69" t="s">
        <v>98</v>
      </c>
      <c r="M295" s="118">
        <f t="shared" si="4"/>
        <v>603</v>
      </c>
      <c r="N295" s="118"/>
      <c r="U295" s="60"/>
    </row>
    <row r="296" spans="1:21">
      <c r="A296" s="69" t="s">
        <v>133</v>
      </c>
      <c r="B296" s="68">
        <v>0</v>
      </c>
      <c r="C296" s="68">
        <v>343</v>
      </c>
      <c r="D296" s="67">
        <v>19</v>
      </c>
      <c r="E296" s="69">
        <v>22</v>
      </c>
      <c r="F296" s="67">
        <v>35</v>
      </c>
      <c r="G296" s="69" t="s">
        <v>106</v>
      </c>
      <c r="H296" s="69" t="s">
        <v>131</v>
      </c>
      <c r="I296" s="69" t="s">
        <v>128</v>
      </c>
      <c r="J296" s="67">
        <v>3</v>
      </c>
      <c r="K296" s="69" t="s">
        <v>132</v>
      </c>
      <c r="L296" s="69" t="s">
        <v>108</v>
      </c>
      <c r="M296" s="118">
        <f t="shared" si="4"/>
        <v>343</v>
      </c>
      <c r="N296" s="118"/>
      <c r="U296" s="60"/>
    </row>
    <row r="297" spans="1:21">
      <c r="A297" s="69" t="s">
        <v>135</v>
      </c>
      <c r="B297" s="68">
        <v>977</v>
      </c>
      <c r="C297" s="68">
        <v>463</v>
      </c>
      <c r="D297" s="67">
        <v>10</v>
      </c>
      <c r="E297" s="69">
        <v>61</v>
      </c>
      <c r="F297" s="67">
        <v>33</v>
      </c>
      <c r="G297" s="69" t="s">
        <v>106</v>
      </c>
      <c r="H297" s="69" t="s">
        <v>131</v>
      </c>
      <c r="I297" s="69" t="s">
        <v>128</v>
      </c>
      <c r="J297" s="67">
        <v>3</v>
      </c>
      <c r="K297" s="69" t="s">
        <v>134</v>
      </c>
      <c r="L297" s="69" t="s">
        <v>98</v>
      </c>
      <c r="M297" s="118">
        <f t="shared" si="4"/>
        <v>1440</v>
      </c>
      <c r="N297" s="118"/>
      <c r="U297" s="60"/>
    </row>
    <row r="298" spans="1:21">
      <c r="A298" s="69" t="s">
        <v>135</v>
      </c>
      <c r="B298" s="68">
        <v>197</v>
      </c>
      <c r="C298" s="68">
        <v>0</v>
      </c>
      <c r="D298" s="67">
        <v>37</v>
      </c>
      <c r="E298" s="69">
        <v>17</v>
      </c>
      <c r="F298" s="67">
        <v>26</v>
      </c>
      <c r="G298" s="69" t="s">
        <v>95</v>
      </c>
      <c r="H298" s="69" t="s">
        <v>137</v>
      </c>
      <c r="I298" s="69" t="s">
        <v>128</v>
      </c>
      <c r="J298" s="67">
        <v>2</v>
      </c>
      <c r="K298" s="69" t="s">
        <v>132</v>
      </c>
      <c r="L298" s="69" t="s">
        <v>108</v>
      </c>
      <c r="M298" s="118">
        <f t="shared" si="4"/>
        <v>197</v>
      </c>
      <c r="N298" s="118"/>
      <c r="U298" s="60"/>
    </row>
    <row r="299" spans="1:21">
      <c r="A299" s="69" t="s">
        <v>130</v>
      </c>
      <c r="B299" s="68">
        <v>0</v>
      </c>
      <c r="C299" s="68">
        <v>299</v>
      </c>
      <c r="D299" s="67">
        <v>19</v>
      </c>
      <c r="E299" s="69">
        <v>11</v>
      </c>
      <c r="F299" s="67">
        <v>46</v>
      </c>
      <c r="G299" s="69" t="s">
        <v>95</v>
      </c>
      <c r="H299" s="69" t="s">
        <v>127</v>
      </c>
      <c r="I299" s="69" t="s">
        <v>100</v>
      </c>
      <c r="J299" s="67">
        <v>4</v>
      </c>
      <c r="K299" s="69" t="s">
        <v>132</v>
      </c>
      <c r="L299" s="69" t="s">
        <v>108</v>
      </c>
      <c r="M299" s="118">
        <f t="shared" si="4"/>
        <v>299</v>
      </c>
      <c r="N299" s="118"/>
      <c r="U299" s="60"/>
    </row>
    <row r="300" spans="1:21">
      <c r="A300" s="69" t="s">
        <v>133</v>
      </c>
      <c r="B300" s="68">
        <v>0</v>
      </c>
      <c r="C300" s="68">
        <v>490</v>
      </c>
      <c r="D300" s="67">
        <v>13</v>
      </c>
      <c r="E300" s="69">
        <v>15</v>
      </c>
      <c r="F300" s="67">
        <v>28</v>
      </c>
      <c r="G300" s="69" t="s">
        <v>106</v>
      </c>
      <c r="H300" s="69" t="s">
        <v>131</v>
      </c>
      <c r="I300" s="69" t="s">
        <v>128</v>
      </c>
      <c r="J300" s="67">
        <v>2</v>
      </c>
      <c r="K300" s="69" t="s">
        <v>132</v>
      </c>
      <c r="L300" s="69" t="s">
        <v>98</v>
      </c>
      <c r="M300" s="118">
        <f t="shared" si="4"/>
        <v>490</v>
      </c>
      <c r="N300" s="118"/>
      <c r="U300" s="60"/>
    </row>
    <row r="301" spans="1:21">
      <c r="A301" s="69" t="s">
        <v>126</v>
      </c>
      <c r="B301" s="68">
        <v>0</v>
      </c>
      <c r="C301" s="68">
        <v>6628</v>
      </c>
      <c r="D301" s="67">
        <v>37</v>
      </c>
      <c r="E301" s="69">
        <v>65</v>
      </c>
      <c r="F301" s="67">
        <v>38</v>
      </c>
      <c r="G301" s="69" t="s">
        <v>95</v>
      </c>
      <c r="H301" s="69" t="s">
        <v>127</v>
      </c>
      <c r="I301" s="69" t="s">
        <v>128</v>
      </c>
      <c r="J301" s="67">
        <v>4</v>
      </c>
      <c r="K301" s="69" t="s">
        <v>132</v>
      </c>
      <c r="L301" s="69" t="s">
        <v>108</v>
      </c>
      <c r="M301" s="118">
        <f t="shared" si="4"/>
        <v>6628</v>
      </c>
      <c r="N301" s="118"/>
      <c r="U301" s="60"/>
    </row>
    <row r="302" spans="1:21">
      <c r="A302" s="69" t="s">
        <v>138</v>
      </c>
      <c r="B302" s="68">
        <v>0</v>
      </c>
      <c r="C302" s="68">
        <v>859</v>
      </c>
      <c r="D302" s="67">
        <v>19</v>
      </c>
      <c r="E302" s="69">
        <v>23</v>
      </c>
      <c r="F302" s="67">
        <v>35</v>
      </c>
      <c r="G302" s="69" t="s">
        <v>95</v>
      </c>
      <c r="H302" s="69" t="s">
        <v>127</v>
      </c>
      <c r="I302" s="69" t="s">
        <v>128</v>
      </c>
      <c r="J302" s="67">
        <v>2</v>
      </c>
      <c r="K302" s="69" t="s">
        <v>132</v>
      </c>
      <c r="L302" s="69" t="s">
        <v>98</v>
      </c>
      <c r="M302" s="118">
        <f t="shared" si="4"/>
        <v>859</v>
      </c>
      <c r="N302" s="118"/>
      <c r="U302" s="60"/>
    </row>
    <row r="303" spans="1:21">
      <c r="A303" s="69" t="s">
        <v>133</v>
      </c>
      <c r="B303" s="68">
        <v>0</v>
      </c>
      <c r="C303" s="68">
        <v>750</v>
      </c>
      <c r="D303" s="67">
        <v>13</v>
      </c>
      <c r="E303" s="69">
        <v>14</v>
      </c>
      <c r="F303" s="67">
        <v>47</v>
      </c>
      <c r="G303" s="69" t="s">
        <v>95</v>
      </c>
      <c r="H303" s="69" t="s">
        <v>127</v>
      </c>
      <c r="I303" s="69" t="s">
        <v>128</v>
      </c>
      <c r="J303" s="67">
        <v>4</v>
      </c>
      <c r="K303" s="69" t="s">
        <v>132</v>
      </c>
      <c r="L303" s="69" t="s">
        <v>98</v>
      </c>
      <c r="M303" s="118">
        <f t="shared" si="4"/>
        <v>750</v>
      </c>
      <c r="N303" s="118"/>
      <c r="U303" s="60"/>
    </row>
    <row r="304" spans="1:21">
      <c r="A304" s="69" t="s">
        <v>126</v>
      </c>
      <c r="B304" s="68">
        <v>256</v>
      </c>
      <c r="C304" s="68">
        <v>954</v>
      </c>
      <c r="D304" s="67">
        <v>10</v>
      </c>
      <c r="E304" s="69">
        <v>13</v>
      </c>
      <c r="F304" s="67">
        <v>23</v>
      </c>
      <c r="G304" s="69" t="s">
        <v>95</v>
      </c>
      <c r="H304" s="69" t="s">
        <v>127</v>
      </c>
      <c r="I304" s="69" t="s">
        <v>128</v>
      </c>
      <c r="J304" s="67">
        <v>3</v>
      </c>
      <c r="K304" s="69" t="s">
        <v>132</v>
      </c>
      <c r="L304" s="69" t="s">
        <v>108</v>
      </c>
      <c r="M304" s="118">
        <f t="shared" si="4"/>
        <v>1210</v>
      </c>
      <c r="N304" s="118"/>
      <c r="U304" s="60"/>
    </row>
    <row r="305" spans="1:21">
      <c r="A305" s="69" t="s">
        <v>133</v>
      </c>
      <c r="B305" s="68">
        <v>296</v>
      </c>
      <c r="C305" s="68">
        <v>591</v>
      </c>
      <c r="D305" s="67">
        <v>37</v>
      </c>
      <c r="E305" s="69">
        <v>103</v>
      </c>
      <c r="F305" s="67">
        <v>56</v>
      </c>
      <c r="G305" s="69" t="s">
        <v>95</v>
      </c>
      <c r="H305" s="69" t="s">
        <v>127</v>
      </c>
      <c r="I305" s="69" t="s">
        <v>100</v>
      </c>
      <c r="J305" s="67">
        <v>4</v>
      </c>
      <c r="K305" s="69" t="s">
        <v>132</v>
      </c>
      <c r="L305" s="69" t="s">
        <v>98</v>
      </c>
      <c r="M305" s="118">
        <f t="shared" si="4"/>
        <v>887</v>
      </c>
      <c r="N305" s="118"/>
      <c r="U305" s="60"/>
    </row>
    <row r="306" spans="1:21">
      <c r="A306" s="69" t="s">
        <v>130</v>
      </c>
      <c r="B306" s="68">
        <v>0</v>
      </c>
      <c r="C306" s="68">
        <v>13970</v>
      </c>
      <c r="D306" s="67">
        <v>13</v>
      </c>
      <c r="E306" s="69">
        <v>24</v>
      </c>
      <c r="F306" s="67">
        <v>28</v>
      </c>
      <c r="G306" s="69" t="s">
        <v>106</v>
      </c>
      <c r="H306" s="69" t="s">
        <v>131</v>
      </c>
      <c r="I306" s="69" t="s">
        <v>136</v>
      </c>
      <c r="J306" s="67">
        <v>4</v>
      </c>
      <c r="K306" s="69" t="s">
        <v>129</v>
      </c>
      <c r="L306" s="69" t="s">
        <v>98</v>
      </c>
      <c r="M306" s="118">
        <f t="shared" si="4"/>
        <v>13970</v>
      </c>
      <c r="N306" s="118"/>
      <c r="U306" s="60"/>
    </row>
    <row r="307" spans="1:21">
      <c r="A307" s="69" t="s">
        <v>133</v>
      </c>
      <c r="B307" s="68">
        <v>0</v>
      </c>
      <c r="C307" s="68">
        <v>857</v>
      </c>
      <c r="D307" s="67">
        <v>11</v>
      </c>
      <c r="E307" s="69">
        <v>34</v>
      </c>
      <c r="F307" s="67">
        <v>48</v>
      </c>
      <c r="G307" s="69" t="s">
        <v>95</v>
      </c>
      <c r="H307" s="69" t="s">
        <v>127</v>
      </c>
      <c r="I307" s="69" t="s">
        <v>128</v>
      </c>
      <c r="J307" s="67">
        <v>3</v>
      </c>
      <c r="K307" s="69" t="s">
        <v>132</v>
      </c>
      <c r="L307" s="69" t="s">
        <v>108</v>
      </c>
      <c r="M307" s="118">
        <f t="shared" si="4"/>
        <v>857</v>
      </c>
      <c r="N307" s="118"/>
      <c r="U307" s="60"/>
    </row>
    <row r="308" spans="1:21">
      <c r="A308" s="69" t="s">
        <v>130</v>
      </c>
      <c r="B308" s="68">
        <v>0</v>
      </c>
      <c r="C308" s="68">
        <v>5857</v>
      </c>
      <c r="D308" s="67">
        <v>19</v>
      </c>
      <c r="E308" s="69">
        <v>20</v>
      </c>
      <c r="F308" s="67">
        <v>27</v>
      </c>
      <c r="G308" s="69" t="s">
        <v>95</v>
      </c>
      <c r="H308" s="69" t="s">
        <v>127</v>
      </c>
      <c r="I308" s="69" t="s">
        <v>128</v>
      </c>
      <c r="J308" s="67">
        <v>2</v>
      </c>
      <c r="K308" s="69" t="s">
        <v>132</v>
      </c>
      <c r="L308" s="69" t="s">
        <v>108</v>
      </c>
      <c r="M308" s="118">
        <f t="shared" si="4"/>
        <v>5857</v>
      </c>
      <c r="N308" s="118"/>
      <c r="U308" s="60"/>
    </row>
    <row r="309" spans="1:21">
      <c r="A309" s="69" t="s">
        <v>126</v>
      </c>
      <c r="B309" s="68">
        <v>298</v>
      </c>
      <c r="C309" s="68">
        <v>3326</v>
      </c>
      <c r="D309" s="67">
        <v>73</v>
      </c>
      <c r="E309" s="69">
        <v>15</v>
      </c>
      <c r="F309" s="67">
        <v>23</v>
      </c>
      <c r="G309" s="69" t="s">
        <v>95</v>
      </c>
      <c r="H309" s="69" t="s">
        <v>137</v>
      </c>
      <c r="I309" s="69" t="s">
        <v>128</v>
      </c>
      <c r="J309" s="67">
        <v>2</v>
      </c>
      <c r="K309" s="69" t="s">
        <v>132</v>
      </c>
      <c r="L309" s="69" t="s">
        <v>98</v>
      </c>
      <c r="M309" s="118">
        <f t="shared" si="4"/>
        <v>3624</v>
      </c>
      <c r="N309" s="118"/>
      <c r="U309" s="60"/>
    </row>
    <row r="310" spans="1:21">
      <c r="A310" s="69" t="s">
        <v>126</v>
      </c>
      <c r="B310" s="68">
        <v>0</v>
      </c>
      <c r="C310" s="68">
        <v>726</v>
      </c>
      <c r="D310" s="67">
        <v>19</v>
      </c>
      <c r="E310" s="69">
        <v>7</v>
      </c>
      <c r="F310" s="67">
        <v>24</v>
      </c>
      <c r="G310" s="69" t="s">
        <v>106</v>
      </c>
      <c r="H310" s="69" t="s">
        <v>131</v>
      </c>
      <c r="I310" s="69" t="s">
        <v>136</v>
      </c>
      <c r="J310" s="67">
        <v>4</v>
      </c>
      <c r="K310" s="69" t="s">
        <v>132</v>
      </c>
      <c r="L310" s="69" t="s">
        <v>98</v>
      </c>
      <c r="M310" s="118">
        <f t="shared" si="4"/>
        <v>726</v>
      </c>
      <c r="N310" s="118"/>
      <c r="U310" s="60"/>
    </row>
    <row r="311" spans="1:21">
      <c r="A311" s="69" t="s">
        <v>130</v>
      </c>
      <c r="B311" s="68">
        <v>8636</v>
      </c>
      <c r="C311" s="68">
        <v>214</v>
      </c>
      <c r="D311" s="67">
        <v>11</v>
      </c>
      <c r="E311" s="69">
        <v>3</v>
      </c>
      <c r="F311" s="67">
        <v>22</v>
      </c>
      <c r="G311" s="69" t="s">
        <v>106</v>
      </c>
      <c r="H311" s="69" t="s">
        <v>131</v>
      </c>
      <c r="I311" s="69" t="s">
        <v>128</v>
      </c>
      <c r="J311" s="67">
        <v>2</v>
      </c>
      <c r="K311" s="69" t="s">
        <v>132</v>
      </c>
      <c r="L311" s="69" t="s">
        <v>108</v>
      </c>
      <c r="M311" s="118">
        <f t="shared" si="4"/>
        <v>8850</v>
      </c>
      <c r="N311" s="118"/>
      <c r="U311" s="60"/>
    </row>
    <row r="312" spans="1:21">
      <c r="A312" s="69" t="s">
        <v>133</v>
      </c>
      <c r="B312" s="68">
        <v>0</v>
      </c>
      <c r="C312" s="68">
        <v>207</v>
      </c>
      <c r="D312" s="67">
        <v>13</v>
      </c>
      <c r="E312" s="69">
        <v>119</v>
      </c>
      <c r="F312" s="67">
        <v>42</v>
      </c>
      <c r="G312" s="69" t="s">
        <v>95</v>
      </c>
      <c r="H312" s="69" t="s">
        <v>127</v>
      </c>
      <c r="I312" s="69" t="s">
        <v>136</v>
      </c>
      <c r="J312" s="67">
        <v>4</v>
      </c>
      <c r="K312" s="69" t="s">
        <v>132</v>
      </c>
      <c r="L312" s="69" t="s">
        <v>98</v>
      </c>
      <c r="M312" s="118">
        <f t="shared" si="4"/>
        <v>207</v>
      </c>
      <c r="N312" s="118"/>
      <c r="U312" s="60"/>
    </row>
    <row r="313" spans="1:21">
      <c r="A313" s="69" t="s">
        <v>133</v>
      </c>
      <c r="B313" s="68">
        <v>0</v>
      </c>
      <c r="C313" s="68">
        <v>713</v>
      </c>
      <c r="D313" s="67">
        <v>13</v>
      </c>
      <c r="E313" s="69">
        <v>29</v>
      </c>
      <c r="F313" s="67">
        <v>25</v>
      </c>
      <c r="G313" s="69" t="s">
        <v>95</v>
      </c>
      <c r="H313" s="69" t="s">
        <v>127</v>
      </c>
      <c r="I313" s="69" t="s">
        <v>128</v>
      </c>
      <c r="J313" s="67">
        <v>2</v>
      </c>
      <c r="K313" s="69" t="s">
        <v>132</v>
      </c>
      <c r="L313" s="69" t="s">
        <v>98</v>
      </c>
      <c r="M313" s="118">
        <f t="shared" si="4"/>
        <v>713</v>
      </c>
      <c r="N313" s="118"/>
      <c r="U313" s="60"/>
    </row>
    <row r="314" spans="1:21">
      <c r="A314" s="69" t="s">
        <v>133</v>
      </c>
      <c r="B314" s="68">
        <v>19766</v>
      </c>
      <c r="C314" s="68">
        <v>2141</v>
      </c>
      <c r="D314" s="67">
        <v>11</v>
      </c>
      <c r="E314" s="69">
        <v>54</v>
      </c>
      <c r="F314" s="67">
        <v>47</v>
      </c>
      <c r="G314" s="69" t="s">
        <v>106</v>
      </c>
      <c r="H314" s="69" t="s">
        <v>131</v>
      </c>
      <c r="I314" s="69" t="s">
        <v>100</v>
      </c>
      <c r="J314" s="67">
        <v>4</v>
      </c>
      <c r="K314" s="69" t="s">
        <v>129</v>
      </c>
      <c r="L314" s="69" t="s">
        <v>98</v>
      </c>
      <c r="M314" s="118">
        <f t="shared" si="4"/>
        <v>21907</v>
      </c>
      <c r="N314" s="118"/>
      <c r="U314" s="60"/>
    </row>
    <row r="315" spans="1:21">
      <c r="A315" s="69" t="s">
        <v>133</v>
      </c>
      <c r="B315" s="68">
        <v>0</v>
      </c>
      <c r="C315" s="68">
        <v>483</v>
      </c>
      <c r="D315" s="67">
        <v>19</v>
      </c>
      <c r="E315" s="69">
        <v>90</v>
      </c>
      <c r="F315" s="67">
        <v>32</v>
      </c>
      <c r="G315" s="69" t="s">
        <v>106</v>
      </c>
      <c r="H315" s="69" t="s">
        <v>131</v>
      </c>
      <c r="I315" s="69" t="s">
        <v>136</v>
      </c>
      <c r="J315" s="67">
        <v>4</v>
      </c>
      <c r="K315" s="69" t="s">
        <v>132</v>
      </c>
      <c r="L315" s="69" t="s">
        <v>98</v>
      </c>
      <c r="M315" s="118">
        <f t="shared" si="4"/>
        <v>483</v>
      </c>
      <c r="N315" s="118"/>
      <c r="U315" s="60"/>
    </row>
    <row r="316" spans="1:21">
      <c r="A316" s="69" t="s">
        <v>133</v>
      </c>
      <c r="B316" s="68">
        <v>0</v>
      </c>
      <c r="C316" s="68">
        <v>127</v>
      </c>
      <c r="D316" s="67">
        <v>7</v>
      </c>
      <c r="E316" s="69">
        <v>13</v>
      </c>
      <c r="F316" s="67">
        <v>25</v>
      </c>
      <c r="G316" s="69" t="s">
        <v>95</v>
      </c>
      <c r="H316" s="69" t="s">
        <v>127</v>
      </c>
      <c r="I316" s="69" t="s">
        <v>136</v>
      </c>
      <c r="J316" s="67">
        <v>3</v>
      </c>
      <c r="K316" s="69" t="s">
        <v>132</v>
      </c>
      <c r="L316" s="69" t="s">
        <v>108</v>
      </c>
      <c r="M316" s="118">
        <f t="shared" si="4"/>
        <v>127</v>
      </c>
      <c r="N316" s="118"/>
      <c r="U316" s="60"/>
    </row>
    <row r="317" spans="1:21">
      <c r="A317" s="69" t="s">
        <v>130</v>
      </c>
      <c r="B317" s="68">
        <v>0</v>
      </c>
      <c r="C317" s="68">
        <v>367</v>
      </c>
      <c r="D317" s="67">
        <v>37</v>
      </c>
      <c r="E317" s="69">
        <v>22</v>
      </c>
      <c r="F317" s="67">
        <v>36</v>
      </c>
      <c r="G317" s="69" t="s">
        <v>95</v>
      </c>
      <c r="H317" s="69" t="s">
        <v>127</v>
      </c>
      <c r="I317" s="69" t="s">
        <v>128</v>
      </c>
      <c r="J317" s="67">
        <v>2</v>
      </c>
      <c r="K317" s="69" t="s">
        <v>132</v>
      </c>
      <c r="L317" s="69" t="s">
        <v>108</v>
      </c>
      <c r="M317" s="118">
        <f t="shared" si="4"/>
        <v>367</v>
      </c>
      <c r="N317" s="118"/>
      <c r="U317" s="60"/>
    </row>
    <row r="318" spans="1:21">
      <c r="A318" s="69" t="s">
        <v>126</v>
      </c>
      <c r="B318" s="68">
        <v>0</v>
      </c>
      <c r="C318" s="68">
        <v>813</v>
      </c>
      <c r="D318" s="67">
        <v>43</v>
      </c>
      <c r="E318" s="69">
        <v>28</v>
      </c>
      <c r="F318" s="67">
        <v>25</v>
      </c>
      <c r="G318" s="69" t="s">
        <v>95</v>
      </c>
      <c r="H318" s="69" t="s">
        <v>127</v>
      </c>
      <c r="I318" s="69" t="s">
        <v>128</v>
      </c>
      <c r="J318" s="67">
        <v>2</v>
      </c>
      <c r="K318" s="69" t="s">
        <v>132</v>
      </c>
      <c r="L318" s="69" t="s">
        <v>98</v>
      </c>
      <c r="M318" s="118">
        <f t="shared" si="4"/>
        <v>813</v>
      </c>
      <c r="N318" s="118"/>
      <c r="U318" s="60"/>
    </row>
    <row r="319" spans="1:21">
      <c r="A319" s="69" t="s">
        <v>130</v>
      </c>
      <c r="B319" s="68">
        <v>4089</v>
      </c>
      <c r="C319" s="68">
        <v>0</v>
      </c>
      <c r="D319" s="67">
        <v>7</v>
      </c>
      <c r="E319" s="69">
        <v>14</v>
      </c>
      <c r="F319" s="67">
        <v>26</v>
      </c>
      <c r="G319" s="69" t="s">
        <v>95</v>
      </c>
      <c r="H319" s="69" t="s">
        <v>137</v>
      </c>
      <c r="I319" s="69" t="s">
        <v>128</v>
      </c>
      <c r="J319" s="67">
        <v>2</v>
      </c>
      <c r="K319" s="69" t="s">
        <v>132</v>
      </c>
      <c r="L319" s="69" t="s">
        <v>108</v>
      </c>
      <c r="M319" s="118">
        <f t="shared" si="4"/>
        <v>4089</v>
      </c>
      <c r="N319" s="118"/>
      <c r="U319" s="60"/>
    </row>
    <row r="320" spans="1:21">
      <c r="A320" s="69" t="s">
        <v>133</v>
      </c>
      <c r="B320" s="68">
        <v>0</v>
      </c>
      <c r="C320" s="68">
        <v>102</v>
      </c>
      <c r="D320" s="67">
        <v>7</v>
      </c>
      <c r="E320" s="69">
        <v>0</v>
      </c>
      <c r="F320" s="67">
        <v>53</v>
      </c>
      <c r="G320" s="69" t="s">
        <v>106</v>
      </c>
      <c r="H320" s="69" t="s">
        <v>131</v>
      </c>
      <c r="I320" s="69" t="s">
        <v>128</v>
      </c>
      <c r="J320" s="67">
        <v>4</v>
      </c>
      <c r="K320" s="69" t="s">
        <v>143</v>
      </c>
      <c r="L320" s="69" t="s">
        <v>108</v>
      </c>
      <c r="M320" s="118">
        <f t="shared" si="4"/>
        <v>102</v>
      </c>
      <c r="N320" s="118"/>
      <c r="U320" s="60"/>
    </row>
    <row r="321" spans="1:21">
      <c r="A321" s="69" t="s">
        <v>142</v>
      </c>
      <c r="B321" s="68">
        <v>271</v>
      </c>
      <c r="C321" s="68">
        <v>759</v>
      </c>
      <c r="D321" s="67">
        <v>19</v>
      </c>
      <c r="E321" s="69">
        <v>0</v>
      </c>
      <c r="F321" s="67">
        <v>66</v>
      </c>
      <c r="G321" s="69" t="s">
        <v>106</v>
      </c>
      <c r="H321" s="69" t="s">
        <v>131</v>
      </c>
      <c r="I321" s="69" t="s">
        <v>128</v>
      </c>
      <c r="J321" s="67">
        <v>4</v>
      </c>
      <c r="K321" s="69" t="s">
        <v>132</v>
      </c>
      <c r="L321" s="69" t="s">
        <v>108</v>
      </c>
      <c r="M321" s="118">
        <f t="shared" si="4"/>
        <v>1030</v>
      </c>
      <c r="N321" s="118"/>
      <c r="U321" s="60"/>
    </row>
    <row r="322" spans="1:21">
      <c r="A322" s="69" t="s">
        <v>133</v>
      </c>
      <c r="B322" s="68">
        <v>949</v>
      </c>
      <c r="C322" s="68">
        <v>0</v>
      </c>
      <c r="D322" s="67">
        <v>49</v>
      </c>
      <c r="E322" s="69">
        <v>36</v>
      </c>
      <c r="F322" s="67">
        <v>23</v>
      </c>
      <c r="G322" s="69" t="s">
        <v>106</v>
      </c>
      <c r="H322" s="69" t="s">
        <v>131</v>
      </c>
      <c r="I322" s="69" t="s">
        <v>128</v>
      </c>
      <c r="J322" s="67">
        <v>2</v>
      </c>
      <c r="K322" s="69" t="s">
        <v>132</v>
      </c>
      <c r="L322" s="69" t="s">
        <v>108</v>
      </c>
      <c r="M322" s="118">
        <f t="shared" si="4"/>
        <v>949</v>
      </c>
      <c r="N322" s="118"/>
      <c r="U322" s="60"/>
    </row>
    <row r="323" spans="1:21">
      <c r="A323" s="69" t="s">
        <v>126</v>
      </c>
      <c r="B323" s="68">
        <v>0</v>
      </c>
      <c r="C323" s="68">
        <v>503</v>
      </c>
      <c r="D323" s="67">
        <v>13</v>
      </c>
      <c r="E323" s="69">
        <v>62</v>
      </c>
      <c r="F323" s="67">
        <v>25</v>
      </c>
      <c r="G323" s="69" t="s">
        <v>95</v>
      </c>
      <c r="H323" s="69" t="s">
        <v>127</v>
      </c>
      <c r="I323" s="69" t="s">
        <v>128</v>
      </c>
      <c r="J323" s="67">
        <v>2</v>
      </c>
      <c r="K323" s="69" t="s">
        <v>132</v>
      </c>
      <c r="L323" s="69" t="s">
        <v>108</v>
      </c>
      <c r="M323" s="118">
        <f t="shared" si="4"/>
        <v>503</v>
      </c>
      <c r="N323" s="118"/>
      <c r="U323" s="60"/>
    </row>
    <row r="324" spans="1:21">
      <c r="A324" s="69" t="s">
        <v>126</v>
      </c>
      <c r="B324" s="68">
        <v>911</v>
      </c>
      <c r="C324" s="68">
        <v>823</v>
      </c>
      <c r="D324" s="67">
        <v>46</v>
      </c>
      <c r="E324" s="69">
        <v>4</v>
      </c>
      <c r="F324" s="67">
        <v>24</v>
      </c>
      <c r="G324" s="69" t="s">
        <v>95</v>
      </c>
      <c r="H324" s="69" t="s">
        <v>127</v>
      </c>
      <c r="I324" s="69" t="s">
        <v>128</v>
      </c>
      <c r="J324" s="67">
        <v>2</v>
      </c>
      <c r="K324" s="69" t="s">
        <v>129</v>
      </c>
      <c r="L324" s="69" t="s">
        <v>98</v>
      </c>
      <c r="M324" s="118">
        <f t="shared" ref="M324:M387" si="5">SUM(B324:C324)</f>
        <v>1734</v>
      </c>
      <c r="N324" s="118"/>
      <c r="U324" s="60"/>
    </row>
    <row r="325" spans="1:21">
      <c r="A325" s="69" t="s">
        <v>133</v>
      </c>
      <c r="B325" s="68">
        <v>0</v>
      </c>
      <c r="C325" s="68">
        <v>693</v>
      </c>
      <c r="D325" s="67">
        <v>19</v>
      </c>
      <c r="E325" s="69">
        <v>28</v>
      </c>
      <c r="F325" s="67">
        <v>31</v>
      </c>
      <c r="G325" s="69" t="s">
        <v>95</v>
      </c>
      <c r="H325" s="69" t="s">
        <v>127</v>
      </c>
      <c r="I325" s="69" t="s">
        <v>100</v>
      </c>
      <c r="J325" s="67">
        <v>4</v>
      </c>
      <c r="K325" s="69" t="s">
        <v>129</v>
      </c>
      <c r="L325" s="69" t="s">
        <v>98</v>
      </c>
      <c r="M325" s="118">
        <f t="shared" si="5"/>
        <v>693</v>
      </c>
      <c r="N325" s="118"/>
      <c r="U325" s="60"/>
    </row>
    <row r="326" spans="1:21">
      <c r="A326" s="69" t="s">
        <v>141</v>
      </c>
      <c r="B326" s="68">
        <v>0</v>
      </c>
      <c r="C326" s="68">
        <v>973</v>
      </c>
      <c r="D326" s="67">
        <v>49</v>
      </c>
      <c r="E326" s="69">
        <v>81</v>
      </c>
      <c r="F326" s="67">
        <v>57</v>
      </c>
      <c r="G326" s="69" t="s">
        <v>106</v>
      </c>
      <c r="H326" s="69" t="s">
        <v>131</v>
      </c>
      <c r="I326" s="69" t="s">
        <v>100</v>
      </c>
      <c r="J326" s="67">
        <v>4</v>
      </c>
      <c r="K326" s="69" t="s">
        <v>129</v>
      </c>
      <c r="L326" s="69" t="s">
        <v>98</v>
      </c>
      <c r="M326" s="118">
        <f t="shared" si="5"/>
        <v>973</v>
      </c>
      <c r="N326" s="118"/>
      <c r="U326" s="60"/>
    </row>
    <row r="327" spans="1:21">
      <c r="A327" s="69" t="s">
        <v>133</v>
      </c>
      <c r="B327" s="68">
        <v>0</v>
      </c>
      <c r="C327" s="68">
        <v>648</v>
      </c>
      <c r="D327" s="67">
        <v>15</v>
      </c>
      <c r="E327" s="69">
        <v>57</v>
      </c>
      <c r="F327" s="67">
        <v>44</v>
      </c>
      <c r="G327" s="69" t="s">
        <v>95</v>
      </c>
      <c r="H327" s="69" t="s">
        <v>131</v>
      </c>
      <c r="I327" s="69" t="s">
        <v>128</v>
      </c>
      <c r="J327" s="67">
        <v>4</v>
      </c>
      <c r="K327" s="69" t="s">
        <v>134</v>
      </c>
      <c r="L327" s="69" t="s">
        <v>98</v>
      </c>
      <c r="M327" s="118">
        <f t="shared" si="5"/>
        <v>648</v>
      </c>
      <c r="N327" s="118"/>
      <c r="U327" s="60"/>
    </row>
    <row r="328" spans="1:21">
      <c r="A328" s="69" t="s">
        <v>100</v>
      </c>
      <c r="B328" s="68">
        <v>0</v>
      </c>
      <c r="C328" s="68">
        <v>523</v>
      </c>
      <c r="D328" s="67">
        <v>37</v>
      </c>
      <c r="E328" s="69">
        <v>0</v>
      </c>
      <c r="F328" s="67">
        <v>42</v>
      </c>
      <c r="G328" s="69" t="s">
        <v>95</v>
      </c>
      <c r="H328" s="69" t="s">
        <v>131</v>
      </c>
      <c r="I328" s="69" t="s">
        <v>128</v>
      </c>
      <c r="J328" s="67">
        <v>3</v>
      </c>
      <c r="K328" s="69" t="s">
        <v>134</v>
      </c>
      <c r="L328" s="69" t="s">
        <v>108</v>
      </c>
      <c r="M328" s="118">
        <f t="shared" si="5"/>
        <v>523</v>
      </c>
      <c r="N328" s="118"/>
      <c r="U328" s="60"/>
    </row>
    <row r="329" spans="1:21">
      <c r="A329" s="69" t="s">
        <v>141</v>
      </c>
      <c r="B329" s="68">
        <v>271</v>
      </c>
      <c r="C329" s="68">
        <v>7090</v>
      </c>
      <c r="D329" s="67">
        <v>25</v>
      </c>
      <c r="E329" s="69">
        <v>2</v>
      </c>
      <c r="F329" s="67">
        <v>27</v>
      </c>
      <c r="G329" s="69" t="s">
        <v>106</v>
      </c>
      <c r="H329" s="69" t="s">
        <v>131</v>
      </c>
      <c r="I329" s="69" t="s">
        <v>136</v>
      </c>
      <c r="J329" s="67">
        <v>4</v>
      </c>
      <c r="K329" s="69" t="s">
        <v>132</v>
      </c>
      <c r="L329" s="69" t="s">
        <v>98</v>
      </c>
      <c r="M329" s="118">
        <f t="shared" si="5"/>
        <v>7361</v>
      </c>
      <c r="N329" s="118"/>
      <c r="U329" s="60"/>
    </row>
    <row r="330" spans="1:21">
      <c r="A330" s="69" t="s">
        <v>126</v>
      </c>
      <c r="B330" s="68">
        <v>0</v>
      </c>
      <c r="C330" s="68">
        <v>596</v>
      </c>
      <c r="D330" s="67">
        <v>13</v>
      </c>
      <c r="E330" s="69">
        <v>67</v>
      </c>
      <c r="F330" s="67">
        <v>51</v>
      </c>
      <c r="G330" s="69" t="s">
        <v>95</v>
      </c>
      <c r="H330" s="69" t="s">
        <v>127</v>
      </c>
      <c r="I330" s="69" t="s">
        <v>128</v>
      </c>
      <c r="J330" s="67">
        <v>4</v>
      </c>
      <c r="K330" s="69" t="s">
        <v>132</v>
      </c>
      <c r="L330" s="69" t="s">
        <v>108</v>
      </c>
      <c r="M330" s="118">
        <f t="shared" si="5"/>
        <v>596</v>
      </c>
      <c r="N330" s="118"/>
      <c r="U330" s="60"/>
    </row>
    <row r="331" spans="1:21">
      <c r="A331" s="69" t="s">
        <v>141</v>
      </c>
      <c r="B331" s="68">
        <v>0</v>
      </c>
      <c r="C331" s="68">
        <v>904</v>
      </c>
      <c r="D331" s="67">
        <v>49</v>
      </c>
      <c r="E331" s="69">
        <v>119</v>
      </c>
      <c r="F331" s="67">
        <v>23</v>
      </c>
      <c r="G331" s="69" t="s">
        <v>95</v>
      </c>
      <c r="H331" s="69" t="s">
        <v>127</v>
      </c>
      <c r="I331" s="69" t="s">
        <v>100</v>
      </c>
      <c r="J331" s="67">
        <v>4</v>
      </c>
      <c r="K331" s="69" t="s">
        <v>132</v>
      </c>
      <c r="L331" s="69" t="s">
        <v>98</v>
      </c>
      <c r="M331" s="118">
        <f t="shared" si="5"/>
        <v>904</v>
      </c>
      <c r="N331" s="118"/>
      <c r="U331" s="60"/>
    </row>
    <row r="332" spans="1:21">
      <c r="A332" s="69" t="s">
        <v>133</v>
      </c>
      <c r="B332" s="68">
        <v>0</v>
      </c>
      <c r="C332" s="68">
        <v>541</v>
      </c>
      <c r="D332" s="67">
        <v>19</v>
      </c>
      <c r="E332" s="69">
        <v>13</v>
      </c>
      <c r="F332" s="67">
        <v>31</v>
      </c>
      <c r="G332" s="69" t="s">
        <v>95</v>
      </c>
      <c r="H332" s="69" t="s">
        <v>127</v>
      </c>
      <c r="I332" s="69" t="s">
        <v>128</v>
      </c>
      <c r="J332" s="67">
        <v>2</v>
      </c>
      <c r="K332" s="69" t="s">
        <v>132</v>
      </c>
      <c r="L332" s="69" t="s">
        <v>98</v>
      </c>
      <c r="M332" s="118">
        <f t="shared" si="5"/>
        <v>541</v>
      </c>
      <c r="N332" s="118"/>
      <c r="U332" s="60"/>
    </row>
    <row r="333" spans="1:21">
      <c r="A333" s="69" t="s">
        <v>130</v>
      </c>
      <c r="B333" s="68">
        <v>0</v>
      </c>
      <c r="C333" s="68">
        <v>154</v>
      </c>
      <c r="D333" s="67">
        <v>37</v>
      </c>
      <c r="E333" s="69">
        <v>2</v>
      </c>
      <c r="F333" s="67">
        <v>22</v>
      </c>
      <c r="G333" s="69" t="s">
        <v>106</v>
      </c>
      <c r="H333" s="69" t="s">
        <v>131</v>
      </c>
      <c r="I333" s="69" t="s">
        <v>136</v>
      </c>
      <c r="J333" s="67">
        <v>4</v>
      </c>
      <c r="K333" s="69" t="s">
        <v>132</v>
      </c>
      <c r="L333" s="69" t="s">
        <v>98</v>
      </c>
      <c r="M333" s="118">
        <f t="shared" si="5"/>
        <v>154</v>
      </c>
      <c r="N333" s="118"/>
      <c r="U333" s="60"/>
    </row>
    <row r="334" spans="1:21">
      <c r="A334" s="69" t="s">
        <v>133</v>
      </c>
      <c r="B334" s="68">
        <v>4802</v>
      </c>
      <c r="C334" s="68">
        <v>0</v>
      </c>
      <c r="D334" s="67">
        <v>37</v>
      </c>
      <c r="E334" s="69">
        <v>12</v>
      </c>
      <c r="F334" s="67">
        <v>35</v>
      </c>
      <c r="G334" s="69" t="s">
        <v>95</v>
      </c>
      <c r="H334" s="69" t="s">
        <v>127</v>
      </c>
      <c r="I334" s="69" t="s">
        <v>128</v>
      </c>
      <c r="J334" s="67">
        <v>4</v>
      </c>
      <c r="K334" s="69" t="s">
        <v>132</v>
      </c>
      <c r="L334" s="69" t="s">
        <v>108</v>
      </c>
      <c r="M334" s="118">
        <f t="shared" si="5"/>
        <v>4802</v>
      </c>
      <c r="N334" s="118"/>
      <c r="U334" s="60"/>
    </row>
    <row r="335" spans="1:21">
      <c r="A335" s="69" t="s">
        <v>138</v>
      </c>
      <c r="B335" s="68">
        <v>177</v>
      </c>
      <c r="C335" s="68">
        <v>0</v>
      </c>
      <c r="D335" s="67">
        <v>49</v>
      </c>
      <c r="E335" s="69">
        <v>9</v>
      </c>
      <c r="F335" s="67">
        <v>37</v>
      </c>
      <c r="G335" s="69" t="s">
        <v>95</v>
      </c>
      <c r="H335" s="69" t="s">
        <v>127</v>
      </c>
      <c r="I335" s="69" t="s">
        <v>100</v>
      </c>
      <c r="J335" s="67">
        <v>4</v>
      </c>
      <c r="K335" s="69" t="s">
        <v>132</v>
      </c>
      <c r="L335" s="69" t="s">
        <v>108</v>
      </c>
      <c r="M335" s="118">
        <f t="shared" si="5"/>
        <v>177</v>
      </c>
      <c r="N335" s="118"/>
      <c r="U335" s="60"/>
    </row>
    <row r="336" spans="1:21">
      <c r="A336" s="69" t="s">
        <v>126</v>
      </c>
      <c r="B336" s="68">
        <v>0</v>
      </c>
      <c r="C336" s="68">
        <v>337</v>
      </c>
      <c r="D336" s="67">
        <v>25</v>
      </c>
      <c r="E336" s="69">
        <v>107</v>
      </c>
      <c r="F336" s="67">
        <v>35</v>
      </c>
      <c r="G336" s="69" t="s">
        <v>95</v>
      </c>
      <c r="H336" s="69" t="s">
        <v>127</v>
      </c>
      <c r="I336" s="69" t="s">
        <v>128</v>
      </c>
      <c r="J336" s="67">
        <v>1</v>
      </c>
      <c r="K336" s="69" t="s">
        <v>134</v>
      </c>
      <c r="L336" s="69" t="s">
        <v>108</v>
      </c>
      <c r="M336" s="118">
        <f t="shared" si="5"/>
        <v>337</v>
      </c>
      <c r="N336" s="118"/>
      <c r="U336" s="60"/>
    </row>
    <row r="337" spans="1:21">
      <c r="A337" s="69" t="s">
        <v>133</v>
      </c>
      <c r="B337" s="68">
        <v>0</v>
      </c>
      <c r="C337" s="68">
        <v>716</v>
      </c>
      <c r="D337" s="67">
        <v>19</v>
      </c>
      <c r="E337" s="69">
        <v>33</v>
      </c>
      <c r="F337" s="67">
        <v>30</v>
      </c>
      <c r="G337" s="69" t="s">
        <v>95</v>
      </c>
      <c r="H337" s="69" t="s">
        <v>127</v>
      </c>
      <c r="I337" s="69" t="s">
        <v>128</v>
      </c>
      <c r="J337" s="67">
        <v>2</v>
      </c>
      <c r="K337" s="69" t="s">
        <v>132</v>
      </c>
      <c r="L337" s="69" t="s">
        <v>98</v>
      </c>
      <c r="M337" s="118">
        <f t="shared" si="5"/>
        <v>716</v>
      </c>
      <c r="N337" s="118"/>
      <c r="U337" s="60"/>
    </row>
    <row r="338" spans="1:21">
      <c r="A338" s="69" t="s">
        <v>135</v>
      </c>
      <c r="B338" s="68">
        <v>996</v>
      </c>
      <c r="C338" s="68">
        <v>837</v>
      </c>
      <c r="D338" s="67">
        <v>49</v>
      </c>
      <c r="E338" s="69">
        <v>83</v>
      </c>
      <c r="F338" s="67">
        <v>49</v>
      </c>
      <c r="G338" s="69" t="s">
        <v>95</v>
      </c>
      <c r="H338" s="69" t="s">
        <v>127</v>
      </c>
      <c r="I338" s="69" t="s">
        <v>100</v>
      </c>
      <c r="J338" s="67">
        <v>4</v>
      </c>
      <c r="K338" s="69" t="s">
        <v>132</v>
      </c>
      <c r="L338" s="69" t="s">
        <v>98</v>
      </c>
      <c r="M338" s="118">
        <f t="shared" si="5"/>
        <v>1833</v>
      </c>
      <c r="N338" s="118"/>
      <c r="U338" s="60"/>
    </row>
    <row r="339" spans="1:21">
      <c r="A339" s="69" t="s">
        <v>135</v>
      </c>
      <c r="B339" s="68">
        <v>705</v>
      </c>
      <c r="C339" s="68">
        <v>0</v>
      </c>
      <c r="D339" s="67">
        <v>25</v>
      </c>
      <c r="E339" s="69">
        <v>24</v>
      </c>
      <c r="F339" s="67">
        <v>32</v>
      </c>
      <c r="G339" s="69" t="s">
        <v>106</v>
      </c>
      <c r="H339" s="69" t="s">
        <v>131</v>
      </c>
      <c r="I339" s="69" t="s">
        <v>128</v>
      </c>
      <c r="J339" s="67">
        <v>2</v>
      </c>
      <c r="K339" s="69" t="s">
        <v>132</v>
      </c>
      <c r="L339" s="69" t="s">
        <v>108</v>
      </c>
      <c r="M339" s="118">
        <f t="shared" si="5"/>
        <v>705</v>
      </c>
      <c r="N339" s="118"/>
      <c r="U339" s="60"/>
    </row>
    <row r="340" spans="1:21">
      <c r="A340" s="69" t="s">
        <v>130</v>
      </c>
      <c r="B340" s="68">
        <v>0</v>
      </c>
      <c r="C340" s="68">
        <v>7710</v>
      </c>
      <c r="D340" s="67">
        <v>25</v>
      </c>
      <c r="E340" s="69">
        <v>114</v>
      </c>
      <c r="F340" s="67">
        <v>52</v>
      </c>
      <c r="G340" s="69" t="s">
        <v>95</v>
      </c>
      <c r="H340" s="69" t="s">
        <v>127</v>
      </c>
      <c r="I340" s="69" t="s">
        <v>128</v>
      </c>
      <c r="J340" s="67">
        <v>4</v>
      </c>
      <c r="K340" s="69" t="s">
        <v>132</v>
      </c>
      <c r="L340" s="69" t="s">
        <v>108</v>
      </c>
      <c r="M340" s="118">
        <f t="shared" si="5"/>
        <v>7710</v>
      </c>
      <c r="N340" s="118"/>
      <c r="U340" s="60"/>
    </row>
    <row r="341" spans="1:21">
      <c r="A341" s="69" t="s">
        <v>133</v>
      </c>
      <c r="B341" s="68">
        <v>0</v>
      </c>
      <c r="C341" s="68">
        <v>531</v>
      </c>
      <c r="D341" s="67">
        <v>13</v>
      </c>
      <c r="E341" s="69">
        <v>5</v>
      </c>
      <c r="F341" s="67">
        <v>45</v>
      </c>
      <c r="G341" s="69" t="s">
        <v>95</v>
      </c>
      <c r="H341" s="69" t="s">
        <v>127</v>
      </c>
      <c r="I341" s="69" t="s">
        <v>128</v>
      </c>
      <c r="J341" s="67">
        <v>2</v>
      </c>
      <c r="K341" s="69" t="s">
        <v>132</v>
      </c>
      <c r="L341" s="69" t="s">
        <v>98</v>
      </c>
      <c r="M341" s="118">
        <f t="shared" si="5"/>
        <v>531</v>
      </c>
      <c r="N341" s="118"/>
      <c r="U341" s="60"/>
    </row>
    <row r="342" spans="1:21">
      <c r="A342" s="69" t="s">
        <v>126</v>
      </c>
      <c r="B342" s="68">
        <v>5960</v>
      </c>
      <c r="C342" s="68">
        <v>129</v>
      </c>
      <c r="D342" s="67">
        <v>13</v>
      </c>
      <c r="E342" s="69">
        <v>16</v>
      </c>
      <c r="F342" s="67">
        <v>23</v>
      </c>
      <c r="G342" s="69" t="s">
        <v>95</v>
      </c>
      <c r="H342" s="69" t="s">
        <v>137</v>
      </c>
      <c r="I342" s="69" t="s">
        <v>128</v>
      </c>
      <c r="J342" s="67">
        <v>1</v>
      </c>
      <c r="K342" s="69" t="s">
        <v>132</v>
      </c>
      <c r="L342" s="69" t="s">
        <v>108</v>
      </c>
      <c r="M342" s="118">
        <f t="shared" si="5"/>
        <v>6089</v>
      </c>
      <c r="N342" s="118"/>
      <c r="U342" s="60"/>
    </row>
    <row r="343" spans="1:21">
      <c r="A343" s="69" t="s">
        <v>130</v>
      </c>
      <c r="B343" s="68">
        <v>0</v>
      </c>
      <c r="C343" s="68">
        <v>941</v>
      </c>
      <c r="D343" s="67">
        <v>13</v>
      </c>
      <c r="E343" s="69">
        <v>111</v>
      </c>
      <c r="F343" s="67">
        <v>41</v>
      </c>
      <c r="G343" s="69" t="s">
        <v>95</v>
      </c>
      <c r="H343" s="69" t="s">
        <v>127</v>
      </c>
      <c r="I343" s="69" t="s">
        <v>128</v>
      </c>
      <c r="J343" s="67">
        <v>4</v>
      </c>
      <c r="K343" s="69" t="s">
        <v>132</v>
      </c>
      <c r="L343" s="69" t="s">
        <v>108</v>
      </c>
      <c r="M343" s="118">
        <f t="shared" si="5"/>
        <v>941</v>
      </c>
      <c r="N343" s="118"/>
      <c r="U343" s="60"/>
    </row>
    <row r="344" spans="1:21">
      <c r="A344" s="69" t="s">
        <v>130</v>
      </c>
      <c r="B344" s="68">
        <v>759</v>
      </c>
      <c r="C344" s="68">
        <v>596</v>
      </c>
      <c r="D344" s="67">
        <v>10</v>
      </c>
      <c r="E344" s="69">
        <v>18</v>
      </c>
      <c r="F344" s="67">
        <v>28</v>
      </c>
      <c r="G344" s="69" t="s">
        <v>106</v>
      </c>
      <c r="H344" s="69" t="s">
        <v>131</v>
      </c>
      <c r="I344" s="69" t="s">
        <v>128</v>
      </c>
      <c r="J344" s="67">
        <v>2</v>
      </c>
      <c r="K344" s="69" t="s">
        <v>132</v>
      </c>
      <c r="L344" s="69" t="s">
        <v>98</v>
      </c>
      <c r="M344" s="118">
        <f t="shared" si="5"/>
        <v>1355</v>
      </c>
      <c r="N344" s="118"/>
      <c r="U344" s="60"/>
    </row>
    <row r="345" spans="1:21">
      <c r="A345" s="69" t="s">
        <v>130</v>
      </c>
      <c r="B345" s="68">
        <v>0</v>
      </c>
      <c r="C345" s="68">
        <v>987</v>
      </c>
      <c r="D345" s="67">
        <v>37</v>
      </c>
      <c r="E345" s="69">
        <v>101</v>
      </c>
      <c r="F345" s="67">
        <v>30</v>
      </c>
      <c r="G345" s="69" t="s">
        <v>95</v>
      </c>
      <c r="H345" s="69" t="s">
        <v>127</v>
      </c>
      <c r="I345" s="69" t="s">
        <v>128</v>
      </c>
      <c r="J345" s="67">
        <v>4</v>
      </c>
      <c r="K345" s="69" t="s">
        <v>132</v>
      </c>
      <c r="L345" s="69" t="s">
        <v>98</v>
      </c>
      <c r="M345" s="118">
        <f t="shared" si="5"/>
        <v>987</v>
      </c>
      <c r="N345" s="118"/>
      <c r="U345" s="60"/>
    </row>
    <row r="346" spans="1:21">
      <c r="A346" s="69" t="s">
        <v>126</v>
      </c>
      <c r="B346" s="68">
        <v>651</v>
      </c>
      <c r="C346" s="68">
        <v>0</v>
      </c>
      <c r="D346" s="67">
        <v>37</v>
      </c>
      <c r="E346" s="69">
        <v>102</v>
      </c>
      <c r="F346" s="67">
        <v>50</v>
      </c>
      <c r="G346" s="69" t="s">
        <v>95</v>
      </c>
      <c r="H346" s="69" t="s">
        <v>127</v>
      </c>
      <c r="I346" s="69" t="s">
        <v>128</v>
      </c>
      <c r="J346" s="67">
        <v>2</v>
      </c>
      <c r="K346" s="69" t="s">
        <v>132</v>
      </c>
      <c r="L346" s="69" t="s">
        <v>108</v>
      </c>
      <c r="M346" s="118">
        <f t="shared" si="5"/>
        <v>651</v>
      </c>
      <c r="N346" s="118"/>
      <c r="U346" s="60"/>
    </row>
    <row r="347" spans="1:21">
      <c r="A347" s="69" t="s">
        <v>138</v>
      </c>
      <c r="B347" s="68">
        <v>257</v>
      </c>
      <c r="C347" s="68">
        <v>460</v>
      </c>
      <c r="D347" s="67">
        <v>49</v>
      </c>
      <c r="E347" s="69">
        <v>75</v>
      </c>
      <c r="F347" s="67">
        <v>58</v>
      </c>
      <c r="G347" s="69" t="s">
        <v>106</v>
      </c>
      <c r="H347" s="69" t="s">
        <v>131</v>
      </c>
      <c r="I347" s="69" t="s">
        <v>136</v>
      </c>
      <c r="J347" s="67">
        <v>3</v>
      </c>
      <c r="K347" s="69" t="s">
        <v>132</v>
      </c>
      <c r="L347" s="69" t="s">
        <v>98</v>
      </c>
      <c r="M347" s="118">
        <f t="shared" si="5"/>
        <v>717</v>
      </c>
      <c r="N347" s="118"/>
      <c r="U347" s="60"/>
    </row>
    <row r="348" spans="1:21">
      <c r="A348" s="69" t="s">
        <v>126</v>
      </c>
      <c r="B348" s="68">
        <v>955</v>
      </c>
      <c r="C348" s="68">
        <v>0</v>
      </c>
      <c r="D348" s="67">
        <v>49</v>
      </c>
      <c r="E348" s="69">
        <v>29</v>
      </c>
      <c r="F348" s="67">
        <v>36</v>
      </c>
      <c r="G348" s="69" t="s">
        <v>95</v>
      </c>
      <c r="H348" s="69" t="s">
        <v>127</v>
      </c>
      <c r="I348" s="69" t="s">
        <v>128</v>
      </c>
      <c r="J348" s="67">
        <v>3</v>
      </c>
      <c r="K348" s="69" t="s">
        <v>132</v>
      </c>
      <c r="L348" s="69" t="s">
        <v>108</v>
      </c>
      <c r="M348" s="118">
        <f t="shared" si="5"/>
        <v>955</v>
      </c>
      <c r="N348" s="118"/>
      <c r="U348" s="60"/>
    </row>
    <row r="349" spans="1:21">
      <c r="A349" s="69" t="s">
        <v>126</v>
      </c>
      <c r="B349" s="68">
        <v>0</v>
      </c>
      <c r="C349" s="68">
        <v>798</v>
      </c>
      <c r="D349" s="67">
        <v>25</v>
      </c>
      <c r="E349" s="69">
        <v>42</v>
      </c>
      <c r="F349" s="67">
        <v>23</v>
      </c>
      <c r="G349" s="69" t="s">
        <v>95</v>
      </c>
      <c r="H349" s="69" t="s">
        <v>127</v>
      </c>
      <c r="I349" s="69" t="s">
        <v>136</v>
      </c>
      <c r="J349" s="67">
        <v>4</v>
      </c>
      <c r="K349" s="69" t="s">
        <v>129</v>
      </c>
      <c r="L349" s="69" t="s">
        <v>98</v>
      </c>
      <c r="M349" s="118">
        <f t="shared" si="5"/>
        <v>798</v>
      </c>
      <c r="N349" s="118"/>
      <c r="U349" s="60"/>
    </row>
    <row r="350" spans="1:21">
      <c r="A350" s="69" t="s">
        <v>126</v>
      </c>
      <c r="B350" s="68">
        <v>8249</v>
      </c>
      <c r="C350" s="68">
        <v>0</v>
      </c>
      <c r="D350" s="67">
        <v>31</v>
      </c>
      <c r="E350" s="69">
        <v>77</v>
      </c>
      <c r="F350" s="67">
        <v>48</v>
      </c>
      <c r="G350" s="69" t="s">
        <v>95</v>
      </c>
      <c r="H350" s="69" t="s">
        <v>127</v>
      </c>
      <c r="I350" s="69" t="s">
        <v>128</v>
      </c>
      <c r="J350" s="67">
        <v>4</v>
      </c>
      <c r="K350" s="69" t="s">
        <v>129</v>
      </c>
      <c r="L350" s="69" t="s">
        <v>108</v>
      </c>
      <c r="M350" s="118">
        <f t="shared" si="5"/>
        <v>8249</v>
      </c>
      <c r="N350" s="118"/>
      <c r="U350" s="60"/>
    </row>
    <row r="351" spans="1:21">
      <c r="A351" s="69" t="s">
        <v>126</v>
      </c>
      <c r="B351" s="68">
        <v>0</v>
      </c>
      <c r="C351" s="68">
        <v>959</v>
      </c>
      <c r="D351" s="67">
        <v>11</v>
      </c>
      <c r="E351" s="69">
        <v>21</v>
      </c>
      <c r="F351" s="67">
        <v>37</v>
      </c>
      <c r="G351" s="69" t="s">
        <v>95</v>
      </c>
      <c r="H351" s="69" t="s">
        <v>127</v>
      </c>
      <c r="I351" s="69" t="s">
        <v>128</v>
      </c>
      <c r="J351" s="67">
        <v>4</v>
      </c>
      <c r="K351" s="69" t="s">
        <v>132</v>
      </c>
      <c r="L351" s="69" t="s">
        <v>108</v>
      </c>
      <c r="M351" s="118">
        <f t="shared" si="5"/>
        <v>959</v>
      </c>
      <c r="N351" s="118"/>
      <c r="U351" s="60"/>
    </row>
    <row r="352" spans="1:21">
      <c r="A352" s="69" t="s">
        <v>126</v>
      </c>
      <c r="B352" s="68">
        <v>956</v>
      </c>
      <c r="C352" s="68">
        <v>1482</v>
      </c>
      <c r="D352" s="67">
        <v>46</v>
      </c>
      <c r="E352" s="69">
        <v>19</v>
      </c>
      <c r="F352" s="67">
        <v>20</v>
      </c>
      <c r="G352" s="69" t="s">
        <v>95</v>
      </c>
      <c r="H352" s="69" t="s">
        <v>127</v>
      </c>
      <c r="I352" s="69" t="s">
        <v>136</v>
      </c>
      <c r="J352" s="67">
        <v>4</v>
      </c>
      <c r="K352" s="69" t="s">
        <v>132</v>
      </c>
      <c r="L352" s="69" t="s">
        <v>98</v>
      </c>
      <c r="M352" s="118">
        <f t="shared" si="5"/>
        <v>2438</v>
      </c>
      <c r="N352" s="118"/>
      <c r="U352" s="60"/>
    </row>
    <row r="353" spans="1:21">
      <c r="A353" s="69" t="s">
        <v>133</v>
      </c>
      <c r="B353" s="68">
        <v>382</v>
      </c>
      <c r="C353" s="68">
        <v>883</v>
      </c>
      <c r="D353" s="67">
        <v>31</v>
      </c>
      <c r="E353" s="69">
        <v>20</v>
      </c>
      <c r="F353" s="67">
        <v>23</v>
      </c>
      <c r="G353" s="69" t="s">
        <v>106</v>
      </c>
      <c r="H353" s="69" t="s">
        <v>131</v>
      </c>
      <c r="I353" s="69" t="s">
        <v>128</v>
      </c>
      <c r="J353" s="67">
        <v>2</v>
      </c>
      <c r="K353" s="69" t="s">
        <v>132</v>
      </c>
      <c r="L353" s="69" t="s">
        <v>98</v>
      </c>
      <c r="M353" s="118">
        <f t="shared" si="5"/>
        <v>1265</v>
      </c>
      <c r="N353" s="118"/>
      <c r="U353" s="60"/>
    </row>
    <row r="354" spans="1:21">
      <c r="A354" s="69" t="s">
        <v>130</v>
      </c>
      <c r="B354" s="68">
        <v>0</v>
      </c>
      <c r="C354" s="68">
        <v>12721</v>
      </c>
      <c r="D354" s="67">
        <v>37</v>
      </c>
      <c r="E354" s="69">
        <v>31</v>
      </c>
      <c r="F354" s="67">
        <v>39</v>
      </c>
      <c r="G354" s="69" t="s">
        <v>106</v>
      </c>
      <c r="H354" s="69" t="s">
        <v>131</v>
      </c>
      <c r="I354" s="69" t="s">
        <v>128</v>
      </c>
      <c r="J354" s="67">
        <v>4</v>
      </c>
      <c r="K354" s="69" t="s">
        <v>132</v>
      </c>
      <c r="L354" s="69" t="s">
        <v>108</v>
      </c>
      <c r="M354" s="118">
        <f t="shared" si="5"/>
        <v>12721</v>
      </c>
      <c r="N354" s="118"/>
      <c r="U354" s="60"/>
    </row>
    <row r="355" spans="1:21">
      <c r="A355" s="69" t="s">
        <v>135</v>
      </c>
      <c r="B355" s="68">
        <v>842</v>
      </c>
      <c r="C355" s="68">
        <v>0</v>
      </c>
      <c r="D355" s="67">
        <v>37</v>
      </c>
      <c r="E355" s="69">
        <v>9</v>
      </c>
      <c r="F355" s="67">
        <v>34</v>
      </c>
      <c r="G355" s="69" t="s">
        <v>95</v>
      </c>
      <c r="H355" s="69" t="s">
        <v>127</v>
      </c>
      <c r="I355" s="69" t="s">
        <v>100</v>
      </c>
      <c r="J355" s="67">
        <v>4</v>
      </c>
      <c r="K355" s="69" t="s">
        <v>129</v>
      </c>
      <c r="L355" s="69" t="s">
        <v>108</v>
      </c>
      <c r="M355" s="118">
        <f t="shared" si="5"/>
        <v>842</v>
      </c>
      <c r="N355" s="118"/>
      <c r="U355" s="60"/>
    </row>
    <row r="356" spans="1:21">
      <c r="A356" s="69" t="s">
        <v>142</v>
      </c>
      <c r="B356" s="68">
        <v>3111</v>
      </c>
      <c r="C356" s="68">
        <v>0</v>
      </c>
      <c r="D356" s="67">
        <v>13</v>
      </c>
      <c r="E356" s="69">
        <v>27</v>
      </c>
      <c r="F356" s="67">
        <v>22</v>
      </c>
      <c r="G356" s="69" t="s">
        <v>106</v>
      </c>
      <c r="H356" s="69" t="s">
        <v>131</v>
      </c>
      <c r="I356" s="69" t="s">
        <v>128</v>
      </c>
      <c r="J356" s="67">
        <v>4</v>
      </c>
      <c r="K356" s="69" t="s">
        <v>132</v>
      </c>
      <c r="L356" s="69" t="s">
        <v>108</v>
      </c>
      <c r="M356" s="118">
        <f t="shared" si="5"/>
        <v>3111</v>
      </c>
      <c r="N356" s="118"/>
      <c r="U356" s="60"/>
    </row>
    <row r="357" spans="1:21">
      <c r="A357" s="69" t="s">
        <v>126</v>
      </c>
      <c r="B357" s="68">
        <v>0</v>
      </c>
      <c r="C357" s="68">
        <v>302</v>
      </c>
      <c r="D357" s="67">
        <v>10</v>
      </c>
      <c r="E357" s="69">
        <v>30</v>
      </c>
      <c r="F357" s="67">
        <v>21</v>
      </c>
      <c r="G357" s="69" t="s">
        <v>95</v>
      </c>
      <c r="H357" s="69" t="s">
        <v>127</v>
      </c>
      <c r="I357" s="69" t="s">
        <v>128</v>
      </c>
      <c r="J357" s="67">
        <v>2</v>
      </c>
      <c r="K357" s="69" t="s">
        <v>132</v>
      </c>
      <c r="L357" s="69" t="s">
        <v>98</v>
      </c>
      <c r="M357" s="118">
        <f t="shared" si="5"/>
        <v>302</v>
      </c>
      <c r="N357" s="118"/>
      <c r="U357" s="60"/>
    </row>
    <row r="358" spans="1:21">
      <c r="A358" s="69" t="s">
        <v>130</v>
      </c>
      <c r="B358" s="68">
        <v>0</v>
      </c>
      <c r="C358" s="68">
        <v>538</v>
      </c>
      <c r="D358" s="67">
        <v>25</v>
      </c>
      <c r="E358" s="69">
        <v>59</v>
      </c>
      <c r="F358" s="67">
        <v>38</v>
      </c>
      <c r="G358" s="69" t="s">
        <v>95</v>
      </c>
      <c r="H358" s="69" t="s">
        <v>127</v>
      </c>
      <c r="I358" s="69" t="s">
        <v>136</v>
      </c>
      <c r="J358" s="67">
        <v>2</v>
      </c>
      <c r="K358" s="69" t="s">
        <v>134</v>
      </c>
      <c r="L358" s="69" t="s">
        <v>98</v>
      </c>
      <c r="M358" s="118">
        <f t="shared" si="5"/>
        <v>538</v>
      </c>
      <c r="N358" s="118"/>
      <c r="U358" s="60"/>
    </row>
    <row r="359" spans="1:21">
      <c r="A359" s="69" t="s">
        <v>126</v>
      </c>
      <c r="B359" s="68">
        <v>2846</v>
      </c>
      <c r="C359" s="68">
        <v>0</v>
      </c>
      <c r="D359" s="67">
        <v>13</v>
      </c>
      <c r="E359" s="69">
        <v>14</v>
      </c>
      <c r="F359" s="67">
        <v>36</v>
      </c>
      <c r="G359" s="69" t="s">
        <v>95</v>
      </c>
      <c r="H359" s="69" t="s">
        <v>127</v>
      </c>
      <c r="I359" s="69" t="s">
        <v>100</v>
      </c>
      <c r="J359" s="67">
        <v>4</v>
      </c>
      <c r="K359" s="69" t="s">
        <v>132</v>
      </c>
      <c r="L359" s="69" t="s">
        <v>108</v>
      </c>
      <c r="M359" s="118">
        <f t="shared" si="5"/>
        <v>2846</v>
      </c>
      <c r="N359" s="118"/>
      <c r="U359" s="60"/>
    </row>
    <row r="360" spans="1:21">
      <c r="A360" s="69" t="s">
        <v>126</v>
      </c>
      <c r="B360" s="68">
        <v>231</v>
      </c>
      <c r="C360" s="68">
        <v>702</v>
      </c>
      <c r="D360" s="67">
        <v>10</v>
      </c>
      <c r="E360" s="69">
        <v>99</v>
      </c>
      <c r="F360" s="67">
        <v>26</v>
      </c>
      <c r="G360" s="69" t="s">
        <v>95</v>
      </c>
      <c r="H360" s="69" t="s">
        <v>127</v>
      </c>
      <c r="I360" s="69" t="s">
        <v>128</v>
      </c>
      <c r="J360" s="67">
        <v>4</v>
      </c>
      <c r="K360" s="69" t="s">
        <v>129</v>
      </c>
      <c r="L360" s="69" t="s">
        <v>108</v>
      </c>
      <c r="M360" s="118">
        <f t="shared" si="5"/>
        <v>933</v>
      </c>
      <c r="N360" s="118"/>
      <c r="U360" s="60"/>
    </row>
    <row r="361" spans="1:21">
      <c r="A361" s="69" t="s">
        <v>142</v>
      </c>
      <c r="B361" s="68">
        <v>0</v>
      </c>
      <c r="C361" s="68">
        <v>2688</v>
      </c>
      <c r="D361" s="67">
        <v>10</v>
      </c>
      <c r="E361" s="69">
        <v>89</v>
      </c>
      <c r="F361" s="67">
        <v>47</v>
      </c>
      <c r="G361" s="69" t="s">
        <v>95</v>
      </c>
      <c r="H361" s="69" t="s">
        <v>127</v>
      </c>
      <c r="I361" s="69" t="s">
        <v>128</v>
      </c>
      <c r="J361" s="67">
        <v>4</v>
      </c>
      <c r="K361" s="69" t="s">
        <v>132</v>
      </c>
      <c r="L361" s="69" t="s">
        <v>108</v>
      </c>
      <c r="M361" s="118">
        <f t="shared" si="5"/>
        <v>2688</v>
      </c>
      <c r="N361" s="118"/>
      <c r="U361" s="60"/>
    </row>
    <row r="362" spans="1:21">
      <c r="A362" s="69" t="s">
        <v>126</v>
      </c>
      <c r="B362" s="68">
        <v>17366</v>
      </c>
      <c r="C362" s="68">
        <v>0</v>
      </c>
      <c r="D362" s="67">
        <v>16</v>
      </c>
      <c r="E362" s="69">
        <v>21</v>
      </c>
      <c r="F362" s="67">
        <v>38</v>
      </c>
      <c r="G362" s="69" t="s">
        <v>95</v>
      </c>
      <c r="H362" s="69" t="s">
        <v>127</v>
      </c>
      <c r="I362" s="69" t="s">
        <v>100</v>
      </c>
      <c r="J362" s="67">
        <v>4</v>
      </c>
      <c r="K362" s="69" t="s">
        <v>132</v>
      </c>
      <c r="L362" s="69" t="s">
        <v>98</v>
      </c>
      <c r="M362" s="118">
        <f t="shared" si="5"/>
        <v>17366</v>
      </c>
      <c r="N362" s="118"/>
      <c r="U362" s="60"/>
    </row>
    <row r="363" spans="1:21">
      <c r="A363" s="69" t="s">
        <v>126</v>
      </c>
      <c r="B363" s="68">
        <v>0</v>
      </c>
      <c r="C363" s="68">
        <v>425</v>
      </c>
      <c r="D363" s="67">
        <v>13</v>
      </c>
      <c r="E363" s="69">
        <v>10</v>
      </c>
      <c r="F363" s="67">
        <v>27</v>
      </c>
      <c r="G363" s="69" t="s">
        <v>95</v>
      </c>
      <c r="H363" s="69" t="s">
        <v>127</v>
      </c>
      <c r="I363" s="69" t="s">
        <v>136</v>
      </c>
      <c r="J363" s="67">
        <v>2</v>
      </c>
      <c r="K363" s="69" t="s">
        <v>132</v>
      </c>
      <c r="L363" s="69" t="s">
        <v>98</v>
      </c>
      <c r="M363" s="118">
        <f t="shared" si="5"/>
        <v>425</v>
      </c>
      <c r="N363" s="118"/>
      <c r="U363" s="60"/>
    </row>
    <row r="364" spans="1:21">
      <c r="A364" s="69" t="s">
        <v>133</v>
      </c>
      <c r="B364" s="68">
        <v>332</v>
      </c>
      <c r="C364" s="68">
        <v>214</v>
      </c>
      <c r="D364" s="67">
        <v>25</v>
      </c>
      <c r="E364" s="69">
        <v>2</v>
      </c>
      <c r="F364" s="67">
        <v>25</v>
      </c>
      <c r="G364" s="69" t="s">
        <v>95</v>
      </c>
      <c r="H364" s="69" t="s">
        <v>127</v>
      </c>
      <c r="I364" s="69" t="s">
        <v>128</v>
      </c>
      <c r="J364" s="67">
        <v>1</v>
      </c>
      <c r="K364" s="69" t="s">
        <v>132</v>
      </c>
      <c r="L364" s="69" t="s">
        <v>108</v>
      </c>
      <c r="M364" s="118">
        <f t="shared" si="5"/>
        <v>546</v>
      </c>
      <c r="N364" s="118"/>
      <c r="U364" s="60"/>
    </row>
    <row r="365" spans="1:21">
      <c r="A365" s="69" t="s">
        <v>126</v>
      </c>
      <c r="B365" s="68">
        <v>242</v>
      </c>
      <c r="C365" s="68">
        <v>0</v>
      </c>
      <c r="D365" s="67">
        <v>19</v>
      </c>
      <c r="E365" s="69">
        <v>6</v>
      </c>
      <c r="F365" s="67">
        <v>28</v>
      </c>
      <c r="G365" s="69" t="s">
        <v>95</v>
      </c>
      <c r="H365" s="69" t="s">
        <v>127</v>
      </c>
      <c r="I365" s="69" t="s">
        <v>128</v>
      </c>
      <c r="J365" s="67">
        <v>3</v>
      </c>
      <c r="K365" s="69" t="s">
        <v>132</v>
      </c>
      <c r="L365" s="69" t="s">
        <v>108</v>
      </c>
      <c r="M365" s="118">
        <f t="shared" si="5"/>
        <v>242</v>
      </c>
      <c r="N365" s="118"/>
      <c r="U365" s="60"/>
    </row>
    <row r="366" spans="1:21">
      <c r="A366" s="69" t="s">
        <v>133</v>
      </c>
      <c r="B366" s="68">
        <v>0</v>
      </c>
      <c r="C366" s="68">
        <v>272</v>
      </c>
      <c r="D366" s="67">
        <v>7</v>
      </c>
      <c r="E366" s="69">
        <v>90</v>
      </c>
      <c r="F366" s="67">
        <v>67</v>
      </c>
      <c r="G366" s="69" t="s">
        <v>95</v>
      </c>
      <c r="H366" s="69" t="s">
        <v>127</v>
      </c>
      <c r="I366" s="69" t="s">
        <v>128</v>
      </c>
      <c r="J366" s="67">
        <v>4</v>
      </c>
      <c r="K366" s="69" t="s">
        <v>134</v>
      </c>
      <c r="L366" s="69" t="s">
        <v>98</v>
      </c>
      <c r="M366" s="118">
        <f t="shared" si="5"/>
        <v>272</v>
      </c>
      <c r="N366" s="118"/>
      <c r="U366" s="60"/>
    </row>
    <row r="367" spans="1:21">
      <c r="A367" s="69" t="s">
        <v>138</v>
      </c>
      <c r="B367" s="68">
        <v>929</v>
      </c>
      <c r="C367" s="68">
        <v>124</v>
      </c>
      <c r="D367" s="67">
        <v>9</v>
      </c>
      <c r="E367" s="69">
        <v>1</v>
      </c>
      <c r="F367" s="67">
        <v>25</v>
      </c>
      <c r="G367" s="69" t="s">
        <v>95</v>
      </c>
      <c r="H367" s="69" t="s">
        <v>137</v>
      </c>
      <c r="I367" s="69" t="s">
        <v>128</v>
      </c>
      <c r="J367" s="67">
        <v>2</v>
      </c>
      <c r="K367" s="69" t="s">
        <v>132</v>
      </c>
      <c r="L367" s="69" t="s">
        <v>108</v>
      </c>
      <c r="M367" s="118">
        <f t="shared" si="5"/>
        <v>1053</v>
      </c>
      <c r="N367" s="118"/>
      <c r="U367" s="60"/>
    </row>
    <row r="368" spans="1:21">
      <c r="A368" s="69" t="s">
        <v>126</v>
      </c>
      <c r="B368" s="68">
        <v>0</v>
      </c>
      <c r="C368" s="68">
        <v>17124</v>
      </c>
      <c r="D368" s="67">
        <v>13</v>
      </c>
      <c r="E368" s="69">
        <v>95</v>
      </c>
      <c r="F368" s="67">
        <v>34</v>
      </c>
      <c r="G368" s="69" t="s">
        <v>95</v>
      </c>
      <c r="H368" s="69" t="s">
        <v>137</v>
      </c>
      <c r="I368" s="69" t="s">
        <v>128</v>
      </c>
      <c r="J368" s="67">
        <v>1</v>
      </c>
      <c r="K368" s="69" t="s">
        <v>132</v>
      </c>
      <c r="L368" s="69" t="s">
        <v>108</v>
      </c>
      <c r="M368" s="118">
        <f t="shared" si="5"/>
        <v>17124</v>
      </c>
      <c r="N368" s="118"/>
      <c r="U368" s="60"/>
    </row>
    <row r="369" spans="1:21">
      <c r="A369" s="69" t="s">
        <v>141</v>
      </c>
      <c r="B369" s="68">
        <v>0</v>
      </c>
      <c r="C369" s="68">
        <v>612</v>
      </c>
      <c r="D369" s="67">
        <v>49</v>
      </c>
      <c r="E369" s="69">
        <v>32</v>
      </c>
      <c r="F369" s="67">
        <v>38</v>
      </c>
      <c r="G369" s="69" t="s">
        <v>95</v>
      </c>
      <c r="H369" s="69" t="s">
        <v>127</v>
      </c>
      <c r="I369" s="69" t="s">
        <v>100</v>
      </c>
      <c r="J369" s="67">
        <v>4</v>
      </c>
      <c r="K369" s="69" t="s">
        <v>132</v>
      </c>
      <c r="L369" s="69" t="s">
        <v>98</v>
      </c>
      <c r="M369" s="118">
        <f t="shared" si="5"/>
        <v>612</v>
      </c>
      <c r="N369" s="118"/>
      <c r="U369" s="60"/>
    </row>
    <row r="370" spans="1:21">
      <c r="A370" s="69" t="s">
        <v>133</v>
      </c>
      <c r="B370" s="68">
        <v>0</v>
      </c>
      <c r="C370" s="68">
        <v>862</v>
      </c>
      <c r="D370" s="67">
        <v>49</v>
      </c>
      <c r="E370" s="69">
        <v>62</v>
      </c>
      <c r="F370" s="67">
        <v>41</v>
      </c>
      <c r="G370" s="69" t="s">
        <v>95</v>
      </c>
      <c r="H370" s="69" t="s">
        <v>127</v>
      </c>
      <c r="I370" s="69" t="s">
        <v>100</v>
      </c>
      <c r="J370" s="67">
        <v>4</v>
      </c>
      <c r="K370" s="69" t="s">
        <v>134</v>
      </c>
      <c r="L370" s="69" t="s">
        <v>98</v>
      </c>
      <c r="M370" s="118">
        <f t="shared" si="5"/>
        <v>862</v>
      </c>
      <c r="N370" s="118"/>
      <c r="U370" s="60"/>
    </row>
    <row r="371" spans="1:21">
      <c r="A371" s="69" t="s">
        <v>130</v>
      </c>
      <c r="B371" s="68">
        <v>0</v>
      </c>
      <c r="C371" s="68">
        <v>146</v>
      </c>
      <c r="D371" s="67">
        <v>25</v>
      </c>
      <c r="E371" s="69">
        <v>46</v>
      </c>
      <c r="F371" s="67">
        <v>26</v>
      </c>
      <c r="G371" s="69" t="s">
        <v>95</v>
      </c>
      <c r="H371" s="69" t="s">
        <v>127</v>
      </c>
      <c r="I371" s="69" t="s">
        <v>128</v>
      </c>
      <c r="J371" s="67">
        <v>4</v>
      </c>
      <c r="K371" s="69" t="s">
        <v>132</v>
      </c>
      <c r="L371" s="69" t="s">
        <v>98</v>
      </c>
      <c r="M371" s="118">
        <f t="shared" si="5"/>
        <v>146</v>
      </c>
      <c r="N371" s="118"/>
      <c r="U371" s="60"/>
    </row>
    <row r="372" spans="1:21">
      <c r="A372" s="69" t="s">
        <v>133</v>
      </c>
      <c r="B372" s="68">
        <v>0</v>
      </c>
      <c r="C372" s="68">
        <v>14190</v>
      </c>
      <c r="D372" s="67">
        <v>37</v>
      </c>
      <c r="E372" s="69">
        <v>92</v>
      </c>
      <c r="F372" s="67">
        <v>35</v>
      </c>
      <c r="G372" s="69" t="s">
        <v>95</v>
      </c>
      <c r="H372" s="69" t="s">
        <v>127</v>
      </c>
      <c r="I372" s="69" t="s">
        <v>128</v>
      </c>
      <c r="J372" s="67">
        <v>4</v>
      </c>
      <c r="K372" s="69" t="s">
        <v>132</v>
      </c>
      <c r="L372" s="69" t="s">
        <v>108</v>
      </c>
      <c r="M372" s="118">
        <f t="shared" si="5"/>
        <v>14190</v>
      </c>
      <c r="N372" s="118"/>
      <c r="U372" s="60"/>
    </row>
    <row r="373" spans="1:21">
      <c r="A373" s="69" t="s">
        <v>141</v>
      </c>
      <c r="B373" s="68">
        <v>0</v>
      </c>
      <c r="C373" s="68">
        <v>396</v>
      </c>
      <c r="D373" s="67">
        <v>49</v>
      </c>
      <c r="E373" s="69">
        <v>73</v>
      </c>
      <c r="F373" s="67">
        <v>45</v>
      </c>
      <c r="G373" s="69" t="s">
        <v>95</v>
      </c>
      <c r="H373" s="69" t="s">
        <v>127</v>
      </c>
      <c r="I373" s="69" t="s">
        <v>100</v>
      </c>
      <c r="J373" s="67">
        <v>4</v>
      </c>
      <c r="K373" s="69" t="s">
        <v>132</v>
      </c>
      <c r="L373" s="69" t="s">
        <v>98</v>
      </c>
      <c r="M373" s="118">
        <f t="shared" si="5"/>
        <v>396</v>
      </c>
      <c r="N373" s="118"/>
      <c r="U373" s="60"/>
    </row>
    <row r="374" spans="1:21">
      <c r="A374" s="69" t="s">
        <v>126</v>
      </c>
      <c r="B374" s="68">
        <v>0</v>
      </c>
      <c r="C374" s="68">
        <v>519</v>
      </c>
      <c r="D374" s="67">
        <v>31</v>
      </c>
      <c r="E374" s="69">
        <v>23</v>
      </c>
      <c r="F374" s="67">
        <v>32</v>
      </c>
      <c r="G374" s="69" t="s">
        <v>106</v>
      </c>
      <c r="H374" s="69" t="s">
        <v>131</v>
      </c>
      <c r="I374" s="69" t="s">
        <v>128</v>
      </c>
      <c r="J374" s="67">
        <v>2</v>
      </c>
      <c r="K374" s="69" t="s">
        <v>132</v>
      </c>
      <c r="L374" s="69" t="s">
        <v>108</v>
      </c>
      <c r="M374" s="118">
        <f t="shared" si="5"/>
        <v>519</v>
      </c>
      <c r="N374" s="118"/>
      <c r="U374" s="60"/>
    </row>
    <row r="375" spans="1:21">
      <c r="A375" s="69" t="s">
        <v>141</v>
      </c>
      <c r="B375" s="68">
        <v>646</v>
      </c>
      <c r="C375" s="68">
        <v>0</v>
      </c>
      <c r="D375" s="67">
        <v>25</v>
      </c>
      <c r="E375" s="69">
        <v>9</v>
      </c>
      <c r="F375" s="67">
        <v>47</v>
      </c>
      <c r="G375" s="69" t="s">
        <v>95</v>
      </c>
      <c r="H375" s="69" t="s">
        <v>131</v>
      </c>
      <c r="I375" s="69" t="s">
        <v>100</v>
      </c>
      <c r="J375" s="67">
        <v>4</v>
      </c>
      <c r="K375" s="69" t="s">
        <v>132</v>
      </c>
      <c r="L375" s="69" t="s">
        <v>108</v>
      </c>
      <c r="M375" s="118">
        <f t="shared" si="5"/>
        <v>646</v>
      </c>
      <c r="N375" s="118"/>
      <c r="U375" s="60"/>
    </row>
    <row r="376" spans="1:21">
      <c r="A376" s="69" t="s">
        <v>133</v>
      </c>
      <c r="B376" s="68">
        <v>538</v>
      </c>
      <c r="C376" s="68">
        <v>344</v>
      </c>
      <c r="D376" s="67">
        <v>13</v>
      </c>
      <c r="E376" s="69">
        <v>40</v>
      </c>
      <c r="F376" s="67">
        <v>24</v>
      </c>
      <c r="G376" s="69" t="s">
        <v>95</v>
      </c>
      <c r="H376" s="69" t="s">
        <v>137</v>
      </c>
      <c r="I376" s="69" t="s">
        <v>128</v>
      </c>
      <c r="J376" s="67">
        <v>3</v>
      </c>
      <c r="K376" s="69" t="s">
        <v>129</v>
      </c>
      <c r="L376" s="69" t="s">
        <v>98</v>
      </c>
      <c r="M376" s="118">
        <f t="shared" si="5"/>
        <v>882</v>
      </c>
      <c r="N376" s="118"/>
      <c r="U376" s="60"/>
    </row>
    <row r="377" spans="1:21">
      <c r="A377" s="69" t="s">
        <v>130</v>
      </c>
      <c r="B377" s="68">
        <v>0</v>
      </c>
      <c r="C377" s="68">
        <v>204</v>
      </c>
      <c r="D377" s="67">
        <v>31</v>
      </c>
      <c r="E377" s="69">
        <v>5</v>
      </c>
      <c r="F377" s="67">
        <v>30</v>
      </c>
      <c r="G377" s="69" t="s">
        <v>95</v>
      </c>
      <c r="H377" s="69" t="s">
        <v>131</v>
      </c>
      <c r="I377" s="69" t="s">
        <v>128</v>
      </c>
      <c r="J377" s="67">
        <v>4</v>
      </c>
      <c r="K377" s="69" t="s">
        <v>129</v>
      </c>
      <c r="L377" s="69" t="s">
        <v>98</v>
      </c>
      <c r="M377" s="118">
        <f t="shared" si="5"/>
        <v>204</v>
      </c>
      <c r="N377" s="118"/>
      <c r="U377" s="60"/>
    </row>
    <row r="378" spans="1:21">
      <c r="A378" s="69" t="s">
        <v>126</v>
      </c>
      <c r="B378" s="68">
        <v>0</v>
      </c>
      <c r="C378" s="68">
        <v>148</v>
      </c>
      <c r="D378" s="67">
        <v>43</v>
      </c>
      <c r="E378" s="69">
        <v>2</v>
      </c>
      <c r="F378" s="67">
        <v>33</v>
      </c>
      <c r="G378" s="69" t="s">
        <v>95</v>
      </c>
      <c r="H378" s="69" t="s">
        <v>127</v>
      </c>
      <c r="I378" s="69" t="s">
        <v>128</v>
      </c>
      <c r="J378" s="67">
        <v>3</v>
      </c>
      <c r="K378" s="69" t="s">
        <v>132</v>
      </c>
      <c r="L378" s="69" t="s">
        <v>98</v>
      </c>
      <c r="M378" s="118">
        <f t="shared" si="5"/>
        <v>148</v>
      </c>
      <c r="N378" s="118"/>
      <c r="U378" s="60"/>
    </row>
    <row r="379" spans="1:21">
      <c r="A379" s="69" t="s">
        <v>130</v>
      </c>
      <c r="B379" s="68">
        <v>0</v>
      </c>
      <c r="C379" s="68">
        <v>435</v>
      </c>
      <c r="D379" s="67">
        <v>19</v>
      </c>
      <c r="E379" s="69">
        <v>16</v>
      </c>
      <c r="F379" s="67">
        <v>23</v>
      </c>
      <c r="G379" s="69" t="s">
        <v>106</v>
      </c>
      <c r="H379" s="69" t="s">
        <v>131</v>
      </c>
      <c r="I379" s="69" t="s">
        <v>136</v>
      </c>
      <c r="J379" s="67">
        <v>4</v>
      </c>
      <c r="K379" s="69" t="s">
        <v>132</v>
      </c>
      <c r="L379" s="69" t="s">
        <v>98</v>
      </c>
      <c r="M379" s="118">
        <f t="shared" si="5"/>
        <v>435</v>
      </c>
      <c r="N379" s="118"/>
      <c r="U379" s="60"/>
    </row>
    <row r="380" spans="1:21">
      <c r="A380" s="69" t="s">
        <v>126</v>
      </c>
      <c r="B380" s="68">
        <v>0</v>
      </c>
      <c r="C380" s="68">
        <v>914</v>
      </c>
      <c r="D380" s="67">
        <v>19</v>
      </c>
      <c r="E380" s="69">
        <v>0</v>
      </c>
      <c r="F380" s="67">
        <v>21</v>
      </c>
      <c r="G380" s="69" t="s">
        <v>106</v>
      </c>
      <c r="H380" s="69" t="s">
        <v>131</v>
      </c>
      <c r="I380" s="69" t="s">
        <v>136</v>
      </c>
      <c r="J380" s="67">
        <v>4</v>
      </c>
      <c r="K380" s="69" t="s">
        <v>132</v>
      </c>
      <c r="L380" s="69" t="s">
        <v>98</v>
      </c>
      <c r="M380" s="118">
        <f t="shared" si="5"/>
        <v>914</v>
      </c>
      <c r="N380" s="118"/>
      <c r="U380" s="60"/>
    </row>
    <row r="381" spans="1:21">
      <c r="A381" s="69" t="s">
        <v>133</v>
      </c>
      <c r="B381" s="68">
        <v>135</v>
      </c>
      <c r="C381" s="68">
        <v>0</v>
      </c>
      <c r="D381" s="67">
        <v>37</v>
      </c>
      <c r="E381" s="69">
        <v>7</v>
      </c>
      <c r="F381" s="67">
        <v>36</v>
      </c>
      <c r="G381" s="69" t="s">
        <v>95</v>
      </c>
      <c r="H381" s="69" t="s">
        <v>127</v>
      </c>
      <c r="I381" s="69" t="s">
        <v>100</v>
      </c>
      <c r="J381" s="67">
        <v>4</v>
      </c>
      <c r="K381" s="69" t="s">
        <v>132</v>
      </c>
      <c r="L381" s="69" t="s">
        <v>98</v>
      </c>
      <c r="M381" s="118">
        <f t="shared" si="5"/>
        <v>135</v>
      </c>
      <c r="N381" s="118"/>
      <c r="U381" s="60"/>
    </row>
    <row r="382" spans="1:21">
      <c r="A382" s="69" t="s">
        <v>141</v>
      </c>
      <c r="B382" s="68">
        <v>2472</v>
      </c>
      <c r="C382" s="68">
        <v>0</v>
      </c>
      <c r="D382" s="67">
        <v>37</v>
      </c>
      <c r="E382" s="69">
        <v>41</v>
      </c>
      <c r="F382" s="67">
        <v>30</v>
      </c>
      <c r="G382" s="69" t="s">
        <v>95</v>
      </c>
      <c r="H382" s="69" t="s">
        <v>127</v>
      </c>
      <c r="I382" s="69" t="s">
        <v>128</v>
      </c>
      <c r="J382" s="67">
        <v>2</v>
      </c>
      <c r="K382" s="69" t="s">
        <v>134</v>
      </c>
      <c r="L382" s="69" t="s">
        <v>108</v>
      </c>
      <c r="M382" s="118">
        <f t="shared" si="5"/>
        <v>2472</v>
      </c>
      <c r="N382" s="118"/>
      <c r="U382" s="60"/>
    </row>
    <row r="383" spans="1:21">
      <c r="A383" s="69" t="s">
        <v>133</v>
      </c>
      <c r="B383" s="68">
        <v>0</v>
      </c>
      <c r="C383" s="68">
        <v>412</v>
      </c>
      <c r="D383" s="67">
        <v>25</v>
      </c>
      <c r="E383" s="69">
        <v>22</v>
      </c>
      <c r="F383" s="67">
        <v>52</v>
      </c>
      <c r="G383" s="69" t="s">
        <v>95</v>
      </c>
      <c r="H383" s="69" t="s">
        <v>127</v>
      </c>
      <c r="I383" s="69" t="s">
        <v>100</v>
      </c>
      <c r="J383" s="67">
        <v>4</v>
      </c>
      <c r="K383" s="69" t="s">
        <v>132</v>
      </c>
      <c r="L383" s="69" t="s">
        <v>98</v>
      </c>
      <c r="M383" s="118">
        <f t="shared" si="5"/>
        <v>412</v>
      </c>
      <c r="N383" s="118"/>
      <c r="U383" s="60"/>
    </row>
    <row r="384" spans="1:21">
      <c r="A384" s="69" t="s">
        <v>133</v>
      </c>
      <c r="B384" s="68">
        <v>10417</v>
      </c>
      <c r="C384" s="68">
        <v>19811</v>
      </c>
      <c r="D384" s="67">
        <v>13</v>
      </c>
      <c r="E384" s="69">
        <v>27</v>
      </c>
      <c r="F384" s="67">
        <v>27</v>
      </c>
      <c r="G384" s="69" t="s">
        <v>95</v>
      </c>
      <c r="H384" s="69" t="s">
        <v>137</v>
      </c>
      <c r="I384" s="69" t="s">
        <v>128</v>
      </c>
      <c r="J384" s="67">
        <v>2</v>
      </c>
      <c r="K384" s="69" t="s">
        <v>132</v>
      </c>
      <c r="L384" s="69" t="s">
        <v>98</v>
      </c>
      <c r="M384" s="118">
        <f t="shared" si="5"/>
        <v>30228</v>
      </c>
      <c r="N384" s="118"/>
      <c r="U384" s="60"/>
    </row>
    <row r="385" spans="1:21">
      <c r="A385" s="69" t="s">
        <v>126</v>
      </c>
      <c r="B385" s="68">
        <v>211</v>
      </c>
      <c r="C385" s="68">
        <v>822</v>
      </c>
      <c r="D385" s="67">
        <v>8</v>
      </c>
      <c r="E385" s="69">
        <v>5</v>
      </c>
      <c r="F385" s="67">
        <v>44</v>
      </c>
      <c r="G385" s="69" t="s">
        <v>106</v>
      </c>
      <c r="H385" s="69" t="s">
        <v>131</v>
      </c>
      <c r="I385" s="69" t="s">
        <v>128</v>
      </c>
      <c r="J385" s="67">
        <v>1</v>
      </c>
      <c r="K385" s="69" t="s">
        <v>132</v>
      </c>
      <c r="L385" s="69" t="s">
        <v>108</v>
      </c>
      <c r="M385" s="118">
        <f t="shared" si="5"/>
        <v>1033</v>
      </c>
      <c r="N385" s="118"/>
      <c r="U385" s="60"/>
    </row>
    <row r="386" spans="1:21">
      <c r="A386" s="69" t="s">
        <v>126</v>
      </c>
      <c r="B386" s="68">
        <v>16630</v>
      </c>
      <c r="C386" s="68">
        <v>0</v>
      </c>
      <c r="D386" s="67">
        <v>11</v>
      </c>
      <c r="E386" s="69">
        <v>47</v>
      </c>
      <c r="F386" s="67">
        <v>26</v>
      </c>
      <c r="G386" s="69" t="s">
        <v>95</v>
      </c>
      <c r="H386" s="69" t="s">
        <v>127</v>
      </c>
      <c r="I386" s="69" t="s">
        <v>128</v>
      </c>
      <c r="J386" s="67">
        <v>2</v>
      </c>
      <c r="K386" s="69" t="s">
        <v>132</v>
      </c>
      <c r="L386" s="69" t="s">
        <v>108</v>
      </c>
      <c r="M386" s="118">
        <f t="shared" si="5"/>
        <v>16630</v>
      </c>
      <c r="N386" s="118"/>
      <c r="U386" s="60"/>
    </row>
    <row r="387" spans="1:21">
      <c r="A387" s="69" t="s">
        <v>130</v>
      </c>
      <c r="B387" s="68">
        <v>0</v>
      </c>
      <c r="C387" s="68">
        <v>3369</v>
      </c>
      <c r="D387" s="67">
        <v>25</v>
      </c>
      <c r="E387" s="69">
        <v>17</v>
      </c>
      <c r="F387" s="67">
        <v>24</v>
      </c>
      <c r="G387" s="69" t="s">
        <v>95</v>
      </c>
      <c r="H387" s="69" t="s">
        <v>127</v>
      </c>
      <c r="I387" s="69" t="s">
        <v>128</v>
      </c>
      <c r="J387" s="67">
        <v>1</v>
      </c>
      <c r="K387" s="69" t="s">
        <v>132</v>
      </c>
      <c r="L387" s="69" t="s">
        <v>108</v>
      </c>
      <c r="M387" s="118">
        <f t="shared" si="5"/>
        <v>3369</v>
      </c>
      <c r="N387" s="118"/>
      <c r="U387" s="60"/>
    </row>
    <row r="388" spans="1:21">
      <c r="A388" s="69" t="s">
        <v>130</v>
      </c>
      <c r="B388" s="68">
        <v>642</v>
      </c>
      <c r="C388" s="68">
        <v>0</v>
      </c>
      <c r="D388" s="67">
        <v>13</v>
      </c>
      <c r="E388" s="69">
        <v>65</v>
      </c>
      <c r="F388" s="67">
        <v>24</v>
      </c>
      <c r="G388" s="69" t="s">
        <v>106</v>
      </c>
      <c r="H388" s="69" t="s">
        <v>131</v>
      </c>
      <c r="I388" s="69" t="s">
        <v>128</v>
      </c>
      <c r="J388" s="67">
        <v>2</v>
      </c>
      <c r="K388" s="69" t="s">
        <v>132</v>
      </c>
      <c r="L388" s="69" t="s">
        <v>98</v>
      </c>
      <c r="M388" s="118">
        <f t="shared" ref="M388:M428" si="6">SUM(B388:C388)</f>
        <v>642</v>
      </c>
      <c r="N388" s="118"/>
      <c r="U388" s="60"/>
    </row>
    <row r="389" spans="1:21">
      <c r="A389" s="69" t="s">
        <v>126</v>
      </c>
      <c r="B389" s="68">
        <v>0</v>
      </c>
      <c r="C389" s="68">
        <v>707</v>
      </c>
      <c r="D389" s="67">
        <v>7</v>
      </c>
      <c r="E389" s="69">
        <v>26</v>
      </c>
      <c r="F389" s="67">
        <v>50</v>
      </c>
      <c r="G389" s="69" t="s">
        <v>95</v>
      </c>
      <c r="H389" s="69" t="s">
        <v>127</v>
      </c>
      <c r="I389" s="69" t="s">
        <v>128</v>
      </c>
      <c r="J389" s="67">
        <v>2</v>
      </c>
      <c r="K389" s="69" t="s">
        <v>132</v>
      </c>
      <c r="L389" s="69" t="s">
        <v>108</v>
      </c>
      <c r="M389" s="118">
        <f t="shared" si="6"/>
        <v>707</v>
      </c>
      <c r="N389" s="118"/>
      <c r="U389" s="60"/>
    </row>
    <row r="390" spans="1:21">
      <c r="A390" s="69" t="s">
        <v>126</v>
      </c>
      <c r="B390" s="68">
        <v>296</v>
      </c>
      <c r="C390" s="68">
        <v>818</v>
      </c>
      <c r="D390" s="67">
        <v>19</v>
      </c>
      <c r="E390" s="69">
        <v>93</v>
      </c>
      <c r="F390" s="67">
        <v>31</v>
      </c>
      <c r="G390" s="69" t="s">
        <v>95</v>
      </c>
      <c r="H390" s="69" t="s">
        <v>137</v>
      </c>
      <c r="I390" s="69" t="s">
        <v>128</v>
      </c>
      <c r="J390" s="67">
        <v>2</v>
      </c>
      <c r="K390" s="69" t="s">
        <v>129</v>
      </c>
      <c r="L390" s="69" t="s">
        <v>108</v>
      </c>
      <c r="M390" s="118">
        <f t="shared" si="6"/>
        <v>1114</v>
      </c>
      <c r="N390" s="118"/>
      <c r="U390" s="60"/>
    </row>
    <row r="391" spans="1:21">
      <c r="A391" s="69" t="s">
        <v>138</v>
      </c>
      <c r="B391" s="68">
        <v>898</v>
      </c>
      <c r="C391" s="68">
        <v>177</v>
      </c>
      <c r="D391" s="67">
        <v>22</v>
      </c>
      <c r="E391" s="69">
        <v>105</v>
      </c>
      <c r="F391" s="67">
        <v>38</v>
      </c>
      <c r="G391" s="69" t="s">
        <v>106</v>
      </c>
      <c r="H391" s="69" t="s">
        <v>131</v>
      </c>
      <c r="I391" s="69" t="s">
        <v>128</v>
      </c>
      <c r="J391" s="67">
        <v>4</v>
      </c>
      <c r="K391" s="69" t="s">
        <v>132</v>
      </c>
      <c r="L391" s="69" t="s">
        <v>98</v>
      </c>
      <c r="M391" s="118">
        <f t="shared" si="6"/>
        <v>1075</v>
      </c>
      <c r="N391" s="118"/>
      <c r="U391" s="60"/>
    </row>
    <row r="392" spans="1:21">
      <c r="A392" s="69" t="s">
        <v>133</v>
      </c>
      <c r="B392" s="68">
        <v>478</v>
      </c>
      <c r="C392" s="68">
        <v>4071</v>
      </c>
      <c r="D392" s="67">
        <v>10</v>
      </c>
      <c r="E392" s="69">
        <v>40</v>
      </c>
      <c r="F392" s="67">
        <v>28</v>
      </c>
      <c r="G392" s="69" t="s">
        <v>95</v>
      </c>
      <c r="H392" s="69" t="s">
        <v>127</v>
      </c>
      <c r="I392" s="69" t="s">
        <v>128</v>
      </c>
      <c r="J392" s="67">
        <v>3</v>
      </c>
      <c r="K392" s="69" t="s">
        <v>132</v>
      </c>
      <c r="L392" s="69" t="s">
        <v>98</v>
      </c>
      <c r="M392" s="118">
        <f t="shared" si="6"/>
        <v>4549</v>
      </c>
      <c r="N392" s="118"/>
      <c r="U392" s="60"/>
    </row>
    <row r="393" spans="1:21">
      <c r="A393" s="69" t="s">
        <v>133</v>
      </c>
      <c r="B393" s="68">
        <v>315</v>
      </c>
      <c r="C393" s="68">
        <v>466</v>
      </c>
      <c r="D393" s="67">
        <v>13</v>
      </c>
      <c r="E393" s="69">
        <v>3</v>
      </c>
      <c r="F393" s="67">
        <v>48</v>
      </c>
      <c r="G393" s="69" t="s">
        <v>95</v>
      </c>
      <c r="H393" s="69" t="s">
        <v>127</v>
      </c>
      <c r="I393" s="69" t="s">
        <v>128</v>
      </c>
      <c r="J393" s="67">
        <v>3</v>
      </c>
      <c r="K393" s="69" t="s">
        <v>129</v>
      </c>
      <c r="L393" s="69" t="s">
        <v>108</v>
      </c>
      <c r="M393" s="118">
        <f t="shared" si="6"/>
        <v>781</v>
      </c>
      <c r="N393" s="118"/>
      <c r="U393" s="60"/>
    </row>
    <row r="394" spans="1:21">
      <c r="A394" s="69" t="s">
        <v>133</v>
      </c>
      <c r="B394" s="68">
        <v>122</v>
      </c>
      <c r="C394" s="68">
        <v>460</v>
      </c>
      <c r="D394" s="67">
        <v>37</v>
      </c>
      <c r="E394" s="69">
        <v>109</v>
      </c>
      <c r="F394" s="67">
        <v>56</v>
      </c>
      <c r="G394" s="69" t="s">
        <v>95</v>
      </c>
      <c r="H394" s="69" t="s">
        <v>127</v>
      </c>
      <c r="I394" s="69" t="s">
        <v>100</v>
      </c>
      <c r="J394" s="67">
        <v>2</v>
      </c>
      <c r="K394" s="69" t="s">
        <v>134</v>
      </c>
      <c r="L394" s="69" t="s">
        <v>98</v>
      </c>
      <c r="M394" s="118">
        <f t="shared" si="6"/>
        <v>582</v>
      </c>
      <c r="N394" s="118"/>
      <c r="U394" s="60"/>
    </row>
    <row r="395" spans="1:21">
      <c r="A395" s="69" t="s">
        <v>130</v>
      </c>
      <c r="B395" s="68">
        <v>0</v>
      </c>
      <c r="C395" s="68">
        <v>991</v>
      </c>
      <c r="D395" s="67">
        <v>7</v>
      </c>
      <c r="E395" s="69">
        <v>3</v>
      </c>
      <c r="F395" s="67">
        <v>31</v>
      </c>
      <c r="G395" s="69" t="s">
        <v>106</v>
      </c>
      <c r="H395" s="69" t="s">
        <v>131</v>
      </c>
      <c r="I395" s="69" t="s">
        <v>128</v>
      </c>
      <c r="J395" s="67">
        <v>4</v>
      </c>
      <c r="K395" s="69" t="s">
        <v>132</v>
      </c>
      <c r="L395" s="69" t="s">
        <v>98</v>
      </c>
      <c r="M395" s="118">
        <f t="shared" si="6"/>
        <v>991</v>
      </c>
      <c r="N395" s="118"/>
      <c r="U395" s="60"/>
    </row>
    <row r="396" spans="1:21">
      <c r="A396" s="69" t="s">
        <v>126</v>
      </c>
      <c r="B396" s="68">
        <v>0</v>
      </c>
      <c r="C396" s="68">
        <v>17653</v>
      </c>
      <c r="D396" s="67">
        <v>22</v>
      </c>
      <c r="E396" s="69">
        <v>4</v>
      </c>
      <c r="F396" s="67">
        <v>28</v>
      </c>
      <c r="G396" s="69" t="s">
        <v>106</v>
      </c>
      <c r="H396" s="69" t="s">
        <v>131</v>
      </c>
      <c r="I396" s="69" t="s">
        <v>128</v>
      </c>
      <c r="J396" s="67">
        <v>2</v>
      </c>
      <c r="K396" s="69" t="s">
        <v>132</v>
      </c>
      <c r="L396" s="69" t="s">
        <v>108</v>
      </c>
      <c r="M396" s="118">
        <f t="shared" si="6"/>
        <v>17653</v>
      </c>
      <c r="N396" s="118"/>
      <c r="U396" s="60"/>
    </row>
    <row r="397" spans="1:21">
      <c r="A397" s="69" t="s">
        <v>135</v>
      </c>
      <c r="B397" s="68">
        <v>0</v>
      </c>
      <c r="C397" s="68">
        <v>497</v>
      </c>
      <c r="D397" s="67">
        <v>41</v>
      </c>
      <c r="E397" s="69">
        <v>24</v>
      </c>
      <c r="F397" s="67">
        <v>26</v>
      </c>
      <c r="G397" s="69" t="s">
        <v>95</v>
      </c>
      <c r="H397" s="69" t="s">
        <v>127</v>
      </c>
      <c r="I397" s="69" t="s">
        <v>128</v>
      </c>
      <c r="J397" s="67">
        <v>3</v>
      </c>
      <c r="K397" s="69" t="s">
        <v>132</v>
      </c>
      <c r="L397" s="69" t="s">
        <v>98</v>
      </c>
      <c r="M397" s="118">
        <f t="shared" si="6"/>
        <v>497</v>
      </c>
      <c r="N397" s="118"/>
      <c r="U397" s="60"/>
    </row>
    <row r="398" spans="1:21">
      <c r="A398" s="69" t="s">
        <v>138</v>
      </c>
      <c r="B398" s="68">
        <v>670</v>
      </c>
      <c r="C398" s="68">
        <v>4014</v>
      </c>
      <c r="D398" s="67">
        <v>31</v>
      </c>
      <c r="E398" s="69">
        <v>21</v>
      </c>
      <c r="F398" s="67">
        <v>25</v>
      </c>
      <c r="G398" s="69" t="s">
        <v>106</v>
      </c>
      <c r="H398" s="69" t="s">
        <v>131</v>
      </c>
      <c r="I398" s="69" t="s">
        <v>136</v>
      </c>
      <c r="J398" s="67">
        <v>4</v>
      </c>
      <c r="K398" s="69" t="s">
        <v>129</v>
      </c>
      <c r="L398" s="69" t="s">
        <v>98</v>
      </c>
      <c r="M398" s="118">
        <f t="shared" si="6"/>
        <v>4684</v>
      </c>
      <c r="N398" s="118"/>
      <c r="U398" s="60"/>
    </row>
    <row r="399" spans="1:21">
      <c r="A399" s="69" t="s">
        <v>138</v>
      </c>
      <c r="B399" s="68">
        <v>444</v>
      </c>
      <c r="C399" s="68">
        <v>921</v>
      </c>
      <c r="D399" s="67">
        <v>28</v>
      </c>
      <c r="E399" s="69">
        <v>51</v>
      </c>
      <c r="F399" s="67">
        <v>41</v>
      </c>
      <c r="G399" s="69" t="s">
        <v>106</v>
      </c>
      <c r="H399" s="69" t="s">
        <v>131</v>
      </c>
      <c r="I399" s="69" t="s">
        <v>100</v>
      </c>
      <c r="J399" s="67">
        <v>4</v>
      </c>
      <c r="K399" s="69" t="s">
        <v>134</v>
      </c>
      <c r="L399" s="69" t="s">
        <v>98</v>
      </c>
      <c r="M399" s="118">
        <f t="shared" si="6"/>
        <v>1365</v>
      </c>
      <c r="N399" s="118"/>
      <c r="U399" s="60"/>
    </row>
    <row r="400" spans="1:21">
      <c r="A400" s="69" t="s">
        <v>133</v>
      </c>
      <c r="B400" s="68">
        <v>3880</v>
      </c>
      <c r="C400" s="68">
        <v>0</v>
      </c>
      <c r="D400" s="67">
        <v>23</v>
      </c>
      <c r="E400" s="69">
        <v>37</v>
      </c>
      <c r="F400" s="67">
        <v>24</v>
      </c>
      <c r="G400" s="69" t="s">
        <v>106</v>
      </c>
      <c r="H400" s="69" t="s">
        <v>131</v>
      </c>
      <c r="I400" s="69" t="s">
        <v>136</v>
      </c>
      <c r="J400" s="67">
        <v>4</v>
      </c>
      <c r="K400" s="69" t="s">
        <v>132</v>
      </c>
      <c r="L400" s="69" t="s">
        <v>108</v>
      </c>
      <c r="M400" s="118">
        <f t="shared" si="6"/>
        <v>3880</v>
      </c>
      <c r="N400" s="118"/>
      <c r="U400" s="60"/>
    </row>
    <row r="401" spans="1:21">
      <c r="A401" s="69" t="s">
        <v>141</v>
      </c>
      <c r="B401" s="68">
        <v>819</v>
      </c>
      <c r="C401" s="68">
        <v>0</v>
      </c>
      <c r="D401" s="67">
        <v>13</v>
      </c>
      <c r="E401" s="69">
        <v>23</v>
      </c>
      <c r="F401" s="67">
        <v>29</v>
      </c>
      <c r="G401" s="69" t="s">
        <v>95</v>
      </c>
      <c r="H401" s="69" t="s">
        <v>127</v>
      </c>
      <c r="I401" s="69" t="s">
        <v>128</v>
      </c>
      <c r="J401" s="67">
        <v>2</v>
      </c>
      <c r="K401" s="69" t="s">
        <v>132</v>
      </c>
      <c r="L401" s="69" t="s">
        <v>108</v>
      </c>
      <c r="M401" s="118">
        <f t="shared" si="6"/>
        <v>819</v>
      </c>
      <c r="N401" s="118"/>
      <c r="U401" s="60"/>
    </row>
    <row r="402" spans="1:21">
      <c r="A402" s="69" t="s">
        <v>141</v>
      </c>
      <c r="B402" s="68">
        <v>0</v>
      </c>
      <c r="C402" s="68">
        <v>607</v>
      </c>
      <c r="D402" s="67">
        <v>37</v>
      </c>
      <c r="E402" s="69">
        <v>17</v>
      </c>
      <c r="F402" s="67">
        <v>25</v>
      </c>
      <c r="G402" s="69" t="s">
        <v>95</v>
      </c>
      <c r="H402" s="69" t="s">
        <v>127</v>
      </c>
      <c r="I402" s="69" t="s">
        <v>128</v>
      </c>
      <c r="J402" s="67">
        <v>2</v>
      </c>
      <c r="K402" s="69" t="s">
        <v>132</v>
      </c>
      <c r="L402" s="69" t="s">
        <v>98</v>
      </c>
      <c r="M402" s="118">
        <f t="shared" si="6"/>
        <v>607</v>
      </c>
      <c r="N402" s="118"/>
      <c r="U402" s="60"/>
    </row>
    <row r="403" spans="1:21">
      <c r="A403" s="69" t="s">
        <v>145</v>
      </c>
      <c r="B403" s="68">
        <v>0</v>
      </c>
      <c r="C403" s="68">
        <v>15800</v>
      </c>
      <c r="D403" s="67">
        <v>16</v>
      </c>
      <c r="E403" s="69">
        <v>40</v>
      </c>
      <c r="F403" s="67">
        <v>35</v>
      </c>
      <c r="G403" s="69" t="s">
        <v>95</v>
      </c>
      <c r="H403" s="69" t="s">
        <v>127</v>
      </c>
      <c r="I403" s="69" t="s">
        <v>128</v>
      </c>
      <c r="J403" s="67">
        <v>3</v>
      </c>
      <c r="K403" s="69" t="s">
        <v>132</v>
      </c>
      <c r="L403" s="69" t="s">
        <v>108</v>
      </c>
      <c r="M403" s="118">
        <f t="shared" si="6"/>
        <v>15800</v>
      </c>
      <c r="N403" s="118"/>
      <c r="U403" s="60"/>
    </row>
    <row r="404" spans="1:21">
      <c r="A404" s="69" t="s">
        <v>130</v>
      </c>
      <c r="B404" s="68">
        <v>0</v>
      </c>
      <c r="C404" s="68">
        <v>369</v>
      </c>
      <c r="D404" s="67">
        <v>7</v>
      </c>
      <c r="E404" s="69">
        <v>23</v>
      </c>
      <c r="F404" s="67">
        <v>35</v>
      </c>
      <c r="G404" s="69" t="s">
        <v>95</v>
      </c>
      <c r="H404" s="69" t="s">
        <v>127</v>
      </c>
      <c r="I404" s="69" t="s">
        <v>128</v>
      </c>
      <c r="J404" s="67">
        <v>2</v>
      </c>
      <c r="K404" s="69" t="s">
        <v>129</v>
      </c>
      <c r="L404" s="69" t="s">
        <v>108</v>
      </c>
      <c r="M404" s="118">
        <f t="shared" si="6"/>
        <v>369</v>
      </c>
      <c r="N404" s="118"/>
      <c r="U404" s="60"/>
    </row>
    <row r="405" spans="1:21">
      <c r="A405" s="69" t="s">
        <v>138</v>
      </c>
      <c r="B405" s="68">
        <v>0</v>
      </c>
      <c r="C405" s="68">
        <v>4973</v>
      </c>
      <c r="D405" s="67">
        <v>25</v>
      </c>
      <c r="E405" s="69">
        <v>17</v>
      </c>
      <c r="F405" s="67">
        <v>26</v>
      </c>
      <c r="G405" s="69" t="s">
        <v>95</v>
      </c>
      <c r="H405" s="69" t="s">
        <v>127</v>
      </c>
      <c r="I405" s="69" t="s">
        <v>128</v>
      </c>
      <c r="J405" s="67">
        <v>3</v>
      </c>
      <c r="K405" s="69" t="s">
        <v>129</v>
      </c>
      <c r="L405" s="69" t="s">
        <v>108</v>
      </c>
      <c r="M405" s="118">
        <f t="shared" si="6"/>
        <v>4973</v>
      </c>
      <c r="N405" s="118"/>
      <c r="U405" s="60"/>
    </row>
    <row r="406" spans="1:21">
      <c r="A406" s="69" t="s">
        <v>130</v>
      </c>
      <c r="B406" s="68">
        <v>0</v>
      </c>
      <c r="C406" s="68">
        <v>0</v>
      </c>
      <c r="D406" s="67">
        <v>40</v>
      </c>
      <c r="E406" s="69">
        <v>30</v>
      </c>
      <c r="F406" s="67">
        <v>29</v>
      </c>
      <c r="G406" s="69" t="s">
        <v>95</v>
      </c>
      <c r="H406" s="69" t="s">
        <v>127</v>
      </c>
      <c r="I406" s="69" t="s">
        <v>128</v>
      </c>
      <c r="J406" s="67">
        <v>4</v>
      </c>
      <c r="K406" s="69" t="s">
        <v>134</v>
      </c>
      <c r="L406" s="69" t="s">
        <v>108</v>
      </c>
      <c r="M406" s="118">
        <f t="shared" si="6"/>
        <v>0</v>
      </c>
      <c r="N406" s="118"/>
      <c r="U406" s="60"/>
    </row>
    <row r="407" spans="1:21">
      <c r="A407" s="69" t="s">
        <v>133</v>
      </c>
      <c r="B407" s="68">
        <v>0</v>
      </c>
      <c r="C407" s="68">
        <v>761</v>
      </c>
      <c r="D407" s="67">
        <v>25</v>
      </c>
      <c r="E407" s="69">
        <v>92</v>
      </c>
      <c r="F407" s="67">
        <v>59</v>
      </c>
      <c r="G407" s="69" t="s">
        <v>95</v>
      </c>
      <c r="H407" s="69" t="s">
        <v>127</v>
      </c>
      <c r="I407" s="69" t="s">
        <v>128</v>
      </c>
      <c r="J407" s="67">
        <v>4</v>
      </c>
      <c r="K407" s="69" t="s">
        <v>129</v>
      </c>
      <c r="L407" s="69" t="s">
        <v>98</v>
      </c>
      <c r="M407" s="118">
        <f t="shared" si="6"/>
        <v>761</v>
      </c>
      <c r="N407" s="118"/>
      <c r="U407" s="60"/>
    </row>
    <row r="408" spans="1:21">
      <c r="A408" s="69" t="s">
        <v>135</v>
      </c>
      <c r="B408" s="68">
        <v>0</v>
      </c>
      <c r="C408" s="68">
        <v>471</v>
      </c>
      <c r="D408" s="67">
        <v>7</v>
      </c>
      <c r="E408" s="69">
        <v>52</v>
      </c>
      <c r="F408" s="67">
        <v>34</v>
      </c>
      <c r="G408" s="69" t="s">
        <v>106</v>
      </c>
      <c r="H408" s="69" t="s">
        <v>131</v>
      </c>
      <c r="I408" s="69" t="s">
        <v>100</v>
      </c>
      <c r="J408" s="67">
        <v>4</v>
      </c>
      <c r="K408" s="69" t="s">
        <v>132</v>
      </c>
      <c r="L408" s="69" t="s">
        <v>98</v>
      </c>
      <c r="M408" s="118">
        <f t="shared" si="6"/>
        <v>471</v>
      </c>
      <c r="N408" s="118"/>
      <c r="U408" s="60"/>
    </row>
    <row r="409" spans="1:21">
      <c r="A409" s="69" t="s">
        <v>141</v>
      </c>
      <c r="B409" s="68">
        <v>0</v>
      </c>
      <c r="C409" s="68">
        <v>674</v>
      </c>
      <c r="D409" s="67">
        <v>37</v>
      </c>
      <c r="E409" s="69">
        <v>69</v>
      </c>
      <c r="F409" s="67">
        <v>41</v>
      </c>
      <c r="G409" s="69" t="s">
        <v>95</v>
      </c>
      <c r="H409" s="69" t="s">
        <v>127</v>
      </c>
      <c r="I409" s="69" t="s">
        <v>100</v>
      </c>
      <c r="J409" s="67">
        <v>4</v>
      </c>
      <c r="K409" s="69" t="s">
        <v>132</v>
      </c>
      <c r="L409" s="69" t="s">
        <v>108</v>
      </c>
      <c r="M409" s="118">
        <f t="shared" si="6"/>
        <v>674</v>
      </c>
      <c r="N409" s="118"/>
      <c r="U409" s="60"/>
    </row>
    <row r="410" spans="1:21">
      <c r="A410" s="69" t="s">
        <v>133</v>
      </c>
      <c r="B410" s="68">
        <v>0</v>
      </c>
      <c r="C410" s="68">
        <v>547</v>
      </c>
      <c r="D410" s="67">
        <v>13</v>
      </c>
      <c r="E410" s="69">
        <v>40</v>
      </c>
      <c r="F410" s="67">
        <v>35</v>
      </c>
      <c r="G410" s="69" t="s">
        <v>95</v>
      </c>
      <c r="H410" s="69" t="s">
        <v>131</v>
      </c>
      <c r="I410" s="69" t="s">
        <v>128</v>
      </c>
      <c r="J410" s="67">
        <v>3</v>
      </c>
      <c r="K410" s="69" t="s">
        <v>132</v>
      </c>
      <c r="L410" s="69" t="s">
        <v>98</v>
      </c>
      <c r="M410" s="118">
        <f t="shared" si="6"/>
        <v>547</v>
      </c>
      <c r="N410" s="118"/>
      <c r="U410" s="60"/>
    </row>
    <row r="411" spans="1:21">
      <c r="A411" s="69" t="s">
        <v>130</v>
      </c>
      <c r="B411" s="68">
        <v>161</v>
      </c>
      <c r="C411" s="68">
        <v>524</v>
      </c>
      <c r="D411" s="67">
        <v>13</v>
      </c>
      <c r="E411" s="69">
        <v>106</v>
      </c>
      <c r="F411" s="67">
        <v>27</v>
      </c>
      <c r="G411" s="69" t="s">
        <v>95</v>
      </c>
      <c r="H411" s="69" t="s">
        <v>127</v>
      </c>
      <c r="I411" s="69" t="s">
        <v>136</v>
      </c>
      <c r="J411" s="67">
        <v>4</v>
      </c>
      <c r="K411" s="69" t="s">
        <v>132</v>
      </c>
      <c r="L411" s="69" t="s">
        <v>108</v>
      </c>
      <c r="M411" s="118">
        <f t="shared" si="6"/>
        <v>685</v>
      </c>
      <c r="N411" s="118"/>
      <c r="U411" s="60"/>
    </row>
    <row r="412" spans="1:21">
      <c r="A412" s="69" t="s">
        <v>130</v>
      </c>
      <c r="B412" s="68">
        <v>0</v>
      </c>
      <c r="C412" s="68">
        <v>815</v>
      </c>
      <c r="D412" s="67">
        <v>19</v>
      </c>
      <c r="E412" s="69">
        <v>13</v>
      </c>
      <c r="F412" s="67">
        <v>41</v>
      </c>
      <c r="G412" s="69" t="s">
        <v>95</v>
      </c>
      <c r="H412" s="69" t="s">
        <v>127</v>
      </c>
      <c r="I412" s="69" t="s">
        <v>128</v>
      </c>
      <c r="J412" s="67">
        <v>3</v>
      </c>
      <c r="K412" s="69" t="s">
        <v>132</v>
      </c>
      <c r="L412" s="69" t="s">
        <v>98</v>
      </c>
      <c r="M412" s="118">
        <f t="shared" si="6"/>
        <v>815</v>
      </c>
      <c r="N412" s="118"/>
      <c r="U412" s="60"/>
    </row>
    <row r="413" spans="1:21">
      <c r="A413" s="69" t="s">
        <v>141</v>
      </c>
      <c r="B413" s="68">
        <v>0</v>
      </c>
      <c r="C413" s="68">
        <v>0</v>
      </c>
      <c r="D413" s="67">
        <v>11</v>
      </c>
      <c r="E413" s="69">
        <v>4</v>
      </c>
      <c r="F413" s="67">
        <v>30</v>
      </c>
      <c r="G413" s="69" t="s">
        <v>106</v>
      </c>
      <c r="H413" s="69" t="s">
        <v>131</v>
      </c>
      <c r="I413" s="69" t="s">
        <v>136</v>
      </c>
      <c r="J413" s="67">
        <v>4</v>
      </c>
      <c r="K413" s="69" t="s">
        <v>132</v>
      </c>
      <c r="L413" s="69" t="s">
        <v>108</v>
      </c>
      <c r="M413" s="118">
        <f t="shared" si="6"/>
        <v>0</v>
      </c>
      <c r="N413" s="118"/>
      <c r="U413" s="60"/>
    </row>
    <row r="414" spans="1:21">
      <c r="A414" s="69" t="s">
        <v>133</v>
      </c>
      <c r="B414" s="68">
        <v>789</v>
      </c>
      <c r="C414" s="68">
        <v>989</v>
      </c>
      <c r="D414" s="67">
        <v>31</v>
      </c>
      <c r="E414" s="69">
        <v>0</v>
      </c>
      <c r="F414" s="67">
        <v>27</v>
      </c>
      <c r="G414" s="69" t="s">
        <v>95</v>
      </c>
      <c r="H414" s="69" t="s">
        <v>137</v>
      </c>
      <c r="I414" s="69" t="s">
        <v>128</v>
      </c>
      <c r="J414" s="67">
        <v>2</v>
      </c>
      <c r="K414" s="69" t="s">
        <v>134</v>
      </c>
      <c r="L414" s="69" t="s">
        <v>98</v>
      </c>
      <c r="M414" s="118">
        <f t="shared" si="6"/>
        <v>1778</v>
      </c>
      <c r="N414" s="118"/>
      <c r="U414" s="60"/>
    </row>
    <row r="415" spans="1:21">
      <c r="A415" s="69" t="s">
        <v>126</v>
      </c>
      <c r="B415" s="68">
        <v>765</v>
      </c>
      <c r="C415" s="68">
        <v>10406</v>
      </c>
      <c r="D415" s="67">
        <v>10</v>
      </c>
      <c r="E415" s="69">
        <v>24</v>
      </c>
      <c r="F415" s="67">
        <v>65</v>
      </c>
      <c r="G415" s="69" t="s">
        <v>106</v>
      </c>
      <c r="H415" s="69" t="s">
        <v>131</v>
      </c>
      <c r="I415" s="69" t="s">
        <v>128</v>
      </c>
      <c r="J415" s="67">
        <v>3</v>
      </c>
      <c r="K415" s="69" t="s">
        <v>129</v>
      </c>
      <c r="L415" s="69" t="s">
        <v>108</v>
      </c>
      <c r="M415" s="118">
        <f t="shared" si="6"/>
        <v>11171</v>
      </c>
      <c r="N415" s="118"/>
      <c r="U415" s="60"/>
    </row>
    <row r="416" spans="1:21">
      <c r="A416" s="69" t="s">
        <v>130</v>
      </c>
      <c r="B416" s="68">
        <v>0</v>
      </c>
      <c r="C416" s="68">
        <v>957</v>
      </c>
      <c r="D416" s="67">
        <v>19</v>
      </c>
      <c r="E416" s="69">
        <v>11</v>
      </c>
      <c r="F416" s="67">
        <v>19</v>
      </c>
      <c r="G416" s="69" t="s">
        <v>106</v>
      </c>
      <c r="H416" s="69" t="s">
        <v>131</v>
      </c>
      <c r="I416" s="69" t="s">
        <v>136</v>
      </c>
      <c r="J416" s="67">
        <v>4</v>
      </c>
      <c r="K416" s="69" t="s">
        <v>132</v>
      </c>
      <c r="L416" s="69" t="s">
        <v>98</v>
      </c>
      <c r="M416" s="118">
        <f t="shared" si="6"/>
        <v>957</v>
      </c>
      <c r="N416" s="118"/>
      <c r="U416" s="60"/>
    </row>
    <row r="417" spans="1:21">
      <c r="A417" s="69" t="s">
        <v>133</v>
      </c>
      <c r="B417" s="68">
        <v>0</v>
      </c>
      <c r="C417" s="68">
        <v>770</v>
      </c>
      <c r="D417" s="67">
        <v>37</v>
      </c>
      <c r="E417" s="69">
        <v>3</v>
      </c>
      <c r="F417" s="67">
        <v>33</v>
      </c>
      <c r="G417" s="69" t="s">
        <v>106</v>
      </c>
      <c r="H417" s="69" t="s">
        <v>131</v>
      </c>
      <c r="I417" s="69" t="s">
        <v>128</v>
      </c>
      <c r="J417" s="67">
        <v>4</v>
      </c>
      <c r="K417" s="69" t="s">
        <v>132</v>
      </c>
      <c r="L417" s="69" t="s">
        <v>98</v>
      </c>
      <c r="M417" s="118">
        <f t="shared" si="6"/>
        <v>770</v>
      </c>
      <c r="N417" s="118"/>
      <c r="U417" s="60"/>
    </row>
    <row r="418" spans="1:21">
      <c r="A418" s="69" t="s">
        <v>130</v>
      </c>
      <c r="B418" s="68">
        <v>983</v>
      </c>
      <c r="C418" s="68">
        <v>950</v>
      </c>
      <c r="D418" s="67">
        <v>13</v>
      </c>
      <c r="E418" s="69">
        <v>5</v>
      </c>
      <c r="F418" s="67">
        <v>24</v>
      </c>
      <c r="G418" s="69" t="s">
        <v>106</v>
      </c>
      <c r="H418" s="69" t="s">
        <v>131</v>
      </c>
      <c r="I418" s="69" t="s">
        <v>136</v>
      </c>
      <c r="J418" s="67">
        <v>3</v>
      </c>
      <c r="K418" s="69" t="s">
        <v>132</v>
      </c>
      <c r="L418" s="69" t="s">
        <v>98</v>
      </c>
      <c r="M418" s="118">
        <f t="shared" si="6"/>
        <v>1933</v>
      </c>
      <c r="N418" s="118"/>
      <c r="U418" s="60"/>
    </row>
    <row r="419" spans="1:21">
      <c r="A419" s="69" t="s">
        <v>141</v>
      </c>
      <c r="B419" s="68">
        <v>0</v>
      </c>
      <c r="C419" s="68">
        <v>160</v>
      </c>
      <c r="D419" s="67">
        <v>13</v>
      </c>
      <c r="E419" s="69">
        <v>7</v>
      </c>
      <c r="F419" s="67">
        <v>40</v>
      </c>
      <c r="G419" s="69" t="s">
        <v>95</v>
      </c>
      <c r="H419" s="69" t="s">
        <v>137</v>
      </c>
      <c r="I419" s="69" t="s">
        <v>136</v>
      </c>
      <c r="J419" s="67">
        <v>4</v>
      </c>
      <c r="K419" s="69" t="s">
        <v>132</v>
      </c>
      <c r="L419" s="69" t="s">
        <v>108</v>
      </c>
      <c r="M419" s="118">
        <f t="shared" si="6"/>
        <v>160</v>
      </c>
      <c r="N419" s="118"/>
      <c r="U419" s="60"/>
    </row>
    <row r="420" spans="1:21">
      <c r="A420" s="69" t="s">
        <v>141</v>
      </c>
      <c r="B420" s="68">
        <v>0</v>
      </c>
      <c r="C420" s="68">
        <v>276</v>
      </c>
      <c r="D420" s="67">
        <v>25</v>
      </c>
      <c r="E420" s="69">
        <v>91</v>
      </c>
      <c r="F420" s="67">
        <v>62</v>
      </c>
      <c r="G420" s="69" t="s">
        <v>95</v>
      </c>
      <c r="H420" s="69" t="s">
        <v>127</v>
      </c>
      <c r="I420" s="69" t="s">
        <v>128</v>
      </c>
      <c r="J420" s="67">
        <v>4</v>
      </c>
      <c r="K420" s="69" t="s">
        <v>132</v>
      </c>
      <c r="L420" s="69" t="s">
        <v>108</v>
      </c>
      <c r="M420" s="118">
        <f t="shared" si="6"/>
        <v>276</v>
      </c>
      <c r="N420" s="118"/>
      <c r="U420" s="60"/>
    </row>
    <row r="421" spans="1:21">
      <c r="A421" s="69" t="s">
        <v>135</v>
      </c>
      <c r="B421" s="68">
        <v>798</v>
      </c>
      <c r="C421" s="68">
        <v>137</v>
      </c>
      <c r="D421" s="67">
        <v>25</v>
      </c>
      <c r="E421" s="69">
        <v>25</v>
      </c>
      <c r="F421" s="67">
        <v>33</v>
      </c>
      <c r="G421" s="69" t="s">
        <v>106</v>
      </c>
      <c r="H421" s="69" t="s">
        <v>131</v>
      </c>
      <c r="I421" s="69" t="s">
        <v>100</v>
      </c>
      <c r="J421" s="67">
        <v>4</v>
      </c>
      <c r="K421" s="69" t="s">
        <v>129</v>
      </c>
      <c r="L421" s="69" t="s">
        <v>98</v>
      </c>
      <c r="M421" s="118">
        <f t="shared" si="6"/>
        <v>935</v>
      </c>
      <c r="N421" s="118"/>
      <c r="U421" s="60"/>
    </row>
    <row r="422" spans="1:21">
      <c r="A422" s="69" t="s">
        <v>133</v>
      </c>
      <c r="B422" s="68">
        <v>0</v>
      </c>
      <c r="C422" s="68">
        <v>579</v>
      </c>
      <c r="D422" s="67">
        <v>22</v>
      </c>
      <c r="E422" s="69">
        <v>70</v>
      </c>
      <c r="F422" s="67">
        <v>29</v>
      </c>
      <c r="G422" s="69" t="s">
        <v>95</v>
      </c>
      <c r="H422" s="69" t="s">
        <v>137</v>
      </c>
      <c r="I422" s="69" t="s">
        <v>128</v>
      </c>
      <c r="J422" s="67">
        <v>3</v>
      </c>
      <c r="K422" s="69" t="s">
        <v>132</v>
      </c>
      <c r="L422" s="69" t="s">
        <v>108</v>
      </c>
      <c r="M422" s="118">
        <f t="shared" si="6"/>
        <v>579</v>
      </c>
      <c r="N422" s="118"/>
      <c r="U422" s="60"/>
    </row>
    <row r="423" spans="1:21">
      <c r="A423" s="69" t="s">
        <v>133</v>
      </c>
      <c r="B423" s="68">
        <v>193</v>
      </c>
      <c r="C423" s="68">
        <v>2684</v>
      </c>
      <c r="D423" s="67">
        <v>13</v>
      </c>
      <c r="E423" s="69">
        <v>5</v>
      </c>
      <c r="F423" s="67">
        <v>22</v>
      </c>
      <c r="G423" s="69" t="s">
        <v>106</v>
      </c>
      <c r="H423" s="69" t="s">
        <v>131</v>
      </c>
      <c r="I423" s="69" t="s">
        <v>128</v>
      </c>
      <c r="J423" s="67">
        <v>2</v>
      </c>
      <c r="K423" s="69" t="s">
        <v>129</v>
      </c>
      <c r="L423" s="69" t="s">
        <v>98</v>
      </c>
      <c r="M423" s="118">
        <f t="shared" si="6"/>
        <v>2877</v>
      </c>
      <c r="N423" s="118"/>
      <c r="U423" s="60"/>
    </row>
    <row r="424" spans="1:21">
      <c r="A424" s="69" t="s">
        <v>126</v>
      </c>
      <c r="B424" s="68">
        <v>497</v>
      </c>
      <c r="C424" s="68">
        <v>0</v>
      </c>
      <c r="D424" s="67">
        <v>7</v>
      </c>
      <c r="E424" s="69">
        <v>51</v>
      </c>
      <c r="F424" s="67">
        <v>35</v>
      </c>
      <c r="G424" s="69" t="s">
        <v>95</v>
      </c>
      <c r="H424" s="69" t="s">
        <v>127</v>
      </c>
      <c r="I424" s="69" t="s">
        <v>100</v>
      </c>
      <c r="J424" s="67">
        <v>4</v>
      </c>
      <c r="K424" s="69" t="s">
        <v>132</v>
      </c>
      <c r="L424" s="69" t="s">
        <v>108</v>
      </c>
      <c r="M424" s="118">
        <f t="shared" si="6"/>
        <v>497</v>
      </c>
      <c r="N424" s="118"/>
      <c r="U424" s="60"/>
    </row>
    <row r="425" spans="1:21">
      <c r="A425" s="69" t="s">
        <v>130</v>
      </c>
      <c r="B425" s="68">
        <v>0</v>
      </c>
      <c r="C425" s="68">
        <v>0</v>
      </c>
      <c r="D425" s="67">
        <v>31</v>
      </c>
      <c r="E425" s="69">
        <v>53</v>
      </c>
      <c r="F425" s="67">
        <v>30</v>
      </c>
      <c r="G425" s="69" t="s">
        <v>95</v>
      </c>
      <c r="H425" s="69" t="s">
        <v>127</v>
      </c>
      <c r="I425" s="69" t="s">
        <v>128</v>
      </c>
      <c r="J425" s="67">
        <v>4</v>
      </c>
      <c r="K425" s="69" t="s">
        <v>132</v>
      </c>
      <c r="L425" s="69" t="s">
        <v>98</v>
      </c>
      <c r="M425" s="118">
        <f t="shared" si="6"/>
        <v>0</v>
      </c>
      <c r="N425" s="118"/>
      <c r="U425" s="60"/>
    </row>
    <row r="426" spans="1:21">
      <c r="A426" s="69" t="s">
        <v>133</v>
      </c>
      <c r="B426" s="68">
        <v>0</v>
      </c>
      <c r="C426" s="68">
        <v>0</v>
      </c>
      <c r="D426" s="67">
        <v>25</v>
      </c>
      <c r="E426" s="69">
        <v>103</v>
      </c>
      <c r="F426" s="67">
        <v>28</v>
      </c>
      <c r="G426" s="69" t="s">
        <v>106</v>
      </c>
      <c r="H426" s="69" t="s">
        <v>131</v>
      </c>
      <c r="I426" s="69" t="s">
        <v>128</v>
      </c>
      <c r="J426" s="67">
        <v>2</v>
      </c>
      <c r="K426" s="69" t="s">
        <v>132</v>
      </c>
      <c r="L426" s="69" t="s">
        <v>98</v>
      </c>
      <c r="M426" s="118">
        <f t="shared" si="6"/>
        <v>0</v>
      </c>
      <c r="N426" s="118"/>
      <c r="U426" s="60"/>
    </row>
    <row r="427" spans="1:21">
      <c r="A427" s="69" t="s">
        <v>133</v>
      </c>
      <c r="B427" s="68">
        <v>0</v>
      </c>
      <c r="C427" s="68">
        <v>712</v>
      </c>
      <c r="D427" s="67">
        <v>16</v>
      </c>
      <c r="E427" s="69">
        <v>6</v>
      </c>
      <c r="F427" s="67">
        <v>28</v>
      </c>
      <c r="G427" s="69" t="s">
        <v>106</v>
      </c>
      <c r="H427" s="69" t="s">
        <v>131</v>
      </c>
      <c r="I427" s="69" t="s">
        <v>128</v>
      </c>
      <c r="J427" s="67">
        <v>2</v>
      </c>
      <c r="K427" s="69" t="s">
        <v>132</v>
      </c>
      <c r="L427" s="69" t="s">
        <v>98</v>
      </c>
      <c r="M427" s="118">
        <f t="shared" si="6"/>
        <v>712</v>
      </c>
      <c r="N427" s="118"/>
      <c r="U427" s="60"/>
    </row>
    <row r="428" spans="1:21">
      <c r="A428" s="69" t="s">
        <v>133</v>
      </c>
      <c r="B428" s="68">
        <v>0</v>
      </c>
      <c r="C428" s="68">
        <v>912</v>
      </c>
      <c r="D428" s="67">
        <v>7</v>
      </c>
      <c r="E428" s="69">
        <v>39</v>
      </c>
      <c r="F428" s="67">
        <v>44</v>
      </c>
      <c r="G428" s="69" t="s">
        <v>95</v>
      </c>
      <c r="H428" s="69" t="s">
        <v>127</v>
      </c>
      <c r="I428" s="69" t="s">
        <v>128</v>
      </c>
      <c r="J428" s="67">
        <v>3</v>
      </c>
      <c r="K428" s="69" t="s">
        <v>134</v>
      </c>
      <c r="L428" s="69" t="s">
        <v>108</v>
      </c>
      <c r="M428" s="118">
        <f t="shared" si="6"/>
        <v>912</v>
      </c>
      <c r="N428" s="118"/>
      <c r="U428" s="60"/>
    </row>
  </sheetData>
  <mergeCells count="1">
    <mergeCell ref="O12:R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 2 0 2 1 - 0 9 - 1 7 T 1 2 : 4 3 : 1 0 . 5 3 9 7 6 2 5 + 0 2 : 0 0 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9 9 ] ] > < / 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T a b l e ] ] > < / 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T a b l e O r d e r " > < C u s t o m C o n t e n t > < ! [ C D A T A [ T a b l 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 T a g s \ T a b l e s \ & l t ; T a b l e s \ T a b l e & g t ; < / K e y > < / D i a g r a m O b j e c t K e y > < D i a g r a m O b j e c t K e y > < K e y > T a b l e s \ T a b l e < / K e y > < / D i a g r a m O b j e c t K e y > < D i a g r a m O b j e c t K e y > < K e y > T a b l e s \ T a b l e \ C o l u m n s \ C o l u m n < / K e y > < / D i a g r a m O b j e c t K e y > < D i a g r a m O b j e c t K e y > < K e y > T a b l e s \ T a b l e \ C o l u m n s \ C o l u m n   1 < / 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 T a g s \ T a b l e s \ & l t ; T a b l e s \ T a b l e & g t ; < / K e y > < / a : K e y > < a : V a l u e   i : t y p e = " D i a g r a m D i s p l a y T a g V i e w S t a t e " > < I s N o t F i l t e r e d O u t > t r u e < / I s N o t F i l t e r e d O u t > < / a : V a l u e > < / a : K e y V a l u e O f D i a g r a m O b j e c t K e y a n y T y p e z b w N T n L X > < a : K e y V a l u e O f D i a g r a m O b j e c t K e y a n y T y p e z b w N T n L X > < a : K e y > < K e y > T a b l e s \ T a b l e < / K e y > < / a : K e y > < a : V a l u e   i : t y p e = " D i a g r a m D i s p l a y N o d e V i e w S t a t e " > < H e i g h t > 1 5 0 < / H e i g h t > < I s E x p a n d e d > t r u e < / I s E x p a n d e d > < L a y e d O u t > t r u e < / L a y e d O u t > < W i d t h > 2 0 0 < / W i d t h > < / a : V a l u e > < / a : K e y V a l u e O f D i a g r a m O b j e c t K e y a n y T y p e z b w N T n L X > < a : K e y V a l u e O f D i a g r a m O b j e c t K e y a n y T y p e z b w N T n L X > < a : K e y > < K e y > T a b l e s \ T a b l e \ C o l u m n s \ C o l u m n < / K e y > < / a : K e y > < a : V a l u e   i : t y p e = " D i a g r a m D i s p l a y N o d e V i e w S t a t e " > < H e i g h t > 1 5 0 < / H e i g h t > < I s E x p a n d e d > t r u e < / I s E x p a n d e d > < W i d t h > 2 0 0 < / W i d t h > < / a : V a l u e > < / a : K e y V a l u e O f D i a g r a m O b j e c t K e y a n y T y p e z b w N T n L X > < a : K e y V a l u e O f D i a g r a m O b j e c t K e y a n y T y p e z b w N T n L X > < a : K e y > < K e y > T a b l e s \ T a b l e \ C o l u m n s \ C o l u m n   1 < / K e y > < / a : K e y > < a : V a l u e   i : t y p e = " D i a g r a m D i s p l a y N o d e V i e w S t a t e " > < H e i g h t > 1 5 0 < / H e i g h t > < I s E x p a n d e d > t r u e < / I s E x p a n d e d > < W i d t h > 2 0 0 < / W i d t h > < / a : V a l u e > < / a : K e y V a l u e O f D i a g r a m O b j e c t K e y a n y T y p e z b w N T n L X > < / V i e w S t a t e s > < / D i a g r a m M a n a g e r . S e r i a l i z a b l e D i a g r a m > < 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K e y > < / D i a g r a m O b j e c t K e y > < D i a g r a m O b j e c t K e y > < K e y > C o l u m n s \ C o l u m n 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K e y > < / a : K e y > < a : V a l u e   i : t y p e = " M e a s u r e G r i d N o d e V i e w S t a t e " > < L a y e d O u t > t r u e < / L a y e d O u t > < / a : V a l u e > < / a : K e y V a l u e O f D i a g r a m O b j e c t K e y a n y T y p e z b w N T n L X > < a : K e y V a l u e O f D i a g r a m O b j e c t K e y a n y T y p e z b w N T n L X > < a : K e y > < K e y > C o l u m n s \ C o l u m n   1 < / K e y > < / a : K e y > < a : V a l u e   i : t y p e = " M e a s u r e G r i d N o d e V i e w S t a t e " > < C o l u m n > 1 < / C o l u m n > < L a y e d O u t > t r u e < / L a y e d O u t > < / a : V a l u 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T a b l e X M L _ T a b l e " > < C u s t o m C o n t e n t > < ! [ C D A T A [ < T a b l e W i d g e t G r i d S e r i a l i z a t i o n   x m l n s : x s d = " h t t p : / / w w w . w 3 . o r g / 2 0 0 1 / X M L S c h e m a "   x m l n s : x s i = " h t t p : / / w w w . w 3 . o r g / 2 0 0 1 / X M L S c h e m a - i n s t a n c e " > < C o l u m n S u g g e s t e d T y p e > < i t e m > < k e y > < s t r i n g > C o l u m n < / s t r i n g > < / k e y > < v a l u e > < s t r i n g > B i g I n t < / s t r i n g > < / v a l u e > < / i t e m > < i t e m > < k e y > < s t r i n g > C o l u m n   1 < / s t r i n g > < / k e y > < v a l u e > < s t r i n g > D o u b l e < / s t r i n g > < / v a l u e > < / i t e m > < / C o l u m n S u g g e s t e d T y p e > < C o l u m n F o r m a t   / > < C o l u m n A c c u r a c y   / > < C o l u m n C u r r e n c y S y m b o l   / > < C o l u m n P o s i t i v e P a t t e r n   / > < C o l u m n N e g a t i v e P a t t e r n   / > < C o l u m n W i d t h s > < i t e m > < k e y > < s t r i n g > C o l u m n < / s t r i n g > < / k e y > < v a l u e > < i n t > 1 2 0 < / i n t > < / v a l u e > < / i t e m > < i t e m > < k e y > < s t r i n g > C o l u m n   1 < / s t r i n g > < / k e y > < v a l u e > < i n t > 1 3 6 < / i n t > < / v a l u e > < / i t e m > < / C o l u m n W i d t h s > < C o l u m n D i s p l a y I n d e x > < i t e m > < k e y > < s t r i n g > C o l u m n < / s t r i n g > < / k e y > < v a l u e > < i n t > 0 < / i n t > < / v a l u e > < / i t e m > < i t e m > < k e y > < s t r i n g > C o l u m n   1 < / 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D a t a M a s h u p   x m l n s = " h t t p : / / s c h e m a s . m i c r o s o f t . c o m / D a t a M a s h u p " > A A A A A B Q D A A B Q S w M E F A A C A A g A M k 4 x U 8 / E j Y S k A A A A 9 Q A A A B I A H A B D b 2 5 m a W c v U G F j a 2 F n Z S 5 4 b W w g o h g A K K A U A A A A A A A A A A A A A A A A A A A A A A A A A A A A h Y 8 x D o I w G I W v Q r r T 1 h o T J D 9 l c B U 1 M T G u t V R o h G J o s d z N w S N 5 B T G K u j m + 7 3 3 D e / f r D d K + r o K L a q 1 u T I I m m K J A G d n k 2 h Q J 6 t w x j F D K Y S P k S R Q q G G R j 4 9 7 m C S q d O 8 e E e O + x n + K m L Q i j d E L 2 2 X I r S 1 U L 9 J H 1 f z n U x j p h p E I c d q 8 x n O E 5 x b O I Y Q p k Z J B p 8 + 3 Z M P f Z / k B Y d J X r W s X N I V y t g Y w R y P s C f w B Q S w M E F A A C A A g A M k 4 x 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O M V M o i k e 4 D g A A A B E A A A A T A B w A R m 9 y b X V s Y X M v U 2 V j d G l v b j E u b S C i G A A o o B Q A A A A A A A A A A A A A A A A A A A A A A A A A A A A r T k 0 u y c z P U w i G 0 I b W A F B L A Q I t A B Q A A g A I A D J O M V P P x I 2 E p A A A A P U A A A A S A A A A A A A A A A A A A A A A A A A A A A B D b 2 5 m a W c v U G F j a 2 F n Z S 5 4 b W x Q S w E C L Q A U A A I A C A A y T j F T D 8 r p q 6 Q A A A D p A A A A E w A A A A A A A A A A A A A A A A D w A A A A W 0 N v b n R l b n R f V H l w Z X N d L n h t b F B L A Q I t A B Q A A g A I A D J O M 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5 R U I 7 1 D u f R Z 3 Y e h x 9 2 y Q O A A A A A A I A A A A A A B B m A A A A A Q A A I A A A A I G 7 8 Q B N 6 z Y Z H c N 2 7 n j Z 8 7 n O F e u l X S G 2 6 P d f L 7 g A f 0 j D A A A A A A 6 A A A A A A g A A I A A A A E I z z W 0 5 C l 6 P t l z D m y E L X 3 1 g K A Y d O Y l j U r b C z z j 7 K g f V U A A A A I y C 3 1 j c c D n Q C e w F I Q x o x Q / 7 v b 0 v T t + 2 t 2 V M p d O l 5 4 a 1 1 P 6 L n 3 p 4 E 0 c 1 H A 4 g G T w 0 / n c D h F E U g 0 8 + 8 9 B 8 O e 1 e C a M u 9 r w E + w + N 5 S W V 3 M O M r + U 7 Q A A A A N t B M S J z 0 u n R z i j m 9 I y t 0 N 9 1 f l T 2 G T i H m r x V 1 p n M X b y L D g i I x 1 F E O L p V H Q k E c 9 0 Y C k 0 k / N F d L I 0 v b I E p f U L p w g s = < / D a t a M a s h u p > 
</file>

<file path=customXml/itemProps1.xml><?xml version="1.0" encoding="utf-8"?>
<ds:datastoreItem xmlns:ds="http://schemas.openxmlformats.org/officeDocument/2006/customXml" ds:itemID="{C0FBA3C5-65AC-4BFB-A471-4E63D8D3D55C}">
  <ds:schemaRefs>
    <ds:schemaRef ds:uri="http://gemini/pivotcustomization/ManualCalcMode"/>
  </ds:schemaRefs>
</ds:datastoreItem>
</file>

<file path=customXml/itemProps10.xml><?xml version="1.0" encoding="utf-8"?>
<ds:datastoreItem xmlns:ds="http://schemas.openxmlformats.org/officeDocument/2006/customXml" ds:itemID="{8D8EA5FA-6493-4229-9CC2-91C7F0F4C1DC}">
  <ds:schemaRefs>
    <ds:schemaRef ds:uri="http://gemini/pivotcustomization/ErrorCache"/>
  </ds:schemaRefs>
</ds:datastoreItem>
</file>

<file path=customXml/itemProps11.xml><?xml version="1.0" encoding="utf-8"?>
<ds:datastoreItem xmlns:ds="http://schemas.openxmlformats.org/officeDocument/2006/customXml" ds:itemID="{E9958706-0E02-46BE-8428-7126127DDA83}">
  <ds:schemaRefs>
    <ds:schemaRef ds:uri="http://gemini/pivotcustomization/TableWidget"/>
  </ds:schemaRefs>
</ds:datastoreItem>
</file>

<file path=customXml/itemProps12.xml><?xml version="1.0" encoding="utf-8"?>
<ds:datastoreItem xmlns:ds="http://schemas.openxmlformats.org/officeDocument/2006/customXml" ds:itemID="{9717527B-5A23-46A0-AD0D-A6924D0663BE}">
  <ds:schemaRefs>
    <ds:schemaRef ds:uri="http://gemini/pivotcustomization/PowerPivotVersion"/>
  </ds:schemaRefs>
</ds:datastoreItem>
</file>

<file path=customXml/itemProps13.xml><?xml version="1.0" encoding="utf-8"?>
<ds:datastoreItem xmlns:ds="http://schemas.openxmlformats.org/officeDocument/2006/customXml" ds:itemID="{3E750143-E12C-4926-8C48-701E381C8A6A}">
  <ds:schemaRefs>
    <ds:schemaRef ds:uri="http://gemini/pivotcustomization/SandboxNonEmpty"/>
  </ds:schemaRefs>
</ds:datastoreItem>
</file>

<file path=customXml/itemProps14.xml><?xml version="1.0" encoding="utf-8"?>
<ds:datastoreItem xmlns:ds="http://schemas.openxmlformats.org/officeDocument/2006/customXml" ds:itemID="{DBE09CBD-1050-4FB4-9F5E-7A875FCF6A14}">
  <ds:schemaRefs>
    <ds:schemaRef ds:uri="http://gemini/pivotcustomization/ClientWindowXML"/>
  </ds:schemaRefs>
</ds:datastoreItem>
</file>

<file path=customXml/itemProps15.xml><?xml version="1.0" encoding="utf-8"?>
<ds:datastoreItem xmlns:ds="http://schemas.openxmlformats.org/officeDocument/2006/customXml" ds:itemID="{5E792C30-8CC2-4633-97AA-574B3EA0FE0D}">
  <ds:schemaRefs>
    <ds:schemaRef ds:uri="http://gemini/pivotcustomization/IsSandboxEmbedded"/>
  </ds:schemaRefs>
</ds:datastoreItem>
</file>

<file path=customXml/itemProps16.xml><?xml version="1.0" encoding="utf-8"?>
<ds:datastoreItem xmlns:ds="http://schemas.openxmlformats.org/officeDocument/2006/customXml" ds:itemID="{3682484D-F81E-461D-A3F1-12EE188E3610}">
  <ds:schemaRefs>
    <ds:schemaRef ds:uri="http://gemini/pivotcustomization/RelationshipAutoDetectionEnabled"/>
  </ds:schemaRefs>
</ds:datastoreItem>
</file>

<file path=customXml/itemProps17.xml><?xml version="1.0" encoding="utf-8"?>
<ds:datastoreItem xmlns:ds="http://schemas.openxmlformats.org/officeDocument/2006/customXml" ds:itemID="{0EAEC2D0-00D8-45F4-937A-1D80066A7585}">
  <ds:schemaRefs>
    <ds:schemaRef ds:uri="http://gemini/pivotcustomization/FormulaBarState"/>
  </ds:schemaRefs>
</ds:datastoreItem>
</file>

<file path=customXml/itemProps2.xml><?xml version="1.0" encoding="utf-8"?>
<ds:datastoreItem xmlns:ds="http://schemas.openxmlformats.org/officeDocument/2006/customXml" ds:itemID="{D55ADBCF-7C2D-4337-90CA-2F587A7B5A12}">
  <ds:schemaRefs>
    <ds:schemaRef ds:uri="http://gemini/pivotcustomization/TableOrder"/>
  </ds:schemaRefs>
</ds:datastoreItem>
</file>

<file path=customXml/itemProps3.xml><?xml version="1.0" encoding="utf-8"?>
<ds:datastoreItem xmlns:ds="http://schemas.openxmlformats.org/officeDocument/2006/customXml" ds:itemID="{E85692F3-3612-4448-B3AA-05F0D869D495}">
  <ds:schemaRefs>
    <ds:schemaRef ds:uri="http://gemini/pivotcustomization/Diagrams"/>
  </ds:schemaRefs>
</ds:datastoreItem>
</file>

<file path=customXml/itemProps4.xml><?xml version="1.0" encoding="utf-8"?>
<ds:datastoreItem xmlns:ds="http://schemas.openxmlformats.org/officeDocument/2006/customXml" ds:itemID="{E8939474-814D-4910-8D0C-63DBE9880D6E}">
  <ds:schemaRefs>
    <ds:schemaRef ds:uri="http://gemini/pivotcustomization/LinkedTableUpdateMode"/>
  </ds:schemaRefs>
</ds:datastoreItem>
</file>

<file path=customXml/itemProps5.xml><?xml version="1.0" encoding="utf-8"?>
<ds:datastoreItem xmlns:ds="http://schemas.openxmlformats.org/officeDocument/2006/customXml" ds:itemID="{929E2191-02CD-458B-B9AF-770D4977C8BA}">
  <ds:schemaRefs>
    <ds:schemaRef ds:uri="http://gemini/pivotcustomization/ShowHidden"/>
  </ds:schemaRefs>
</ds:datastoreItem>
</file>

<file path=customXml/itemProps6.xml><?xml version="1.0" encoding="utf-8"?>
<ds:datastoreItem xmlns:ds="http://schemas.openxmlformats.org/officeDocument/2006/customXml" ds:itemID="{C40F11F6-BDBE-4D55-A2CD-2A40B74A2A5D}">
  <ds:schemaRefs>
    <ds:schemaRef ds:uri="http://gemini/pivotcustomization/TableXML_Table"/>
  </ds:schemaRefs>
</ds:datastoreItem>
</file>

<file path=customXml/itemProps7.xml><?xml version="1.0" encoding="utf-8"?>
<ds:datastoreItem xmlns:ds="http://schemas.openxmlformats.org/officeDocument/2006/customXml" ds:itemID="{0AC9045B-0C76-4D5B-BB22-FD99E69DB441}">
  <ds:schemaRefs>
    <ds:schemaRef ds:uri="http://gemini/pivotcustomization/ShowImplicitMeasures"/>
  </ds:schemaRefs>
</ds:datastoreItem>
</file>

<file path=customXml/itemProps8.xml><?xml version="1.0" encoding="utf-8"?>
<ds:datastoreItem xmlns:ds="http://schemas.openxmlformats.org/officeDocument/2006/customXml" ds:itemID="{95822844-0090-40E9-B385-980AF856F05E}">
  <ds:schemaRefs>
    <ds:schemaRef ds:uri="http://gemini/pivotcustomization/MeasureGridState"/>
  </ds:schemaRefs>
</ds:datastoreItem>
</file>

<file path=customXml/itemProps9.xml><?xml version="1.0" encoding="utf-8"?>
<ds:datastoreItem xmlns:ds="http://schemas.openxmlformats.org/officeDocument/2006/customXml" ds:itemID="{1AA7BCD0-5ED3-4AC6-BA24-D1E22C25F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1</vt:lpstr>
      <vt:lpstr>2</vt:lpstr>
      <vt:lpstr>3</vt:lpstr>
      <vt:lpstr>4</vt:lpstr>
      <vt:lpstr>5</vt:lpstr>
      <vt:lpstr>6</vt:lpstr>
      <vt:lpstr>7</vt:lpstr>
      <vt:lpstr>8</vt:lpstr>
      <vt:lpstr>9</vt:lpstr>
      <vt:lpstr>10</vt:lpstr>
      <vt:lpstr>11</vt:lpstr>
      <vt:lpstr>12</vt:lpstr>
      <vt:lpstr>13</vt:lpstr>
      <vt:lpstr>14</vt:lpstr>
      <vt:lpstr>14_d</vt:lpstr>
      <vt:lpstr>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AlphaStyle</dc:creator>
  <cp:keywords/>
  <dc:description/>
  <cp:lastModifiedBy>Torbjørn Bakke</cp:lastModifiedBy>
  <cp:revision/>
  <dcterms:created xsi:type="dcterms:W3CDTF">2021-09-17T07:28:59Z</dcterms:created>
  <dcterms:modified xsi:type="dcterms:W3CDTF">2021-09-28T12:36:39Z</dcterms:modified>
  <cp:category/>
  <cp:contentStatus/>
</cp:coreProperties>
</file>