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24226"/>
  <bookViews>
    <workbookView xWindow="0" yWindow="0" windowWidth="13125" windowHeight="6105" firstSheet="0" activeTab="0"/>
  </bookViews>
  <sheets>
    <sheet name="Plan - Frikjøp - 20-27" sheetId="1" state="visible" r:id="rId1"/>
    <sheet name="stab" sheetId="21" state="veryHidden" r:id="rId2"/>
    <sheet name="MAL" sheetId="11" state="visible" r:id="rId3"/>
    <sheet name="Midtbøen" sheetId="13" state="visible" r:id="rId4"/>
    <sheet name="Fangen" sheetId="17" state="visible" r:id="rId5"/>
    <sheet name="Mastekaasa" sheetId="15" state="visible" r:id="rId6"/>
    <sheet name="Lappegå" sheetId="9" state="visible" r:id="rId7"/>
    <sheet name="Røe" sheetId="6" state="visible" r:id="rId8"/>
    <sheet name="Nightingale" sheetId="7" state="visible" r:id="rId9"/>
    <sheet name="1. Skardhamar" sheetId="8" state="visible" r:id="rId10"/>
    <sheet name="Flemmen" sheetId="19" state="visible" r:id="rId11"/>
    <sheet name="Nordli Hansen" sheetId="20" state="visible" r:id="rId12"/>
    <sheet name="2. Lyngstad" sheetId="10" state="visible" r:id="rId13"/>
    <sheet name="3. Holst" sheetId="5" state="hidden" r:id="rId14"/>
    <sheet name="4. Birkelund" sheetId="12" state="hidden" r:id="rId15"/>
    <sheet name="Jordhus-Lier" sheetId="14" state="visible" r:id="rId16"/>
    <sheet name="Wessel" sheetId="16" state="visible" r:id="rId17"/>
    <sheet name="Mangset" sheetId="18" state="visible" r:id="rId18"/>
  </sheets>
  <definedNames>
    <definedName name="_xlnm._FilterDatabase" localSheetId="0" hidden="1">'Plan - Frikjøp - 20-27'!$A$4:$O$64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<sst xmlns="http://schemas.openxmlformats.org/spreadsheetml/2006/main" count="765" uniqueCount="765">
  <si>
    <t>Navn</t>
  </si>
  <si>
    <t>Prosjektno.</t>
  </si>
  <si>
    <t>Tittel</t>
  </si>
  <si>
    <t>Lyngstad</t>
  </si>
  <si>
    <t>Eksternt og internt frikjøp</t>
  </si>
  <si>
    <t xml:space="preserve">Eksternt </t>
  </si>
  <si>
    <t>Internt</t>
  </si>
  <si>
    <t>C-REX</t>
  </si>
  <si>
    <t>Holst</t>
  </si>
  <si>
    <t>HISTCLASS</t>
  </si>
  <si>
    <t>Kommentar</t>
  </si>
  <si>
    <t>WAGE</t>
  </si>
  <si>
    <t>Søknad</t>
  </si>
  <si>
    <t>The puzzle of the recent fertility decline</t>
  </si>
  <si>
    <t>Eksternt</t>
  </si>
  <si>
    <t>Lyngstad totalt</t>
  </si>
  <si>
    <t>O'Brien totalt</t>
  </si>
  <si>
    <t>PROMENTA</t>
  </si>
  <si>
    <t>Skardhamar</t>
  </si>
  <si>
    <t>Nåværende</t>
  </si>
  <si>
    <t>FRIKJØPSOVERSIKT Nightingale feb. 19</t>
  </si>
  <si>
    <t>Nightingale</t>
  </si>
  <si>
    <t>Prosjekt</t>
  </si>
  <si>
    <t>Ikke frikjøp, kun veiledning</t>
  </si>
  <si>
    <t>Total</t>
  </si>
  <si>
    <t>Kjekshus</t>
  </si>
  <si>
    <t>Frikjøp i eksternt finansierte prosjekter</t>
  </si>
  <si>
    <t>Reaching out to close the border (Partnerprosjekt m/ PRIO)</t>
  </si>
  <si>
    <t>Fangen totalt</t>
  </si>
  <si>
    <t>INCLUDE</t>
  </si>
  <si>
    <t>Hermansen totalt</t>
  </si>
  <si>
    <t>Firmstrat</t>
  </si>
  <si>
    <t>OrgMIGRANT</t>
  </si>
  <si>
    <t>FERTILITY</t>
  </si>
  <si>
    <t>OPENFLUX</t>
  </si>
  <si>
    <t>ERC UV - EQOP</t>
  </si>
  <si>
    <t>Frikjøp fra basis (måltallsstillling, etter eget ønsket)</t>
  </si>
  <si>
    <t>Lift 3.0</t>
  </si>
  <si>
    <t>Skardhamar totalt</t>
  </si>
  <si>
    <t>Røe totalt</t>
  </si>
  <si>
    <t>Jordhus-Lier totalt</t>
  </si>
  <si>
    <t>Prisonhealth</t>
  </si>
  <si>
    <t>Criminal exposure</t>
  </si>
  <si>
    <t>TOTAL</t>
  </si>
  <si>
    <t>Birkelund</t>
  </si>
  <si>
    <t>Intergenerational mobility</t>
  </si>
  <si>
    <t>U.fradrag</t>
  </si>
  <si>
    <t>Ekst</t>
  </si>
  <si>
    <t>Int</t>
  </si>
  <si>
    <t>Forskningstid</t>
  </si>
  <si>
    <t>Prosjekt (basis)</t>
  </si>
  <si>
    <t>FRIKJØPSOVERSIKT FORSKNINGSTID Lyngstad september 2020</t>
  </si>
  <si>
    <t>EQOP</t>
  </si>
  <si>
    <t>Forskingstid</t>
  </si>
  <si>
    <t>Promenta</t>
  </si>
  <si>
    <t>FRIKJØPSOVERSIKT FORSKNINGSTID [navn] [tidspunkt]</t>
  </si>
  <si>
    <t>[navn]</t>
  </si>
  <si>
    <t>xxx</t>
  </si>
  <si>
    <t xml:space="preserve">4. </t>
  </si>
  <si>
    <t>ISF-NAVIGATE</t>
  </si>
  <si>
    <t>Fafo - CILS-NOR</t>
  </si>
  <si>
    <t>Arfinn</t>
  </si>
  <si>
    <t>FRIKJØPSOVERSIKT FORSKNINGSTID Lappegård oktober 2020</t>
  </si>
  <si>
    <t>Planer videre</t>
  </si>
  <si>
    <t>David</t>
  </si>
  <si>
    <t>Include</t>
  </si>
  <si>
    <t>Midtbøen totalt</t>
  </si>
  <si>
    <t>NAVIGATE</t>
  </si>
  <si>
    <t>NORMS</t>
  </si>
  <si>
    <t>Arne</t>
  </si>
  <si>
    <t>SFF-ISS</t>
  </si>
  <si>
    <t>Frisch - Intergenerational mob</t>
  </si>
  <si>
    <t>PSI - Promenta</t>
  </si>
  <si>
    <t>I SFF-søknaden er det lagt opp til at Arne blir pensjonist i 2025 (lagt inn noe pensjonistlønn til ham fra 2025)</t>
  </si>
  <si>
    <t>Oppstart 01.05.21</t>
  </si>
  <si>
    <t>FAIR</t>
  </si>
  <si>
    <t>FRIKJØPSOVERSIKT FORSKNINGSTID WESSEL 2021-2022</t>
  </si>
  <si>
    <t>Utvalgsleder</t>
  </si>
  <si>
    <t>CCM (VR)</t>
  </si>
  <si>
    <t>FRIKJØPSOVERSIKT RØE september 2021</t>
  </si>
  <si>
    <t>Forskerskole - UiS</t>
  </si>
  <si>
    <t>TOTALT</t>
  </si>
  <si>
    <t>Understanding nonreligion</t>
  </si>
  <si>
    <t>Utvalg KD</t>
  </si>
  <si>
    <t>PolDIS</t>
  </si>
  <si>
    <t>NOVA - PEOPLESKILLS</t>
  </si>
  <si>
    <t>Oil and Gas (ISV)</t>
  </si>
  <si>
    <t>SINAR</t>
  </si>
  <si>
    <t>NFR forskerprosjekt</t>
  </si>
  <si>
    <t>FRIKJØPSOVERSIKT FORSKNINGSTID Skardhamar januar 2022</t>
  </si>
  <si>
    <t>Frikjøpsoversikt - Katrine Fangen januar 2022</t>
  </si>
  <si>
    <t>Katrine</t>
  </si>
  <si>
    <t>MAM</t>
  </si>
  <si>
    <t>Technopolitics</t>
  </si>
  <si>
    <t>FRIKJØPSOVERSIKT HOLST JANUAR 2022</t>
  </si>
  <si>
    <t>Søknader:</t>
  </si>
  <si>
    <t>INFLUEX</t>
  </si>
  <si>
    <t>Nexpo</t>
  </si>
  <si>
    <t>EU</t>
  </si>
  <si>
    <t>PES-funds</t>
  </si>
  <si>
    <t>Gugushvili total</t>
  </si>
  <si>
    <t>CILSNOR2</t>
  </si>
  <si>
    <t>ERC AdG</t>
  </si>
  <si>
    <t>FRIKJØPSOVERSIKT FORSKNINGSTID Arnfinn Midtbøen april 2022</t>
  </si>
  <si>
    <t>FRIKJØPSOVERSIKT FORSKNINGSTID David Jordhus-Lier april 2022</t>
  </si>
  <si>
    <t>Nærings-Phd (Rambøll - Jerpstad)</t>
  </si>
  <si>
    <t>Gir ikke undervisningsfradrag</t>
  </si>
  <si>
    <t>Offentlig-PhD (Miljødirektoratet - Molin)</t>
  </si>
  <si>
    <t>Sæther totalt</t>
  </si>
  <si>
    <t>Ex.frikjøp etter OrgMIG er ferdig</t>
  </si>
  <si>
    <t>WEB</t>
  </si>
  <si>
    <t>Offentlig- Phd (Solli - Klimaetaten)</t>
  </si>
  <si>
    <t>Mangset</t>
  </si>
  <si>
    <t>CONMIG</t>
  </si>
  <si>
    <t>TRUST</t>
  </si>
  <si>
    <t>TAXLAW</t>
  </si>
  <si>
    <t>POLITEX</t>
  </si>
  <si>
    <t>Climate Change and Migration-VR</t>
  </si>
  <si>
    <t>Revidert fom januar 23</t>
  </si>
  <si>
    <t>Ikke opprettet enda</t>
  </si>
  <si>
    <t>Tollefsen totalt</t>
  </si>
  <si>
    <t>Nightingale totalt</t>
  </si>
  <si>
    <t>Mangset totalt</t>
  </si>
  <si>
    <t>Brochmann totalt</t>
  </si>
  <si>
    <r>
      <rPr>
        <sz val="12"/>
        <color rgb="FFFF0000"/>
        <rFont val="Calibri"/>
        <family val="2"/>
        <scheme val="minor"/>
      </rPr>
      <t>26.04.2023 AS - endret 2023 fra 18 til 19%</t>
    </r>
    <r>
      <rPr>
        <sz val="12"/>
        <color theme="1"/>
        <rFont val="Calibri"/>
        <family val="2"/>
        <scheme val="minor"/>
      </rPr>
      <t xml:space="preserve">
Oppstart 01.05.21</t>
    </r>
  </si>
  <si>
    <t>26.04.2023 AS - oppdatert</t>
  </si>
  <si>
    <t>26.04.2023 AS - oppdatert, frikjøp frem til 31.05.2025</t>
  </si>
  <si>
    <t>VR-Gonda</t>
  </si>
  <si>
    <t>Star totalt</t>
  </si>
  <si>
    <t>Oppdatert juni 23</t>
  </si>
  <si>
    <t>Flemmen</t>
  </si>
  <si>
    <t>CIDAPE</t>
  </si>
  <si>
    <t>PIES</t>
  </si>
  <si>
    <t>Nordli Hansen</t>
  </si>
  <si>
    <t>pluss 29 så tot. 92 også i 2025- usikkert</t>
  </si>
  <si>
    <t>Hverdagsintegrering</t>
  </si>
  <si>
    <t>Frikjøpes for 200.000 i prosjektperioden. Henry vet % (usikkert når han startet frikjøpskjøringen)</t>
  </si>
  <si>
    <t xml:space="preserve">PHASE </t>
  </si>
  <si>
    <r>
      <rPr>
        <sz val="12"/>
        <rFont val="Calibri"/>
        <family val="2"/>
        <scheme val="minor"/>
      </rPr>
      <t>27 % eksternt frikjøp kjøres januar 23 (ikke uttelling i timeregnskapet våren 23 pga sabbat ref. Anniken).</t>
    </r>
    <r>
      <rPr>
        <sz val="12"/>
        <color rgb="FFFF0000"/>
        <rFont val="Calibri"/>
        <family val="2"/>
        <scheme val="minor"/>
      </rPr>
      <t xml:space="preserve"> Ferdig jan. 23, kjøres ikke lengere.</t>
    </r>
  </si>
  <si>
    <t xml:space="preserve"> Bjørn Schiermer Andersen</t>
  </si>
  <si>
    <t xml:space="preserve"> Synøve Nygaard Andersen</t>
  </si>
  <si>
    <t xml:space="preserve"> Mette Andersson</t>
  </si>
  <si>
    <t xml:space="preserve"> Armine Bagiyan</t>
  </si>
  <si>
    <t xml:space="preserve"> Tina Baier</t>
  </si>
  <si>
    <t xml:space="preserve"> Eirik Jerven Berger</t>
  </si>
  <si>
    <t xml:space="preserve"> Gunn Elisabeth Birkelund</t>
  </si>
  <si>
    <t xml:space="preserve"> Simon Roland Birkvad</t>
  </si>
  <si>
    <t xml:space="preserve"> Solveig Topstad Borgen</t>
  </si>
  <si>
    <t xml:space="preserve"> Elisa Brini</t>
  </si>
  <si>
    <t xml:space="preserve"> Grete Brochmann</t>
  </si>
  <si>
    <t xml:space="preserve"> Haldor Byrkjeflot</t>
  </si>
  <si>
    <t xml:space="preserve"> Ida Fagervold</t>
  </si>
  <si>
    <t xml:space="preserve"> Katrine Fangen</t>
  </si>
  <si>
    <t xml:space="preserve"> Agnes Fauske</t>
  </si>
  <si>
    <t xml:space="preserve"> Magne Øyvind Paalgard Flemmen</t>
  </si>
  <si>
    <t xml:space="preserve"> Michael James Frith</t>
  </si>
  <si>
    <t xml:space="preserve"> Inger Furseth</t>
  </si>
  <si>
    <t xml:space="preserve"> Jemima Victoria Garcia-Godos Naveda</t>
  </si>
  <si>
    <t xml:space="preserve"> Russell Garner</t>
  </si>
  <si>
    <t xml:space="preserve"> Liridona Gashi</t>
  </si>
  <si>
    <t xml:space="preserve"> Michael Paul Gentile</t>
  </si>
  <si>
    <t xml:space="preserve"> Jan Grue</t>
  </si>
  <si>
    <t xml:space="preserve"> Alexi Gugushvili</t>
  </si>
  <si>
    <t xml:space="preserve"> Anniken Hagelund</t>
  </si>
  <si>
    <t xml:space="preserve"> Marianne Nordli Hansen</t>
  </si>
  <si>
    <t xml:space="preserve"> Yngve Solli Heiret</t>
  </si>
  <si>
    <t xml:space="preserve"> Are Skeie Hermansen</t>
  </si>
  <si>
    <t xml:space="preserve"> Sverre Johan Herstad</t>
  </si>
  <si>
    <t xml:space="preserve"> Iselin Hewitt</t>
  </si>
  <si>
    <t xml:space="preserve"> Karoline Blix Hjelle</t>
  </si>
  <si>
    <t xml:space="preserve"> Camilla Houeland</t>
  </si>
  <si>
    <t xml:space="preserve"> Vilde Blix Huseby</t>
  </si>
  <si>
    <t xml:space="preserve"> Martin Arstad Isungset</t>
  </si>
  <si>
    <t xml:space="preserve"> Beatrice Irene Johannessen</t>
  </si>
  <si>
    <t xml:space="preserve"> David Christoffer Jordhus-Lier</t>
  </si>
  <si>
    <t xml:space="preserve"> Ruth Eva Jørgensen</t>
  </si>
  <si>
    <t xml:space="preserve"> Beate Karlsen</t>
  </si>
  <si>
    <t xml:space="preserve"> Lars Erik Kjekshus</t>
  </si>
  <si>
    <t xml:space="preserve"> Kjell Erling Kjellman</t>
  </si>
  <si>
    <t xml:space="preserve"> Hannah Løke Kjos</t>
  </si>
  <si>
    <t xml:space="preserve"> Lars Klemsdal</t>
  </si>
  <si>
    <t xml:space="preserve"> Hege Merete Knutsen</t>
  </si>
  <si>
    <t xml:space="preserve"> Axel Peter Kristensen</t>
  </si>
  <si>
    <t xml:space="preserve"> Anne Krogstad</t>
  </si>
  <si>
    <t xml:space="preserve"> Trude Lappegård</t>
  </si>
  <si>
    <t xml:space="preserve"> Torkild Hovde Lyngstad</t>
  </si>
  <si>
    <t xml:space="preserve"> Aleksander Årnes Madsen</t>
  </si>
  <si>
    <t xml:space="preserve"> Marte Mangset</t>
  </si>
  <si>
    <t xml:space="preserve"> Arnfinn Haagensen Midtbøen</t>
  </si>
  <si>
    <t xml:space="preserve"> Manjana Milkoreit</t>
  </si>
  <si>
    <t xml:space="preserve"> Andrea Joslyn Nightingale</t>
  </si>
  <si>
    <t xml:space="preserve"> Elias Nosrati</t>
  </si>
  <si>
    <t xml:space="preserve"> Karen Linda O' Brien</t>
  </si>
  <si>
    <t xml:space="preserve"> Sigurd Martin Nordli Oppegaard</t>
  </si>
  <si>
    <t xml:space="preserve"> John Nathaniel Parker</t>
  </si>
  <si>
    <t xml:space="preserve"> Per Gunnar Røe</t>
  </si>
  <si>
    <t xml:space="preserve"> Marte Lund Saga</t>
  </si>
  <si>
    <t xml:space="preserve"> Alf Jørgen Schnell</t>
  </si>
  <si>
    <t xml:space="preserve"> Torbjørn Skardhamar</t>
  </si>
  <si>
    <t xml:space="preserve"> Marieke Elisabeth van der Star</t>
  </si>
  <si>
    <t xml:space="preserve"> Kristian Stokke</t>
  </si>
  <si>
    <t xml:space="preserve"> Frøja Isabella Storm-Mathisen</t>
  </si>
  <si>
    <t xml:space="preserve"> Erik Ludvig Sunnemark</t>
  </si>
  <si>
    <t xml:space="preserve"> Bjørnar Sæther</t>
  </si>
  <si>
    <t xml:space="preserve"> Inga Sæther</t>
  </si>
  <si>
    <t xml:space="preserve"> Sabina Tica</t>
  </si>
  <si>
    <t xml:space="preserve"> Maren Toft</t>
  </si>
  <si>
    <t xml:space="preserve"> Andreas Forø Tollefsen</t>
  </si>
  <si>
    <t xml:space="preserve"> Arno Van Hootegem</t>
  </si>
  <si>
    <t xml:space="preserve"> Terje Wessel</t>
  </si>
  <si>
    <t xml:space="preserve"> Øyvind Nicolay Wiborg</t>
  </si>
  <si>
    <t xml:space="preserve">navn</t>
  </si>
  <si>
    <t xml:space="preserve">sluttdato</t>
  </si>
  <si>
    <t xml:space="preserve">int_ekst</t>
  </si>
  <si>
    <t xml:space="preserve">Annen</t>
  </si>
  <si>
    <t xml:space="preserve">ekstern</t>
  </si>
  <si>
    <t xml:space="preserve">Agnes Fauske</t>
  </si>
  <si>
    <t xml:space="preserve">intern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</si>
  <si>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</si>
  <si>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</si>
  <si>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</si>
  <si>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</si>
  <si>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</si>
  <si>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Anne Krogstad</t>
  </si>
  <si>
    <t xml:space="preserve">Anniken Hagelund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</si>
  <si>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</si>
  <si>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</si>
  <si>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</si>
  <si>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</si>
  <si>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</si>
  <si>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</si>
  <si>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</si>
  <si>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</si>
  <si>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</si>
  <si>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</si>
  <si>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</si>
  <si>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</si>
  <si>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</si>
  <si>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</si>
  <si>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</si>
  <si>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</si>
  <si>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</si>
  <si>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</si>
  <si>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</si>
  <si>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</si>
  <si>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</si>
  <si>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</si>
  <si>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</si>
  <si>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</si>
  <si>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</si>
  <si>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</si>
  <si>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</si>
  <si>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John Nathaniel Parker</t>
  </si>
  <si>
    <t xml:space="preserve">Karen Linda O' Brien</t>
  </si>
  <si>
    <t xml:space="preserve">Karoline Blix Hjelle</t>
  </si>
  <si>
    <t xml:space="preserve">Katrine Fangen</t>
  </si>
  <si>
    <t xml:space="preserve">Kjell Erling Kjellman</t>
  </si>
  <si>
    <t xml:space="preserve">Kristian Stokke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</si>
  <si>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</si>
  <si>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</si>
  <si>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</si>
  <si>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</si>
  <si>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</si>
  <si>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</si>
  <si>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</si>
  <si>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</si>
  <si>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</si>
  <si>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</si>
  <si>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</si>
  <si>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</si>
  <si>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</si>
  <si>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</si>
  <si>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</si>
  <si>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</si>
  <si>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</si>
  <si>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</si>
  <si>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</si>
  <si>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</si>
  <si>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</si>
  <si>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</si>
  <si>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</si>
  <si>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</si>
  <si>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</si>
  <si>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</si>
  <si>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</si>
  <si>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</si>
  <si>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</si>
  <si>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</si>
  <si>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</si>
  <si>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Agnes Louise Helleberg</t>
  </si>
  <si>
    <t xml:space="preserve">Andreea Ioana Alecu</t>
  </si>
  <si>
    <t xml:space="preserve">Anette Marie Andresen</t>
  </si>
  <si>
    <t xml:space="preserve">Annica Allvin</t>
  </si>
  <si>
    <t xml:space="preserve">Aseel Dima Jamale Ahmed Abuzeid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</si>
  <si>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</si>
  <si>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</si>
  <si>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</si>
  <si>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</si>
  <si>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Erik Carlquist</t>
  </si>
  <si>
    <t xml:space="preserve">Erlend Kok</t>
  </si>
  <si>
    <t xml:space="preserve">Espen Ytreberg</t>
  </si>
  <si>
    <t xml:space="preserve">Fredrik Engelstad</t>
  </si>
  <si>
    <t xml:space="preserve">Hege Høyer Leivestad </t>
  </si>
  <si>
    <t xml:space="preserve">Heidi Karlsen</t>
  </si>
  <si>
    <t xml:space="preserve">Ida Drange</t>
  </si>
  <si>
    <t xml:space="preserve">Inger Marie Hagen</t>
  </si>
  <si>
    <t xml:space="preserve">Joakim Johansen Østby</t>
  </si>
  <si>
    <t xml:space="preserve">Jon Inge Faldalen</t>
  </si>
  <si>
    <t xml:space="preserve">Laura Führer</t>
  </si>
  <si>
    <t xml:space="preserve">Malin Opdal Ligård</t>
  </si>
  <si>
    <t xml:space="preserve">Mari Teigen</t>
  </si>
  <si>
    <t xml:space="preserve">Marianne Elisabeth Lien</t>
  </si>
  <si>
    <t xml:space="preserve">Nan Zou Bakkeli</t>
  </si>
  <si>
    <t xml:space="preserve">Natalia Moen-Larsen</t>
  </si>
  <si>
    <t xml:space="preserve">Nora Céline Warholm Essahli</t>
  </si>
  <si>
    <t xml:space="preserve">Patrick Lie Andersen</t>
  </si>
  <si>
    <t xml:space="preserve">Ragnhild Steen Jensen</t>
  </si>
  <si>
    <t xml:space="preserve">Randi Solhjell</t>
  </si>
  <si>
    <t xml:space="preserve">Rannveig Kaldager Hart</t>
  </si>
  <si>
    <t xml:space="preserve">Rune Flikke</t>
  </si>
  <si>
    <t xml:space="preserve">Silje Alnes</t>
  </si>
  <si>
    <t xml:space="preserve">Silje Anderdal Bakken</t>
  </si>
  <si>
    <t xml:space="preserve">Sveing Sandberg</t>
  </si>
  <si>
    <t xml:space="preserve">Terj Rasmussen</t>
  </si>
  <si>
    <t xml:space="preserve">Thea Bertnes Strømme</t>
  </si>
  <si>
    <t xml:space="preserve">Thomas Ugelvik</t>
  </si>
  <si>
    <t xml:space="preserve">Thora Bjørke Sandberg</t>
  </si>
  <si>
    <t xml:space="preserve">Tore Witsø Rafoss</t>
  </si>
  <si>
    <t xml:space="preserve">Victor Lund Shammas</t>
  </si>
  <si>
    <t xml:space="preserve">Eirin Pedersen</t>
  </si>
  <si>
    <t xml:space="preserve">Johanne Ytri Dahl</t>
  </si>
  <si>
    <t xml:space="preserve">Kristin Buvik</t>
  </si>
  <si>
    <t xml:space="preserve">Lars Emil Fagernes Johannessen</t>
  </si>
  <si>
    <t xml:space="preserve">Jan Erik Hovden</t>
  </si>
  <si>
    <t xml:space="preserve">Johan Fredrik Rye</t>
  </si>
  <si>
    <t xml:space="preserve">Laavanya Kathiravelu</t>
  </si>
  <si>
    <t xml:space="preserve">Håkon Larsen</t>
  </si>
  <si>
    <t xml:space="preserve">Aaron Ponce</t>
  </si>
  <si>
    <t xml:space="preserve">Adrian Farner Rogne</t>
  </si>
  <si>
    <t xml:space="preserve">Agata Bochynska</t>
  </si>
  <si>
    <t xml:space="preserve">Aleksander Madsen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</si>
  <si>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</si>
  <si>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</si>
  <si>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</si>
  <si>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</si>
  <si>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</si>
  <si>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</si>
  <si>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Beatrice Johannessen</t>
  </si>
  <si>
    <t xml:space="preserve">Benedicte Bull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</si>
  <si>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</si>
  <si>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</si>
  <si>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</si>
  <si>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</si>
  <si>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Eivind Balsvik</t>
  </si>
  <si>
    <t xml:space="preserve">Elizabeth Anne Sibilia</t>
  </si>
  <si>
    <t xml:space="preserve">Fred Abou-Alam</t>
  </si>
  <si>
    <t xml:space="preserve">Grace Eva Nicole Hovem</t>
  </si>
  <si>
    <t xml:space="preserve">Gunnar Bugge Helle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</si>
  <si>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</si>
  <si>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</si>
  <si>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</si>
  <si>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</si>
  <si>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Hege Høyer Leivestad</t>
  </si>
  <si>
    <t xml:space="preserve">Hilde Reinertsen</t>
  </si>
  <si>
    <t xml:space="preserve">Ingjerd Hoem</t>
  </si>
  <si>
    <t xml:space="preserve">Jason Miklian</t>
  </si>
  <si>
    <t xml:space="preserve">Jemima Garcia-Godos Naveda</t>
  </si>
  <si>
    <t xml:space="preserve">Jo Thori Lind</t>
  </si>
  <si>
    <t xml:space="preserve">Jon Rasmus Nyquist</t>
  </si>
  <si>
    <t xml:space="preserve">Julie Brevik Kolstad</t>
  </si>
  <si>
    <t xml:space="preserve">Karen O'Brien</t>
  </si>
  <si>
    <t xml:space="preserve">Kenneth Bo Nielsen</t>
  </si>
  <si>
    <t xml:space="preserve">Kirsten Ulsrud</t>
  </si>
  <si>
    <t xml:space="preserve">Kristine Therese Lervik Hansen</t>
  </si>
  <si>
    <t xml:space="preserve">Lars Mjøset</t>
  </si>
  <si>
    <t xml:space="preserve">Magne Paalgard Flemmen</t>
  </si>
  <si>
    <t xml:space="preserve">Marcin Sliwa</t>
  </si>
  <si>
    <t xml:space="preserve">Maren Kristine Anmarkrud</t>
  </si>
  <si>
    <t xml:space="preserve">Maren Ringstad</t>
  </si>
  <si>
    <t xml:space="preserve">Maria Krogshus Holmås</t>
  </si>
  <si>
    <t xml:space="preserve">Marianne Inez Lien</t>
  </si>
  <si>
    <t xml:space="preserve">Matthew Flinders Kenneth Choi Schaeffer</t>
  </si>
  <si>
    <t xml:space="preserve">Mia Sivertsen</t>
  </si>
  <si>
    <t xml:space="preserve">Michael Gentile</t>
  </si>
  <si>
    <t xml:space="preserve">Ole Ronel Stout</t>
  </si>
  <si>
    <t xml:space="preserve">Olle Törnquist</t>
  </si>
  <si>
    <t xml:space="preserve">Ove Solum</t>
  </si>
  <si>
    <t xml:space="preserve">Peris Sean Jones</t>
  </si>
  <si>
    <t xml:space="preserve">Ragnhild Sundsbak</t>
  </si>
  <si>
    <t xml:space="preserve">Rasmus Skage Jensen</t>
  </si>
  <si>
    <t xml:space="preserve">Rolf Reber</t>
  </si>
  <si>
    <t xml:space="preserve">Runar Forsetløkken</t>
  </si>
  <si>
    <t xml:space="preserve">Sandra Ramsøy</t>
  </si>
  <si>
    <t xml:space="preserve">Selma Sofia Forfod Yssen</t>
  </si>
  <si>
    <t xml:space="preserve">Sigrun Marie Moss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</si>
  <si>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</si>
  <si>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</si>
  <si>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</si>
  <si>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</si>
  <si>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Sveinung Sandberg</t>
  </si>
  <si>
    <t xml:space="preserve">Terje Rasmussen</t>
  </si>
  <si>
    <t xml:space="preserve">Theodoros Rakopoulos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</si>
  <si>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</si>
  <si>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</si>
  <si>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</si>
  <si>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</si>
  <si>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</si>
  <si>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Ulrikke Bryn Wethal</t>
  </si>
  <si>
    <t xml:space="preserve">Ummay Habiba</t>
  </si>
  <si>
    <t xml:space="preserve">Urd Sofie Kronstad Askim</t>
  </si>
  <si>
    <t xml:space="preserve">Øivind Bratberg</t>
  </si>
  <si>
    <t xml:space="preserve">Nora Céline Warholm Essahli</t>
  </si>
  <si>
    <t xml:space="preserve">fornavn</t>
  </si>
  <si>
    <t xml:space="preserve">etternavn</t>
  </si>
  <si>
    <t xml:space="preserve">antsplit</t>
  </si>
  <si>
    <t xml:space="preserve">Aaron</t>
  </si>
  <si>
    <t xml:space="preserve">Ponce</t>
  </si>
  <si>
    <t xml:space="preserve">Adrian</t>
  </si>
  <si>
    <t xml:space="preserve">Rogne</t>
  </si>
  <si>
    <t xml:space="preserve">Agata</t>
  </si>
  <si>
    <t xml:space="preserve">Bochynska</t>
  </si>
  <si>
    <t xml:space="preserve">Agnes</t>
  </si>
  <si>
    <t xml:space="preserve">Fauske</t>
  </si>
  <si>
    <t xml:space="preserve">Helleberg</t>
  </si>
  <si>
    <t xml:space="preserve">Aleksander</t>
  </si>
  <si>
    <t xml:space="preserve">Madsen</t>
  </si>
  <si>
    <t xml:space="preserve">Alexi</t>
  </si>
  <si>
    <t xml:space="preserve">Gugushvili</t>
  </si>
  <si>
    <t xml:space="preserve">Alf</t>
  </si>
  <si>
    <t xml:space="preserve">Schnell</t>
  </si>
  <si>
    <t xml:space="preserve">Andrea</t>
  </si>
  <si>
    <t xml:space="preserve">Nightingale</t>
  </si>
  <si>
    <t xml:space="preserve">Andreas</t>
  </si>
  <si>
    <t xml:space="preserve">Tollefsen</t>
  </si>
  <si>
    <t xml:space="preserve">Andreea</t>
  </si>
  <si>
    <t xml:space="preserve">Alecu</t>
  </si>
  <si>
    <t xml:space="preserve">Anette</t>
  </si>
  <si>
    <t xml:space="preserve">Andresen</t>
  </si>
  <si>
    <t xml:space="preserve">Anna</t>
  </si>
  <si>
    <t xml:space="preserve">Smeby</t>
  </si>
  <si>
    <t xml:space="preserve">Anne</t>
  </si>
  <si>
    <t xml:space="preserve">Krogstad</t>
  </si>
  <si>
    <t xml:space="preserve">Ellingsæter</t>
  </si>
  <si>
    <t xml:space="preserve">Sæbø</t>
  </si>
  <si>
    <t xml:space="preserve">Annica</t>
  </si>
  <si>
    <t xml:space="preserve">Allvin</t>
  </si>
  <si>
    <t xml:space="preserve">Anniken</t>
  </si>
  <si>
    <t xml:space="preserve">Hagelund</t>
  </si>
  <si>
    <t xml:space="preserve">Are</t>
  </si>
  <si>
    <t xml:space="preserve">Hermansen</t>
  </si>
  <si>
    <t xml:space="preserve">Armine</t>
  </si>
  <si>
    <t xml:space="preserve">Bagiyan</t>
  </si>
  <si>
    <t xml:space="preserve">Arnd</t>
  </si>
  <si>
    <t xml:space="preserve">Schneider</t>
  </si>
  <si>
    <t xml:space="preserve">Arnfinn</t>
  </si>
  <si>
    <t xml:space="preserve">Midtbøen</t>
  </si>
  <si>
    <t xml:space="preserve">Arno</t>
  </si>
  <si>
    <t xml:space="preserve">Hootegem</t>
  </si>
  <si>
    <t xml:space="preserve">Arve</t>
  </si>
  <si>
    <t xml:space="preserve">Hansen</t>
  </si>
  <si>
    <t xml:space="preserve">Aseel</t>
  </si>
  <si>
    <t xml:space="preserve">Abuzeid</t>
  </si>
  <si>
    <t xml:space="preserve">Axel</t>
  </si>
  <si>
    <t xml:space="preserve">Kristensen</t>
  </si>
  <si>
    <t xml:space="preserve">Beate</t>
  </si>
  <si>
    <t xml:space="preserve">Karlsen</t>
  </si>
  <si>
    <t xml:space="preserve">Beatrice</t>
  </si>
  <si>
    <t xml:space="preserve">Johannessen</t>
  </si>
  <si>
    <t xml:space="preserve">Benedicte</t>
  </si>
  <si>
    <t xml:space="preserve">Bull</t>
  </si>
  <si>
    <t xml:space="preserve">Berntsen</t>
  </si>
  <si>
    <t xml:space="preserve">Bjørn</t>
  </si>
  <si>
    <t xml:space="preserve">Andersen</t>
  </si>
  <si>
    <t xml:space="preserve">Bjørnar</t>
  </si>
  <si>
    <t xml:space="preserve">Sæther</t>
  </si>
  <si>
    <t xml:space="preserve">Byron</t>
  </si>
  <si>
    <t xml:space="preserve">Rom-Jensen</t>
  </si>
  <si>
    <t xml:space="preserve">Camilla</t>
  </si>
  <si>
    <t xml:space="preserve">Houeland</t>
  </si>
  <si>
    <t xml:space="preserve">Langeland</t>
  </si>
  <si>
    <t xml:space="preserve">Caroline</t>
  </si>
  <si>
    <t xml:space="preserve">Cros</t>
  </si>
  <si>
    <t xml:space="preserve">Cathrine</t>
  </si>
  <si>
    <t xml:space="preserve">Holst</t>
  </si>
  <si>
    <t xml:space="preserve">David</t>
  </si>
  <si>
    <t xml:space="preserve">Jordhus-Lier</t>
  </si>
  <si>
    <t xml:space="preserve">Edvard</t>
  </si>
  <si>
    <t xml:space="preserve">Larsen</t>
  </si>
  <si>
    <t xml:space="preserve">Ege</t>
  </si>
  <si>
    <t xml:space="preserve">Akinci</t>
  </si>
  <si>
    <t xml:space="preserve">Eirik</t>
  </si>
  <si>
    <t xml:space="preserve">Berger</t>
  </si>
  <si>
    <t xml:space="preserve">Eirin</t>
  </si>
  <si>
    <t xml:space="preserve">Pedersen</t>
  </si>
  <si>
    <t xml:space="preserve">Eivind</t>
  </si>
  <si>
    <t xml:space="preserve">Balsvik</t>
  </si>
  <si>
    <t xml:space="preserve">Elias</t>
  </si>
  <si>
    <t xml:space="preserve">Nosrati</t>
  </si>
  <si>
    <t xml:space="preserve">Elisa</t>
  </si>
  <si>
    <t xml:space="preserve">Brini</t>
  </si>
  <si>
    <t xml:space="preserve">Elizabeth</t>
  </si>
  <si>
    <t xml:space="preserve">Sibilia</t>
  </si>
  <si>
    <t xml:space="preserve">Erik</t>
  </si>
  <si>
    <t xml:space="preserve">Carlquist</t>
  </si>
  <si>
    <t xml:space="preserve">Sunnemark</t>
  </si>
  <si>
    <t xml:space="preserve">Erlend</t>
  </si>
  <si>
    <t xml:space="preserve">Kok</t>
  </si>
  <si>
    <t xml:space="preserve">Espen</t>
  </si>
  <si>
    <t xml:space="preserve">Ytreberg</t>
  </si>
  <si>
    <t xml:space="preserve">Fred</t>
  </si>
  <si>
    <t xml:space="preserve">Abou-Alam</t>
  </si>
  <si>
    <t xml:space="preserve">Fredrik</t>
  </si>
  <si>
    <t xml:space="preserve">Engelstad</t>
  </si>
  <si>
    <t xml:space="preserve">Frøja</t>
  </si>
  <si>
    <t xml:space="preserve">Storm-Mathisen</t>
  </si>
  <si>
    <t xml:space="preserve">Grace</t>
  </si>
  <si>
    <t xml:space="preserve">Hovem</t>
  </si>
  <si>
    <t xml:space="preserve">Grete</t>
  </si>
  <si>
    <t xml:space="preserve">Brochmann</t>
  </si>
  <si>
    <t xml:space="preserve">Gunn</t>
  </si>
  <si>
    <t xml:space="preserve">Birkelund</t>
  </si>
  <si>
    <t xml:space="preserve">Gunnar</t>
  </si>
  <si>
    <t xml:space="preserve">Helle</t>
  </si>
  <si>
    <t xml:space="preserve">Haldor</t>
  </si>
  <si>
    <t xml:space="preserve">Byrkjeflot</t>
  </si>
  <si>
    <t xml:space="preserve">Halvor</t>
  </si>
  <si>
    <t xml:space="preserve">Mehlum</t>
  </si>
  <si>
    <t xml:space="preserve">Hannah</t>
  </si>
  <si>
    <t xml:space="preserve">Kjos</t>
  </si>
  <si>
    <t xml:space="preserve">Werkland</t>
  </si>
  <si>
    <t xml:space="preserve">Koppang</t>
  </si>
  <si>
    <t xml:space="preserve">Hanne</t>
  </si>
  <si>
    <t xml:space="preserve">Giskehaug</t>
  </si>
  <si>
    <t xml:space="preserve">Hege</t>
  </si>
  <si>
    <t xml:space="preserve">Leivestad</t>
  </si>
  <si>
    <t xml:space="preserve">Knutsen</t>
  </si>
  <si>
    <t xml:space="preserve">Heidi</t>
  </si>
  <si>
    <t xml:space="preserve">Hilde</t>
  </si>
  <si>
    <t xml:space="preserve">Reinertsen</t>
  </si>
  <si>
    <t xml:space="preserve">Håkon</t>
  </si>
  <si>
    <t xml:space="preserve">Ida</t>
  </si>
  <si>
    <t xml:space="preserve">Drange</t>
  </si>
  <si>
    <t xml:space="preserve">Fagervold</t>
  </si>
  <si>
    <t xml:space="preserve">Inga</t>
  </si>
  <si>
    <t xml:space="preserve">Inger</t>
  </si>
  <si>
    <t xml:space="preserve">Furseth</t>
  </si>
  <si>
    <t xml:space="preserve">Hagen</t>
  </si>
  <si>
    <t xml:space="preserve">Ingjerd</t>
  </si>
  <si>
    <t xml:space="preserve">Hoem</t>
  </si>
  <si>
    <t xml:space="preserve">Iselin</t>
  </si>
  <si>
    <t xml:space="preserve">Hewitt</t>
  </si>
  <si>
    <t xml:space="preserve">Jan</t>
  </si>
  <si>
    <t xml:space="preserve">Hovden</t>
  </si>
  <si>
    <t xml:space="preserve">Grue</t>
  </si>
  <si>
    <t xml:space="preserve">Jason</t>
  </si>
  <si>
    <t xml:space="preserve">Miklian</t>
  </si>
  <si>
    <t xml:space="preserve">Jemima</t>
  </si>
  <si>
    <t xml:space="preserve">Naveda</t>
  </si>
  <si>
    <t xml:space="preserve">Jo</t>
  </si>
  <si>
    <t xml:space="preserve">Lind</t>
  </si>
  <si>
    <t xml:space="preserve">Joakim</t>
  </si>
  <si>
    <t xml:space="preserve">Østby</t>
  </si>
  <si>
    <t xml:space="preserve">Johan</t>
  </si>
  <si>
    <t xml:space="preserve">Rye</t>
  </si>
  <si>
    <t xml:space="preserve">Johanne</t>
  </si>
  <si>
    <t xml:space="preserve">Dahl</t>
  </si>
  <si>
    <t xml:space="preserve">John</t>
  </si>
  <si>
    <t xml:space="preserve">Parker</t>
  </si>
  <si>
    <t xml:space="preserve">Jon</t>
  </si>
  <si>
    <t xml:space="preserve">Faldalen</t>
  </si>
  <si>
    <t xml:space="preserve">Nyquist</t>
  </si>
  <si>
    <t xml:space="preserve">Julie</t>
  </si>
  <si>
    <t xml:space="preserve">Kolstad</t>
  </si>
  <si>
    <t xml:space="preserve">Karen</t>
  </si>
  <si>
    <t xml:space="preserve">Brien</t>
  </si>
  <si>
    <t xml:space="preserve">O'Brien</t>
  </si>
  <si>
    <t xml:space="preserve">Karoline</t>
  </si>
  <si>
    <t xml:space="preserve">Hjelle</t>
  </si>
  <si>
    <t xml:space="preserve">Katrine</t>
  </si>
  <si>
    <t xml:space="preserve">Fangen</t>
  </si>
  <si>
    <t xml:space="preserve">Kenneth</t>
  </si>
  <si>
    <t xml:space="preserve">Nielsen</t>
  </si>
  <si>
    <t xml:space="preserve">Kirsten</t>
  </si>
  <si>
    <t xml:space="preserve">Ulsrud</t>
  </si>
  <si>
    <t xml:space="preserve">Kjell</t>
  </si>
  <si>
    <t xml:space="preserve">Kjellman</t>
  </si>
  <si>
    <t xml:space="preserve">Kristian</t>
  </si>
  <si>
    <t xml:space="preserve">Stokke</t>
  </si>
  <si>
    <t xml:space="preserve">Kristin</t>
  </si>
  <si>
    <t xml:space="preserve">Buvik</t>
  </si>
  <si>
    <t xml:space="preserve">Kristine</t>
  </si>
  <si>
    <t xml:space="preserve">Laavanya</t>
  </si>
  <si>
    <t xml:space="preserve">Kathiravelu</t>
  </si>
  <si>
    <t xml:space="preserve">Lars</t>
  </si>
  <si>
    <t xml:space="preserve">Kjekshus</t>
  </si>
  <si>
    <t xml:space="preserve">Klemsdal</t>
  </si>
  <si>
    <t xml:space="preserve">Mjøset</t>
  </si>
  <si>
    <t xml:space="preserve">Laura</t>
  </si>
  <si>
    <t xml:space="preserve">Führer</t>
  </si>
  <si>
    <t xml:space="preserve">Liridona</t>
  </si>
  <si>
    <t xml:space="preserve">Gashi</t>
  </si>
  <si>
    <t xml:space="preserve">Magne</t>
  </si>
  <si>
    <t xml:space="preserve">Flemmen</t>
  </si>
  <si>
    <t xml:space="preserve">Malin</t>
  </si>
  <si>
    <t xml:space="preserve">Ligård</t>
  </si>
  <si>
    <t xml:space="preserve">Manjana</t>
  </si>
  <si>
    <t xml:space="preserve">Milkoreit</t>
  </si>
  <si>
    <t xml:space="preserve">Marcin</t>
  </si>
  <si>
    <t xml:space="preserve">Sliwa</t>
  </si>
  <si>
    <t xml:space="preserve">Maren</t>
  </si>
  <si>
    <t xml:space="preserve">Anmarkrud</t>
  </si>
  <si>
    <t xml:space="preserve">Ringstad</t>
  </si>
  <si>
    <t xml:space="preserve">Toft</t>
  </si>
  <si>
    <t xml:space="preserve">Mari</t>
  </si>
  <si>
    <t xml:space="preserve">Teigen</t>
  </si>
  <si>
    <t xml:space="preserve">Maria</t>
  </si>
  <si>
    <t xml:space="preserve">Holmås</t>
  </si>
  <si>
    <t xml:space="preserve">Marianne</t>
  </si>
  <si>
    <t xml:space="preserve">Lien</t>
  </si>
  <si>
    <t xml:space="preserve">Marieke</t>
  </si>
  <si>
    <t xml:space="preserve">Star</t>
  </si>
  <si>
    <t xml:space="preserve">Marte</t>
  </si>
  <si>
    <t xml:space="preserve">Saga</t>
  </si>
  <si>
    <t xml:space="preserve">Mangset</t>
  </si>
  <si>
    <t xml:space="preserve">Martin</t>
  </si>
  <si>
    <t xml:space="preserve">Isungset</t>
  </si>
  <si>
    <t xml:space="preserve">Matthew</t>
  </si>
  <si>
    <t xml:space="preserve">Schaeffer</t>
  </si>
  <si>
    <t xml:space="preserve">Mette</t>
  </si>
  <si>
    <t xml:space="preserve">Andersson</t>
  </si>
  <si>
    <t xml:space="preserve">Mia</t>
  </si>
  <si>
    <t xml:space="preserve">Sivertsen</t>
  </si>
  <si>
    <t xml:space="preserve">Michael</t>
  </si>
  <si>
    <t xml:space="preserve">Frith</t>
  </si>
  <si>
    <t xml:space="preserve">Gentile</t>
  </si>
  <si>
    <t xml:space="preserve">Nan</t>
  </si>
  <si>
    <t xml:space="preserve">Bakkeli</t>
  </si>
  <si>
    <t xml:space="preserve">Natalia</t>
  </si>
  <si>
    <t xml:space="preserve">Moen-Larsen</t>
  </si>
  <si>
    <t xml:space="preserve">Nora</t>
  </si>
  <si>
    <t xml:space="preserve">Essahli</t>
  </si>
  <si>
    <t xml:space="preserve">Ole</t>
  </si>
  <si>
    <t xml:space="preserve">Stout</t>
  </si>
  <si>
    <t xml:space="preserve">Olle</t>
  </si>
  <si>
    <t xml:space="preserve">Törnquist</t>
  </si>
  <si>
    <t xml:space="preserve">Ove</t>
  </si>
  <si>
    <t xml:space="preserve">Solum</t>
  </si>
  <si>
    <t xml:space="preserve">Patrick</t>
  </si>
  <si>
    <t xml:space="preserve">Per</t>
  </si>
  <si>
    <t xml:space="preserve">Røe</t>
  </si>
  <si>
    <t xml:space="preserve">Peris</t>
  </si>
  <si>
    <t xml:space="preserve">Jones</t>
  </si>
  <si>
    <t xml:space="preserve">Ragnhild</t>
  </si>
  <si>
    <t xml:space="preserve">Jensen</t>
  </si>
  <si>
    <t xml:space="preserve">Sundsbak</t>
  </si>
  <si>
    <t xml:space="preserve">Randi</t>
  </si>
  <si>
    <t xml:space="preserve">Solhjell</t>
  </si>
  <si>
    <t xml:space="preserve">Rannveig</t>
  </si>
  <si>
    <t xml:space="preserve">Hart</t>
  </si>
  <si>
    <t xml:space="preserve">Rasmus</t>
  </si>
  <si>
    <t xml:space="preserve">Rolf</t>
  </si>
  <si>
    <t xml:space="preserve">Reber</t>
  </si>
  <si>
    <t xml:space="preserve">Runar</t>
  </si>
  <si>
    <t xml:space="preserve">Forsetløkken</t>
  </si>
  <si>
    <t xml:space="preserve">Rune</t>
  </si>
  <si>
    <t xml:space="preserve">Flikke</t>
  </si>
  <si>
    <t xml:space="preserve">Russell</t>
  </si>
  <si>
    <t xml:space="preserve">Garner</t>
  </si>
  <si>
    <t xml:space="preserve">Ruth</t>
  </si>
  <si>
    <t xml:space="preserve">Jørgensen</t>
  </si>
  <si>
    <t xml:space="preserve">Sabina</t>
  </si>
  <si>
    <t xml:space="preserve">Tica</t>
  </si>
  <si>
    <t xml:space="preserve">Sandra</t>
  </si>
  <si>
    <t xml:space="preserve">Ramsøy</t>
  </si>
  <si>
    <t xml:space="preserve">Selma</t>
  </si>
  <si>
    <t xml:space="preserve">Yssen</t>
  </si>
  <si>
    <t xml:space="preserve">Sigrun</t>
  </si>
  <si>
    <t xml:space="preserve">Moss</t>
  </si>
  <si>
    <t xml:space="preserve">Sigurd</t>
  </si>
  <si>
    <t xml:space="preserve">Oppegaard</t>
  </si>
  <si>
    <t xml:space="preserve">Silje</t>
  </si>
  <si>
    <t xml:space="preserve">Alnes</t>
  </si>
  <si>
    <t xml:space="preserve">Bakken</t>
  </si>
  <si>
    <t xml:space="preserve">Simon</t>
  </si>
  <si>
    <t xml:space="preserve">Birkvad</t>
  </si>
  <si>
    <t xml:space="preserve">Siri</t>
  </si>
  <si>
    <t xml:space="preserve">Berg</t>
  </si>
  <si>
    <t xml:space="preserve">Sjur</t>
  </si>
  <si>
    <t xml:space="preserve">Stølen</t>
  </si>
  <si>
    <t xml:space="preserve">Solveig</t>
  </si>
  <si>
    <t xml:space="preserve">Borgen</t>
  </si>
  <si>
    <t xml:space="preserve">Gruenke</t>
  </si>
  <si>
    <t xml:space="preserve">Sturla</t>
  </si>
  <si>
    <t xml:space="preserve">Sveing</t>
  </si>
  <si>
    <t xml:space="preserve">Sandberg</t>
  </si>
  <si>
    <t xml:space="preserve">Sveinung</t>
  </si>
  <si>
    <t xml:space="preserve">Sverre</t>
  </si>
  <si>
    <t xml:space="preserve">Herstad</t>
  </si>
  <si>
    <t xml:space="preserve">Synøve</t>
  </si>
  <si>
    <t xml:space="preserve">Terj</t>
  </si>
  <si>
    <t xml:space="preserve">Rasmussen</t>
  </si>
  <si>
    <t xml:space="preserve">Terje</t>
  </si>
  <si>
    <t xml:space="preserve">Wessel</t>
  </si>
  <si>
    <t xml:space="preserve">Thea</t>
  </si>
  <si>
    <t xml:space="preserve">Strømme</t>
  </si>
  <si>
    <t xml:space="preserve">Theodoros</t>
  </si>
  <si>
    <t xml:space="preserve">Rakopoulos</t>
  </si>
  <si>
    <t xml:space="preserve">Thomas</t>
  </si>
  <si>
    <t xml:space="preserve">Ugelvik</t>
  </si>
  <si>
    <t xml:space="preserve">Thora</t>
  </si>
  <si>
    <t xml:space="preserve">Tina</t>
  </si>
  <si>
    <t xml:space="preserve">Vågenes</t>
  </si>
  <si>
    <t xml:space="preserve">Baier</t>
  </si>
  <si>
    <t xml:space="preserve">Tine</t>
  </si>
  <si>
    <t xml:space="preserve">Sjøstedt</t>
  </si>
  <si>
    <t xml:space="preserve">Tiril</t>
  </si>
  <si>
    <t xml:space="preserve">Mariero</t>
  </si>
  <si>
    <t xml:space="preserve">Tone</t>
  </si>
  <si>
    <t xml:space="preserve">Ognedal</t>
  </si>
  <si>
    <t xml:space="preserve">Torbjørn</t>
  </si>
  <si>
    <t xml:space="preserve">Skardhamar</t>
  </si>
  <si>
    <t xml:space="preserve">Tore</t>
  </si>
  <si>
    <t xml:space="preserve">Wig</t>
  </si>
  <si>
    <t xml:space="preserve">Rafoss</t>
  </si>
  <si>
    <t xml:space="preserve">Torkild</t>
  </si>
  <si>
    <t xml:space="preserve">Lyngstad</t>
  </si>
  <si>
    <t xml:space="preserve">Trude</t>
  </si>
  <si>
    <t xml:space="preserve">Lappegård</t>
  </si>
  <si>
    <t xml:space="preserve">Ulrikke</t>
  </si>
  <si>
    <t xml:space="preserve">Wethal</t>
  </si>
  <si>
    <t xml:space="preserve">Ummay</t>
  </si>
  <si>
    <t xml:space="preserve">Habiba</t>
  </si>
  <si>
    <t xml:space="preserve">Urd</t>
  </si>
  <si>
    <t xml:space="preserve">Askim</t>
  </si>
  <si>
    <t xml:space="preserve">Victor</t>
  </si>
  <si>
    <t xml:space="preserve">Shammas</t>
  </si>
  <si>
    <t xml:space="preserve">Vilde</t>
  </si>
  <si>
    <t xml:space="preserve">Huseby</t>
  </si>
  <si>
    <t xml:space="preserve">Yngve</t>
  </si>
  <si>
    <t xml:space="preserve">Heiret</t>
  </si>
  <si>
    <t xml:space="preserve">Øivind</t>
  </si>
  <si>
    <t xml:space="preserve">Bratberg</t>
  </si>
  <si>
    <t xml:space="preserve">Øyvind</t>
  </si>
  <si>
    <t xml:space="preserve">Wiborg</t>
  </si>
  <si>
    <t xml:space="preserve">Stillingsgruppe</t>
  </si>
  <si>
    <t xml:space="preserve">Dellønnsprosent</t>
  </si>
  <si>
    <t xml:space="preserve">1013 Professor</t>
  </si>
  <si>
    <t xml:space="preserve">1352 Postdoktor</t>
  </si>
  <si>
    <t xml:space="preserve">1017 Stipendiat</t>
  </si>
  <si>
    <t xml:space="preserve">1475 Instituttleder</t>
  </si>
  <si>
    <t xml:space="preserve">1011 Førsteamanuensis</t>
  </si>
  <si>
    <t xml:space="preserve">1198 Førstelektor</t>
  </si>
  <si>
    <t xml:space="preserve">-</t>
  </si>
  <si>
    <t xml:space="preserve">Hannah Ander</t>
  </si>
  <si>
    <t xml:space="preserve">Karen O'brien</t>
  </si>
  <si>
    <t xml:space="preserve">Marieke Elisabeth Van Der Star</t>
  </si>
  <si>
    <t xml:space="preserve">Karen Linda O'Brien</t>
  </si>
  <si>
    <t xml:space="preserve">Peder Østring</t>
  </si>
  <si>
    <t xml:space="preserve">Erik Børve Rasmussen</t>
  </si>
  <si>
    <t xml:space="preserve">Lena Magnusson Turner</t>
  </si>
  <si>
    <t xml:space="preserve">Marta Bivand Erland</t>
  </si>
  <si>
    <t xml:space="preserve">Marianne Millstein</t>
  </si>
  <si>
    <t xml:space="preserve">Marie Spelling</t>
  </si>
  <si>
    <t xml:space="preserve">Sigtona Halrynjo</t>
  </si>
  <si>
    <t xml:space="preserve">Hakke P. 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</si>
</sst>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Calibri"/>
      <b/>
    </font>
    <font>
      <sz val="12"/>
      <color theme="1"/>
      <name val="Calibri"/>
    </font>
    <font>
      <sz val="12"/>
      <color theme="1"/>
      <name val="Calibri"/>
      <b/>
      <i/>
    </font>
    <font>
      <sz val="16"/>
      <color theme="1"/>
      <name val="Calibri"/>
      <b/>
    </font>
    <font>
      <sz val="12"/>
      <color theme="1"/>
      <name val="Calibri"/>
      <i/>
    </font>
    <font>
      <sz val="11"/>
      <color theme="1"/>
      <name val="Calibri"/>
      <b/>
    </font>
    <font>
      <sz val="11"/>
      <color theme="1"/>
      <name val="Calibri"/>
      <i/>
    </font>
    <font>
      <sz val="12"/>
      <color rgb="FFFF0000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left style="thin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top style="medium">
        <color indexed="64"/>
      </top>
    </border>
    <border>
      <left style="thin">
        <color indexed="64"/>
      </left>
      <right style="medium">
        <color indexed="64"/>
      </right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top style="thin">
        <color indexed="64"/>
      </top>
      <bottom style="thin">
        <color indexed="64"/>
      </bottom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64"/>
      </top>
      <bottom style="double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</border>
    <border>
      <top style="thin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right style="thin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thin">
        <color indexed="64"/>
      </top>
    </border>
    <border>
      <left style="medium">
        <color indexed="64"/>
      </lef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</border>
    <border>
      <left style="medium">
        <color indexed="64"/>
      </left>
      <top style="thin">
        <color indexed="64"/>
      </top>
      <bottom style="double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  <bottom style="double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bottom style="thin">
        <color indexed="64"/>
      </bottom>
    </border>
    <border>
      <left style="medium">
        <color indexed="64"/>
      </left>
      <top style="thin">
        <color indexed="64"/>
      </top>
      <bottom style="thin">
        <color indexed="64"/>
      </bottom>
    </border>
    <border>
      <left style="medium">
        <color indexed="64"/>
      </left>
      <top style="thin">
        <color indexed="64"/>
      </top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right style="medium">
        <color indexed="64"/>
      </right>
      <bottom style="thin">
        <color indexed="64"/>
      </bottom>
    </border>
    <border>
      <right style="medium">
        <color indexed="64"/>
      </right>
    </border>
    <border>
      <right style="thin">
        <color indexed="64"/>
      </right>
    </border>
  </borders>
  <cellStyleXfs count="1">
    <xf numFmtId="0" fontId="0" fillId="0" borderId="0"/>
  </cellStyleXfs>
  <cellXfs count="34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/>
    <xf numFmtId="0" fontId="1" fillId="4" borderId="3" xfId="0" applyFont="1" applyFill="1" applyBorder="1" applyAlignment="1">
      <alignment horizontal="center"/>
    </xf>
    <xf numFmtId="0" fontId="3" fillId="4" borderId="4" xfId="0" applyFont="1" applyFill="1" applyBorder="1"/>
    <xf numFmtId="0" fontId="2" fillId="3" borderId="5" xfId="0" applyFont="1" applyFill="1" applyBorder="1"/>
    <xf numFmtId="0" fontId="3" fillId="4" borderId="2" xfId="0" applyFont="1" applyFill="1" applyBorder="1"/>
    <xf numFmtId="0" fontId="3" fillId="3" borderId="6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/>
    <xf numFmtId="0" fontId="2" fillId="3" borderId="11" xfId="0" applyFont="1" applyFill="1" applyBorder="1"/>
    <xf numFmtId="0" fontId="2" fillId="2" borderId="12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" fillId="5" borderId="6" xfId="0" applyFont="1" applyFill="1" applyBorder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5" borderId="6" xfId="0" applyFont="1" applyFill="1" applyBorder="1"/>
    <xf numFmtId="0" fontId="1" fillId="4" borderId="3" xfId="0" applyFont="1" applyFill="1" applyBorder="1"/>
    <xf numFmtId="0" fontId="4" fillId="5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3" borderId="18" xfId="0" applyFont="1" applyFill="1" applyBorder="1"/>
    <xf numFmtId="0" fontId="2" fillId="2" borderId="19" xfId="0" applyFont="1" applyFill="1" applyBorder="1" applyAlignment="1">
      <alignment horizontal="center"/>
    </xf>
    <xf numFmtId="0" fontId="3" fillId="0" borderId="0" xfId="0" applyFont="1"/>
    <xf numFmtId="0" fontId="3" fillId="3" borderId="9" xfId="0" applyFont="1" applyFill="1" applyBorder="1" applyAlignment="1">
      <alignment horizontal="center"/>
    </xf>
    <xf numFmtId="0" fontId="2" fillId="2" borderId="20" xfId="0" applyFont="1" applyFill="1" applyBorder="1"/>
    <xf numFmtId="0" fontId="6" fillId="3" borderId="1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2" fillId="3" borderId="10" xfId="0" applyFont="1" applyFill="1" applyBorder="1"/>
    <xf numFmtId="0" fontId="2" fillId="4" borderId="21" xfId="0" applyFont="1" applyFill="1" applyBorder="1"/>
    <xf numFmtId="0" fontId="2" fillId="0" borderId="0" xfId="0" applyFont="1"/>
    <xf numFmtId="0" fontId="3" fillId="0" borderId="6" xfId="0" applyFont="1" applyBorder="1"/>
    <xf numFmtId="0" fontId="3" fillId="3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/>
    <xf numFmtId="0" fontId="3" fillId="4" borderId="13" xfId="0" applyFont="1" applyFill="1" applyBorder="1" applyAlignment="1">
      <alignment horizontal="center"/>
    </xf>
    <xf numFmtId="0" fontId="2" fillId="5" borderId="10" xfId="0" applyFont="1" applyFill="1" applyBorder="1"/>
    <xf numFmtId="0" fontId="6" fillId="4" borderId="6" xfId="0" applyFont="1" applyFill="1" applyBorder="1"/>
    <xf numFmtId="0" fontId="3" fillId="3" borderId="14" xfId="0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22" xfId="0" applyFont="1" applyFill="1" applyBorder="1"/>
    <xf numFmtId="0" fontId="6" fillId="3" borderId="10" xfId="0" applyFont="1" applyFill="1" applyBorder="1"/>
    <xf numFmtId="0" fontId="3" fillId="3" borderId="13" xfId="0" applyFont="1" applyFill="1" applyBorder="1" applyAlignment="1">
      <alignment horizontal="center"/>
    </xf>
    <xf numFmtId="0" fontId="3" fillId="5" borderId="4" xfId="0" applyFont="1" applyFill="1" applyBorder="1"/>
    <xf numFmtId="0" fontId="2" fillId="3" borderId="2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3" borderId="13" xfId="0" applyFont="1" applyFill="1" applyBorder="1"/>
    <xf numFmtId="0" fontId="3" fillId="3" borderId="13" xfId="0" applyFont="1" applyFill="1" applyBorder="1"/>
    <xf numFmtId="0" fontId="2" fillId="3" borderId="24" xfId="0" applyFont="1" applyFill="1" applyBorder="1"/>
    <xf numFmtId="0" fontId="3" fillId="4" borderId="6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0" borderId="2" xfId="0" applyFont="1" applyBorder="1"/>
    <xf numFmtId="0" fontId="3" fillId="4" borderId="3" xfId="0" applyFont="1" applyFill="1" applyBorder="1"/>
    <xf numFmtId="0" fontId="8" fillId="0" borderId="0" xfId="0" applyFont="1"/>
    <xf numFmtId="0" fontId="2" fillId="4" borderId="10" xfId="0" applyFont="1" applyFill="1" applyBorder="1"/>
    <xf numFmtId="0" fontId="2" fillId="2" borderId="15" xfId="0" applyFont="1" applyFill="1" applyBorder="1"/>
    <xf numFmtId="0" fontId="3" fillId="4" borderId="1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2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2" fillId="0" borderId="6" xfId="0" applyFont="1" applyBorder="1"/>
    <xf numFmtId="0" fontId="9" fillId="0" borderId="6" xfId="0" applyFont="1" applyBorder="1"/>
    <xf numFmtId="0" fontId="9" fillId="0" borderId="6" xfId="0" applyFont="1" applyBorder="1" applyAlignment="1">
      <alignment wrapText="1"/>
    </xf>
    <xf numFmtId="0" fontId="3" fillId="4" borderId="3" xfId="0" applyFont="1" applyFill="1" applyBorder="1" applyAlignment="1">
      <alignment horizontal="center"/>
    </xf>
    <xf numFmtId="0" fontId="2" fillId="4" borderId="24" xfId="0" applyFont="1" applyFill="1" applyBorder="1"/>
    <xf numFmtId="0" fontId="2" fillId="4" borderId="4" xfId="0" applyFont="1" applyFill="1" applyBorder="1" applyAlignment="1">
      <alignment horizontal="center"/>
    </xf>
    <xf numFmtId="0" fontId="6" fillId="0" borderId="6" xfId="0" applyFont="1" applyBorder="1"/>
    <xf numFmtId="0" fontId="2" fillId="5" borderId="6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8" xfId="0" applyFont="1" applyFill="1" applyBorder="1"/>
    <xf numFmtId="0" fontId="3" fillId="3" borderId="3" xfId="0" applyFont="1" applyFill="1" applyBorder="1"/>
    <xf numFmtId="0" fontId="2" fillId="3" borderId="27" xfId="0" applyFont="1" applyFill="1" applyBorder="1"/>
    <xf numFmtId="0" fontId="6" fillId="3" borderId="3" xfId="0" applyFont="1" applyFill="1" applyBorder="1"/>
    <xf numFmtId="0" fontId="9" fillId="6" borderId="6" xfId="0" applyFont="1" applyFill="1" applyBorder="1"/>
    <xf numFmtId="0" fontId="3" fillId="4" borderId="13" xfId="0" applyFont="1" applyFill="1" applyBorder="1"/>
    <xf numFmtId="0" fontId="2" fillId="4" borderId="13" xfId="0" applyFont="1" applyFill="1" applyBorder="1"/>
    <xf numFmtId="0" fontId="3" fillId="3" borderId="28" xfId="0" applyFont="1" applyFill="1" applyBorder="1"/>
    <xf numFmtId="0" fontId="2" fillId="5" borderId="4" xfId="0" applyFont="1" applyFill="1" applyBorder="1"/>
    <xf numFmtId="0" fontId="3" fillId="3" borderId="6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7" fillId="4" borderId="2" xfId="0" applyFont="1" applyFill="1" applyBorder="1"/>
    <xf numFmtId="0" fontId="2" fillId="4" borderId="22" xfId="0" applyFont="1" applyFill="1" applyBorder="1"/>
    <xf numFmtId="0" fontId="3" fillId="5" borderId="4" xfId="0" applyFont="1" applyFill="1" applyBorder="1" applyAlignment="1">
      <alignment horizontal="center"/>
    </xf>
    <xf numFmtId="0" fontId="2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3" fillId="4" borderId="28" xfId="0" applyFont="1" applyFill="1" applyBorder="1"/>
    <xf numFmtId="0" fontId="6" fillId="3" borderId="6" xfId="0" applyFont="1" applyFill="1" applyBorder="1"/>
    <xf numFmtId="0" fontId="6" fillId="3" borderId="7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4" xfId="0" applyFont="1" applyFill="1" applyBorder="1"/>
    <xf numFmtId="0" fontId="6" fillId="3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10" xfId="0" applyFont="1" applyFill="1" applyBorder="1"/>
    <xf numFmtId="0" fontId="3" fillId="5" borderId="10" xfId="0" applyFont="1" applyFill="1" applyBorder="1"/>
    <xf numFmtId="0" fontId="2" fillId="4" borderId="5" xfId="0" applyFont="1" applyFill="1" applyBorder="1"/>
    <xf numFmtId="0" fontId="3" fillId="6" borderId="6" xfId="0" applyFont="1" applyFill="1" applyBorder="1" applyAlignment="1">
      <alignment wrapText="1"/>
    </xf>
    <xf numFmtId="0" fontId="7" fillId="0" borderId="0" xfId="0" applyFont="1"/>
    <xf numFmtId="0" fontId="3" fillId="6" borderId="0" xfId="0" applyFont="1" applyFill="1"/>
    <xf numFmtId="0" fontId="3" fillId="3" borderId="24" xfId="0" applyFont="1" applyFill="1" applyBorder="1"/>
    <xf numFmtId="0" fontId="2" fillId="4" borderId="2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6" borderId="6" xfId="0" applyFont="1" applyFill="1" applyBorder="1"/>
    <xf numFmtId="0" fontId="2" fillId="4" borderId="23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2" fillId="4" borderId="28" xfId="0" applyFont="1" applyFill="1" applyBorder="1"/>
    <xf numFmtId="0" fontId="2" fillId="4" borderId="1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4" borderId="6" xfId="0" applyFont="1" applyFill="1" applyBorder="1"/>
    <xf numFmtId="0" fontId="3" fillId="4" borderId="4" xfId="0" applyFont="1" applyFill="1" applyBorder="1" applyAlignment="1">
      <alignment horizontal="center"/>
    </xf>
    <xf numFmtId="0" fontId="2" fillId="3" borderId="28" xfId="0" applyFont="1" applyFill="1" applyBorder="1"/>
    <xf numFmtId="0" fontId="2" fillId="4" borderId="2" xfId="0" applyFont="1" applyFill="1" applyBorder="1"/>
    <xf numFmtId="0" fontId="6" fillId="3" borderId="4" xfId="0" applyFont="1" applyFill="1" applyBorder="1" applyAlignment="1">
      <alignment horizontal="center"/>
    </xf>
    <xf numFmtId="165" fontId="1" fillId="0" borderId="0" xfId="0" applyFont="1" applyNumberFormat="1"/>
    <xf numFmtId="0" fontId="7" fillId="7" borderId="29" xfId="0" applyFont="1" applyFill="1" applyBorder="1"/>
    <xf numFmtId="0" fontId="7" fillId="7" borderId="20" xfId="0" applyFont="1" applyFill="1" applyBorder="1"/>
    <xf numFmtId="0" fontId="7" fillId="7" borderId="10" xfId="0" applyFont="1" applyFill="1" applyBorder="1"/>
    <xf numFmtId="0" fontId="7" fillId="7" borderId="34" xfId="0" applyFont="1" applyFill="1" applyBorder="1"/>
    <xf numFmtId="0" fontId="7" fillId="7" borderId="16" xfId="0" applyFont="1" applyFill="1" applyBorder="1"/>
    <xf numFmtId="0" fontId="7" fillId="7" borderId="35" xfId="0" applyFont="1" applyFill="1" applyBorder="1"/>
    <xf numFmtId="0" fontId="7" fillId="7" borderId="18" xfId="0" applyFont="1" applyFill="1" applyBorder="1"/>
    <xf numFmtId="0" fontId="7" fillId="7" borderId="36" xfId="0" applyFont="1" applyFill="1" applyBorder="1"/>
    <xf numFmtId="0" fontId="7" fillId="0" borderId="10" xfId="0" applyFont="1" applyBorder="1"/>
    <xf numFmtId="0" fontId="7" fillId="5" borderId="37" xfId="0" applyFont="1" applyFill="1" applyBorder="1"/>
    <xf numFmtId="0" fontId="7" fillId="5" borderId="38" xfId="0" applyFont="1" applyFill="1" applyBorder="1"/>
    <xf numFmtId="0" fontId="1" fillId="0" borderId="6" xfId="0" applyFont="1" applyBorder="1"/>
    <xf numFmtId="0" fontId="1" fillId="0" borderId="26" xfId="0" applyFont="1" applyBorder="1"/>
    <xf numFmtId="0" fontId="7" fillId="8" borderId="15" xfId="0" applyFont="1" applyFill="1" applyBorder="1" applyAlignment="1">
      <alignment horizontal="center"/>
    </xf>
    <xf numFmtId="0" fontId="7" fillId="8" borderId="29" xfId="0" applyFont="1" applyFill="1" applyBorder="1" applyAlignment="1">
      <alignment horizontal="center"/>
    </xf>
    <xf numFmtId="0" fontId="7" fillId="8" borderId="2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7" fillId="8" borderId="25" xfId="0" applyFont="1" applyFill="1" applyBorder="1" applyAlignment="1">
      <alignment horizontal="center"/>
    </xf>
    <xf numFmtId="0" fontId="7" fillId="8" borderId="40" xfId="0" applyFont="1" applyFill="1" applyBorder="1" applyAlignment="1">
      <alignment horizontal="center"/>
    </xf>
    <xf numFmtId="0" fontId="7" fillId="8" borderId="4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31" xfId="0" applyFont="1" applyFill="1" applyBorder="1" applyAlignment="1">
      <alignment horizontal="center"/>
    </xf>
    <xf numFmtId="0" fontId="1" fillId="0" borderId="39" xfId="0" applyFont="1" applyBorder="1"/>
    <xf numFmtId="0" fontId="1" fillId="0" borderId="5" xfId="0" applyFont="1" applyBorder="1"/>
    <xf numFmtId="0" fontId="1" fillId="0" borderId="42" xfId="0" applyFont="1" applyBorder="1"/>
    <xf numFmtId="0" fontId="1" fillId="9" borderId="5" xfId="0" applyFont="1" applyFill="1" applyBorder="1"/>
    <xf numFmtId="0" fontId="1" fillId="7" borderId="4" xfId="0" applyFont="1" applyFill="1" applyBorder="1"/>
    <xf numFmtId="0" fontId="1" fillId="7" borderId="8" xfId="0" applyFont="1" applyFill="1" applyBorder="1"/>
    <xf numFmtId="0" fontId="7" fillId="7" borderId="4" xfId="0" applyFont="1" applyFill="1" applyBorder="1"/>
    <xf numFmtId="0" fontId="1" fillId="0" borderId="10" xfId="0" applyFont="1" applyBorder="1"/>
    <xf numFmtId="0" fontId="1" fillId="0" borderId="28" xfId="0" applyFont="1" applyBorder="1"/>
    <xf numFmtId="0" fontId="1" fillId="0" borderId="43" xfId="0" applyFont="1" applyBorder="1"/>
    <xf numFmtId="0" fontId="1" fillId="0" borderId="3" xfId="0" applyFont="1" applyBorder="1"/>
    <xf numFmtId="0" fontId="1" fillId="0" borderId="44" xfId="0" applyFont="1" applyBorder="1"/>
    <xf numFmtId="0" fontId="1" fillId="6" borderId="45" xfId="0" applyFont="1" applyFill="1" applyBorder="1"/>
    <xf numFmtId="0" fontId="7" fillId="6" borderId="46" xfId="0" applyFont="1" applyFill="1" applyBorder="1"/>
    <xf numFmtId="0" fontId="7" fillId="7" borderId="13" xfId="0" applyFont="1" applyFill="1" applyBorder="1"/>
    <xf numFmtId="0" fontId="7" fillId="7" borderId="24" xfId="0" applyFont="1" applyFill="1" applyBorder="1"/>
    <xf numFmtId="0" fontId="7" fillId="7" borderId="47" xfId="0" applyFont="1" applyFill="1" applyBorder="1" applyAlignment="1">
      <alignment wrapText="1"/>
    </xf>
    <xf numFmtId="0" fontId="1" fillId="9" borderId="28" xfId="0" applyFont="1" applyFill="1" applyBorder="1"/>
    <xf numFmtId="0" fontId="7" fillId="9" borderId="11" xfId="0" applyFont="1" applyFill="1" applyBorder="1"/>
    <xf numFmtId="0" fontId="7" fillId="6" borderId="13" xfId="0" applyFont="1" applyFill="1" applyBorder="1"/>
    <xf numFmtId="0" fontId="7" fillId="7" borderId="11" xfId="0" applyFont="1" applyFill="1" applyBorder="1"/>
    <xf numFmtId="0" fontId="7" fillId="7" borderId="23" xfId="0" applyFont="1" applyFill="1" applyBorder="1"/>
    <xf numFmtId="0" fontId="7" fillId="7" borderId="15" xfId="0" applyFont="1" applyFill="1" applyBorder="1"/>
    <xf numFmtId="0" fontId="1" fillId="6" borderId="11" xfId="0" applyFont="1" applyFill="1" applyBorder="1"/>
    <xf numFmtId="0" fontId="1" fillId="0" borderId="12" xfId="0" applyFont="1" applyBorder="1"/>
    <xf numFmtId="0" fontId="7" fillId="6" borderId="48" xfId="0" applyFont="1" applyFill="1" applyBorder="1"/>
    <xf numFmtId="0" fontId="1" fillId="9" borderId="21" xfId="0" applyFont="1" applyFill="1" applyBorder="1"/>
    <xf numFmtId="0" fontId="7" fillId="9" borderId="38" xfId="0" applyFont="1" applyFill="1" applyBorder="1"/>
    <xf numFmtId="0" fontId="1" fillId="0" borderId="21" xfId="0" applyFont="1" applyBorder="1"/>
    <xf numFmtId="0" fontId="7" fillId="7" borderId="8" xfId="0" applyFont="1" applyFill="1" applyBorder="1"/>
    <xf numFmtId="0" fontId="7" fillId="7" borderId="17" xfId="0" applyFont="1" applyFill="1" applyBorder="1"/>
    <xf numFmtId="0" fontId="7" fillId="7" borderId="21" xfId="0" applyFont="1" applyFill="1" applyBorder="1"/>
    <xf numFmtId="0" fontId="7" fillId="7" borderId="2" xfId="0" applyFont="1" applyFill="1" applyBorder="1"/>
    <xf numFmtId="0" fontId="7" fillId="7" borderId="12" xfId="0" applyFont="1" applyFill="1" applyBorder="1"/>
    <xf numFmtId="0" fontId="7" fillId="9" borderId="49" xfId="0" applyFont="1" applyFill="1" applyBorder="1"/>
    <xf numFmtId="0" fontId="7" fillId="6" borderId="50" xfId="0" applyFont="1" applyFill="1" applyBorder="1"/>
    <xf numFmtId="0" fontId="7" fillId="5" borderId="49" xfId="0" applyFont="1" applyFill="1" applyBorder="1"/>
    <xf numFmtId="0" fontId="7" fillId="6" borderId="51" xfId="0" applyFont="1" applyFill="1" applyBorder="1"/>
    <xf numFmtId="0" fontId="7" fillId="9" borderId="52" xfId="0" applyFont="1" applyFill="1" applyBorder="1"/>
    <xf numFmtId="0" fontId="7" fillId="6" borderId="53" xfId="0" applyFont="1" applyFill="1" applyBorder="1"/>
    <xf numFmtId="0" fontId="7" fillId="5" borderId="54" xfId="0" applyFont="1" applyFill="1" applyBorder="1"/>
    <xf numFmtId="0" fontId="1" fillId="9" borderId="6" xfId="0" applyFont="1" applyFill="1" applyBorder="1"/>
    <xf numFmtId="0" fontId="1" fillId="0" borderId="18" xfId="0" applyFont="1" applyBorder="1"/>
    <xf numFmtId="0" fontId="1" fillId="0" borderId="36" xfId="0" applyFont="1" applyBorder="1"/>
    <xf numFmtId="0" fontId="1" fillId="0" borderId="55" xfId="0" applyFont="1" applyBorder="1"/>
    <xf numFmtId="0" fontId="1" fillId="9" borderId="18" xfId="0" applyFont="1" applyFill="1" applyBorder="1"/>
    <xf numFmtId="0" fontId="7" fillId="6" borderId="23" xfId="0" applyFont="1" applyFill="1" applyBorder="1"/>
    <xf numFmtId="0" fontId="7" fillId="6" borderId="56" xfId="0" applyFont="1" applyFill="1" applyBorder="1"/>
    <xf numFmtId="0" fontId="1" fillId="0" borderId="43" xfId="0" applyFont="1" applyBorder="1" applyAlignment="1">
      <alignment wrapText="1"/>
    </xf>
    <xf numFmtId="0" fontId="1" fillId="0" borderId="8" xfId="0" applyFont="1" applyBorder="1"/>
    <xf numFmtId="0" fontId="7" fillId="6" borderId="15" xfId="0" applyFont="1" applyFill="1" applyBorder="1"/>
    <xf numFmtId="0" fontId="7" fillId="6" borderId="57" xfId="0" applyFont="1" applyFill="1" applyBorder="1"/>
    <xf numFmtId="0" fontId="7" fillId="9" borderId="15" xfId="0" applyFont="1" applyFill="1" applyBorder="1"/>
    <xf numFmtId="0" fontId="7" fillId="6" borderId="29" xfId="0" applyFont="1" applyFill="1" applyBorder="1"/>
    <xf numFmtId="0" fontId="7" fillId="0" borderId="20" xfId="0" applyFont="1" applyBorder="1"/>
    <xf numFmtId="0" fontId="7" fillId="0" borderId="57" xfId="0" applyFont="1" applyBorder="1"/>
    <xf numFmtId="0" fontId="7" fillId="6" borderId="20" xfId="0" applyFont="1" applyFill="1" applyBorder="1"/>
    <xf numFmtId="0" fontId="1" fillId="0" borderId="7" xfId="0" applyFont="1" applyBorder="1"/>
    <xf numFmtId="0" fontId="8" fillId="0" borderId="21" xfId="0" applyFont="1" applyBorder="1"/>
    <xf numFmtId="0" fontId="8" fillId="9" borderId="21" xfId="0" applyFont="1" applyFill="1" applyBorder="1"/>
    <xf numFmtId="0" fontId="8" fillId="0" borderId="2" xfId="0" applyFont="1" applyBorder="1"/>
    <xf numFmtId="0" fontId="8" fillId="0" borderId="12" xfId="0" applyFont="1" applyBorder="1"/>
    <xf numFmtId="0" fontId="8" fillId="0" borderId="14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58" xfId="0" applyFont="1" applyBorder="1"/>
    <xf numFmtId="0" fontId="1" fillId="0" borderId="4" xfId="0" applyFont="1" applyBorder="1"/>
    <xf numFmtId="0" fontId="1" fillId="0" borderId="47" xfId="0" applyFont="1" applyBorder="1"/>
    <xf numFmtId="0" fontId="7" fillId="0" borderId="49" xfId="0" applyFont="1" applyBorder="1"/>
    <xf numFmtId="0" fontId="7" fillId="0" borderId="59" xfId="0" applyFont="1" applyBorder="1"/>
    <xf numFmtId="0" fontId="1" fillId="9" borderId="24" xfId="0" applyFont="1" applyFill="1" applyBorder="1"/>
    <xf numFmtId="0" fontId="1" fillId="10" borderId="42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42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8" fillId="11" borderId="7" xfId="0" applyFont="1" applyFill="1" applyBorder="1"/>
    <xf numFmtId="0" fontId="7" fillId="0" borderId="46" xfId="0" applyFont="1" applyBorder="1"/>
    <xf numFmtId="0" fontId="7" fillId="0" borderId="60" xfId="0" applyFont="1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1" fillId="10" borderId="33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10" borderId="7" xfId="0" applyFont="1" applyFill="1" applyBorder="1"/>
    <xf numFmtId="0" fontId="1" fillId="10" borderId="66" xfId="0" applyFont="1" applyFill="1" applyBorder="1" applyAlignment="1">
      <alignment horizontal="center"/>
    </xf>
    <xf numFmtId="0" fontId="1" fillId="6" borderId="66" xfId="0" applyFont="1" applyFill="1" applyBorder="1" applyAlignment="1">
      <alignment horizontal="center"/>
    </xf>
    <xf numFmtId="0" fontId="1" fillId="11" borderId="7" xfId="0" applyFont="1" applyFill="1" applyBorder="1"/>
    <xf numFmtId="0" fontId="1" fillId="0" borderId="6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1" fillId="6" borderId="7" xfId="0" applyFont="1" applyFill="1" applyBorder="1"/>
    <xf numFmtId="0" fontId="7" fillId="0" borderId="68" xfId="0" applyFont="1" applyBorder="1" applyAlignment="1">
      <alignment horizontal="center"/>
    </xf>
    <xf numFmtId="0" fontId="7" fillId="0" borderId="69" xfId="0" applyFont="1" applyBorder="1" applyAlignment="1">
      <alignment horizontal="center"/>
    </xf>
    <xf numFmtId="0" fontId="1" fillId="10" borderId="70" xfId="0" applyFont="1" applyFill="1" applyBorder="1" applyAlignment="1">
      <alignment horizontal="center"/>
    </xf>
    <xf numFmtId="0" fontId="1" fillId="6" borderId="70" xfId="0" applyFont="1" applyFill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7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8" fillId="0" borderId="6" xfId="0" applyFont="1" applyBorder="1"/>
    <xf numFmtId="0" fontId="8" fillId="0" borderId="33" xfId="0" applyFont="1" applyBorder="1"/>
    <xf numFmtId="0" fontId="1" fillId="0" borderId="33" xfId="0" applyFont="1" applyBorder="1"/>
    <xf numFmtId="0" fontId="1" fillId="12" borderId="0" xfId="0" applyFont="1" applyFill="1"/>
    <xf numFmtId="0" fontId="1" fillId="7" borderId="42" xfId="0" applyFont="1" applyFill="1" applyBorder="1"/>
    <xf numFmtId="0" fontId="7" fillId="8" borderId="30" xfId="0" applyFont="1" applyFill="1" applyBorder="1" applyAlignment="1">
      <alignment horizontal="center"/>
    </xf>
    <xf numFmtId="0" fontId="7" fillId="7" borderId="30" xfId="0" applyFont="1" applyFill="1" applyBorder="1"/>
    <xf numFmtId="0" fontId="7" fillId="8" borderId="0" xfId="0" applyFont="1" applyFill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74" xfId="0" applyFont="1" applyFill="1" applyBorder="1" applyAlignment="1">
      <alignment horizontal="center"/>
    </xf>
    <xf numFmtId="0" fontId="7" fillId="7" borderId="75" xfId="0" applyFont="1" applyFill="1" applyBorder="1"/>
    <xf numFmtId="0" fontId="1" fillId="7" borderId="6" xfId="0" applyFont="1" applyFill="1" applyBorder="1"/>
    <xf numFmtId="0" fontId="7" fillId="7" borderId="0" xfId="0" applyFont="1" applyFill="1"/>
    <xf numFmtId="0" fontId="7" fillId="9" borderId="0" xfId="0" applyFont="1" applyFill="1"/>
    <xf numFmtId="0" fontId="7" fillId="3" borderId="33" xfId="0" applyFont="1" applyFill="1" applyBorder="1"/>
    <xf numFmtId="0" fontId="7" fillId="3" borderId="6" xfId="0" applyFont="1" applyFill="1" applyBorder="1"/>
    <xf numFmtId="0" fontId="1" fillId="12" borderId="26" xfId="0" applyFont="1" applyFill="1" applyBorder="1"/>
    <xf numFmtId="0" fontId="7" fillId="6" borderId="11" xfId="0" applyFont="1" applyFill="1" applyBorder="1"/>
    <xf numFmtId="0" fontId="1" fillId="0" borderId="38" xfId="0" applyFont="1" applyBorder="1"/>
    <xf numFmtId="0" fontId="8" fillId="0" borderId="28" xfId="0" applyFont="1" applyBorder="1"/>
    <xf numFmtId="0" fontId="8" fillId="9" borderId="28" xfId="0" applyFont="1" applyFill="1" applyBorder="1"/>
    <xf numFmtId="0" fontId="8" fillId="0" borderId="3" xfId="0" applyFont="1" applyBorder="1"/>
    <xf numFmtId="0" fontId="8" fillId="0" borderId="44" xfId="0" applyFont="1" applyBorder="1"/>
    <xf numFmtId="0" fontId="8" fillId="0" borderId="5" xfId="0" applyFont="1" applyBorder="1"/>
    <xf numFmtId="0" fontId="8" fillId="9" borderId="5" xfId="0" applyFont="1" applyFill="1" applyBorder="1"/>
    <xf numFmtId="0" fontId="8" fillId="0" borderId="42" xfId="0" applyFont="1" applyBorder="1"/>
    <xf numFmtId="0" fontId="7" fillId="3" borderId="7" xfId="0" applyFont="1" applyFill="1" applyBorder="1" applyAlignment="1">
      <alignment horizontal="center"/>
    </xf>
    <xf numFmtId="0" fontId="7" fillId="0" borderId="37" xfId="0" applyFont="1" applyBorder="1"/>
    <xf numFmtId="0" fontId="7" fillId="0" borderId="23" xfId="0" applyFont="1" applyBorder="1"/>
    <xf numFmtId="0" fontId="7" fillId="0" borderId="38" xfId="0" applyFont="1" applyBorder="1"/>
    <xf numFmtId="0" fontId="7" fillId="6" borderId="37" xfId="0" applyFont="1" applyFill="1" applyBorder="1"/>
    <xf numFmtId="0" fontId="7" fillId="3" borderId="39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0" borderId="58" xfId="0" applyFont="1" applyBorder="1"/>
    <xf numFmtId="0" fontId="8" fillId="9" borderId="2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24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" fillId="7" borderId="24" xfId="0" applyFont="1" applyFill="1" applyBorder="1"/>
    <xf numFmtId="0" fontId="1" fillId="0" borderId="76" xfId="0" applyFont="1" applyBorder="1"/>
    <xf numFmtId="0" fontId="7" fillId="0" borderId="21" xfId="0" applyFont="1" applyBorder="1"/>
    <xf numFmtId="0" fontId="7" fillId="0" borderId="2" xfId="0" applyFont="1" applyBorder="1"/>
    <xf numFmtId="0" fontId="7" fillId="0" borderId="12" xfId="0" applyFont="1" applyBorder="1"/>
    <xf numFmtId="0" fontId="7" fillId="0" borderId="14" xfId="0" applyFont="1" applyBorder="1"/>
    <xf numFmtId="0" fontId="7" fillId="0" borderId="18" xfId="0" applyFont="1" applyBorder="1"/>
    <xf numFmtId="0" fontId="7" fillId="0" borderId="36" xfId="0" applyFont="1" applyBorder="1"/>
    <xf numFmtId="0" fontId="1" fillId="3" borderId="72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1"/>
  </sheetPr>
  <dimension ref="A1"/>
  <sheetViews>
    <sheetView tabSelected="true" zoomScale="82" zoomScaleNormal="82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N4" sqref="N4:O4"/>
    </sheetView>
  </sheetViews>
  <sheetFormatPr defaultRowHeight="15.0" baseColWidth="10"/>
  <cols>
    <col min="1" max="1" width="20.54296875" hidden="0" customWidth="1"/>
    <col min="2" max="2" width="20.54296875" hidden="0" customWidth="1"/>
    <col min="3" max="3" width="58.453125" hidden="0" customWidth="1"/>
    <col min="4" max="4" width="5.26953125" hidden="1" customWidth="1"/>
    <col min="5" max="5" width="8.453125" hidden="1" customWidth="1"/>
    <col min="12" max="12" width="10.453125" hidden="0" customWidth="1"/>
    <col min="14" max="14" width="10.54296875" hidden="0" customWidth="1"/>
    <col min="16" max="16" width="88.81640625" hidden="0" customWidth="1"/>
  </cols>
  <sheetData>
    <row r="1" ht="21" customHeight="1">
      <c r="A1" s="114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/>
    </row>
    <row r="2">
      <c r="A2" s="67" t="s">
        <v>129</v>
      </c>
    </row>
    <row r="3" ht="15" customHeight="1">
      <c r="D3" s="1" t="s">
        <v>4</v>
      </c>
    </row>
    <row r="4" ht="16" customHeight="1">
      <c r="A4" s="69" t="s">
        <v>0</v>
      </c>
      <c r="B4" s="107" t="s">
        <v>1</v>
      </c>
      <c r="C4" s="35" t="s">
        <v>2</v>
      </c>
      <c r="D4" s="131" t="n">
        <v>2017</v>
      </c>
      <c r="E4" s="119"/>
      <c r="F4" s="24" t="n">
        <v>2023</v>
      </c>
      <c r="G4" s="139"/>
      <c r="H4" s="2" t="n">
        <v>2024</v>
      </c>
      <c r="I4" s="115"/>
      <c r="J4" s="2" t="n">
        <v>2025</v>
      </c>
      <c r="K4" s="117"/>
      <c r="L4" s="2" t="n">
        <v>2026</v>
      </c>
      <c r="M4" s="117"/>
      <c r="N4" s="2" t="n">
        <v>2027</v>
      </c>
      <c r="O4" s="117"/>
      <c r="P4" s="64" t="s">
        <v>10</v>
      </c>
      <c r="Q4" s="33"/>
      <c r="R4" s="33"/>
      <c r="S4" s="33"/>
      <c r="T4" s="33"/>
      <c r="U4" s="33"/>
      <c r="V4" s="33"/>
      <c r="W4" s="33"/>
      <c r="X4" s="33"/>
      <c r="Y4" s="33"/>
    </row>
    <row r="5" ht="15.5" customHeight="1">
      <c r="A5" s="65"/>
      <c r="B5" s="13"/>
      <c r="C5" s="65"/>
      <c r="D5" s="120" t="s">
        <v>5</v>
      </c>
      <c r="E5" s="121" t="s">
        <v>6</v>
      </c>
      <c r="F5" s="45" t="s">
        <v>14</v>
      </c>
      <c r="G5" s="19" t="s">
        <v>6</v>
      </c>
      <c r="H5" s="45" t="s">
        <v>14</v>
      </c>
      <c r="I5" s="23" t="s">
        <v>6</v>
      </c>
      <c r="J5" s="25" t="s">
        <v>14</v>
      </c>
      <c r="K5" s="26" t="s">
        <v>6</v>
      </c>
      <c r="L5" s="32" t="s">
        <v>14</v>
      </c>
      <c r="M5" s="32" t="s">
        <v>6</v>
      </c>
      <c r="N5" s="32" t="s">
        <v>14</v>
      </c>
      <c r="O5" s="71" t="s">
        <v>6</v>
      </c>
      <c r="P5" s="42"/>
      <c r="Q5" s="33"/>
      <c r="R5" s="33"/>
      <c r="S5" s="33"/>
      <c r="T5" s="33"/>
      <c r="U5" s="33"/>
      <c r="V5" s="33"/>
      <c r="W5" s="33"/>
      <c r="X5" s="33"/>
      <c r="Y5" s="33"/>
    </row>
    <row r="6" ht="16" customHeight="1">
      <c r="A6" s="93" t="s">
        <v>44</v>
      </c>
      <c r="B6" s="98" t="n">
        <v>100510</v>
      </c>
      <c r="C6" s="56" t="s">
        <v>45</v>
      </c>
      <c r="D6" s="98"/>
      <c r="E6" s="98"/>
      <c r="F6" s="98"/>
      <c r="G6" s="98" t="n">
        <v>5</v>
      </c>
      <c r="H6" s="98"/>
      <c r="I6" s="98"/>
      <c r="J6" s="98"/>
      <c r="K6" s="98"/>
      <c r="L6" s="98"/>
      <c r="M6" s="98"/>
      <c r="N6" s="98"/>
      <c r="O6" s="111"/>
      <c r="P6" s="42"/>
      <c r="Q6" s="33"/>
      <c r="R6" s="33"/>
      <c r="S6" s="33"/>
      <c r="T6" s="33"/>
      <c r="U6" s="33"/>
      <c r="V6" s="33"/>
      <c r="W6" s="33"/>
      <c r="X6" s="33"/>
      <c r="Y6" s="33"/>
    </row>
    <row r="7" ht="15.5" customHeight="1">
      <c r="A7" s="142" t="s">
        <v>149</v>
      </c>
      <c r="B7" s="113" t="n">
        <v>100150</v>
      </c>
      <c r="C7" s="86" t="s">
        <v>68</v>
      </c>
      <c r="D7" s="113"/>
      <c r="E7" s="113"/>
      <c r="F7" s="113" t="n">
        <v>8</v>
      </c>
      <c r="G7" s="113"/>
      <c r="H7" s="113" t="n">
        <v>8</v>
      </c>
      <c r="I7" s="113"/>
      <c r="J7" s="113"/>
      <c r="K7" s="113"/>
      <c r="L7" s="113"/>
      <c r="M7" s="113"/>
      <c r="N7" s="113"/>
      <c r="O7" s="34"/>
      <c r="P7" s="42"/>
      <c r="Q7" s="33"/>
      <c r="R7" s="33"/>
      <c r="S7" s="33"/>
      <c r="T7" s="33"/>
      <c r="U7" s="33"/>
      <c r="V7" s="33"/>
      <c r="W7" s="33"/>
      <c r="X7" s="33"/>
      <c r="Y7" s="33"/>
    </row>
    <row r="8" ht="15.5" customHeight="1">
      <c r="A8" s="61"/>
      <c r="B8" s="37" t="n">
        <v>104649</v>
      </c>
      <c r="C8" s="38" t="s">
        <v>135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10"/>
      <c r="P8" s="42" t="s">
        <v>136</v>
      </c>
      <c r="Q8" s="33"/>
      <c r="R8" s="33"/>
      <c r="S8" s="33"/>
      <c r="T8" s="33"/>
      <c r="U8" s="33"/>
      <c r="V8" s="33"/>
      <c r="W8" s="33"/>
      <c r="X8" s="33"/>
      <c r="Y8" s="33"/>
    </row>
    <row r="9" ht="16" customHeight="1">
      <c r="A9" s="18" t="s">
        <v>123</v>
      </c>
      <c r="B9" s="55"/>
      <c r="C9" s="60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74"/>
      <c r="P9" s="42"/>
      <c r="Q9" s="33"/>
      <c r="R9" s="33"/>
      <c r="S9" s="33"/>
      <c r="T9" s="33"/>
      <c r="U9" s="33"/>
      <c r="V9" s="33"/>
      <c r="W9" s="33"/>
      <c r="X9" s="33"/>
      <c r="Y9" s="33"/>
    </row>
    <row r="10" ht="15.5" customHeight="1">
      <c r="A10" s="85" t="s">
        <v>152</v>
      </c>
      <c r="B10" s="16" t="n">
        <v>100183</v>
      </c>
      <c r="C10" s="17" t="s">
        <v>7</v>
      </c>
      <c r="D10" s="16"/>
      <c r="E10" s="16"/>
      <c r="F10" s="16" t="n">
        <v>15</v>
      </c>
      <c r="G10" s="16" t="n">
        <v>10</v>
      </c>
      <c r="H10" s="16" t="n">
        <v>15</v>
      </c>
      <c r="I10" s="16" t="n">
        <v>10</v>
      </c>
      <c r="J10" s="16" t="n">
        <v>15</v>
      </c>
      <c r="K10" s="16" t="n">
        <v>10</v>
      </c>
      <c r="L10" s="16"/>
      <c r="M10" s="16"/>
      <c r="N10" s="16"/>
      <c r="O10" s="95"/>
      <c r="P10" s="42"/>
      <c r="Q10" s="33"/>
      <c r="R10" s="33"/>
      <c r="S10" s="33"/>
      <c r="T10" s="33"/>
      <c r="U10" s="33"/>
      <c r="V10" s="33"/>
      <c r="W10" s="33"/>
      <c r="X10" s="33"/>
      <c r="Y10" s="33"/>
    </row>
    <row r="11" ht="15.5" customHeight="1">
      <c r="A11" s="124"/>
      <c r="B11" s="118" t="n">
        <v>100561</v>
      </c>
      <c r="C11" s="62" t="s">
        <v>27</v>
      </c>
      <c r="D11" s="118"/>
      <c r="E11" s="118"/>
      <c r="F11" s="118" t="n">
        <v>35</v>
      </c>
      <c r="G11" s="118" t="n">
        <v>15</v>
      </c>
      <c r="H11" s="118" t="n">
        <f>35*(3/12)</f>
        <v>8.75</v>
      </c>
      <c r="I11" s="118"/>
      <c r="J11" s="118"/>
      <c r="K11" s="118"/>
      <c r="L11" s="118"/>
      <c r="M11" s="118"/>
      <c r="N11" s="118"/>
      <c r="O11" s="30"/>
      <c r="P11" s="42"/>
      <c r="Q11" s="33"/>
      <c r="R11" s="33"/>
      <c r="S11" s="33"/>
      <c r="T11" s="33"/>
      <c r="U11" s="33"/>
      <c r="V11" s="33"/>
      <c r="W11" s="33"/>
      <c r="X11" s="33"/>
      <c r="Y11" s="33"/>
    </row>
    <row r="12" ht="15.5" customHeight="1">
      <c r="A12" s="124"/>
      <c r="B12" s="118"/>
      <c r="C12" s="50"/>
      <c r="D12" s="118"/>
      <c r="E12" s="118"/>
      <c r="F12" s="75"/>
      <c r="G12" s="118"/>
      <c r="H12" s="75"/>
      <c r="I12" s="75"/>
      <c r="J12" s="75"/>
      <c r="K12" s="75"/>
      <c r="L12" s="75"/>
      <c r="M12" s="118"/>
      <c r="N12" s="118"/>
      <c r="O12" s="30"/>
      <c r="P12" s="42"/>
      <c r="Q12" s="33"/>
      <c r="R12" s="33"/>
      <c r="S12" s="33"/>
      <c r="T12" s="33"/>
      <c r="U12" s="33"/>
      <c r="V12" s="33"/>
      <c r="W12" s="33"/>
      <c r="X12" s="33"/>
      <c r="Y12" s="33"/>
    </row>
    <row r="13" ht="16" customHeight="1">
      <c r="A13" s="47" t="s">
        <v>28</v>
      </c>
      <c r="B13" s="84"/>
      <c r="C13" s="91"/>
      <c r="D13" s="84"/>
      <c r="E13" s="84"/>
      <c r="F13" s="84" t="n">
        <f t="shared" ref="F13:M13" si="0">SUM(F10:F11)</f>
        <v>50</v>
      </c>
      <c r="G13" s="84" t="n">
        <f t="shared" si="0"/>
        <v>25</v>
      </c>
      <c r="H13" s="84" t="n">
        <f t="shared" si="0"/>
        <v>23.75</v>
      </c>
      <c r="I13" s="84" t="n">
        <f t="shared" si="0"/>
        <v>10</v>
      </c>
      <c r="J13" s="84" t="n">
        <f t="shared" si="0"/>
        <v>15</v>
      </c>
      <c r="K13" s="84" t="n">
        <f t="shared" si="0"/>
        <v>10</v>
      </c>
      <c r="L13" s="84" t="n">
        <f t="shared" si="0"/>
        <v>0</v>
      </c>
      <c r="M13" s="84" t="n">
        <f t="shared" si="0"/>
        <v>0</v>
      </c>
      <c r="N13" s="84"/>
      <c r="O13" s="133"/>
      <c r="P13" s="42"/>
      <c r="Q13" s="33"/>
      <c r="R13" s="33"/>
      <c r="S13" s="33"/>
      <c r="T13" s="33"/>
      <c r="U13" s="33"/>
      <c r="V13" s="33"/>
      <c r="W13" s="33"/>
      <c r="X13" s="33"/>
      <c r="Y13" s="33"/>
    </row>
    <row r="14" ht="15.5" customHeight="1">
      <c r="A14" s="39" t="s">
        <v>156</v>
      </c>
      <c r="B14" s="43" t="n">
        <v>101982</v>
      </c>
      <c r="C14" s="122" t="s">
        <v>82</v>
      </c>
      <c r="D14" s="108"/>
      <c r="E14" s="108"/>
      <c r="F14" s="43"/>
      <c r="G14" s="43" t="n">
        <v>25</v>
      </c>
      <c r="H14" s="43"/>
      <c r="I14" s="43"/>
      <c r="J14" s="43"/>
      <c r="K14" s="43"/>
      <c r="L14" s="43"/>
      <c r="M14" s="43"/>
      <c r="N14" s="43"/>
      <c r="O14" s="112"/>
      <c r="P14" s="42"/>
      <c r="Q14" s="33"/>
      <c r="R14" s="33"/>
      <c r="S14" s="33"/>
      <c r="T14" s="33"/>
      <c r="U14" s="33"/>
      <c r="V14" s="33"/>
      <c r="W14" s="33"/>
      <c r="X14" s="33"/>
      <c r="Y14" s="33"/>
    </row>
    <row r="15" ht="15.5" customHeight="1">
      <c r="A15" s="140" t="s">
        <v>159</v>
      </c>
      <c r="B15" s="118" t="n">
        <v>100427</v>
      </c>
      <c r="C15" s="62" t="s">
        <v>17</v>
      </c>
      <c r="D15" s="118"/>
      <c r="E15" s="118"/>
      <c r="F15" s="118"/>
      <c r="G15" s="118" t="n">
        <v>75</v>
      </c>
      <c r="H15" s="118"/>
      <c r="I15" s="118" t="n">
        <v>56</v>
      </c>
      <c r="J15" s="118"/>
      <c r="K15" s="118"/>
      <c r="L15" s="118"/>
      <c r="M15" s="118"/>
      <c r="N15" s="118"/>
      <c r="O15" s="30"/>
      <c r="P15" s="42" t="s">
        <v>36</v>
      </c>
      <c r="Q15" s="33"/>
      <c r="R15" s="33"/>
      <c r="S15" s="33"/>
      <c r="T15" s="33"/>
      <c r="U15" s="33"/>
      <c r="V15" s="33"/>
      <c r="W15" s="33"/>
      <c r="X15" s="33"/>
      <c r="Y15" s="33"/>
    </row>
    <row r="16" ht="16" customHeight="1">
      <c r="A16" s="109" t="s">
        <v>161</v>
      </c>
      <c r="B16" s="37" t="n">
        <v>102883</v>
      </c>
      <c r="C16" s="38" t="s">
        <v>84</v>
      </c>
      <c r="D16" s="38"/>
      <c r="E16" s="38"/>
      <c r="F16" s="37" t="n">
        <v>50</v>
      </c>
      <c r="G16" s="37" t="n">
        <v>30</v>
      </c>
      <c r="H16" s="37" t="n">
        <v>50</v>
      </c>
      <c r="I16" s="37" t="n">
        <v>30</v>
      </c>
      <c r="J16" s="37" t="n">
        <f>50*(7/12)</f>
        <v>29.166666666666668</v>
      </c>
      <c r="K16" s="37" t="n">
        <v>18</v>
      </c>
      <c r="L16" s="37"/>
      <c r="M16" s="37"/>
      <c r="N16" s="37"/>
      <c r="O16" s="10"/>
      <c r="P16" s="42"/>
      <c r="Q16" s="33"/>
      <c r="R16" s="33"/>
      <c r="S16" s="33"/>
      <c r="T16" s="33"/>
      <c r="U16" s="33"/>
      <c r="V16" s="33"/>
      <c r="W16" s="33"/>
      <c r="X16" s="33"/>
      <c r="Y16" s="33"/>
    </row>
    <row r="17" ht="15.5" customHeight="1">
      <c r="A17" s="137" t="s">
        <v>162</v>
      </c>
      <c r="B17" s="79" t="n">
        <v>102883</v>
      </c>
      <c r="C17" s="66" t="s">
        <v>84</v>
      </c>
      <c r="D17" s="66"/>
      <c r="E17" s="66"/>
      <c r="F17" s="79" t="n">
        <v>25</v>
      </c>
      <c r="G17" s="79"/>
      <c r="H17" s="79" t="n">
        <v>25</v>
      </c>
      <c r="I17" s="79"/>
      <c r="J17" s="79" t="n">
        <v>8</v>
      </c>
      <c r="K17" s="79"/>
      <c r="L17" s="79"/>
      <c r="M17" s="79"/>
      <c r="N17" s="79"/>
      <c r="O17" s="20"/>
      <c r="P17" s="42"/>
      <c r="Q17" s="33"/>
      <c r="R17" s="33"/>
      <c r="S17" s="33"/>
      <c r="T17" s="33"/>
      <c r="U17" s="33"/>
      <c r="V17" s="33"/>
      <c r="W17" s="33"/>
      <c r="X17" s="33"/>
      <c r="Y17" s="33"/>
    </row>
    <row r="18" ht="15.5" customHeight="1">
      <c r="A18" s="124"/>
      <c r="B18" s="118"/>
      <c r="C18" s="62" t="s">
        <v>99</v>
      </c>
      <c r="D18" s="62"/>
      <c r="E18" s="62"/>
      <c r="F18" s="118" t="n">
        <v>4</v>
      </c>
      <c r="G18" s="118"/>
      <c r="H18" s="118"/>
      <c r="I18" s="118"/>
      <c r="J18" s="118"/>
      <c r="K18" s="118"/>
      <c r="L18" s="118"/>
      <c r="M18" s="118"/>
      <c r="N18" s="118"/>
      <c r="O18" s="30"/>
      <c r="P18" s="42"/>
      <c r="Q18" s="33"/>
      <c r="R18" s="33"/>
      <c r="S18" s="33"/>
      <c r="T18" s="33"/>
      <c r="U18" s="33"/>
      <c r="V18" s="33"/>
      <c r="W18" s="33"/>
      <c r="X18" s="33"/>
      <c r="Y18" s="33"/>
    </row>
    <row r="19" ht="16" customHeight="1">
      <c r="A19" s="47" t="s">
        <v>100</v>
      </c>
      <c r="B19" s="84"/>
      <c r="C19" s="91"/>
      <c r="D19" s="91"/>
      <c r="E19" s="91"/>
      <c r="F19" s="84" t="n">
        <f>SUM(F17:F18)</f>
        <v>29</v>
      </c>
      <c r="G19" s="84"/>
      <c r="H19" s="84" t="n">
        <f>SUM(H17:H18)</f>
        <v>25</v>
      </c>
      <c r="I19" s="84"/>
      <c r="J19" s="84" t="n">
        <f>SUM(J17:J18)</f>
        <v>8</v>
      </c>
      <c r="K19" s="84"/>
      <c r="L19" s="84"/>
      <c r="M19" s="84"/>
      <c r="N19" s="84"/>
      <c r="O19" s="133"/>
      <c r="P19" s="42"/>
      <c r="Q19" s="33"/>
      <c r="R19" s="33"/>
      <c r="S19" s="33"/>
      <c r="T19" s="33"/>
      <c r="U19" s="33"/>
      <c r="V19" s="33"/>
      <c r="W19" s="33"/>
      <c r="X19" s="33"/>
      <c r="Y19" s="33"/>
    </row>
    <row r="20" ht="16" customHeight="1">
      <c r="A20" s="99" t="s">
        <v>164</v>
      </c>
      <c r="B20" s="58" t="n">
        <v>100270</v>
      </c>
      <c r="C20" s="3" t="s">
        <v>9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1"/>
      <c r="P20" s="132"/>
      <c r="Q20" s="127"/>
      <c r="R20" s="127"/>
      <c r="S20" s="127"/>
      <c r="T20" s="127"/>
      <c r="U20" s="127"/>
      <c r="V20" s="127"/>
      <c r="W20" s="127"/>
      <c r="X20" s="127"/>
      <c r="Y20" s="127"/>
    </row>
    <row r="21" ht="15.5" customHeight="1">
      <c r="A21" s="137" t="s">
        <v>166</v>
      </c>
      <c r="B21" s="79" t="n">
        <v>100361</v>
      </c>
      <c r="C21" s="66" t="s">
        <v>31</v>
      </c>
      <c r="D21" s="79"/>
      <c r="E21" s="79"/>
      <c r="F21" s="79"/>
      <c r="G21" s="79" t="n">
        <v>2</v>
      </c>
      <c r="H21" s="79"/>
      <c r="I21" s="79" t="n">
        <f t="shared" ref="I21" si="1">SUM(G21:H21)</f>
        <v>2</v>
      </c>
      <c r="J21" s="79" t="n">
        <v>17</v>
      </c>
      <c r="K21" s="79" t="n">
        <v>1</v>
      </c>
      <c r="L21" s="79" t="n">
        <v>50</v>
      </c>
      <c r="M21" s="79"/>
      <c r="N21" s="79"/>
      <c r="O21" s="20"/>
      <c r="P21" s="42" t="s">
        <v>109</v>
      </c>
      <c r="Q21" s="33"/>
      <c r="R21" s="33"/>
      <c r="S21" s="33"/>
      <c r="T21" s="33"/>
      <c r="U21" s="33"/>
      <c r="V21" s="33"/>
      <c r="W21" s="33"/>
      <c r="X21" s="33"/>
      <c r="Y21" s="33"/>
    </row>
    <row r="22" ht="15.5" customHeight="1">
      <c r="A22" s="124"/>
      <c r="B22" s="118" t="n">
        <v>101851</v>
      </c>
      <c r="C22" s="62" t="s">
        <v>32</v>
      </c>
      <c r="D22" s="118"/>
      <c r="E22" s="118"/>
      <c r="F22" s="118" t="n">
        <v>92</v>
      </c>
      <c r="G22" s="118"/>
      <c r="H22" s="118" t="n">
        <v>92</v>
      </c>
      <c r="I22" s="118" t="n">
        <v>0</v>
      </c>
      <c r="J22" s="118" t="n">
        <f>(92/2)</f>
        <v>46</v>
      </c>
      <c r="K22" s="118"/>
      <c r="L22" s="118"/>
      <c r="M22" s="118"/>
      <c r="N22" s="118"/>
      <c r="O22" s="30"/>
      <c r="P22" s="77" t="s">
        <v>134</v>
      </c>
      <c r="Q22" s="33"/>
      <c r="R22" s="33"/>
      <c r="S22" s="33"/>
      <c r="T22" s="33"/>
      <c r="U22" s="33"/>
      <c r="V22" s="33"/>
      <c r="W22" s="33"/>
      <c r="X22" s="33"/>
      <c r="Y22" s="33"/>
    </row>
    <row r="23" ht="16" customHeight="1">
      <c r="A23" s="47" t="s">
        <v>30</v>
      </c>
      <c r="B23" s="48"/>
      <c r="C23" s="90"/>
      <c r="D23" s="48"/>
      <c r="E23" s="48"/>
      <c r="F23" s="84" t="n">
        <f t="shared" ref="F23:J23" si="2">SUM(F21:F22)</f>
        <v>92</v>
      </c>
      <c r="G23" s="84" t="n">
        <f t="shared" si="2"/>
        <v>2</v>
      </c>
      <c r="H23" s="84" t="n">
        <f t="shared" si="2"/>
        <v>92</v>
      </c>
      <c r="I23" s="84" t="n">
        <f t="shared" si="2"/>
        <v>2</v>
      </c>
      <c r="J23" s="84" t="n">
        <f t="shared" si="2"/>
        <v>63</v>
      </c>
      <c r="K23" s="84"/>
      <c r="L23" s="84"/>
      <c r="M23" s="84"/>
      <c r="N23" s="84"/>
      <c r="O23" s="133"/>
      <c r="P23" s="42"/>
      <c r="Q23" s="33"/>
      <c r="R23" s="33"/>
      <c r="S23" s="33"/>
      <c r="T23" s="33"/>
      <c r="U23" s="33"/>
      <c r="V23" s="33"/>
      <c r="W23" s="33"/>
      <c r="X23" s="33"/>
      <c r="Y23" s="33"/>
    </row>
    <row r="24" ht="15.5" customHeight="1">
      <c r="A24" s="142" t="s">
        <v>174</v>
      </c>
      <c r="B24" s="113" t="n">
        <v>100339</v>
      </c>
      <c r="C24" s="86" t="s">
        <v>11</v>
      </c>
      <c r="D24" s="86"/>
      <c r="E24" s="86"/>
      <c r="F24" s="130"/>
      <c r="G24" s="130"/>
      <c r="H24" s="130"/>
      <c r="I24" s="130"/>
      <c r="J24" s="130"/>
      <c r="K24" s="130"/>
      <c r="L24" s="130"/>
      <c r="M24" s="130"/>
      <c r="N24" s="130"/>
      <c r="O24" s="12"/>
      <c r="P24" s="76"/>
      <c r="Q24" s="41"/>
      <c r="R24" s="41"/>
      <c r="S24" s="41"/>
      <c r="T24" s="41"/>
      <c r="U24" s="41"/>
      <c r="V24" s="41"/>
      <c r="W24" s="41"/>
      <c r="X24" s="41"/>
      <c r="Y24" s="41"/>
    </row>
    <row r="25" ht="15.5" customHeight="1">
      <c r="A25" s="73"/>
      <c r="B25" s="94" t="n">
        <v>100517</v>
      </c>
      <c r="C25" s="8" t="s">
        <v>29</v>
      </c>
      <c r="D25" s="94"/>
      <c r="E25" s="94"/>
      <c r="F25" s="94" t="n">
        <v>30</v>
      </c>
      <c r="G25" s="94"/>
      <c r="H25" s="94" t="n">
        <v>30</v>
      </c>
      <c r="I25" s="94"/>
      <c r="J25" s="94" t="n">
        <v>10</v>
      </c>
      <c r="K25" s="94"/>
      <c r="L25" s="94" t="n">
        <v>10</v>
      </c>
      <c r="M25" s="94"/>
      <c r="N25" s="94" t="n">
        <v>10</v>
      </c>
      <c r="O25" s="9"/>
      <c r="P25" s="76"/>
      <c r="Q25" s="41"/>
      <c r="R25" s="41"/>
      <c r="S25" s="41"/>
      <c r="T25" s="41"/>
      <c r="U25" s="41"/>
      <c r="V25" s="41"/>
      <c r="W25" s="41"/>
      <c r="X25" s="41"/>
      <c r="Y25" s="41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6"/>
      <c r="BY25" s="126"/>
      <c r="BZ25" s="126"/>
      <c r="CA25" s="126"/>
      <c r="CB25" s="126"/>
      <c r="CC25" s="126"/>
      <c r="CD25" s="126"/>
      <c r="CE25" s="126"/>
      <c r="CF25" s="126"/>
      <c r="CG25" s="126"/>
      <c r="CH25" s="126"/>
      <c r="CI25" s="126"/>
      <c r="CJ25" s="126"/>
      <c r="CK25" s="126"/>
      <c r="CL25" s="126"/>
      <c r="CM25" s="126"/>
    </row>
    <row r="26" ht="15.5" customHeight="1">
      <c r="A26" s="128"/>
      <c r="B26" s="37"/>
      <c r="C26" s="136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10"/>
      <c r="P26" s="82"/>
      <c r="Q26" s="41"/>
      <c r="R26" s="41"/>
      <c r="S26" s="41"/>
      <c r="T26" s="41"/>
      <c r="U26" s="41"/>
      <c r="V26" s="41"/>
      <c r="W26" s="41"/>
      <c r="X26" s="41"/>
      <c r="Y26" s="41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</row>
    <row r="27" ht="16" customHeight="1">
      <c r="A27" s="18" t="s">
        <v>40</v>
      </c>
      <c r="B27" s="52"/>
      <c r="C27" s="52"/>
      <c r="D27" s="52"/>
      <c r="E27" s="52"/>
      <c r="F27" s="22" t="n">
        <f>SUM(F24:F25)</f>
        <v>30</v>
      </c>
      <c r="G27" s="22"/>
      <c r="H27" s="22" t="n">
        <f>SUM(H24:H25)</f>
        <v>30</v>
      </c>
      <c r="I27" s="22"/>
      <c r="J27" s="22" t="n">
        <f>SUM(J24:J25)</f>
        <v>10</v>
      </c>
      <c r="K27" s="22"/>
      <c r="L27" s="22" t="n">
        <f>SUM(L24:L25)</f>
        <v>10</v>
      </c>
      <c r="M27" s="22"/>
      <c r="N27" s="22" t="n">
        <f>SUM(N24:N25)</f>
        <v>10</v>
      </c>
      <c r="O27" s="57"/>
      <c r="P27" s="76"/>
      <c r="Q27" s="41"/>
      <c r="R27" s="41"/>
      <c r="S27" s="41"/>
      <c r="T27" s="41"/>
      <c r="U27" s="41"/>
      <c r="V27" s="41"/>
      <c r="W27" s="41"/>
      <c r="X27" s="41"/>
      <c r="Y27" s="41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6"/>
      <c r="CA27" s="126"/>
      <c r="CB27" s="126"/>
      <c r="CC27" s="126"/>
      <c r="CD27" s="126"/>
      <c r="CE27" s="126"/>
      <c r="CF27" s="126"/>
      <c r="CG27" s="126"/>
      <c r="CH27" s="126"/>
      <c r="CI27" s="126"/>
      <c r="CJ27" s="126"/>
      <c r="CK27" s="126"/>
      <c r="CL27" s="126"/>
      <c r="CM27" s="126"/>
    </row>
    <row r="28" ht="15.5" customHeight="1">
      <c r="A28" s="87"/>
      <c r="B28" s="88"/>
      <c r="C28" s="88"/>
      <c r="D28" s="88"/>
      <c r="E28" s="88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82"/>
      <c r="Q28" s="41"/>
      <c r="R28" s="41"/>
      <c r="S28" s="41"/>
      <c r="T28" s="41"/>
      <c r="U28" s="41"/>
      <c r="V28" s="41"/>
      <c r="W28" s="41"/>
      <c r="X28" s="41"/>
      <c r="Y28" s="41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6"/>
      <c r="CD28" s="126"/>
      <c r="CE28" s="126"/>
      <c r="CF28" s="126"/>
      <c r="CG28" s="126"/>
      <c r="CH28" s="126"/>
      <c r="CI28" s="126"/>
      <c r="CJ28" s="126"/>
      <c r="CK28" s="126"/>
      <c r="CL28" s="126"/>
      <c r="CM28" s="126"/>
    </row>
    <row r="29" ht="15.5" customHeight="1">
      <c r="A29" s="53" t="s">
        <v>181</v>
      </c>
      <c r="B29" s="122" t="s">
        <v>119</v>
      </c>
      <c r="C29" s="122" t="s">
        <v>137</v>
      </c>
      <c r="D29" s="54"/>
      <c r="E29" s="54"/>
      <c r="F29" s="36"/>
      <c r="G29" s="36"/>
      <c r="H29" s="36"/>
      <c r="I29" s="36"/>
      <c r="J29" s="36" t="n">
        <v>11</v>
      </c>
      <c r="K29" s="36"/>
      <c r="L29" s="36" t="n">
        <v>11</v>
      </c>
      <c r="M29" s="36"/>
      <c r="N29" s="36"/>
      <c r="O29" s="116"/>
      <c r="P29" s="82"/>
      <c r="Q29" s="41"/>
      <c r="R29" s="41"/>
      <c r="S29" s="41"/>
      <c r="T29" s="41"/>
      <c r="U29" s="41"/>
      <c r="V29" s="41"/>
      <c r="W29" s="41"/>
      <c r="X29" s="41"/>
      <c r="Y29" s="41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  <c r="BR29" s="126"/>
      <c r="BS29" s="126"/>
      <c r="BT29" s="126"/>
      <c r="BU29" s="126"/>
      <c r="BV29" s="126"/>
      <c r="BW29" s="126"/>
      <c r="BX29" s="126"/>
      <c r="BY29" s="126"/>
      <c r="BZ29" s="126"/>
      <c r="CA29" s="126"/>
      <c r="CB29" s="126"/>
      <c r="CC29" s="126"/>
      <c r="CD29" s="126"/>
      <c r="CE29" s="126"/>
      <c r="CF29" s="126"/>
      <c r="CG29" s="126"/>
      <c r="CH29" s="126"/>
      <c r="CI29" s="126"/>
      <c r="CJ29" s="126"/>
      <c r="CK29" s="126"/>
      <c r="CL29" s="126"/>
      <c r="CM29" s="126"/>
    </row>
    <row r="30" ht="15.5" customHeight="1">
      <c r="A30" s="68" t="s">
        <v>184</v>
      </c>
      <c r="B30" s="17"/>
      <c r="C30" s="17" t="s">
        <v>99</v>
      </c>
      <c r="D30" s="17"/>
      <c r="E30" s="17"/>
      <c r="F30" s="16" t="n">
        <v>4</v>
      </c>
      <c r="G30" s="16"/>
      <c r="H30" s="16"/>
      <c r="I30" s="16"/>
      <c r="J30" s="16"/>
      <c r="K30" s="16"/>
      <c r="L30" s="16"/>
      <c r="M30" s="16"/>
      <c r="N30" s="16"/>
      <c r="O30" s="95"/>
      <c r="P30" s="82"/>
      <c r="Q30" s="41"/>
      <c r="R30" s="41"/>
      <c r="S30" s="41"/>
      <c r="T30" s="41"/>
      <c r="U30" s="41"/>
      <c r="V30" s="41"/>
      <c r="W30" s="41"/>
      <c r="X30" s="41"/>
      <c r="Y30" s="41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</row>
    <row r="31" ht="15.5" customHeight="1">
      <c r="A31" s="68"/>
      <c r="B31" s="16" t="n">
        <v>100549</v>
      </c>
      <c r="C31" s="17" t="s">
        <v>33</v>
      </c>
      <c r="D31" s="16"/>
      <c r="E31" s="16"/>
      <c r="F31" s="16"/>
      <c r="G31" s="16" t="n">
        <v>25</v>
      </c>
      <c r="H31" s="16"/>
      <c r="I31" s="16" t="n">
        <v>5</v>
      </c>
      <c r="J31" s="16"/>
      <c r="K31" s="16"/>
      <c r="L31" s="16"/>
      <c r="M31" s="16"/>
      <c r="N31" s="16"/>
      <c r="O31" s="95"/>
      <c r="P31" s="42"/>
      <c r="Q31" s="33"/>
      <c r="R31" s="33"/>
      <c r="S31" s="33"/>
      <c r="T31" s="33"/>
      <c r="U31" s="33"/>
      <c r="V31" s="33"/>
      <c r="W31" s="33"/>
      <c r="X31" s="33"/>
      <c r="Y31" s="3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ht="16" customHeight="1">
      <c r="A32" s="97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95"/>
      <c r="P32" s="42"/>
      <c r="Q32" s="33"/>
      <c r="R32" s="33"/>
      <c r="S32" s="33"/>
      <c r="T32" s="33"/>
      <c r="U32" s="33"/>
      <c r="V32" s="33"/>
      <c r="W32" s="33"/>
      <c r="X32" s="33"/>
      <c r="Y32" s="3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ht="15.5" customHeight="1">
      <c r="A33" s="142" t="s">
        <v>185</v>
      </c>
      <c r="B33" s="113" t="n">
        <v>101825</v>
      </c>
      <c r="C33" s="86" t="s">
        <v>34</v>
      </c>
      <c r="D33" s="113"/>
      <c r="E33" s="113"/>
      <c r="F33" s="113" t="n">
        <v>25</v>
      </c>
      <c r="G33" s="113" t="n">
        <v>12.5</v>
      </c>
      <c r="H33" s="113" t="n">
        <f>(50/2)</f>
        <v>25</v>
      </c>
      <c r="I33" s="113" t="n">
        <f>(25/2)</f>
        <v>12.5</v>
      </c>
      <c r="J33" s="113" t="n">
        <v>25</v>
      </c>
      <c r="K33" s="113" t="n">
        <v>12.5</v>
      </c>
      <c r="L33" s="113"/>
      <c r="M33" s="113"/>
      <c r="N33" s="113"/>
      <c r="O33" s="34"/>
      <c r="P33" s="77" t="s">
        <v>118</v>
      </c>
      <c r="Q33" s="33"/>
      <c r="R33" s="33"/>
      <c r="S33" s="33"/>
      <c r="T33" s="33"/>
      <c r="U33" s="33"/>
      <c r="V33" s="33"/>
      <c r="W33" s="33"/>
      <c r="X33" s="33"/>
      <c r="Y33" s="33"/>
    </row>
    <row r="34" ht="15.5" customHeight="1">
      <c r="A34" s="6"/>
      <c r="B34" s="94"/>
      <c r="C34" s="8" t="s">
        <v>35</v>
      </c>
      <c r="D34" s="94"/>
      <c r="E34" s="94"/>
      <c r="F34" s="94" t="n">
        <v>10</v>
      </c>
      <c r="G34" s="94"/>
      <c r="H34" s="94" t="n">
        <f>(10/2)</f>
        <v>5</v>
      </c>
      <c r="I34" s="94"/>
      <c r="J34" s="94"/>
      <c r="K34" s="94"/>
      <c r="L34" s="94"/>
      <c r="M34" s="94"/>
      <c r="N34" s="94"/>
      <c r="O34" s="9"/>
      <c r="P34" s="76"/>
      <c r="Q34" s="33"/>
      <c r="R34" s="33"/>
      <c r="S34" s="33"/>
      <c r="T34" s="33"/>
      <c r="U34" s="33"/>
      <c r="V34" s="33"/>
      <c r="W34" s="33"/>
      <c r="X34" s="33"/>
      <c r="Y34" s="33"/>
    </row>
    <row r="35" ht="16" customHeight="1">
      <c r="A35" s="18" t="s">
        <v>15</v>
      </c>
      <c r="B35" s="22"/>
      <c r="C35" s="52"/>
      <c r="D35" s="22"/>
      <c r="E35" s="22"/>
      <c r="F35" s="22" t="n">
        <f t="shared" ref="F35:I35" si="3">SUM(F33:F34)</f>
        <v>35</v>
      </c>
      <c r="G35" s="22" t="n">
        <f t="shared" si="3"/>
        <v>12.5</v>
      </c>
      <c r="H35" s="22" t="n">
        <f t="shared" si="3"/>
        <v>30</v>
      </c>
      <c r="I35" s="22" t="n">
        <f t="shared" si="3"/>
        <v>12.5</v>
      </c>
      <c r="J35" s="22"/>
      <c r="K35" s="22"/>
      <c r="L35" s="22"/>
      <c r="M35" s="22"/>
      <c r="N35" s="22"/>
      <c r="O35" s="57"/>
      <c r="P35" s="42"/>
      <c r="Q35" s="33"/>
      <c r="R35" s="33"/>
      <c r="S35" s="33"/>
      <c r="T35" s="33"/>
      <c r="U35" s="33"/>
      <c r="V35" s="33"/>
      <c r="W35" s="33"/>
      <c r="X35" s="33"/>
      <c r="Y35" s="33"/>
    </row>
    <row r="36" ht="15.5" customHeight="1">
      <c r="A36" s="137" t="s">
        <v>187</v>
      </c>
      <c r="B36" s="79" t="n">
        <v>104549</v>
      </c>
      <c r="C36" s="66" t="s">
        <v>115</v>
      </c>
      <c r="D36" s="63"/>
      <c r="E36" s="63"/>
      <c r="F36" s="79" t="n">
        <v>35</v>
      </c>
      <c r="G36" s="79"/>
      <c r="H36" s="79" t="n">
        <v>35</v>
      </c>
      <c r="I36" s="79"/>
      <c r="J36" s="79" t="n">
        <v>35</v>
      </c>
      <c r="K36" s="79"/>
      <c r="L36" s="79"/>
      <c r="M36" s="79"/>
      <c r="N36" s="79"/>
      <c r="O36" s="20"/>
      <c r="P36" s="89" t="s">
        <v>126</v>
      </c>
      <c r="Q36" s="127"/>
      <c r="R36" s="127"/>
      <c r="S36" s="127"/>
      <c r="T36" s="127"/>
      <c r="U36" s="127"/>
      <c r="V36" s="127"/>
      <c r="W36" s="127"/>
      <c r="X36" s="127"/>
      <c r="Y36" s="127"/>
    </row>
    <row r="37" ht="15.5" customHeight="1">
      <c r="A37" s="80"/>
      <c r="B37" s="141" t="n">
        <v>104246</v>
      </c>
      <c r="C37" s="5" t="s">
        <v>116</v>
      </c>
      <c r="D37" s="81"/>
      <c r="E37" s="81"/>
      <c r="F37" s="141" t="n">
        <v>15</v>
      </c>
      <c r="G37" s="141" t="n">
        <v>15</v>
      </c>
      <c r="H37" s="141" t="n">
        <v>15</v>
      </c>
      <c r="I37" s="141" t="n">
        <v>15</v>
      </c>
      <c r="J37" s="141" t="n">
        <v>15</v>
      </c>
      <c r="K37" s="141" t="n">
        <v>15</v>
      </c>
      <c r="L37" s="141" t="n">
        <v>15</v>
      </c>
      <c r="M37" s="141" t="n">
        <v>15</v>
      </c>
      <c r="N37" s="141"/>
      <c r="O37" s="44"/>
      <c r="P37" s="89" t="s">
        <v>125</v>
      </c>
      <c r="Q37" s="127"/>
      <c r="R37" s="127"/>
      <c r="S37" s="127"/>
      <c r="T37" s="127"/>
      <c r="U37" s="127"/>
      <c r="V37" s="127"/>
      <c r="W37" s="127"/>
      <c r="X37" s="127"/>
      <c r="Y37" s="127"/>
    </row>
    <row r="38" ht="16" customHeight="1">
      <c r="A38" s="47" t="s">
        <v>122</v>
      </c>
      <c r="B38" s="84"/>
      <c r="C38" s="91"/>
      <c r="D38" s="84"/>
      <c r="E38" s="84"/>
      <c r="F38" s="84" t="n">
        <f t="shared" ref="F38:O38" si="4">SUM(F36:F37)</f>
        <v>50</v>
      </c>
      <c r="G38" s="84" t="n">
        <f t="shared" si="4"/>
        <v>15</v>
      </c>
      <c r="H38" s="84" t="n">
        <f t="shared" si="4"/>
        <v>50</v>
      </c>
      <c r="I38" s="84" t="n">
        <f t="shared" si="4"/>
        <v>15</v>
      </c>
      <c r="J38" s="84" t="n">
        <f t="shared" si="4"/>
        <v>50</v>
      </c>
      <c r="K38" s="84" t="n">
        <f t="shared" si="4"/>
        <v>15</v>
      </c>
      <c r="L38" s="84" t="n">
        <f t="shared" si="4"/>
        <v>15</v>
      </c>
      <c r="M38" s="84" t="n">
        <f t="shared" si="4"/>
        <v>15</v>
      </c>
      <c r="N38" s="84" t="n">
        <f t="shared" si="4"/>
        <v>0</v>
      </c>
      <c r="O38" s="133" t="n">
        <f t="shared" si="4"/>
        <v>0</v>
      </c>
      <c r="P38" s="132"/>
      <c r="Q38" s="127"/>
      <c r="R38" s="127"/>
      <c r="S38" s="127"/>
      <c r="T38" s="127"/>
      <c r="U38" s="127"/>
      <c r="V38" s="127"/>
      <c r="W38" s="127"/>
      <c r="X38" s="127"/>
      <c r="Y38" s="127"/>
    </row>
    <row r="39" ht="15.5" customHeight="1">
      <c r="A39" s="31" t="s">
        <v>188</v>
      </c>
      <c r="B39" s="43" t="n">
        <v>102575</v>
      </c>
      <c r="C39" s="122" t="s">
        <v>67</v>
      </c>
      <c r="D39" s="108"/>
      <c r="E39" s="108"/>
      <c r="F39" s="43" t="n">
        <v>13</v>
      </c>
      <c r="G39" s="43"/>
      <c r="H39" s="43" t="n">
        <v>13</v>
      </c>
      <c r="I39" s="108"/>
      <c r="J39" s="108" t="n">
        <v>12</v>
      </c>
      <c r="K39" s="108"/>
      <c r="L39" s="43"/>
      <c r="M39" s="43"/>
      <c r="N39" s="43"/>
      <c r="O39" s="112"/>
      <c r="P39" s="132" t="s">
        <v>74</v>
      </c>
      <c r="Q39" s="127"/>
      <c r="R39" s="127"/>
      <c r="S39" s="127"/>
      <c r="T39" s="127"/>
      <c r="U39" s="127"/>
      <c r="V39" s="127"/>
      <c r="W39" s="127"/>
      <c r="X39" s="127"/>
      <c r="Y39" s="127"/>
    </row>
    <row r="40" ht="31" customHeight="1">
      <c r="A40" s="6"/>
      <c r="B40" s="94" t="n">
        <v>100216</v>
      </c>
      <c r="C40" s="8" t="s">
        <v>101</v>
      </c>
      <c r="D40" s="14"/>
      <c r="E40" s="14"/>
      <c r="F40" s="94" t="n">
        <v>19</v>
      </c>
      <c r="G40" s="94"/>
      <c r="H40" s="94" t="n">
        <v>19</v>
      </c>
      <c r="I40" s="14"/>
      <c r="J40" s="14"/>
      <c r="K40" s="14"/>
      <c r="L40" s="94"/>
      <c r="M40" s="94"/>
      <c r="N40" s="94"/>
      <c r="O40" s="9"/>
      <c r="P40" s="125" t="s">
        <v>124</v>
      </c>
      <c r="Q40" s="127"/>
      <c r="R40" s="127"/>
      <c r="S40" s="127"/>
      <c r="T40" s="127"/>
      <c r="U40" s="127"/>
      <c r="V40" s="127"/>
      <c r="W40" s="127"/>
      <c r="X40" s="127"/>
      <c r="Y40" s="127"/>
    </row>
    <row r="41" ht="15.5" customHeight="1">
      <c r="A41" s="6"/>
      <c r="B41" s="94" t="n">
        <v>102996</v>
      </c>
      <c r="C41" s="8" t="s">
        <v>83</v>
      </c>
      <c r="D41" s="14"/>
      <c r="E41" s="14"/>
      <c r="F41" s="94" t="n">
        <v>5</v>
      </c>
      <c r="G41" s="94"/>
      <c r="H41" s="94"/>
      <c r="I41" s="14"/>
      <c r="J41" s="14"/>
      <c r="K41" s="14"/>
      <c r="L41" s="94"/>
      <c r="M41" s="94"/>
      <c r="N41" s="94"/>
      <c r="O41" s="9"/>
      <c r="P41" s="132"/>
      <c r="Q41" s="127"/>
      <c r="R41" s="127"/>
      <c r="S41" s="127"/>
      <c r="T41" s="127"/>
      <c r="U41" s="127"/>
      <c r="V41" s="127"/>
      <c r="W41" s="127"/>
      <c r="X41" s="127"/>
      <c r="Y41" s="127"/>
    </row>
    <row r="42" ht="16" customHeight="1">
      <c r="A42" s="18" t="s">
        <v>66</v>
      </c>
      <c r="B42" s="55"/>
      <c r="C42" s="60"/>
      <c r="D42" s="22"/>
      <c r="E42" s="22"/>
      <c r="F42" s="22" t="n">
        <f>SUM(F39:F41)</f>
        <v>37</v>
      </c>
      <c r="G42" s="22"/>
      <c r="H42" s="22" t="n">
        <f>SUM(H39:H41)</f>
        <v>32</v>
      </c>
      <c r="I42" s="22"/>
      <c r="J42" s="22"/>
      <c r="K42" s="22"/>
      <c r="L42" s="55"/>
      <c r="M42" s="55"/>
      <c r="N42" s="55"/>
      <c r="O42" s="74"/>
      <c r="P42" s="132"/>
      <c r="Q42" s="127"/>
      <c r="R42" s="127"/>
      <c r="S42" s="127"/>
      <c r="T42" s="127"/>
      <c r="U42" s="127"/>
      <c r="V42" s="127"/>
      <c r="W42" s="127"/>
      <c r="X42" s="127"/>
      <c r="Y42" s="127"/>
    </row>
    <row r="43" ht="15.5" customHeight="1">
      <c r="A43" s="49" t="s">
        <v>190</v>
      </c>
      <c r="B43" s="101"/>
      <c r="C43" s="123" t="s">
        <v>117</v>
      </c>
      <c r="D43" s="134"/>
      <c r="E43" s="134"/>
      <c r="F43" s="101" t="n">
        <v>16</v>
      </c>
      <c r="G43" s="101"/>
      <c r="H43" s="101" t="n">
        <v>16</v>
      </c>
      <c r="I43" s="101"/>
      <c r="J43" s="101" t="n">
        <v>16</v>
      </c>
      <c r="K43" s="101"/>
      <c r="L43" s="101" t="n">
        <v>16</v>
      </c>
      <c r="M43" s="101"/>
      <c r="N43" s="101" t="n">
        <v>16</v>
      </c>
      <c r="O43" s="72"/>
      <c r="P43" s="42"/>
      <c r="Q43" s="33"/>
      <c r="R43" s="33"/>
      <c r="S43" s="33"/>
      <c r="T43" s="33"/>
      <c r="U43" s="33"/>
      <c r="V43" s="33"/>
      <c r="W43" s="33"/>
      <c r="X43" s="33"/>
      <c r="Y43" s="33"/>
    </row>
    <row r="44" ht="15.5" customHeight="1">
      <c r="A44" s="21" t="s">
        <v>121</v>
      </c>
      <c r="B44" s="83"/>
      <c r="C44" s="27"/>
      <c r="D44" s="11"/>
      <c r="E44" s="11"/>
      <c r="F44" s="11" t="n">
        <f t="shared" ref="F44:O44" si="5">SUM(F43:F43)</f>
        <v>16</v>
      </c>
      <c r="G44" s="11" t="n">
        <f t="shared" si="5"/>
        <v>0</v>
      </c>
      <c r="H44" s="11" t="n">
        <f t="shared" si="5"/>
        <v>16</v>
      </c>
      <c r="I44" s="11" t="n">
        <f t="shared" si="5"/>
        <v>0</v>
      </c>
      <c r="J44" s="11" t="n">
        <f t="shared" si="5"/>
        <v>16</v>
      </c>
      <c r="K44" s="11" t="n">
        <f t="shared" si="5"/>
        <v>0</v>
      </c>
      <c r="L44" s="11" t="n">
        <f t="shared" si="5"/>
        <v>16</v>
      </c>
      <c r="M44" s="11" t="n">
        <f t="shared" si="5"/>
        <v>0</v>
      </c>
      <c r="N44" s="11" t="n">
        <f t="shared" si="5"/>
        <v>16</v>
      </c>
      <c r="O44" s="29" t="n">
        <f t="shared" si="5"/>
        <v>0</v>
      </c>
      <c r="P44" s="42"/>
      <c r="Q44" s="33"/>
      <c r="R44" s="33"/>
      <c r="S44" s="33"/>
      <c r="T44" s="33"/>
      <c r="U44" s="33"/>
      <c r="V44" s="33"/>
      <c r="W44" s="33"/>
      <c r="X44" s="33"/>
      <c r="Y44" s="33"/>
    </row>
    <row r="45" ht="15.5" customHeight="1">
      <c r="A45" s="6" t="s">
        <v>192</v>
      </c>
      <c r="B45" s="94" t="n">
        <v>100517</v>
      </c>
      <c r="C45" s="8" t="s">
        <v>29</v>
      </c>
      <c r="D45" s="94"/>
      <c r="E45" s="94"/>
      <c r="F45" s="94" t="n">
        <v>10</v>
      </c>
      <c r="G45" s="94"/>
      <c r="H45" s="94" t="n">
        <v>10</v>
      </c>
      <c r="I45" s="94"/>
      <c r="J45" s="94"/>
      <c r="K45" s="94"/>
      <c r="L45" s="94"/>
      <c r="M45" s="94"/>
      <c r="N45" s="94"/>
      <c r="O45" s="9"/>
      <c r="P45" s="42"/>
      <c r="Q45" s="33"/>
      <c r="R45" s="33"/>
      <c r="S45" s="33"/>
      <c r="T45" s="33"/>
      <c r="U45" s="33"/>
      <c r="V45" s="33"/>
      <c r="W45" s="33"/>
      <c r="X45" s="33"/>
      <c r="Y45" s="33"/>
    </row>
    <row r="46" ht="31" customHeight="1">
      <c r="A46" s="6"/>
      <c r="B46" s="103" t="n">
        <v>101925</v>
      </c>
      <c r="C46" s="105" t="s">
        <v>37</v>
      </c>
      <c r="D46" s="105"/>
      <c r="E46" s="105"/>
      <c r="F46" s="103" t="n">
        <v>2.25</v>
      </c>
      <c r="G46" s="103"/>
      <c r="H46" s="103"/>
      <c r="I46" s="103"/>
      <c r="J46" s="103"/>
      <c r="K46" s="103"/>
      <c r="L46" s="103"/>
      <c r="M46" s="103"/>
      <c r="N46" s="103"/>
      <c r="O46" s="106"/>
      <c r="P46" s="78" t="s">
        <v>138</v>
      </c>
      <c r="Q46" s="33"/>
      <c r="R46" s="33"/>
      <c r="S46" s="33"/>
      <c r="T46" s="33"/>
      <c r="U46" s="33"/>
      <c r="V46" s="33"/>
      <c r="W46" s="33"/>
      <c r="X46" s="33"/>
      <c r="Y46" s="33"/>
    </row>
    <row r="47" ht="16" customHeight="1">
      <c r="A47" s="18" t="s">
        <v>16</v>
      </c>
      <c r="B47" s="22"/>
      <c r="C47" s="52"/>
      <c r="D47" s="22"/>
      <c r="E47" s="22"/>
      <c r="F47" s="22" t="n">
        <f>SUM(F45:F45)</f>
        <v>10</v>
      </c>
      <c r="G47" s="22"/>
      <c r="H47" s="22" t="n">
        <f>SUM(H45:H46)</f>
        <v>10</v>
      </c>
      <c r="I47" s="22"/>
      <c r="J47" s="22"/>
      <c r="K47" s="22"/>
      <c r="L47" s="22"/>
      <c r="M47" s="22"/>
      <c r="N47" s="22"/>
      <c r="O47" s="57"/>
      <c r="P47" s="42"/>
      <c r="Q47" s="33"/>
      <c r="R47" s="33"/>
      <c r="S47" s="33"/>
      <c r="T47" s="33"/>
      <c r="U47" s="33"/>
      <c r="V47" s="33"/>
      <c r="W47" s="33"/>
      <c r="X47" s="33"/>
      <c r="Y47" s="33"/>
    </row>
    <row r="48" ht="15.5" customHeight="1">
      <c r="A48" s="137" t="s">
        <v>195</v>
      </c>
      <c r="B48" s="79" t="n">
        <v>100517</v>
      </c>
      <c r="C48" s="66" t="s">
        <v>29</v>
      </c>
      <c r="D48" s="79"/>
      <c r="E48" s="79"/>
      <c r="F48" s="79" t="n">
        <v>30</v>
      </c>
      <c r="G48" s="79" t="n">
        <v>10</v>
      </c>
      <c r="H48" s="79" t="n">
        <v>30</v>
      </c>
      <c r="I48" s="79" t="n">
        <v>10</v>
      </c>
      <c r="J48" s="79" t="n">
        <v>15</v>
      </c>
      <c r="K48" s="79"/>
      <c r="L48" s="79" t="n">
        <v>15</v>
      </c>
      <c r="M48" s="79"/>
      <c r="N48" s="79" t="n">
        <v>15</v>
      </c>
      <c r="O48" s="20"/>
      <c r="P48" s="42"/>
      <c r="Q48" s="33"/>
      <c r="R48" s="33"/>
      <c r="S48" s="33"/>
      <c r="T48" s="33"/>
      <c r="U48" s="33"/>
      <c r="V48" s="33"/>
      <c r="W48" s="33"/>
      <c r="X48" s="33"/>
      <c r="Y48" s="33"/>
    </row>
    <row r="49" ht="15.5" customHeight="1">
      <c r="A49" s="124"/>
      <c r="B49" s="118" t="n">
        <v>103899</v>
      </c>
      <c r="C49" s="62" t="s">
        <v>111</v>
      </c>
      <c r="D49" s="118"/>
      <c r="E49" s="118"/>
      <c r="F49" s="118" t="n">
        <v>3</v>
      </c>
      <c r="G49" s="118"/>
      <c r="H49" s="118" t="n">
        <v>3</v>
      </c>
      <c r="I49" s="118"/>
      <c r="J49" s="118" t="n">
        <v>3</v>
      </c>
      <c r="K49" s="118"/>
      <c r="L49" s="118" t="n">
        <v>2</v>
      </c>
      <c r="M49" s="118"/>
      <c r="N49" s="118"/>
      <c r="O49" s="30"/>
      <c r="P49" s="77" t="s">
        <v>106</v>
      </c>
      <c r="Q49" s="33"/>
      <c r="R49" s="33"/>
      <c r="S49" s="33"/>
      <c r="T49" s="33"/>
      <c r="U49" s="33"/>
      <c r="V49" s="33"/>
      <c r="W49" s="33"/>
      <c r="X49" s="33"/>
      <c r="Y49" s="33"/>
    </row>
    <row r="50" ht="15.5" customHeight="1">
      <c r="A50" s="124"/>
      <c r="B50" s="118" t="n">
        <v>103585</v>
      </c>
      <c r="C50" s="62" t="s">
        <v>105</v>
      </c>
      <c r="D50" s="118"/>
      <c r="E50" s="118"/>
      <c r="F50" s="118" t="n">
        <v>3</v>
      </c>
      <c r="G50" s="118"/>
      <c r="H50" s="118" t="n">
        <v>3</v>
      </c>
      <c r="I50" s="118"/>
      <c r="J50" s="118" t="n">
        <v>3</v>
      </c>
      <c r="K50" s="118"/>
      <c r="L50" s="118"/>
      <c r="M50" s="118"/>
      <c r="N50" s="118"/>
      <c r="O50" s="30"/>
      <c r="P50" s="77" t="s">
        <v>106</v>
      </c>
      <c r="Q50" s="33"/>
      <c r="R50" s="33"/>
      <c r="S50" s="33"/>
      <c r="T50" s="33"/>
      <c r="U50" s="33"/>
      <c r="V50" s="33"/>
      <c r="W50" s="33"/>
      <c r="X50" s="33"/>
      <c r="Y50" s="33"/>
    </row>
    <row r="51" ht="16" customHeight="1">
      <c r="A51" s="47" t="s">
        <v>39</v>
      </c>
      <c r="B51" s="84"/>
      <c r="C51" s="91"/>
      <c r="D51" s="84"/>
      <c r="E51" s="84"/>
      <c r="F51" s="84" t="n">
        <f>SUM(F48:F48)</f>
        <v>30</v>
      </c>
      <c r="G51" s="84" t="n">
        <f>SUM(G48:G48)</f>
        <v>10</v>
      </c>
      <c r="H51" s="84" t="n">
        <f>SUM(H48:H48)</f>
        <v>30</v>
      </c>
      <c r="I51" s="84" t="n">
        <f>SUM(I48:I48)</f>
        <v>10</v>
      </c>
      <c r="J51" s="84" t="n">
        <f>SUM(J48:J48)</f>
        <v>15</v>
      </c>
      <c r="K51" s="84"/>
      <c r="L51" s="84" t="n">
        <f>SUM(L48:L48)</f>
        <v>15</v>
      </c>
      <c r="M51" s="84"/>
      <c r="N51" s="84" t="n">
        <f>SUM(N48:N48)</f>
        <v>15</v>
      </c>
      <c r="O51" s="133"/>
      <c r="P51" s="42"/>
      <c r="Q51" s="33"/>
      <c r="R51" s="33"/>
      <c r="S51" s="33"/>
      <c r="T51" s="33"/>
      <c r="U51" s="33"/>
      <c r="V51" s="33"/>
      <c r="W51" s="33"/>
      <c r="X51" s="33"/>
      <c r="Y51" s="33"/>
    </row>
    <row r="52" ht="15.5" customHeight="1">
      <c r="A52" s="142" t="s">
        <v>198</v>
      </c>
      <c r="B52" s="113" t="n">
        <v>100427</v>
      </c>
      <c r="C52" s="86" t="s">
        <v>17</v>
      </c>
      <c r="D52" s="130"/>
      <c r="E52" s="130"/>
      <c r="F52" s="113"/>
      <c r="G52" s="113" t="n">
        <v>20</v>
      </c>
      <c r="H52" s="113"/>
      <c r="I52" s="113"/>
      <c r="J52" s="113"/>
      <c r="K52" s="113"/>
      <c r="L52" s="113"/>
      <c r="M52" s="113"/>
      <c r="N52" s="113"/>
      <c r="O52" s="34"/>
      <c r="P52" s="42"/>
      <c r="Q52" s="33"/>
      <c r="R52" s="33"/>
      <c r="S52" s="33"/>
      <c r="T52" s="33"/>
      <c r="U52" s="33"/>
      <c r="V52" s="33"/>
      <c r="W52" s="33"/>
      <c r="X52" s="33"/>
      <c r="Y52" s="33"/>
    </row>
    <row r="53" ht="15.5" customHeight="1">
      <c r="A53" s="6"/>
      <c r="B53" s="94" t="n">
        <v>100596</v>
      </c>
      <c r="C53" s="8" t="s">
        <v>42</v>
      </c>
      <c r="D53" s="14"/>
      <c r="E53" s="14"/>
      <c r="F53" s="94" t="n">
        <v>17</v>
      </c>
      <c r="G53" s="94"/>
      <c r="H53" s="94" t="n">
        <v>17</v>
      </c>
      <c r="I53" s="94"/>
      <c r="J53" s="94"/>
      <c r="K53" s="94"/>
      <c r="L53" s="94"/>
      <c r="M53" s="94"/>
      <c r="N53" s="94"/>
      <c r="O53" s="9"/>
      <c r="P53" s="42"/>
      <c r="Q53" s="33"/>
      <c r="R53" s="33"/>
      <c r="S53" s="33"/>
      <c r="T53" s="33"/>
      <c r="U53" s="33"/>
      <c r="V53" s="33"/>
      <c r="W53" s="33"/>
      <c r="X53" s="33"/>
      <c r="Y53" s="33"/>
    </row>
    <row r="54" ht="16" customHeight="1">
      <c r="A54" s="18" t="s">
        <v>38</v>
      </c>
      <c r="B54" s="59"/>
      <c r="C54" s="59"/>
      <c r="D54" s="22"/>
      <c r="E54" s="22"/>
      <c r="F54" s="22" t="n">
        <f>SUM(F52:F53)</f>
        <v>17</v>
      </c>
      <c r="G54" s="22" t="n">
        <f>SUM(G52:G52)</f>
        <v>20</v>
      </c>
      <c r="H54" s="22" t="n">
        <f>SUM(H53)</f>
        <v>17</v>
      </c>
      <c r="I54" s="22"/>
      <c r="J54" s="22"/>
      <c r="K54" s="22"/>
      <c r="L54" s="22"/>
      <c r="M54" s="22"/>
      <c r="N54" s="22"/>
      <c r="O54" s="57"/>
      <c r="P54" s="42"/>
      <c r="Q54" s="33"/>
      <c r="R54" s="33"/>
      <c r="S54" s="33"/>
      <c r="T54" s="33"/>
      <c r="U54" s="33"/>
      <c r="V54" s="33"/>
      <c r="W54" s="33"/>
      <c r="X54" s="33"/>
      <c r="Y54" s="33"/>
    </row>
    <row r="55" ht="15.5" customHeight="1">
      <c r="A55" s="104" t="s">
        <v>199</v>
      </c>
      <c r="B55" s="4" t="n">
        <v>100517</v>
      </c>
      <c r="C55" s="28" t="s">
        <v>29</v>
      </c>
      <c r="D55" s="63"/>
      <c r="E55" s="63"/>
      <c r="F55" s="63"/>
      <c r="G55" s="79" t="n">
        <v>75</v>
      </c>
      <c r="H55" s="79"/>
      <c r="I55" s="79" t="n">
        <v>75</v>
      </c>
      <c r="J55" s="79"/>
      <c r="K55" s="79" t="n">
        <v>75</v>
      </c>
      <c r="L55" s="79"/>
      <c r="M55" s="79" t="n">
        <v>75</v>
      </c>
      <c r="N55" s="63"/>
      <c r="O55" s="63"/>
      <c r="P55" s="42"/>
      <c r="Q55" s="33"/>
      <c r="R55" s="33"/>
      <c r="S55" s="33"/>
      <c r="T55" s="33"/>
      <c r="U55" s="33"/>
      <c r="V55" s="33"/>
      <c r="W55" s="33"/>
      <c r="X55" s="33"/>
      <c r="Y55" s="33"/>
    </row>
    <row r="56" ht="16" customHeight="1">
      <c r="A56" s="40" t="s">
        <v>128</v>
      </c>
      <c r="B56" s="96"/>
      <c r="C56" s="96"/>
      <c r="D56" s="102"/>
      <c r="E56" s="102"/>
      <c r="F56" s="102"/>
      <c r="G56" s="102" t="n">
        <v>75</v>
      </c>
      <c r="H56" s="102"/>
      <c r="I56" s="102" t="n">
        <v>75</v>
      </c>
      <c r="J56" s="102"/>
      <c r="K56" s="102" t="n">
        <v>75</v>
      </c>
      <c r="L56" s="102"/>
      <c r="M56" s="102" t="n">
        <v>75</v>
      </c>
      <c r="N56" s="102"/>
      <c r="O56" s="138"/>
      <c r="P56" s="42"/>
      <c r="Q56" s="33"/>
      <c r="R56" s="33"/>
      <c r="S56" s="33"/>
      <c r="T56" s="33"/>
      <c r="U56" s="33"/>
      <c r="V56" s="33"/>
      <c r="W56" s="33"/>
      <c r="X56" s="33"/>
      <c r="Y56" s="33"/>
    </row>
    <row r="57" ht="15.5" customHeight="1">
      <c r="A57" s="92" t="s">
        <v>203</v>
      </c>
      <c r="B57" s="113" t="n">
        <v>100517</v>
      </c>
      <c r="C57" s="86" t="s">
        <v>29</v>
      </c>
      <c r="D57" s="113"/>
      <c r="E57" s="113"/>
      <c r="F57" s="113" t="n">
        <v>10</v>
      </c>
      <c r="G57" s="113" t="n">
        <v>10</v>
      </c>
      <c r="H57" s="113" t="n">
        <v>10</v>
      </c>
      <c r="I57" s="113" t="n">
        <v>10</v>
      </c>
      <c r="J57" s="113" t="n">
        <v>6</v>
      </c>
      <c r="K57" s="113" t="n">
        <v>0</v>
      </c>
      <c r="L57" s="113" t="n">
        <v>6</v>
      </c>
      <c r="M57" s="113" t="n">
        <v>0</v>
      </c>
      <c r="N57" s="113"/>
      <c r="O57" s="34" t="n">
        <v>0</v>
      </c>
      <c r="P57" s="42"/>
      <c r="Q57" s="33"/>
      <c r="R57" s="33"/>
      <c r="S57" s="33"/>
      <c r="T57" s="33"/>
      <c r="U57" s="33"/>
      <c r="V57" s="33"/>
      <c r="W57" s="33"/>
      <c r="X57" s="33"/>
      <c r="Y57" s="33"/>
    </row>
    <row r="58" ht="15.5" customHeight="1">
      <c r="A58" s="73"/>
      <c r="B58" s="94" t="n">
        <v>103679</v>
      </c>
      <c r="C58" s="8" t="s">
        <v>107</v>
      </c>
      <c r="D58" s="94"/>
      <c r="E58" s="94"/>
      <c r="F58" s="94" t="n">
        <v>3</v>
      </c>
      <c r="G58" s="94"/>
      <c r="H58" s="94" t="n">
        <v>3</v>
      </c>
      <c r="I58" s="94"/>
      <c r="J58" s="94" t="n">
        <v>3</v>
      </c>
      <c r="K58" s="94"/>
      <c r="L58" s="94" t="n">
        <v>2</v>
      </c>
      <c r="M58" s="94"/>
      <c r="N58" s="94"/>
      <c r="O58" s="9"/>
      <c r="P58" s="77" t="s">
        <v>106</v>
      </c>
      <c r="Q58" s="33"/>
      <c r="R58" s="33"/>
      <c r="S58" s="33"/>
      <c r="T58" s="33"/>
      <c r="U58" s="33"/>
      <c r="V58" s="33"/>
      <c r="W58" s="33"/>
      <c r="X58" s="33"/>
      <c r="Y58" s="33"/>
    </row>
    <row r="59" ht="16" customHeight="1">
      <c r="A59" s="18" t="s">
        <v>108</v>
      </c>
      <c r="B59" s="55"/>
      <c r="C59" s="60"/>
      <c r="D59" s="55"/>
      <c r="E59" s="55"/>
      <c r="F59" s="22" t="n">
        <v>13</v>
      </c>
      <c r="G59" s="22" t="n">
        <v>10</v>
      </c>
      <c r="H59" s="22" t="n">
        <v>13</v>
      </c>
      <c r="I59" s="22" t="n">
        <v>10</v>
      </c>
      <c r="J59" s="22" t="n">
        <v>9</v>
      </c>
      <c r="K59" s="22"/>
      <c r="L59" s="22" t="n">
        <v>8</v>
      </c>
      <c r="M59" s="22"/>
      <c r="N59" s="22"/>
      <c r="O59" s="57"/>
      <c r="P59" s="42"/>
      <c r="Q59" s="33"/>
      <c r="R59" s="33"/>
      <c r="S59" s="33"/>
      <c r="T59" s="33"/>
      <c r="U59" s="33"/>
      <c r="V59" s="33"/>
      <c r="W59" s="33"/>
      <c r="X59" s="33"/>
      <c r="Y59" s="33"/>
    </row>
    <row r="60" ht="16" customHeight="1">
      <c r="A60" s="143" t="s">
        <v>206</v>
      </c>
      <c r="B60" s="100" t="n">
        <v>103243</v>
      </c>
      <c r="C60" s="7" t="s">
        <v>110</v>
      </c>
      <c r="D60" s="100"/>
      <c r="E60" s="100"/>
      <c r="F60" s="100" t="n">
        <v>50</v>
      </c>
      <c r="G60" s="100"/>
      <c r="H60" s="100" t="n">
        <v>50</v>
      </c>
      <c r="I60" s="100"/>
      <c r="J60" s="100" t="n">
        <v>50</v>
      </c>
      <c r="K60" s="100"/>
      <c r="L60" s="100" t="n">
        <v>50</v>
      </c>
      <c r="M60" s="100"/>
      <c r="N60" s="100" t="n">
        <f>(50/12)*9</f>
        <v>37.5</v>
      </c>
      <c r="O60" s="70"/>
      <c r="P60" s="42"/>
      <c r="Q60" s="33"/>
      <c r="R60" s="33"/>
      <c r="S60" s="33"/>
      <c r="T60" s="33"/>
      <c r="U60" s="33"/>
      <c r="V60" s="33"/>
      <c r="W60" s="33"/>
      <c r="X60" s="33"/>
      <c r="Y60" s="33"/>
    </row>
    <row r="61" ht="15.5" customHeight="1">
      <c r="A61" s="142" t="s">
        <v>207</v>
      </c>
      <c r="B61" s="113" t="n">
        <v>104092</v>
      </c>
      <c r="C61" s="86" t="s">
        <v>113</v>
      </c>
      <c r="D61" s="113"/>
      <c r="E61" s="113"/>
      <c r="F61" s="113" t="n">
        <v>30</v>
      </c>
      <c r="G61" s="113"/>
      <c r="H61" s="113" t="n">
        <f>30*(5/12)</f>
        <v>12.5</v>
      </c>
      <c r="I61" s="113"/>
      <c r="J61" s="113"/>
      <c r="K61" s="113"/>
      <c r="L61" s="113"/>
      <c r="M61" s="113"/>
      <c r="N61" s="113"/>
      <c r="O61" s="34"/>
      <c r="P61" s="42"/>
      <c r="Q61" s="33"/>
      <c r="R61" s="33"/>
      <c r="S61" s="33"/>
      <c r="T61" s="33"/>
      <c r="U61" s="33"/>
      <c r="V61" s="33"/>
      <c r="W61" s="33"/>
      <c r="X61" s="33"/>
      <c r="Y61" s="33"/>
    </row>
    <row r="62" ht="15.5" customHeight="1">
      <c r="A62" s="6"/>
      <c r="B62" s="94" t="n">
        <v>104093</v>
      </c>
      <c r="C62" s="8" t="s">
        <v>114</v>
      </c>
      <c r="D62" s="94"/>
      <c r="E62" s="94"/>
      <c r="F62" s="94" t="n">
        <v>20</v>
      </c>
      <c r="G62" s="94"/>
      <c r="H62" s="94" t="n">
        <v>20</v>
      </c>
      <c r="I62" s="94"/>
      <c r="J62" s="94"/>
      <c r="K62" s="94"/>
      <c r="L62" s="94"/>
      <c r="M62" s="94"/>
      <c r="N62" s="94"/>
      <c r="O62" s="9"/>
      <c r="P62" s="42"/>
      <c r="Q62" s="33"/>
      <c r="R62" s="33"/>
      <c r="S62" s="33"/>
      <c r="T62" s="33"/>
      <c r="U62" s="33"/>
      <c r="V62" s="33"/>
      <c r="W62" s="33"/>
      <c r="X62" s="33"/>
      <c r="Y62" s="33"/>
    </row>
    <row r="63" ht="16" customHeight="1">
      <c r="A63" s="18" t="s">
        <v>120</v>
      </c>
      <c r="B63" s="55"/>
      <c r="C63" s="60"/>
      <c r="D63" s="55"/>
      <c r="E63" s="55"/>
      <c r="F63" s="22" t="n">
        <f>SUM(F61:F62)</f>
        <v>50</v>
      </c>
      <c r="G63" s="55"/>
      <c r="H63" s="22" t="n">
        <f>SUM(H61:H62)</f>
        <v>32.5</v>
      </c>
      <c r="I63" s="55"/>
      <c r="J63" s="55"/>
      <c r="K63" s="55"/>
      <c r="L63" s="55"/>
      <c r="M63" s="55"/>
      <c r="N63" s="55"/>
      <c r="O63" s="74"/>
      <c r="P63" s="42"/>
      <c r="Q63" s="33"/>
      <c r="R63" s="33"/>
      <c r="S63" s="33"/>
      <c r="T63" s="33"/>
      <c r="U63" s="33"/>
      <c r="V63" s="33"/>
      <c r="W63" s="33"/>
      <c r="X63" s="33"/>
      <c r="Y63" s="33"/>
    </row>
    <row r="64" ht="15.5" customHeight="1">
      <c r="A64" s="17" t="s">
        <v>209</v>
      </c>
      <c r="B64" s="16" t="n">
        <v>100709</v>
      </c>
      <c r="C64" s="17" t="s">
        <v>75</v>
      </c>
      <c r="D64" s="16"/>
      <c r="E64" s="16"/>
      <c r="F64" s="46" t="n">
        <v>29</v>
      </c>
      <c r="G64" s="46"/>
      <c r="H64" s="46"/>
      <c r="I64" s="46"/>
      <c r="J64" s="46"/>
      <c r="K64" s="46"/>
      <c r="L64" s="46"/>
      <c r="M64" s="46"/>
      <c r="N64" s="46"/>
      <c r="O64" s="129"/>
      <c r="P64" s="132"/>
      <c r="Q64" s="127"/>
      <c r="R64" s="127"/>
      <c r="S64" s="127"/>
      <c r="T64" s="127"/>
      <c r="U64" s="127"/>
      <c r="V64" s="127"/>
      <c r="W64" s="127"/>
      <c r="X64" s="127"/>
      <c r="Y64" s="127"/>
    </row>
  </sheetData>
  <autoFilter ref="A4:O64" xr:uid="{00000000-0009-0000-0000-000000000000}">
    <filterColumn colId="5" showButton="0"/>
    <filterColumn colId="7" showButton="0"/>
    <filterColumn colId="9" showButton="0"/>
    <filterColumn colId="11" showButton="0"/>
    <filterColumn colId="13" showButton="0"/>
  </autoFilter>
  <mergeCells count="6">
    <mergeCell ref="A1:O1"/>
    <mergeCell ref="N4:O4"/>
    <mergeCell ref="F4:G4"/>
    <mergeCell ref="H4:I4"/>
    <mergeCell ref="J4:K4"/>
    <mergeCell ref="L4:M4"/>
  </mergeCell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A5918C-1214-4F0C-B70C-180344D4F39D}">
          <x14:formula1>
            <xm:f>stab!$A:$A</xm:f>
          </x14:formula1>
          <xm:sqref>A5:A126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3.26953125" hidden="0" customWidth="1"/>
  </cols>
  <sheetData>
    <row r="1">
      <c r="A1" s="1" t="s">
        <v>214</v>
      </c>
      <c r="C1" t="s">
        <v>745</v>
      </c>
      <c r="D1" t="s">
        <v>212</v>
      </c>
      <c r="E1" t="s">
        <v>213</v>
      </c>
      <c r="F1" t="s">
        <v>414</v>
      </c>
    </row>
    <row r="2">
      <c r="A2" s="1" t="s">
        <v>337</v>
      </c>
      <c r="B2" s="145"/>
      <c r="C2" t="n">
        <v>100</v>
      </c>
      <c r="D2" s="145"/>
      <c r="E2" t="s">
        <v>217</v>
      </c>
      <c r="F2" t="n">
        <v>0</v>
      </c>
    </row>
    <row r="3">
      <c r="A3" s="1" t="s">
        <v>338</v>
      </c>
      <c r="B3" s="145"/>
      <c r="C3" t="n">
        <v>100</v>
      </c>
      <c r="D3" s="145" t="n">
        <v>45616</v>
      </c>
      <c r="E3" t="s">
        <v>217</v>
      </c>
      <c r="F3" t="n">
        <v>1</v>
      </c>
    </row>
    <row r="4">
      <c r="A4" s="1" t="s">
        <v>339</v>
      </c>
      <c r="B4" s="145"/>
      <c r="C4" t="n">
        <v>100</v>
      </c>
      <c r="D4" s="145"/>
      <c r="E4" t="s">
        <v>217</v>
      </c>
      <c r="F4" t="n">
        <v>2</v>
      </c>
    </row>
    <row r="5">
      <c r="A5" s="1" t="s">
        <v>216</v>
      </c>
      <c r="B5" s="145"/>
      <c r="C5" t="n">
        <v>100</v>
      </c>
      <c r="D5" s="145" t="n">
        <v>45229</v>
      </c>
      <c r="E5" t="s">
        <v>217</v>
      </c>
      <c r="F5" t="n">
        <v>1</v>
      </c>
    </row>
    <row r="6">
      <c r="A6" s="1" t="s">
        <v>289</v>
      </c>
      <c r="B6" s="145"/>
      <c r="C6" t="n">
        <v>100</v>
      </c>
      <c r="D6" s="145" t="n">
        <v>45759</v>
      </c>
      <c r="E6" t="s">
        <v>217</v>
      </c>
      <c r="F6" t="n">
        <v>1</v>
      </c>
    </row>
    <row r="7">
      <c r="A7" s="1" t="s">
        <v>218</v>
      </c>
      <c r="B7" s="145"/>
      <c r="C7" t="n">
        <v>100</v>
      </c>
      <c r="D7" s="145" t="n">
        <v>45348</v>
      </c>
      <c r="E7" t="s">
        <v>217</v>
      </c>
      <c r="F7" t="n">
        <v>2</v>
      </c>
    </row>
    <row r="8">
      <c r="A8" s="1" t="s">
        <v>219</v>
      </c>
      <c r="B8" s="145"/>
      <c r="C8" t="n">
        <v>20</v>
      </c>
      <c r="D8" s="145"/>
      <c r="E8" t="s">
        <v>217</v>
      </c>
      <c r="F8" t="n">
        <v>2</v>
      </c>
    </row>
    <row r="9">
      <c r="A9" s="1" t="s">
        <v>220</v>
      </c>
      <c r="B9" s="145"/>
      <c r="C9" t="n">
        <v>100</v>
      </c>
      <c r="D9" s="145" t="n">
        <v>45171</v>
      </c>
      <c r="E9" t="s">
        <v>217</v>
      </c>
      <c r="F9" t="n">
        <v>1</v>
      </c>
    </row>
    <row r="10">
      <c r="A10" s="1" t="s">
        <v>221</v>
      </c>
      <c r="B10" s="145"/>
      <c r="C10" t="n">
        <v>100</v>
      </c>
      <c r="D10" s="145" t="n">
        <v>46094</v>
      </c>
      <c r="E10" t="s">
        <v>217</v>
      </c>
      <c r="F10" t="n">
        <v>2</v>
      </c>
    </row>
    <row r="11">
      <c r="A11" s="1" t="s">
        <v>222</v>
      </c>
      <c r="B11" s="145"/>
      <c r="C11" t="n">
        <v>100</v>
      </c>
      <c r="D11" s="145" t="n">
        <v>45503</v>
      </c>
      <c r="E11" t="s">
        <v>217</v>
      </c>
      <c r="F11" t="n">
        <v>2</v>
      </c>
    </row>
    <row r="12">
      <c r="A12" s="1" t="s">
        <v>290</v>
      </c>
      <c r="B12" s="145"/>
      <c r="C12" t="n">
        <v>100</v>
      </c>
      <c r="D12" s="145"/>
      <c r="E12" t="s">
        <v>217</v>
      </c>
      <c r="F12" t="n">
        <v>2</v>
      </c>
    </row>
    <row r="13">
      <c r="A13" s="1" t="s">
        <v>291</v>
      </c>
      <c r="B13" s="145"/>
      <c r="C13" t="n">
        <v>100</v>
      </c>
      <c r="D13" s="145"/>
      <c r="E13" t="s">
        <v>217</v>
      </c>
      <c r="F13" t="n">
        <v>2</v>
      </c>
    </row>
    <row r="14">
      <c r="A14" s="1" t="s">
        <v>341</v>
      </c>
      <c r="B14" s="145"/>
      <c r="C14" t="n">
        <v>100</v>
      </c>
      <c r="D14" s="145" t="n">
        <v>46053</v>
      </c>
      <c r="E14" t="s">
        <v>217</v>
      </c>
      <c r="F14" t="n">
        <v>2</v>
      </c>
    </row>
    <row r="15">
      <c r="A15" s="1" t="s">
        <v>223</v>
      </c>
      <c r="B15" s="145"/>
      <c r="C15" t="n">
        <v>100</v>
      </c>
      <c r="D15" s="145"/>
      <c r="E15" t="s">
        <v>217</v>
      </c>
      <c r="F15" t="n">
        <v>2</v>
      </c>
    </row>
    <row r="16">
      <c r="A16" s="1" t="s">
        <v>342</v>
      </c>
      <c r="B16" s="145"/>
      <c r="C16" t="n">
        <v>100</v>
      </c>
      <c r="D16" s="145" t="n">
        <v>45454</v>
      </c>
      <c r="E16" t="s">
        <v>217</v>
      </c>
      <c r="F16" t="n">
        <v>1</v>
      </c>
    </row>
    <row r="17">
      <c r="A17" s="1" t="s">
        <v>343</v>
      </c>
      <c r="B17" s="145"/>
      <c r="C17" t="n">
        <v>100</v>
      </c>
      <c r="D17" s="145"/>
      <c r="E17" t="s">
        <v>217</v>
      </c>
      <c r="F17" t="n">
        <v>2</v>
      </c>
    </row>
    <row r="18">
      <c r="A18" s="1" t="s">
        <v>344</v>
      </c>
      <c r="B18" s="145"/>
      <c r="C18" t="n">
        <v>100</v>
      </c>
      <c r="D18" s="145" t="n">
        <v>45869</v>
      </c>
      <c r="E18" t="s">
        <v>217</v>
      </c>
      <c r="F18" t="n">
        <v>1</v>
      </c>
    </row>
    <row r="19">
      <c r="A19" s="1" t="s">
        <v>224</v>
      </c>
      <c r="B19" s="145"/>
      <c r="C19" t="n">
        <v>100</v>
      </c>
      <c r="D19" s="145"/>
      <c r="E19" t="s">
        <v>217</v>
      </c>
      <c r="F19" t="n">
        <v>3</v>
      </c>
    </row>
    <row r="20">
      <c r="A20" s="1" t="s">
        <v>225</v>
      </c>
      <c r="B20" s="145"/>
      <c r="C20" t="n">
        <v>100</v>
      </c>
      <c r="D20" s="145"/>
      <c r="E20" t="s">
        <v>217</v>
      </c>
      <c r="F20" t="n">
        <v>1</v>
      </c>
    </row>
    <row r="21">
      <c r="A21" s="1" t="s">
        <v>226</v>
      </c>
      <c r="B21" s="145"/>
      <c r="C21" t="n">
        <v>100</v>
      </c>
      <c r="D21" s="145" t="n">
        <v>46599</v>
      </c>
      <c r="E21" t="s">
        <v>217</v>
      </c>
      <c r="F21" t="n">
        <v>2</v>
      </c>
    </row>
    <row r="22">
      <c r="A22" s="1" t="s">
        <v>345</v>
      </c>
      <c r="B22" s="145"/>
      <c r="C22" t="n">
        <v>100</v>
      </c>
      <c r="D22" s="145" t="n">
        <v>45245</v>
      </c>
      <c r="E22" t="s">
        <v>217</v>
      </c>
      <c r="F22" t="n">
        <v>1</v>
      </c>
    </row>
    <row r="23">
      <c r="A23" s="1" t="s">
        <v>227</v>
      </c>
      <c r="B23" s="145"/>
      <c r="C23" t="n">
        <v>100</v>
      </c>
      <c r="D23" s="145"/>
      <c r="E23" t="s">
        <v>217</v>
      </c>
      <c r="F23" t="n">
        <v>1</v>
      </c>
    </row>
    <row r="24">
      <c r="A24" s="1" t="s">
        <v>228</v>
      </c>
      <c r="B24" s="145"/>
      <c r="C24" t="n">
        <v>100</v>
      </c>
      <c r="D24" s="145"/>
      <c r="E24" t="s">
        <v>217</v>
      </c>
      <c r="F24" t="n">
        <v>2</v>
      </c>
    </row>
    <row r="25">
      <c r="A25" s="1" t="s">
        <v>346</v>
      </c>
      <c r="B25" s="145"/>
      <c r="C25" t="n">
        <v>100</v>
      </c>
      <c r="D25" s="145"/>
      <c r="E25" t="s">
        <v>217</v>
      </c>
      <c r="F25" t="n">
        <v>2</v>
      </c>
    </row>
    <row r="26">
      <c r="A26" s="1" t="s">
        <v>293</v>
      </c>
      <c r="B26" s="145"/>
      <c r="C26" t="n">
        <v>100</v>
      </c>
      <c r="D26" s="145"/>
      <c r="E26" t="s">
        <v>217</v>
      </c>
      <c r="F26" t="n">
        <v>1</v>
      </c>
    </row>
    <row r="27">
      <c r="A27" s="1" t="s">
        <v>229</v>
      </c>
      <c r="B27" s="145"/>
      <c r="C27" t="n">
        <v>100</v>
      </c>
      <c r="D27" s="145"/>
      <c r="E27" t="s">
        <v>217</v>
      </c>
      <c r="F27" t="n">
        <v>4</v>
      </c>
    </row>
    <row r="28">
      <c r="A28" s="1" t="s">
        <v>230</v>
      </c>
      <c r="B28" s="145"/>
      <c r="C28" t="n">
        <v>100</v>
      </c>
      <c r="D28" s="145" t="n">
        <v>45688</v>
      </c>
      <c r="E28" t="s">
        <v>217</v>
      </c>
      <c r="F28" t="n">
        <v>2</v>
      </c>
    </row>
    <row r="29">
      <c r="A29" s="1" t="s">
        <v>231</v>
      </c>
      <c r="B29" s="145"/>
      <c r="C29" t="n">
        <v>100</v>
      </c>
      <c r="D29" s="145"/>
      <c r="E29" t="s">
        <v>217</v>
      </c>
      <c r="F29" t="n">
        <v>1</v>
      </c>
    </row>
    <row r="30">
      <c r="A30" s="1" t="s">
        <v>348</v>
      </c>
      <c r="B30" s="145"/>
      <c r="C30" t="n">
        <v>100</v>
      </c>
      <c r="D30" s="145"/>
      <c r="E30" t="s">
        <v>217</v>
      </c>
      <c r="F30" t="n">
        <v>2</v>
      </c>
    </row>
    <row r="31">
      <c r="A31" s="1" t="s">
        <v>294</v>
      </c>
      <c r="B31" s="145"/>
      <c r="C31" t="n">
        <v>100</v>
      </c>
      <c r="D31" s="145" t="n">
        <v>45479</v>
      </c>
      <c r="E31" t="s">
        <v>217</v>
      </c>
      <c r="F31" t="n">
        <v>1</v>
      </c>
    </row>
    <row r="32">
      <c r="A32" s="1" t="s">
        <v>232</v>
      </c>
      <c r="B32" s="145"/>
      <c r="C32" t="n">
        <v>100</v>
      </c>
      <c r="D32" s="145" t="n">
        <v>45278</v>
      </c>
      <c r="E32" t="s">
        <v>217</v>
      </c>
      <c r="F32" t="n">
        <v>2</v>
      </c>
    </row>
    <row r="33">
      <c r="A33" s="1" t="s">
        <v>233</v>
      </c>
      <c r="B33" s="145"/>
      <c r="C33" t="n">
        <v>20</v>
      </c>
      <c r="D33" s="145" t="n">
        <v>45900</v>
      </c>
      <c r="E33" t="s">
        <v>217</v>
      </c>
      <c r="F33" t="n">
        <v>2</v>
      </c>
    </row>
    <row r="34">
      <c r="A34" s="1" t="s">
        <v>295</v>
      </c>
      <c r="B34" s="145"/>
      <c r="C34" t="n">
        <v>100</v>
      </c>
      <c r="D34" s="145" t="n">
        <v>46151</v>
      </c>
      <c r="E34" t="s">
        <v>217</v>
      </c>
      <c r="F34" t="n">
        <v>1</v>
      </c>
    </row>
    <row r="35">
      <c r="A35" s="1" t="s">
        <v>234</v>
      </c>
      <c r="B35" s="145"/>
      <c r="C35" t="n">
        <v>100</v>
      </c>
      <c r="D35" s="145" t="n">
        <v>45968</v>
      </c>
      <c r="E35" t="s">
        <v>217</v>
      </c>
      <c r="F35" t="n">
        <v>1</v>
      </c>
    </row>
    <row r="36">
      <c r="A36" s="1" t="s">
        <v>296</v>
      </c>
      <c r="B36" s="145"/>
      <c r="C36" t="n">
        <v>100</v>
      </c>
      <c r="D36" s="145" t="n">
        <v>45883</v>
      </c>
      <c r="E36" t="s">
        <v>217</v>
      </c>
      <c r="F36" t="n">
        <v>1</v>
      </c>
    </row>
    <row r="37">
      <c r="A37" s="1" t="s">
        <v>297</v>
      </c>
      <c r="B37" s="145"/>
      <c r="C37" t="n">
        <v>100</v>
      </c>
      <c r="D37" s="145"/>
      <c r="E37" t="s">
        <v>217</v>
      </c>
      <c r="F37" t="n">
        <v>2</v>
      </c>
    </row>
    <row r="38">
      <c r="A38" s="1" t="s">
        <v>349</v>
      </c>
      <c r="B38" s="145"/>
      <c r="C38" t="n">
        <v>100</v>
      </c>
      <c r="D38" s="145" t="n">
        <v>45688</v>
      </c>
      <c r="E38" t="s">
        <v>217</v>
      </c>
      <c r="F38" t="n">
        <v>2</v>
      </c>
    </row>
    <row r="39">
      <c r="A39" s="1" t="s">
        <v>235</v>
      </c>
      <c r="B39" s="145"/>
      <c r="C39" t="n">
        <v>20</v>
      </c>
      <c r="D39" s="145" t="n">
        <v>45230</v>
      </c>
      <c r="E39" t="s">
        <v>217</v>
      </c>
      <c r="F39" t="n">
        <v>1</v>
      </c>
    </row>
    <row r="40">
      <c r="A40" s="1" t="s">
        <v>351</v>
      </c>
      <c r="B40" s="145"/>
      <c r="C40" t="n">
        <v>100</v>
      </c>
      <c r="D40" s="145"/>
      <c r="E40" t="s">
        <v>217</v>
      </c>
      <c r="F40" t="n">
        <v>2</v>
      </c>
    </row>
    <row r="41">
      <c r="A41" s="1" t="s">
        <v>352</v>
      </c>
      <c r="B41" s="145"/>
      <c r="C41" t="n">
        <v>100</v>
      </c>
      <c r="D41" s="145"/>
      <c r="E41" t="s">
        <v>217</v>
      </c>
      <c r="F41" t="n">
        <v>2</v>
      </c>
    </row>
    <row r="42">
      <c r="A42" s="1" t="s">
        <v>236</v>
      </c>
      <c r="B42" s="145"/>
      <c r="C42" t="n">
        <v>100</v>
      </c>
      <c r="D42" s="145" t="n">
        <v>45813</v>
      </c>
      <c r="E42" t="s">
        <v>217</v>
      </c>
      <c r="F42" t="n">
        <v>1</v>
      </c>
    </row>
    <row r="43">
      <c r="A43" s="1" t="s">
        <v>329</v>
      </c>
      <c r="B43" s="145"/>
      <c r="C43" t="n">
        <v>100</v>
      </c>
      <c r="D43" s="145"/>
      <c r="E43" t="s">
        <v>217</v>
      </c>
      <c r="F43" t="n">
        <v>2</v>
      </c>
    </row>
    <row r="44">
      <c r="A44" s="1" t="s">
        <v>353</v>
      </c>
      <c r="B44" s="145"/>
      <c r="C44" t="n">
        <v>100</v>
      </c>
      <c r="D44" s="145"/>
      <c r="E44" t="s">
        <v>217</v>
      </c>
      <c r="F44" t="n">
        <v>1</v>
      </c>
    </row>
    <row r="45">
      <c r="A45" s="1" t="s">
        <v>237</v>
      </c>
      <c r="B45" s="145"/>
      <c r="C45" t="n">
        <v>100</v>
      </c>
      <c r="D45" s="145" t="n">
        <v>45657</v>
      </c>
      <c r="E45" t="s">
        <v>217</v>
      </c>
      <c r="F45" t="n">
        <v>1</v>
      </c>
    </row>
    <row r="46">
      <c r="A46" s="1" t="s">
        <v>238</v>
      </c>
      <c r="B46" s="145"/>
      <c r="C46" t="n">
        <v>100</v>
      </c>
      <c r="D46" s="145"/>
      <c r="E46" t="s">
        <v>217</v>
      </c>
      <c r="F46" t="n">
        <v>1</v>
      </c>
    </row>
    <row r="47">
      <c r="A47" s="1" t="s">
        <v>354</v>
      </c>
      <c r="B47" s="145"/>
      <c r="C47" t="n">
        <v>100</v>
      </c>
      <c r="D47" s="145"/>
      <c r="E47" t="s">
        <v>217</v>
      </c>
      <c r="F47" t="n">
        <v>1</v>
      </c>
    </row>
    <row r="48">
      <c r="A48" s="1" t="s">
        <v>758</v>
      </c>
      <c r="B48" s="145"/>
      <c r="C48" t="n">
        <v>100</v>
      </c>
      <c r="D48" s="145"/>
      <c r="E48" t="s">
        <v>217</v>
      </c>
      <c r="F48" t="n">
        <v>2</v>
      </c>
    </row>
    <row r="49">
      <c r="A49" s="1" t="s">
        <v>298</v>
      </c>
      <c r="B49" s="145"/>
      <c r="C49" t="n">
        <v>100</v>
      </c>
      <c r="D49" s="145" t="n">
        <v>45657</v>
      </c>
      <c r="E49" t="s">
        <v>217</v>
      </c>
      <c r="F49" t="n">
        <v>1</v>
      </c>
    </row>
    <row r="50">
      <c r="A50" s="1" t="s">
        <v>239</v>
      </c>
      <c r="B50" s="145"/>
      <c r="C50" t="n">
        <v>100</v>
      </c>
      <c r="D50" s="145"/>
      <c r="E50" t="s">
        <v>217</v>
      </c>
      <c r="F50" t="n">
        <v>2</v>
      </c>
    </row>
    <row r="51">
      <c r="A51" s="1" t="s">
        <v>299</v>
      </c>
      <c r="B51" s="145"/>
      <c r="C51" t="n">
        <v>100</v>
      </c>
      <c r="D51" s="145"/>
      <c r="E51" t="s">
        <v>217</v>
      </c>
      <c r="F51" t="n">
        <v>1</v>
      </c>
    </row>
    <row r="52">
      <c r="A52" s="1" t="s">
        <v>300</v>
      </c>
      <c r="B52" s="145"/>
      <c r="C52" t="n">
        <v>100</v>
      </c>
      <c r="D52" s="145" t="n">
        <v>45716</v>
      </c>
      <c r="E52" t="s">
        <v>217</v>
      </c>
      <c r="F52" t="n">
        <v>1</v>
      </c>
    </row>
    <row r="53">
      <c r="A53" s="1" t="s">
        <v>355</v>
      </c>
      <c r="B53" s="145"/>
      <c r="C53" t="n">
        <v>100</v>
      </c>
      <c r="D53" s="145"/>
      <c r="E53" t="s">
        <v>217</v>
      </c>
      <c r="F53" t="n">
        <v>1</v>
      </c>
    </row>
    <row r="54">
      <c r="A54" s="1" t="s">
        <v>301</v>
      </c>
      <c r="B54" s="145"/>
      <c r="C54" t="n">
        <v>100</v>
      </c>
      <c r="D54" s="145" t="n">
        <v>46599</v>
      </c>
      <c r="E54" t="s">
        <v>217</v>
      </c>
      <c r="F54" t="n">
        <v>1</v>
      </c>
    </row>
    <row r="55">
      <c r="A55" s="1" t="s">
        <v>240</v>
      </c>
      <c r="B55" s="145"/>
      <c r="C55" t="n">
        <v>100</v>
      </c>
      <c r="D55" s="145"/>
      <c r="E55" t="s">
        <v>217</v>
      </c>
      <c r="F55" t="n">
        <v>2</v>
      </c>
    </row>
    <row r="56">
      <c r="A56" s="1" t="s">
        <v>356</v>
      </c>
      <c r="B56" s="145"/>
      <c r="C56" t="n">
        <v>90</v>
      </c>
      <c r="D56" s="145" t="n">
        <v>45505</v>
      </c>
      <c r="E56" t="s">
        <v>217</v>
      </c>
      <c r="F56" t="n">
        <v>3</v>
      </c>
    </row>
    <row r="57">
      <c r="A57" s="1" t="s">
        <v>241</v>
      </c>
      <c r="B57" s="145"/>
      <c r="C57" t="n">
        <v>100</v>
      </c>
      <c r="D57" s="145"/>
      <c r="E57" t="s">
        <v>217</v>
      </c>
      <c r="F57" t="n">
        <v>1</v>
      </c>
    </row>
    <row r="58">
      <c r="A58" s="1" t="s">
        <v>242</v>
      </c>
      <c r="B58" s="145"/>
      <c r="C58" t="n">
        <v>100</v>
      </c>
      <c r="D58" s="145"/>
      <c r="E58" t="s">
        <v>217</v>
      </c>
      <c r="F58" t="n">
        <v>2</v>
      </c>
    </row>
    <row r="59">
      <c r="A59" s="1" t="s">
        <v>357</v>
      </c>
      <c r="B59" s="145"/>
      <c r="C59" t="n">
        <v>100</v>
      </c>
      <c r="D59" s="145" t="n">
        <v>46101</v>
      </c>
      <c r="E59" t="s">
        <v>217</v>
      </c>
      <c r="F59" t="n">
        <v>2</v>
      </c>
    </row>
    <row r="60">
      <c r="A60" s="1" t="s">
        <v>764</v>
      </c>
      <c r="B60" s="145"/>
      <c r="C60" t="n">
        <v>100</v>
      </c>
      <c r="D60" s="145" t="n">
        <v>46446</v>
      </c>
      <c r="E60" t="s">
        <v>217</v>
      </c>
      <c r="F60" t="n">
        <v>1</v>
      </c>
    </row>
    <row r="61">
      <c r="A61" s="1" t="s">
        <v>243</v>
      </c>
      <c r="B61" s="145"/>
      <c r="C61" t="n">
        <v>100</v>
      </c>
      <c r="D61" s="145"/>
      <c r="E61" t="s">
        <v>217</v>
      </c>
      <c r="F61" t="n">
        <v>1</v>
      </c>
    </row>
    <row r="62">
      <c r="A62" s="1" t="s">
        <v>358</v>
      </c>
      <c r="B62" s="145"/>
      <c r="C62" t="n">
        <v>100</v>
      </c>
      <c r="D62" s="145" t="n">
        <v>46053</v>
      </c>
      <c r="E62" t="s">
        <v>217</v>
      </c>
      <c r="F62" t="n">
        <v>2</v>
      </c>
    </row>
    <row r="63">
      <c r="A63" s="1" t="s">
        <v>753</v>
      </c>
      <c r="B63" s="145"/>
      <c r="C63" t="n">
        <v>100</v>
      </c>
      <c r="D63" s="145"/>
      <c r="E63" t="s">
        <v>217</v>
      </c>
      <c r="F63" t="n">
        <v>2</v>
      </c>
    </row>
    <row r="64">
      <c r="A64" s="1" t="s">
        <v>244</v>
      </c>
      <c r="B64" s="145"/>
      <c r="C64" t="n">
        <v>100</v>
      </c>
      <c r="D64" s="145" t="n">
        <v>46444</v>
      </c>
      <c r="E64" t="s">
        <v>217</v>
      </c>
      <c r="F64" t="n">
        <v>2</v>
      </c>
    </row>
    <row r="65">
      <c r="A65" s="1" t="s">
        <v>359</v>
      </c>
      <c r="B65" s="145"/>
      <c r="C65" t="n">
        <v>100</v>
      </c>
      <c r="D65" s="145" t="n">
        <v>45716</v>
      </c>
      <c r="E65" t="s">
        <v>217</v>
      </c>
      <c r="F65" t="n">
        <v>1</v>
      </c>
    </row>
    <row r="66">
      <c r="A66" s="1" t="s">
        <v>360</v>
      </c>
      <c r="B66" s="145"/>
      <c r="C66" t="n">
        <v>100</v>
      </c>
      <c r="D66" s="145"/>
      <c r="E66" t="s">
        <v>217</v>
      </c>
      <c r="F66" t="n">
        <v>2</v>
      </c>
    </row>
    <row r="67">
      <c r="A67" s="1" t="s">
        <v>361</v>
      </c>
      <c r="B67" s="145"/>
      <c r="C67" t="n">
        <v>100</v>
      </c>
      <c r="D67" s="145"/>
      <c r="E67" t="s">
        <v>217</v>
      </c>
      <c r="F67" t="n">
        <v>2</v>
      </c>
    </row>
    <row r="68">
      <c r="A68" s="1" t="s">
        <v>362</v>
      </c>
      <c r="B68" s="145"/>
      <c r="C68" t="n">
        <v>100</v>
      </c>
      <c r="D68" s="145" t="n">
        <v>45406</v>
      </c>
      <c r="E68" t="s">
        <v>217</v>
      </c>
      <c r="F68" t="n">
        <v>1</v>
      </c>
    </row>
    <row r="69">
      <c r="A69" s="1" t="s">
        <v>245</v>
      </c>
      <c r="B69" s="145"/>
      <c r="C69" t="n">
        <v>100</v>
      </c>
      <c r="D69" s="145"/>
      <c r="E69" t="s">
        <v>217</v>
      </c>
      <c r="F69" t="n">
        <v>1</v>
      </c>
    </row>
    <row r="70">
      <c r="A70" s="1" t="s">
        <v>303</v>
      </c>
      <c r="B70" s="145"/>
      <c r="C70" t="n">
        <v>100</v>
      </c>
      <c r="D70" s="145"/>
      <c r="E70" t="s">
        <v>217</v>
      </c>
      <c r="F70" t="n">
        <v>1</v>
      </c>
    </row>
    <row r="71">
      <c r="A71" s="1" t="s">
        <v>363</v>
      </c>
      <c r="B71" s="145"/>
      <c r="C71" t="n">
        <v>80</v>
      </c>
      <c r="D71" s="145" t="n">
        <v>45961</v>
      </c>
      <c r="E71" t="s">
        <v>217</v>
      </c>
      <c r="F71" t="n">
        <v>1</v>
      </c>
    </row>
    <row r="72">
      <c r="A72" s="1" t="s">
        <v>336</v>
      </c>
      <c r="B72" s="145"/>
      <c r="C72" t="n">
        <v>100</v>
      </c>
      <c r="D72" s="145"/>
      <c r="E72" t="s">
        <v>217</v>
      </c>
      <c r="F72" t="n">
        <v>1</v>
      </c>
    </row>
    <row r="73">
      <c r="A73" t="s">
        <v>304</v>
      </c>
      <c r="B73" s="145"/>
      <c r="C73" t="n">
        <v>100</v>
      </c>
      <c r="D73" s="145"/>
      <c r="E73" t="s">
        <v>217</v>
      </c>
      <c r="F73" t="n">
        <v>1</v>
      </c>
    </row>
    <row r="74">
      <c r="A74" t="s">
        <v>246</v>
      </c>
      <c r="B74" s="145"/>
      <c r="C74"/>
      <c r="D74" s="145"/>
      <c r="E74" t="s">
        <v>217</v>
      </c>
      <c r="F74" t="n">
        <v>1</v>
      </c>
    </row>
    <row r="75">
      <c r="A75" t="s">
        <v>247</v>
      </c>
      <c r="B75" s="145"/>
      <c r="C75"/>
      <c r="D75" s="145"/>
      <c r="E75" t="s">
        <v>217</v>
      </c>
      <c r="F75" t="n">
        <v>2</v>
      </c>
    </row>
    <row r="76">
      <c r="A76" t="s">
        <v>248</v>
      </c>
      <c r="B76" s="145"/>
      <c r="C76"/>
      <c r="D76" s="145"/>
      <c r="E76" t="s">
        <v>217</v>
      </c>
      <c r="F76" t="n">
        <v>1</v>
      </c>
    </row>
    <row r="77">
      <c r="A77" t="s">
        <v>305</v>
      </c>
      <c r="B77" s="145"/>
      <c r="C77"/>
      <c r="D77" s="145"/>
      <c r="E77" t="s">
        <v>217</v>
      </c>
      <c r="F77" t="n">
        <v>1</v>
      </c>
    </row>
    <row r="78">
      <c r="A78" t="s">
        <v>364</v>
      </c>
      <c r="B78" s="145"/>
      <c r="C78"/>
      <c r="D78" s="145"/>
      <c r="E78" t="s">
        <v>217</v>
      </c>
      <c r="F78" t="n">
        <v>2</v>
      </c>
    </row>
    <row r="79">
      <c r="A79" t="s">
        <v>249</v>
      </c>
      <c r="B79" s="145"/>
      <c r="C79" t="s">
        <v>217</v>
      </c>
      <c r="D79" t="s">
        <v>551</v>
      </c>
      <c r="E79" t="s">
        <v>553</v>
      </c>
      <c r="F79" t="n">
        <v>1</v>
      </c>
    </row>
    <row r="80">
      <c r="A80" t="s">
        <v>333</v>
      </c>
      <c r="B80" s="145"/>
      <c r="C80" t="s">
        <v>215</v>
      </c>
      <c r="D80" t="s">
        <v>554</v>
      </c>
      <c r="E80" t="s">
        <v>555</v>
      </c>
      <c r="F80" t="n">
        <v>1</v>
      </c>
    </row>
    <row r="81">
      <c r="A81" t="s">
        <v>250</v>
      </c>
      <c r="B81" s="145"/>
      <c r="C81" t="s">
        <v>217</v>
      </c>
      <c r="D81" t="s">
        <v>556</v>
      </c>
      <c r="E81" t="s">
        <v>557</v>
      </c>
      <c r="F81" t="n">
        <v>3</v>
      </c>
    </row>
    <row r="82">
      <c r="A82" t="s">
        <v>365</v>
      </c>
      <c r="B82" s="145"/>
      <c r="C82" t="s">
        <v>215</v>
      </c>
      <c r="D82" t="s">
        <v>558</v>
      </c>
      <c r="E82" t="s">
        <v>559</v>
      </c>
      <c r="F82" t="n">
        <v>2</v>
      </c>
    </row>
    <row r="83">
      <c r="A83" t="s">
        <v>251</v>
      </c>
      <c r="B83" s="145"/>
      <c r="C83" t="s">
        <v>215</v>
      </c>
      <c r="D83" t="s">
        <v>560</v>
      </c>
      <c r="E83" t="s">
        <v>561</v>
      </c>
      <c r="F83" t="n">
        <v>2</v>
      </c>
    </row>
    <row r="84">
      <c r="A84" t="s">
        <v>367</v>
      </c>
      <c r="B84" s="145"/>
      <c r="C84" t="s">
        <v>217</v>
      </c>
      <c r="D84" t="s">
        <v>562</v>
      </c>
      <c r="E84" t="s">
        <v>563</v>
      </c>
      <c r="F84" t="n">
        <v>2</v>
      </c>
    </row>
    <row r="85">
      <c r="A85" t="s">
        <v>306</v>
      </c>
      <c r="B85" s="145"/>
      <c r="C85" t="s">
        <v>215</v>
      </c>
      <c r="D85" t="s">
        <v>564</v>
      </c>
      <c r="E85" t="s">
        <v>565</v>
      </c>
      <c r="F85" t="n">
        <v>2</v>
      </c>
    </row>
    <row r="86">
      <c r="A86" t="s">
        <v>334</v>
      </c>
      <c r="B86" s="145"/>
      <c r="C86" t="s">
        <v>217</v>
      </c>
      <c r="D86" t="s">
        <v>566</v>
      </c>
      <c r="E86" t="s">
        <v>567</v>
      </c>
      <c r="F86" t="n">
        <v>2</v>
      </c>
    </row>
    <row r="87">
      <c r="A87" t="s">
        <v>330</v>
      </c>
      <c r="B87" s="145"/>
      <c r="C87" t="s">
        <v>215</v>
      </c>
      <c r="D87" t="s">
        <v>568</v>
      </c>
      <c r="E87" t="s">
        <v>569</v>
      </c>
      <c r="F87" t="n">
        <v>2</v>
      </c>
    </row>
    <row r="88">
      <c r="A88" t="s">
        <v>252</v>
      </c>
      <c r="B88" s="145"/>
      <c r="C88" t="s">
        <v>215</v>
      </c>
      <c r="D88" t="s">
        <v>568</v>
      </c>
      <c r="E88" t="s">
        <v>570</v>
      </c>
      <c r="F88" t="n">
        <v>2</v>
      </c>
    </row>
    <row r="89">
      <c r="A89" t="s">
        <v>307</v>
      </c>
      <c r="B89" s="145"/>
      <c r="C89" t="s">
        <v>215</v>
      </c>
      <c r="D89" t="s">
        <v>571</v>
      </c>
      <c r="E89" t="s">
        <v>572</v>
      </c>
      <c r="F89" t="n">
        <v>2</v>
      </c>
    </row>
    <row r="90">
      <c r="A90" t="s">
        <v>368</v>
      </c>
      <c r="B90" s="145"/>
      <c r="C90" t="s">
        <v>217</v>
      </c>
      <c r="D90" t="s">
        <v>573</v>
      </c>
      <c r="E90" t="s">
        <v>574</v>
      </c>
      <c r="F90" t="n">
        <v>3</v>
      </c>
    </row>
    <row r="91">
      <c r="A91" t="s">
        <v>369</v>
      </c>
      <c r="B91" s="145"/>
      <c r="C91" t="s">
        <v>215</v>
      </c>
      <c r="D91" t="s">
        <v>573</v>
      </c>
      <c r="E91" t="s">
        <v>575</v>
      </c>
      <c r="F91" t="n">
        <v>1</v>
      </c>
    </row>
    <row r="92">
      <c r="A92" t="s">
        <v>756</v>
      </c>
      <c r="B92" s="145"/>
      <c r="C92" t="s">
        <v>217</v>
      </c>
      <c r="D92" t="s">
        <v>576</v>
      </c>
      <c r="E92" t="s">
        <v>577</v>
      </c>
      <c r="F92" t="n">
        <v>2</v>
      </c>
    </row>
    <row r="93">
      <c r="A93" t="s">
        <v>254</v>
      </c>
      <c r="B93" s="145"/>
      <c r="C93" t="s">
        <v>217</v>
      </c>
      <c r="D93" t="s">
        <v>578</v>
      </c>
      <c r="E93" t="s">
        <v>579</v>
      </c>
      <c r="F93" t="n">
        <v>1</v>
      </c>
    </row>
    <row r="94">
      <c r="A94" t="s">
        <v>255</v>
      </c>
      <c r="B94" s="145"/>
      <c r="C94" t="s">
        <v>215</v>
      </c>
      <c r="D94" t="s">
        <v>580</v>
      </c>
      <c r="E94" t="s">
        <v>581</v>
      </c>
      <c r="F94" t="n">
        <v>2</v>
      </c>
    </row>
    <row r="95">
      <c r="A95" t="s">
        <v>371</v>
      </c>
      <c r="B95" s="145"/>
      <c r="C95" t="s">
        <v>215</v>
      </c>
      <c r="D95" t="s">
        <v>582</v>
      </c>
      <c r="E95" t="s">
        <v>583</v>
      </c>
      <c r="F95" t="n">
        <v>1</v>
      </c>
    </row>
    <row r="96">
      <c r="A96" t="s">
        <v>372</v>
      </c>
      <c r="B96" s="145"/>
      <c r="C96" t="s">
        <v>217</v>
      </c>
      <c r="D96" t="s">
        <v>584</v>
      </c>
      <c r="E96" t="s">
        <v>585</v>
      </c>
      <c r="F96" t="n">
        <v>2</v>
      </c>
    </row>
    <row r="97">
      <c r="A97" t="s">
        <v>256</v>
      </c>
      <c r="B97" s="145"/>
      <c r="C97" t="s">
        <v>217</v>
      </c>
      <c r="D97" t="s">
        <v>586</v>
      </c>
      <c r="E97" t="s">
        <v>587</v>
      </c>
      <c r="F97" t="n">
        <v>1</v>
      </c>
    </row>
    <row r="98">
      <c r="A98" t="s">
        <v>257</v>
      </c>
      <c r="B98" s="145"/>
      <c r="C98" t="s">
        <v>215</v>
      </c>
      <c r="D98" t="s">
        <v>588</v>
      </c>
      <c r="E98" t="s">
        <v>589</v>
      </c>
      <c r="F98" t="n">
        <v>1</v>
      </c>
    </row>
    <row r="99">
      <c r="A99" t="s">
        <v>331</v>
      </c>
      <c r="B99" s="145"/>
      <c r="C99" t="s">
        <v>215</v>
      </c>
      <c r="D99" t="s">
        <v>590</v>
      </c>
      <c r="E99" t="s">
        <v>459</v>
      </c>
      <c r="F99" t="n">
        <v>3</v>
      </c>
    </row>
    <row r="100">
      <c r="A100" t="s">
        <v>373</v>
      </c>
      <c r="B100" s="145"/>
      <c r="C100" t="s">
        <v>217</v>
      </c>
      <c r="D100" t="s">
        <v>591</v>
      </c>
      <c r="E100" t="s">
        <v>592</v>
      </c>
      <c r="F100" t="n">
        <v>1</v>
      </c>
    </row>
    <row r="101">
      <c r="A101" t="s">
        <v>335</v>
      </c>
      <c r="B101" s="145"/>
      <c r="C101" t="s">
        <v>215</v>
      </c>
      <c r="D101" t="s">
        <v>593</v>
      </c>
      <c r="E101" t="s">
        <v>467</v>
      </c>
      <c r="F101" t="n">
        <v>3</v>
      </c>
    </row>
    <row r="102">
      <c r="A102" t="s">
        <v>332</v>
      </c>
      <c r="B102" s="145"/>
      <c r="C102" t="s">
        <v>217</v>
      </c>
      <c r="D102" t="s">
        <v>593</v>
      </c>
      <c r="E102" t="s">
        <v>594</v>
      </c>
      <c r="F102" t="n">
        <v>2</v>
      </c>
    </row>
    <row r="103">
      <c r="A103" t="s">
        <v>258</v>
      </c>
      <c r="B103" s="145"/>
      <c r="C103" t="s">
        <v>217</v>
      </c>
      <c r="D103" t="s">
        <v>593</v>
      </c>
      <c r="E103" t="s">
        <v>595</v>
      </c>
      <c r="F103" t="n">
        <v>1</v>
      </c>
    </row>
    <row r="104">
      <c r="A104" t="s">
        <v>259</v>
      </c>
      <c r="B104" s="145"/>
      <c r="C104" t="s">
        <v>215</v>
      </c>
      <c r="D104" t="s">
        <v>593</v>
      </c>
      <c r="E104" t="s">
        <v>596</v>
      </c>
      <c r="F104" t="n">
        <v>1</v>
      </c>
    </row>
    <row r="105">
      <c r="A105" t="s">
        <v>374</v>
      </c>
      <c r="B105" s="145"/>
      <c r="C105" t="s">
        <v>215</v>
      </c>
      <c r="D105" t="s">
        <v>597</v>
      </c>
      <c r="E105" t="s">
        <v>598</v>
      </c>
      <c r="F105" t="n">
        <v>1</v>
      </c>
    </row>
    <row r="106">
      <c r="A106" t="s">
        <v>308</v>
      </c>
      <c r="B106" s="145"/>
      <c r="C106" t="s">
        <v>217</v>
      </c>
      <c r="D106" t="s">
        <v>599</v>
      </c>
      <c r="E106" t="s">
        <v>600</v>
      </c>
      <c r="F106" t="n">
        <v>1</v>
      </c>
    </row>
    <row r="107">
      <c r="A107" t="s">
        <v>759</v>
      </c>
      <c r="B107" s="145"/>
      <c r="C107" t="s">
        <v>217</v>
      </c>
      <c r="D107" t="s">
        <v>601</v>
      </c>
      <c r="E107" t="s">
        <v>602</v>
      </c>
      <c r="F107" t="n">
        <v>3</v>
      </c>
    </row>
    <row r="108">
      <c r="A108" t="s">
        <v>260</v>
      </c>
      <c r="B108" s="145"/>
      <c r="C108" t="s">
        <v>215</v>
      </c>
      <c r="D108" t="s">
        <v>603</v>
      </c>
      <c r="E108" t="s">
        <v>604</v>
      </c>
      <c r="F108" t="n">
        <v>2</v>
      </c>
    </row>
    <row r="109">
      <c r="A109" t="s">
        <v>261</v>
      </c>
      <c r="B109" s="145"/>
      <c r="C109" t="s">
        <v>217</v>
      </c>
      <c r="D109" t="s">
        <v>605</v>
      </c>
      <c r="E109" t="s">
        <v>606</v>
      </c>
      <c r="F109" t="n">
        <v>1</v>
      </c>
    </row>
    <row r="110">
      <c r="A110" t="s">
        <v>309</v>
      </c>
      <c r="B110" s="145"/>
      <c r="C110" t="s">
        <v>215</v>
      </c>
      <c r="D110" t="s">
        <v>607</v>
      </c>
      <c r="E110" t="s">
        <v>608</v>
      </c>
      <c r="F110" t="n">
        <v>1</v>
      </c>
    </row>
    <row r="111">
      <c r="A111" t="s">
        <v>262</v>
      </c>
      <c r="B111" s="145"/>
      <c r="C111" t="s">
        <v>215</v>
      </c>
      <c r="D111" t="s">
        <v>609</v>
      </c>
      <c r="E111" t="s">
        <v>610</v>
      </c>
      <c r="F111" t="n">
        <v>2</v>
      </c>
    </row>
    <row r="112">
      <c r="A112" t="s">
        <v>376</v>
      </c>
      <c r="B112" s="145"/>
      <c r="C112" t="s">
        <v>215</v>
      </c>
      <c r="D112" t="s">
        <v>609</v>
      </c>
      <c r="E112" t="s">
        <v>611</v>
      </c>
      <c r="F112" t="n">
        <v>1</v>
      </c>
    </row>
    <row r="113">
      <c r="A113" t="s">
        <v>377</v>
      </c>
      <c r="B113" s="145"/>
      <c r="C113" t="s">
        <v>217</v>
      </c>
      <c r="D113" t="s">
        <v>609</v>
      </c>
      <c r="E113" t="s">
        <v>612</v>
      </c>
      <c r="F113" t="n">
        <v>1</v>
      </c>
    </row>
    <row r="114">
      <c r="A114" t="s">
        <v>378</v>
      </c>
      <c r="B114" s="145"/>
      <c r="C114" t="s">
        <v>215</v>
      </c>
      <c r="D114" t="s">
        <v>613</v>
      </c>
      <c r="E114" t="s">
        <v>614</v>
      </c>
      <c r="F114" t="n">
        <v>1</v>
      </c>
    </row>
    <row r="115">
      <c r="A115" t="s">
        <v>263</v>
      </c>
      <c r="B115" s="145"/>
      <c r="C115" t="s">
        <v>215</v>
      </c>
      <c r="D115" t="s">
        <v>615</v>
      </c>
      <c r="E115" t="s">
        <v>616</v>
      </c>
      <c r="F115" t="n">
        <v>2</v>
      </c>
    </row>
    <row r="116">
      <c r="A116" t="s">
        <v>310</v>
      </c>
      <c r="B116" s="145"/>
      <c r="C116" t="s">
        <v>215</v>
      </c>
      <c r="D116" t="s">
        <v>617</v>
      </c>
      <c r="E116" t="s">
        <v>618</v>
      </c>
      <c r="F116" t="n">
        <v>2</v>
      </c>
    </row>
    <row r="117">
      <c r="A117" t="s">
        <v>379</v>
      </c>
      <c r="B117" s="145"/>
      <c r="C117" t="s">
        <v>217</v>
      </c>
      <c r="D117" t="s">
        <v>617</v>
      </c>
      <c r="E117" t="s">
        <v>459</v>
      </c>
      <c r="F117" t="n">
        <v>2</v>
      </c>
    </row>
    <row r="118">
      <c r="A118" t="s">
        <v>311</v>
      </c>
      <c r="B118" s="145"/>
      <c r="C118" t="s">
        <v>217</v>
      </c>
      <c r="D118" t="s">
        <v>619</v>
      </c>
      <c r="E118" t="s">
        <v>620</v>
      </c>
      <c r="F118" t="n">
        <v>4</v>
      </c>
    </row>
    <row r="119">
      <c r="A119" t="s">
        <v>761</v>
      </c>
      <c r="B119" s="145"/>
      <c r="C119" t="s">
        <v>217</v>
      </c>
      <c r="D119" t="s">
        <v>621</v>
      </c>
      <c r="E119" t="s">
        <v>622</v>
      </c>
      <c r="F119" t="n">
        <v>2</v>
      </c>
    </row>
    <row r="120">
      <c r="A120" t="s">
        <v>264</v>
      </c>
      <c r="B120" s="145"/>
      <c r="C120" t="s">
        <v>217</v>
      </c>
      <c r="D120" t="s">
        <v>621</v>
      </c>
      <c r="E120" t="s">
        <v>623</v>
      </c>
      <c r="F120" t="n">
        <v>1</v>
      </c>
    </row>
    <row r="121">
      <c r="A121" t="s">
        <v>762</v>
      </c>
      <c r="B121" s="145"/>
      <c r="C121" t="s">
        <v>217</v>
      </c>
      <c r="D121" t="s">
        <v>624</v>
      </c>
      <c r="E121" t="s">
        <v>625</v>
      </c>
      <c r="F121" t="n">
        <v>2</v>
      </c>
    </row>
    <row r="122">
      <c r="A122" t="s">
        <v>755</v>
      </c>
      <c r="B122" s="145"/>
      <c r="C122" t="s">
        <v>215</v>
      </c>
      <c r="D122" t="s">
        <v>626</v>
      </c>
      <c r="E122" t="s">
        <v>627</v>
      </c>
      <c r="F122" t="n">
        <v>4</v>
      </c>
    </row>
    <row r="123">
      <c r="A123" t="s">
        <v>760</v>
      </c>
      <c r="B123" s="145"/>
      <c r="C123" t="s">
        <v>217</v>
      </c>
      <c r="D123" t="s">
        <v>628</v>
      </c>
      <c r="E123" t="s">
        <v>629</v>
      </c>
      <c r="F123" t="n">
        <v>1</v>
      </c>
    </row>
    <row r="124">
      <c r="A124" t="s">
        <v>266</v>
      </c>
      <c r="B124" s="145"/>
      <c r="C124" t="s">
        <v>215</v>
      </c>
      <c r="D124" t="s">
        <v>630</v>
      </c>
      <c r="E124" t="s">
        <v>631</v>
      </c>
      <c r="F124" t="n">
        <v>1</v>
      </c>
    </row>
    <row r="125">
      <c r="A125" t="s">
        <v>267</v>
      </c>
      <c r="B125" s="145"/>
      <c r="C125" t="s">
        <v>217</v>
      </c>
      <c r="D125" t="s">
        <v>632</v>
      </c>
      <c r="E125" t="s">
        <v>633</v>
      </c>
      <c r="F125" t="n">
        <v>2</v>
      </c>
    </row>
    <row r="126">
      <c r="A126" t="s">
        <v>268</v>
      </c>
      <c r="B126" s="145"/>
      <c r="C126" t="s">
        <v>217</v>
      </c>
      <c r="D126" t="s">
        <v>632</v>
      </c>
      <c r="E126" t="s">
        <v>634</v>
      </c>
      <c r="F126" t="n">
        <v>2</v>
      </c>
    </row>
    <row r="127">
      <c r="A127" t="s">
        <v>381</v>
      </c>
      <c r="B127" s="145"/>
      <c r="C127" t="s">
        <v>215</v>
      </c>
      <c r="D127" t="s">
        <v>635</v>
      </c>
      <c r="E127" t="s">
        <v>636</v>
      </c>
      <c r="F127" t="n">
        <v>2</v>
      </c>
    </row>
    <row r="128">
      <c r="A128" t="s">
        <v>269</v>
      </c>
      <c r="B128" s="145"/>
      <c r="C128" t="s">
        <v>215</v>
      </c>
      <c r="D128" t="s">
        <v>637</v>
      </c>
      <c r="E128" t="s">
        <v>638</v>
      </c>
      <c r="F128" t="n">
        <v>1</v>
      </c>
    </row>
    <row r="129">
      <c r="A129" t="s">
        <v>382</v>
      </c>
      <c r="B129" s="145"/>
      <c r="C129" t="s">
        <v>217</v>
      </c>
      <c r="D129" t="s">
        <v>639</v>
      </c>
      <c r="E129" t="s">
        <v>640</v>
      </c>
      <c r="F129" t="n">
        <v>3</v>
      </c>
    </row>
    <row r="130">
      <c r="A130" t="s">
        <v>270</v>
      </c>
      <c r="B130" s="145"/>
      <c r="C130" t="s">
        <v>215</v>
      </c>
      <c r="D130" t="s">
        <v>641</v>
      </c>
      <c r="E130" t="s">
        <v>642</v>
      </c>
      <c r="F130" t="n">
        <v>2</v>
      </c>
    </row>
    <row r="131">
      <c r="A131" t="s">
        <v>271</v>
      </c>
      <c r="B131" s="145"/>
      <c r="C131" t="s">
        <v>215</v>
      </c>
      <c r="D131" t="s">
        <v>643</v>
      </c>
      <c r="E131" t="s">
        <v>644</v>
      </c>
      <c r="F131" t="n">
        <v>1</v>
      </c>
    </row>
    <row r="132">
      <c r="A132" t="s">
        <v>312</v>
      </c>
      <c r="B132" s="145"/>
      <c r="C132" t="s">
        <v>215</v>
      </c>
      <c r="D132" t="s">
        <v>645</v>
      </c>
      <c r="E132" t="s">
        <v>646</v>
      </c>
      <c r="F132" t="n">
        <v>1</v>
      </c>
    </row>
    <row r="133">
      <c r="A133" t="s">
        <v>313</v>
      </c>
      <c r="B133" s="145"/>
      <c r="C133" t="s">
        <v>215</v>
      </c>
      <c r="D133" t="s">
        <v>647</v>
      </c>
      <c r="E133" t="s">
        <v>472</v>
      </c>
      <c r="F133" t="n">
        <v>2</v>
      </c>
    </row>
    <row r="134">
      <c r="A134" t="s">
        <v>314</v>
      </c>
      <c r="B134" s="145"/>
      <c r="C134" t="s">
        <v>217</v>
      </c>
      <c r="D134" t="s">
        <v>648</v>
      </c>
      <c r="E134" t="s">
        <v>649</v>
      </c>
      <c r="F134" t="n">
        <v>2</v>
      </c>
    </row>
    <row r="135">
      <c r="A135" t="s">
        <v>384</v>
      </c>
      <c r="B135" s="145"/>
      <c r="C135" t="s">
        <v>215</v>
      </c>
      <c r="D135" t="s">
        <v>650</v>
      </c>
      <c r="E135" t="s">
        <v>651</v>
      </c>
      <c r="F135" t="n">
        <v>2</v>
      </c>
    </row>
    <row r="136">
      <c r="A136" t="s">
        <v>385</v>
      </c>
      <c r="B136" s="145"/>
      <c r="C136" t="s">
        <v>215</v>
      </c>
      <c r="D136" t="s">
        <v>652</v>
      </c>
      <c r="E136" t="s">
        <v>653</v>
      </c>
      <c r="F136" t="n">
        <v>2</v>
      </c>
    </row>
    <row r="137">
      <c r="A137" t="s">
        <v>386</v>
      </c>
      <c r="B137" s="145"/>
      <c r="C137" t="s">
        <v>215</v>
      </c>
      <c r="D137" t="s">
        <v>652</v>
      </c>
      <c r="E137" t="s">
        <v>654</v>
      </c>
      <c r="F137" t="n">
        <v>1</v>
      </c>
    </row>
    <row r="138">
      <c r="A138" t="s">
        <v>315</v>
      </c>
      <c r="B138" s="145"/>
      <c r="C138" t="s">
        <v>215</v>
      </c>
      <c r="D138" t="s">
        <v>655</v>
      </c>
      <c r="E138" t="s">
        <v>656</v>
      </c>
      <c r="F138" t="n">
        <v>1</v>
      </c>
    </row>
    <row r="139">
      <c r="A139" t="s">
        <v>757</v>
      </c>
      <c r="B139" s="145"/>
      <c r="C139" t="s">
        <v>215</v>
      </c>
      <c r="D139" t="s">
        <v>657</v>
      </c>
      <c r="E139" t="s">
        <v>658</v>
      </c>
      <c r="F139" t="n">
        <v>2</v>
      </c>
    </row>
    <row r="140">
      <c r="A140" t="s">
        <v>272</v>
      </c>
      <c r="B140" s="145"/>
      <c r="C140" t="s">
        <v>215</v>
      </c>
      <c r="D140" t="s">
        <v>659</v>
      </c>
      <c r="E140" t="s">
        <v>653</v>
      </c>
      <c r="F140" t="n">
        <v>2</v>
      </c>
    </row>
    <row r="141">
      <c r="A141" t="s">
        <v>387</v>
      </c>
      <c r="B141" s="145"/>
      <c r="C141" t="s">
        <v>215</v>
      </c>
      <c r="D141" t="s">
        <v>660</v>
      </c>
      <c r="E141" t="s">
        <v>661</v>
      </c>
      <c r="F141" t="n">
        <v>1</v>
      </c>
    </row>
    <row r="142">
      <c r="A142" t="s">
        <v>316</v>
      </c>
      <c r="B142" s="145"/>
      <c r="C142" t="s">
        <v>215</v>
      </c>
      <c r="D142" t="s">
        <v>662</v>
      </c>
      <c r="E142" t="s">
        <v>663</v>
      </c>
      <c r="F142" t="n">
        <v>1</v>
      </c>
    </row>
    <row r="143">
      <c r="A143" t="s">
        <v>388</v>
      </c>
      <c r="B143" s="145"/>
      <c r="C143" t="s">
        <v>215</v>
      </c>
      <c r="D143" t="s">
        <v>664</v>
      </c>
      <c r="E143" t="s">
        <v>665</v>
      </c>
      <c r="F143" t="n">
        <v>1</v>
      </c>
    </row>
    <row r="144">
      <c r="A144" t="s">
        <v>317</v>
      </c>
      <c r="B144" s="145"/>
      <c r="C144" t="s">
        <v>217</v>
      </c>
      <c r="D144" t="s">
        <v>666</v>
      </c>
      <c r="E144" t="s">
        <v>667</v>
      </c>
      <c r="F144" t="n">
        <v>1</v>
      </c>
    </row>
    <row r="145">
      <c r="A145" t="s">
        <v>318</v>
      </c>
      <c r="B145" s="145"/>
      <c r="C145" t="s">
        <v>217</v>
      </c>
      <c r="D145" t="s">
        <v>668</v>
      </c>
      <c r="E145" t="s">
        <v>669</v>
      </c>
      <c r="F145" t="n">
        <v>2</v>
      </c>
    </row>
    <row r="146">
      <c r="A146" t="s">
        <v>389</v>
      </c>
      <c r="B146" s="145"/>
      <c r="C146" t="s">
        <v>217</v>
      </c>
      <c r="D146" t="s">
        <v>670</v>
      </c>
      <c r="E146" t="s">
        <v>671</v>
      </c>
      <c r="F146" t="n">
        <v>1</v>
      </c>
    </row>
    <row r="147">
      <c r="A147" t="s">
        <v>390</v>
      </c>
      <c r="B147" s="145"/>
      <c r="C147" t="s">
        <v>215</v>
      </c>
      <c r="D147" t="s">
        <v>672</v>
      </c>
      <c r="E147" t="s">
        <v>673</v>
      </c>
      <c r="F147" t="n">
        <v>1</v>
      </c>
    </row>
    <row r="148">
      <c r="A148" t="s">
        <v>391</v>
      </c>
      <c r="B148" s="145"/>
      <c r="C148" t="s">
        <v>215</v>
      </c>
      <c r="D148" t="s">
        <v>674</v>
      </c>
      <c r="E148" t="s">
        <v>675</v>
      </c>
      <c r="F148" t="n">
        <v>3</v>
      </c>
    </row>
    <row r="149">
      <c r="A149" t="s">
        <v>319</v>
      </c>
      <c r="B149" s="145"/>
      <c r="C149" t="s">
        <v>215</v>
      </c>
      <c r="D149" t="s">
        <v>676</v>
      </c>
      <c r="E149" t="s">
        <v>677</v>
      </c>
      <c r="F149" t="n">
        <v>2</v>
      </c>
    </row>
    <row r="150">
      <c r="A150" t="s">
        <v>273</v>
      </c>
      <c r="B150" s="145"/>
      <c r="C150" t="s">
        <v>217</v>
      </c>
      <c r="D150" t="s">
        <v>678</v>
      </c>
      <c r="E150" t="s">
        <v>679</v>
      </c>
      <c r="F150" t="n">
        <v>3</v>
      </c>
    </row>
    <row r="151">
      <c r="A151" t="s">
        <v>274</v>
      </c>
      <c r="B151" s="145"/>
      <c r="C151" t="s">
        <v>215</v>
      </c>
      <c r="D151" t="s">
        <v>680</v>
      </c>
      <c r="E151" t="s">
        <v>681</v>
      </c>
      <c r="F151" t="n">
        <v>1</v>
      </c>
    </row>
    <row r="152">
      <c r="A152" t="s">
        <v>275</v>
      </c>
      <c r="B152" s="145"/>
      <c r="C152" t="s">
        <v>215</v>
      </c>
      <c r="D152" t="s">
        <v>680</v>
      </c>
      <c r="E152" t="s">
        <v>682</v>
      </c>
      <c r="F152" t="n">
        <v>2</v>
      </c>
    </row>
    <row r="153">
      <c r="A153" t="s">
        <v>392</v>
      </c>
      <c r="B153" s="145"/>
      <c r="C153" t="s">
        <v>217</v>
      </c>
      <c r="D153" t="s">
        <v>683</v>
      </c>
      <c r="E153" t="s">
        <v>684</v>
      </c>
      <c r="F153" t="n">
        <v>2</v>
      </c>
    </row>
    <row r="154">
      <c r="A154" t="s">
        <v>393</v>
      </c>
      <c r="B154" s="145"/>
      <c r="C154" t="s">
        <v>215</v>
      </c>
      <c r="D154" t="s">
        <v>685</v>
      </c>
      <c r="E154" t="s">
        <v>686</v>
      </c>
      <c r="F154" t="n">
        <v>3</v>
      </c>
    </row>
    <row r="155">
      <c r="A155" t="s">
        <v>394</v>
      </c>
      <c r="B155" s="145"/>
      <c r="C155" t="s">
        <v>215</v>
      </c>
      <c r="D155" t="s">
        <v>687</v>
      </c>
      <c r="E155" t="s">
        <v>688</v>
      </c>
      <c r="F155" t="n">
        <v>2</v>
      </c>
    </row>
    <row r="156">
      <c r="A156" t="s">
        <v>763</v>
      </c>
      <c r="B156" s="145"/>
      <c r="C156" t="s">
        <v>217</v>
      </c>
      <c r="D156" t="s">
        <v>689</v>
      </c>
      <c r="E156" t="s">
        <v>690</v>
      </c>
      <c r="F156" t="n">
        <v>2</v>
      </c>
    </row>
    <row r="157">
      <c r="A157" t="s">
        <v>276</v>
      </c>
      <c r="B157" s="145"/>
      <c r="C157" t="s">
        <v>215</v>
      </c>
      <c r="D157" t="s">
        <v>689</v>
      </c>
      <c r="E157" t="s">
        <v>691</v>
      </c>
      <c r="F157" t="n">
        <v>2</v>
      </c>
    </row>
    <row r="158">
      <c r="A158" t="s">
        <v>320</v>
      </c>
      <c r="B158" s="145"/>
      <c r="C158" t="s">
        <v>215</v>
      </c>
      <c r="D158" t="s">
        <v>692</v>
      </c>
      <c r="E158" t="s">
        <v>669</v>
      </c>
      <c r="F158" t="n">
        <v>2</v>
      </c>
    </row>
    <row r="159">
      <c r="A159" t="s">
        <v>321</v>
      </c>
      <c r="B159" s="145"/>
      <c r="C159" t="s">
        <v>215</v>
      </c>
      <c r="D159" t="s">
        <v>693</v>
      </c>
      <c r="E159" t="s">
        <v>694</v>
      </c>
      <c r="F159" t="n">
        <v>1</v>
      </c>
    </row>
    <row r="160">
      <c r="A160" t="s">
        <v>277</v>
      </c>
      <c r="B160" s="145"/>
      <c r="C160" t="s">
        <v>215</v>
      </c>
      <c r="D160" t="s">
        <v>695</v>
      </c>
      <c r="E160" t="s">
        <v>694</v>
      </c>
      <c r="F160" t="n">
        <v>1</v>
      </c>
    </row>
    <row r="161">
      <c r="A161" t="s">
        <v>395</v>
      </c>
      <c r="B161" s="145"/>
      <c r="C161" t="s">
        <v>217</v>
      </c>
      <c r="D161" t="s">
        <v>696</v>
      </c>
      <c r="E161" t="s">
        <v>697</v>
      </c>
      <c r="F161" t="n">
        <v>2</v>
      </c>
    </row>
    <row r="162">
      <c r="A162" t="s">
        <v>396</v>
      </c>
      <c r="B162" s="145"/>
      <c r="C162" t="s">
        <v>217</v>
      </c>
      <c r="D162" t="s">
        <v>698</v>
      </c>
      <c r="E162" t="s">
        <v>472</v>
      </c>
      <c r="F162" t="n">
        <v>2</v>
      </c>
    </row>
    <row r="163">
      <c r="A163" t="s">
        <v>278</v>
      </c>
      <c r="B163" s="145"/>
      <c r="C163" t="s">
        <v>215</v>
      </c>
      <c r="D163" t="s">
        <v>699</v>
      </c>
      <c r="E163" t="s">
        <v>700</v>
      </c>
      <c r="F163" t="n">
        <v>1</v>
      </c>
    </row>
    <row r="164">
      <c r="A164" t="s">
        <v>397</v>
      </c>
      <c r="B164" s="145"/>
      <c r="C164" t="s">
        <v>215</v>
      </c>
      <c r="D164" t="s">
        <v>701</v>
      </c>
      <c r="E164" t="s">
        <v>700</v>
      </c>
      <c r="F164" t="n">
        <v>1</v>
      </c>
    </row>
    <row r="165">
      <c r="A165" t="s">
        <v>398</v>
      </c>
      <c r="B165" s="145"/>
      <c r="C165" t="s">
        <v>217</v>
      </c>
      <c r="D165" t="s">
        <v>701</v>
      </c>
      <c r="E165" t="s">
        <v>702</v>
      </c>
      <c r="F165" t="n">
        <v>1</v>
      </c>
    </row>
    <row r="166">
      <c r="A166" t="s">
        <v>322</v>
      </c>
      <c r="B166" s="145"/>
      <c r="C166" t="s">
        <v>215</v>
      </c>
      <c r="D166" t="s">
        <v>703</v>
      </c>
      <c r="E166" t="s">
        <v>704</v>
      </c>
      <c r="F166" t="n">
        <v>2</v>
      </c>
    </row>
    <row r="167">
      <c r="A167" t="s">
        <v>399</v>
      </c>
      <c r="B167" s="145"/>
      <c r="C167" t="s">
        <v>215</v>
      </c>
      <c r="D167" t="s">
        <v>705</v>
      </c>
      <c r="E167" t="s">
        <v>706</v>
      </c>
      <c r="F167" t="n">
        <v>1</v>
      </c>
    </row>
    <row r="168">
      <c r="A168" t="s">
        <v>279</v>
      </c>
      <c r="B168" s="145"/>
      <c r="C168" t="s">
        <v>215</v>
      </c>
      <c r="D168" t="s">
        <v>707</v>
      </c>
      <c r="E168" t="s">
        <v>708</v>
      </c>
      <c r="F168" t="n">
        <v>1</v>
      </c>
    </row>
    <row r="169">
      <c r="A169" t="s">
        <v>280</v>
      </c>
      <c r="B169" s="145"/>
      <c r="C169" t="s">
        <v>215</v>
      </c>
      <c r="D169" t="s">
        <v>709</v>
      </c>
      <c r="E169" t="s">
        <v>694</v>
      </c>
      <c r="F169" t="n">
        <v>2</v>
      </c>
    </row>
    <row r="170">
      <c r="A170" t="s">
        <v>323</v>
      </c>
      <c r="B170" s="145"/>
      <c r="C170" t="s">
        <v>215</v>
      </c>
      <c r="D170" t="s">
        <v>710</v>
      </c>
      <c r="E170" t="s">
        <v>711</v>
      </c>
      <c r="F170" t="n">
        <v>2</v>
      </c>
    </row>
    <row r="171">
      <c r="A171" t="s">
        <v>400</v>
      </c>
      <c r="B171" s="145"/>
      <c r="C171" t="s">
        <v>217</v>
      </c>
      <c r="D171" t="s">
        <v>710</v>
      </c>
      <c r="E171" t="s">
        <v>712</v>
      </c>
      <c r="F171" t="n">
        <v>1</v>
      </c>
    </row>
    <row r="172">
      <c r="A172" t="s">
        <v>281</v>
      </c>
      <c r="B172" s="145"/>
      <c r="C172" t="s">
        <v>215</v>
      </c>
      <c r="D172" t="s">
        <v>713</v>
      </c>
      <c r="E172" t="s">
        <v>714</v>
      </c>
      <c r="F172" t="n">
        <v>2</v>
      </c>
    </row>
    <row r="173">
      <c r="A173" t="s">
        <v>324</v>
      </c>
      <c r="B173" s="145"/>
      <c r="C173" t="s">
        <v>215</v>
      </c>
      <c r="D173" t="s">
        <v>715</v>
      </c>
      <c r="E173" t="s">
        <v>716</v>
      </c>
      <c r="F173" t="n">
        <v>1</v>
      </c>
    </row>
    <row r="174">
      <c r="A174" t="s">
        <v>401</v>
      </c>
      <c r="B174" s="145"/>
      <c r="C174" t="s">
        <v>215</v>
      </c>
      <c r="D174" t="s">
        <v>717</v>
      </c>
      <c r="E174" t="s">
        <v>718</v>
      </c>
      <c r="F174" t="n">
        <v>1</v>
      </c>
    </row>
    <row r="175">
      <c r="A175" t="s">
        <v>325</v>
      </c>
      <c r="B175" s="145"/>
      <c r="C175" t="s">
        <v>217</v>
      </c>
      <c r="D175" t="s">
        <v>719</v>
      </c>
      <c r="E175" t="s">
        <v>720</v>
      </c>
      <c r="F175" t="n">
        <v>1</v>
      </c>
    </row>
    <row r="176">
      <c r="A176" t="s">
        <v>326</v>
      </c>
      <c r="B176" s="145"/>
      <c r="C176" t="s">
        <v>215</v>
      </c>
      <c r="D176" t="s">
        <v>721</v>
      </c>
      <c r="E176" t="s">
        <v>722</v>
      </c>
      <c r="F176" t="n">
        <v>1</v>
      </c>
    </row>
    <row r="177">
      <c r="A177" t="s">
        <v>402</v>
      </c>
      <c r="B177" s="145"/>
      <c r="C177" t="s">
        <v>215</v>
      </c>
      <c r="D177" t="s">
        <v>721</v>
      </c>
      <c r="E177" t="s">
        <v>723</v>
      </c>
      <c r="F177" t="n">
        <v>2</v>
      </c>
    </row>
    <row r="178">
      <c r="A178" t="s">
        <v>282</v>
      </c>
      <c r="B178" s="145"/>
      <c r="C178" t="s">
        <v>217</v>
      </c>
      <c r="D178" t="s">
        <v>724</v>
      </c>
      <c r="E178" t="s">
        <v>725</v>
      </c>
      <c r="F178" t="n">
        <v>2</v>
      </c>
    </row>
    <row r="179">
      <c r="A179" t="s">
        <v>403</v>
      </c>
      <c r="B179" s="145"/>
      <c r="C179" t="s">
        <v>217</v>
      </c>
      <c r="D179" t="s">
        <v>726</v>
      </c>
      <c r="E179" t="s">
        <v>727</v>
      </c>
      <c r="F179" t="n">
        <v>1</v>
      </c>
    </row>
    <row r="180">
      <c r="A180" t="s">
        <v>404</v>
      </c>
      <c r="B180" s="145"/>
      <c r="C180" t="s">
        <v>215</v>
      </c>
      <c r="D180" t="s">
        <v>728</v>
      </c>
      <c r="E180" t="s">
        <v>729</v>
      </c>
      <c r="F180" t="n">
        <v>2</v>
      </c>
    </row>
    <row r="181">
      <c r="A181" t="s">
        <v>405</v>
      </c>
      <c r="B181" s="145"/>
      <c r="C181" t="s">
        <v>215</v>
      </c>
      <c r="D181" t="s">
        <v>730</v>
      </c>
      <c r="E181" t="s">
        <v>731</v>
      </c>
      <c r="F181" t="n">
        <v>1</v>
      </c>
    </row>
    <row r="182">
      <c r="A182" t="s">
        <v>283</v>
      </c>
      <c r="B182" s="145"/>
      <c r="C182" t="s">
        <v>215</v>
      </c>
      <c r="D182" t="s">
        <v>732</v>
      </c>
      <c r="E182" t="s">
        <v>733</v>
      </c>
      <c r="F182" t="n">
        <v>3</v>
      </c>
    </row>
    <row r="183">
      <c r="A183" t="s">
        <v>406</v>
      </c>
      <c r="B183" s="145"/>
      <c r="C183" t="s">
        <v>215</v>
      </c>
      <c r="D183" t="s">
        <v>734</v>
      </c>
      <c r="E183" t="s">
        <v>735</v>
      </c>
      <c r="F183" t="n">
        <v>2</v>
      </c>
    </row>
    <row r="184">
      <c r="A184" t="s">
        <v>327</v>
      </c>
      <c r="B184" s="145"/>
      <c r="C184" t="s">
        <v>217</v>
      </c>
      <c r="D184" t="s">
        <v>736</v>
      </c>
      <c r="E184" t="s">
        <v>737</v>
      </c>
      <c r="F184" t="n">
        <v>2</v>
      </c>
    </row>
    <row r="185">
      <c r="A185" t="s">
        <v>284</v>
      </c>
      <c r="B185" s="145"/>
      <c r="C185" t="s">
        <v>217</v>
      </c>
      <c r="D185" t="s">
        <v>738</v>
      </c>
      <c r="E185" t="s">
        <v>739</v>
      </c>
      <c r="F185" t="n">
        <v>2</v>
      </c>
    </row>
    <row r="186">
      <c r="A186" t="s">
        <v>285</v>
      </c>
      <c r="B186" s="145"/>
      <c r="C186" t="s">
        <v>215</v>
      </c>
      <c r="D186" t="s">
        <v>740</v>
      </c>
      <c r="E186" t="s">
        <v>741</v>
      </c>
      <c r="F186" t="n">
        <v>1</v>
      </c>
    </row>
    <row r="187">
      <c r="A187" t="s">
        <v>407</v>
      </c>
      <c r="B187" s="145"/>
      <c r="C187" t="s">
        <v>217</v>
      </c>
      <c r="D187" t="s">
        <v>742</v>
      </c>
      <c r="E187" t="s">
        <v>743</v>
      </c>
      <c r="F187" t="n">
        <v>2</v>
      </c>
    </row>
    <row r="188">
      <c r="A188" t="s">
        <v>408</v>
      </c>
      <c r="B188" s="145"/>
      <c r="C188" t="s">
        <v>217</v>
      </c>
    </row>
    <row r="189">
      <c r="A189" t="s">
        <v>409</v>
      </c>
      <c r="B189" s="145"/>
      <c r="C189" t="s">
        <v>215</v>
      </c>
    </row>
    <row r="190">
      <c r="A190" t="s">
        <v>328</v>
      </c>
      <c r="B190" s="145"/>
      <c r="C190" t="s">
        <v>215</v>
      </c>
    </row>
    <row r="191">
      <c r="A191" t="s">
        <v>286</v>
      </c>
      <c r="B191" s="145"/>
      <c r="C191" t="s">
        <v>215</v>
      </c>
    </row>
    <row r="192">
      <c r="A192" t="s">
        <v>287</v>
      </c>
      <c r="B192" s="145"/>
      <c r="C192" t="s">
        <v>215</v>
      </c>
    </row>
    <row r="193">
      <c r="A193" t="s">
        <v>410</v>
      </c>
      <c r="B193" s="145"/>
      <c r="C193" t="s">
        <v>217</v>
      </c>
    </row>
    <row r="194">
      <c r="A194" t="s">
        <v>288</v>
      </c>
      <c r="B194" s="145"/>
      <c r="C194" t="s">
        <v>217</v>
      </c>
    </row>
    <row r="195">
      <c r="B195" s="145"/>
      <c r="C195" t="s">
        <v>215</v>
      </c>
    </row>
    <row r="196">
      <c r="B196" s="145"/>
      <c r="C196" t="s">
        <v>217</v>
      </c>
    </row>
    <row r="197">
      <c r="B197" s="145"/>
      <c r="C197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:S11"/>
    </sheetView>
  </sheetViews>
  <sheetFormatPr defaultRowHeight="15.0" baseColWidth="10"/>
  <cols>
    <col min="3" max="3" width="13.54296875" hidden="0" customWidth="1"/>
    <col min="6" max="6" width="9.54296875" hidden="0" customWidth="1"/>
  </cols>
  <sheetData>
    <row r="3">
      <c r="B3" s="1" t="s">
        <v>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" customHeight="1">
      <c r="B5" s="162" t="s">
        <v>56</v>
      </c>
      <c r="C5" s="163"/>
      <c r="D5" s="164" t="n">
        <v>2020</v>
      </c>
      <c r="E5" s="165"/>
      <c r="F5" s="166"/>
      <c r="G5" s="164" t="n">
        <v>2021</v>
      </c>
      <c r="H5" s="165"/>
      <c r="I5" s="165"/>
      <c r="J5" s="164" t="n">
        <v>2022</v>
      </c>
      <c r="K5" s="165"/>
      <c r="L5" s="166"/>
      <c r="M5" s="167" t="n">
        <v>2023</v>
      </c>
      <c r="N5" s="168"/>
      <c r="O5" s="168"/>
      <c r="P5" s="159" t="n">
        <v>2024</v>
      </c>
      <c r="Q5" s="160"/>
      <c r="R5" s="161"/>
    </row>
    <row r="6" ht="15" customHeight="1">
      <c r="B6" s="173"/>
      <c r="C6" s="174"/>
      <c r="D6" s="184" t="s">
        <v>47</v>
      </c>
      <c r="E6" s="175" t="s">
        <v>48</v>
      </c>
      <c r="F6" s="185" t="s">
        <v>46</v>
      </c>
      <c r="G6" s="189" t="s">
        <v>47</v>
      </c>
      <c r="H6" s="183" t="s">
        <v>48</v>
      </c>
      <c r="I6" s="190" t="s">
        <v>46</v>
      </c>
      <c r="J6" s="191" t="s">
        <v>47</v>
      </c>
      <c r="K6" s="146" t="s">
        <v>48</v>
      </c>
      <c r="L6" s="147" t="s">
        <v>46</v>
      </c>
      <c r="M6" s="150" t="s">
        <v>47</v>
      </c>
      <c r="N6" s="149" t="s">
        <v>48</v>
      </c>
      <c r="O6" s="151" t="s">
        <v>46</v>
      </c>
      <c r="P6" s="152" t="s">
        <v>47</v>
      </c>
      <c r="Q6" s="148" t="s">
        <v>48</v>
      </c>
      <c r="R6" s="153" t="s">
        <v>46</v>
      </c>
    </row>
    <row r="7">
      <c r="B7" s="177" t="s">
        <v>22</v>
      </c>
      <c r="C7" s="178" t="s">
        <v>57</v>
      </c>
      <c r="D7" s="186"/>
      <c r="E7" s="179"/>
      <c r="F7" s="180"/>
      <c r="G7" s="186"/>
      <c r="H7" s="179"/>
      <c r="I7" s="180"/>
      <c r="J7" s="186"/>
      <c r="K7" s="179"/>
      <c r="L7" s="180"/>
      <c r="M7" s="186"/>
      <c r="N7" s="179"/>
      <c r="O7" s="180"/>
      <c r="P7" s="186"/>
      <c r="Q7" s="179"/>
      <c r="R7" s="180"/>
    </row>
    <row r="8">
      <c r="B8" s="170" t="s">
        <v>22</v>
      </c>
      <c r="C8" s="169" t="s">
        <v>57</v>
      </c>
      <c r="D8" s="172"/>
      <c r="E8" s="157"/>
      <c r="F8" s="171"/>
      <c r="G8" s="172"/>
      <c r="H8" s="157"/>
      <c r="I8" s="171"/>
      <c r="J8" s="172"/>
      <c r="K8" s="157"/>
      <c r="L8" s="171"/>
      <c r="M8" s="172"/>
      <c r="N8" s="157"/>
      <c r="O8" s="171"/>
      <c r="P8" s="172"/>
      <c r="Q8" s="157"/>
      <c r="R8" s="171"/>
    </row>
    <row r="9" ht="15" customHeight="1">
      <c r="B9" s="181" t="s">
        <v>43</v>
      </c>
      <c r="C9" s="182"/>
      <c r="D9" s="187" t="n">
        <f>SUM(D7:D8)</f>
        <v>0</v>
      </c>
      <c r="E9" s="188" t="n">
        <f>SUM(E7:E8)</f>
        <v>0</v>
      </c>
      <c r="F9" s="155" t="n">
        <f>(D7+D8)/2</f>
        <v>0</v>
      </c>
      <c r="G9" s="187" t="n">
        <f>SUM(G7:G8)</f>
        <v>0</v>
      </c>
      <c r="H9" s="188" t="n">
        <f>SUM(H7:H8)</f>
        <v>0</v>
      </c>
      <c r="I9" s="155" t="n">
        <f>(G7+G8)/2</f>
        <v>0</v>
      </c>
      <c r="J9" s="187" t="n">
        <f>SUM(J7:J8)</f>
        <v>0</v>
      </c>
      <c r="K9" s="188" t="n">
        <f>SUM(K7:K8)</f>
        <v>0</v>
      </c>
      <c r="L9" s="155" t="n">
        <f>(J7+J8)/2</f>
        <v>0</v>
      </c>
      <c r="M9" s="187" t="n">
        <f>SUM(M7:M8)</f>
        <v>0</v>
      </c>
      <c r="N9" s="188" t="n">
        <f>SUM(N7:N8)</f>
        <v>0</v>
      </c>
      <c r="O9" s="155" t="n">
        <f>(M7+M8)/2</f>
        <v>0</v>
      </c>
      <c r="P9" s="187" t="n">
        <f>SUM(P7:P8)</f>
        <v>0</v>
      </c>
      <c r="Q9" s="188" t="n">
        <f>SUM(Q7:Q8)</f>
        <v>0</v>
      </c>
      <c r="R9" s="155" t="n">
        <f>(P7+P8)/2</f>
        <v>0</v>
      </c>
    </row>
    <row r="10" ht="15.5" customHeight="1">
      <c r="B10" s="154" t="s">
        <v>49</v>
      </c>
      <c r="C10" s="176"/>
      <c r="D10" s="176"/>
      <c r="E10" s="158"/>
      <c r="F10" s="156" t="n">
        <f>D9+E9+F9</f>
        <v>0</v>
      </c>
      <c r="G10" s="176"/>
      <c r="H10" s="158"/>
      <c r="I10" s="156" t="n">
        <f>G9+H9+I9</f>
        <v>0</v>
      </c>
      <c r="J10" s="176"/>
      <c r="K10" s="158"/>
      <c r="L10" s="156" t="n">
        <f>J9+K9+L9</f>
        <v>0</v>
      </c>
      <c r="M10" s="176"/>
      <c r="N10" s="158"/>
      <c r="O10" s="156" t="n">
        <f>M9+N9+O9</f>
        <v>0</v>
      </c>
      <c r="P10" s="176"/>
      <c r="Q10" s="158"/>
      <c r="R10" s="156" t="n">
        <f>P9+Q9+R9</f>
        <v>0</v>
      </c>
    </row>
    <row r="1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mergeCells count="6">
    <mergeCell ref="P5:R5"/>
    <mergeCell ref="B5:C5"/>
    <mergeCell ref="D5:F5"/>
    <mergeCell ref="G5:I5"/>
    <mergeCell ref="J5:L5"/>
    <mergeCell ref="M5:O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zoomScale="91" zoomScaleNormal="91" workbookViewId="0">
      <selection activeCell="O35" sqref="O35"/>
    </sheetView>
  </sheetViews>
  <sheetFormatPr defaultRowHeight="15.0" baseColWidth="10"/>
  <cols>
    <col min="2" max="2" width="19.54296875" hidden="0" customWidth="1"/>
    <col min="3" max="3" width="14.54296875" hidden="0" customWidth="1"/>
  </cols>
  <sheetData>
    <row r="4">
      <c r="B4" s="1" t="s">
        <v>103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" customHeight="1">
      <c r="B6" s="162" t="s">
        <v>61</v>
      </c>
      <c r="C6" s="163"/>
      <c r="D6" s="164" t="n">
        <v>2021</v>
      </c>
      <c r="E6" s="165"/>
      <c r="F6" s="165"/>
      <c r="G6" s="164" t="n">
        <v>2022</v>
      </c>
      <c r="H6" s="165"/>
      <c r="I6" s="166"/>
      <c r="J6" s="167" t="n">
        <v>2023</v>
      </c>
      <c r="K6" s="168"/>
      <c r="L6" s="168"/>
      <c r="M6" s="159" t="n">
        <v>2024</v>
      </c>
      <c r="N6" s="160"/>
      <c r="O6" s="161"/>
      <c r="P6" s="159" t="n">
        <v>2025</v>
      </c>
      <c r="Q6" s="160"/>
      <c r="R6" s="161"/>
    </row>
    <row r="7" ht="15" customHeight="1">
      <c r="B7" s="173"/>
      <c r="C7" s="174"/>
      <c r="D7" s="184" t="s">
        <v>47</v>
      </c>
      <c r="E7" s="175" t="s">
        <v>48</v>
      </c>
      <c r="F7" s="198" t="s">
        <v>46</v>
      </c>
      <c r="G7" s="150" t="s">
        <v>47</v>
      </c>
      <c r="H7" s="149" t="s">
        <v>48</v>
      </c>
      <c r="I7" s="199" t="s">
        <v>46</v>
      </c>
      <c r="J7" s="150" t="s">
        <v>47</v>
      </c>
      <c r="K7" s="149" t="s">
        <v>48</v>
      </c>
      <c r="L7" s="151" t="s">
        <v>46</v>
      </c>
      <c r="M7" s="200" t="s">
        <v>47</v>
      </c>
      <c r="N7" s="201" t="s">
        <v>48</v>
      </c>
      <c r="O7" s="202" t="s">
        <v>46</v>
      </c>
      <c r="P7" s="200" t="s">
        <v>47</v>
      </c>
      <c r="Q7" s="201" t="s">
        <v>48</v>
      </c>
      <c r="R7" s="202" t="s">
        <v>46</v>
      </c>
    </row>
    <row r="8">
      <c r="B8" s="177" t="s">
        <v>22</v>
      </c>
      <c r="C8" s="178" t="s">
        <v>59</v>
      </c>
      <c r="D8" s="210"/>
      <c r="E8" s="157"/>
      <c r="F8" s="157"/>
      <c r="G8" s="210" t="n">
        <v>13</v>
      </c>
      <c r="H8" s="157"/>
      <c r="I8" s="157"/>
      <c r="J8" s="210" t="n">
        <v>13</v>
      </c>
      <c r="K8" s="157"/>
      <c r="L8" s="157"/>
      <c r="M8" s="210" t="n">
        <v>13</v>
      </c>
      <c r="N8" s="157"/>
      <c r="O8" s="157"/>
      <c r="P8" s="210" t="n">
        <v>12</v>
      </c>
      <c r="Q8" s="157"/>
      <c r="R8" s="157"/>
    </row>
    <row r="9">
      <c r="B9" s="211" t="s">
        <v>22</v>
      </c>
      <c r="C9" s="213" t="s">
        <v>60</v>
      </c>
      <c r="D9" s="210"/>
      <c r="E9" s="157"/>
      <c r="F9" s="157"/>
      <c r="G9" s="210" t="n">
        <v>18</v>
      </c>
      <c r="H9" s="157"/>
      <c r="I9" s="157"/>
      <c r="J9" s="210" t="n">
        <v>18</v>
      </c>
      <c r="K9" s="157"/>
      <c r="L9" s="157"/>
      <c r="M9" s="210" t="n">
        <f>'Plan - Frikjøp - 20-27'!H40</f>
        <v>19</v>
      </c>
      <c r="N9" s="157"/>
      <c r="O9" s="157"/>
      <c r="P9" s="210"/>
      <c r="Q9" s="157"/>
      <c r="R9" s="157"/>
    </row>
    <row r="10">
      <c r="B10" s="197" t="s">
        <v>22</v>
      </c>
      <c r="C10" s="1" t="s">
        <v>77</v>
      </c>
      <c r="D10" s="210"/>
      <c r="E10" s="157"/>
      <c r="F10" s="157"/>
      <c r="G10" s="210" t="n">
        <f>(2/12*35)+(10/12*50)</f>
        <v>47.500000000000007</v>
      </c>
      <c r="H10" s="157"/>
      <c r="I10" s="157"/>
      <c r="J10" s="210" t="n">
        <v>5</v>
      </c>
      <c r="K10" s="157"/>
      <c r="L10" s="157"/>
      <c r="M10" s="210"/>
      <c r="N10" s="157"/>
      <c r="O10" s="157"/>
      <c r="P10" s="210"/>
      <c r="Q10" s="157"/>
      <c r="R10" s="157"/>
    </row>
    <row r="11" ht="15" customHeight="1">
      <c r="B11" s="192" t="s">
        <v>43</v>
      </c>
      <c r="C11" s="215"/>
      <c r="D11" s="203" t="n">
        <f>SUM(D8:D10)</f>
        <v>0</v>
      </c>
      <c r="E11" s="204" t="n">
        <f>SUM(E8:E9)</f>
        <v>0</v>
      </c>
      <c r="F11" s="205" t="n">
        <f>D11/2</f>
        <v>0</v>
      </c>
      <c r="G11" s="203" t="n">
        <f>SUM(G8:G10)</f>
        <v>78.5</v>
      </c>
      <c r="H11" s="206" t="n">
        <f>SUM(H8:H9)</f>
        <v>0</v>
      </c>
      <c r="I11" s="205" t="n">
        <f>G11/2</f>
        <v>39.25</v>
      </c>
      <c r="J11" s="207" t="n">
        <f>SUM(J8:J9)</f>
        <v>31</v>
      </c>
      <c r="K11" s="208" t="n">
        <f>SUM(K8:K9)</f>
        <v>0</v>
      </c>
      <c r="L11" s="205" t="n">
        <f>J11/2</f>
        <v>15.5</v>
      </c>
      <c r="M11" s="207" t="n">
        <f>SUM(M8:M9)</f>
        <v>32</v>
      </c>
      <c r="N11" s="208" t="n">
        <f>SUM(N8:N9)</f>
        <v>0</v>
      </c>
      <c r="O11" s="205" t="n">
        <f>M11/2</f>
        <v>16</v>
      </c>
      <c r="P11" s="207" t="n">
        <v>12</v>
      </c>
      <c r="Q11" s="208"/>
      <c r="R11" s="209"/>
    </row>
    <row r="13" ht="15" customHeight="1">
      <c r="B13" t="s">
        <v>63</v>
      </c>
    </row>
    <row r="14" ht="15" customHeight="1">
      <c r="B14" s="162" t="s">
        <v>61</v>
      </c>
      <c r="C14" s="163"/>
      <c r="D14" s="164" t="n">
        <v>2021</v>
      </c>
      <c r="E14" s="165"/>
      <c r="F14" s="165"/>
      <c r="G14" s="164" t="n">
        <v>2022</v>
      </c>
      <c r="H14" s="165"/>
      <c r="I14" s="166"/>
      <c r="J14" s="167" t="n">
        <v>2023</v>
      </c>
      <c r="K14" s="168"/>
      <c r="L14" s="168"/>
      <c r="M14" s="159" t="n">
        <v>2024</v>
      </c>
      <c r="N14" s="160"/>
      <c r="O14" s="161"/>
      <c r="P14" s="159" t="n">
        <v>2025</v>
      </c>
      <c r="Q14" s="160"/>
      <c r="R14" s="161"/>
      <c r="S14" s="159" t="n">
        <v>2026</v>
      </c>
      <c r="T14" s="160"/>
      <c r="U14" s="161"/>
    </row>
    <row r="15" ht="15" customHeight="1">
      <c r="B15" s="173"/>
      <c r="C15" s="174"/>
      <c r="D15" s="189" t="s">
        <v>47</v>
      </c>
      <c r="E15" s="183" t="s">
        <v>48</v>
      </c>
      <c r="F15" s="190" t="s">
        <v>46</v>
      </c>
      <c r="G15" s="191" t="s">
        <v>47</v>
      </c>
      <c r="H15" s="146" t="s">
        <v>48</v>
      </c>
      <c r="I15" s="147" t="s">
        <v>46</v>
      </c>
      <c r="J15" s="150" t="s">
        <v>47</v>
      </c>
      <c r="K15" s="149" t="s">
        <v>48</v>
      </c>
      <c r="L15" s="151" t="s">
        <v>46</v>
      </c>
      <c r="M15" s="152" t="s">
        <v>47</v>
      </c>
      <c r="N15" s="148" t="s">
        <v>48</v>
      </c>
      <c r="O15" s="153" t="s">
        <v>46</v>
      </c>
      <c r="P15" s="152" t="s">
        <v>47</v>
      </c>
      <c r="Q15" s="148" t="s">
        <v>48</v>
      </c>
      <c r="R15" s="153" t="s">
        <v>46</v>
      </c>
      <c r="S15" s="152" t="s">
        <v>47</v>
      </c>
      <c r="T15" s="148" t="s">
        <v>48</v>
      </c>
      <c r="U15" s="153" t="s">
        <v>46</v>
      </c>
    </row>
    <row r="16">
      <c r="B16" s="211" t="s">
        <v>12</v>
      </c>
      <c r="C16" s="213" t="s">
        <v>87</v>
      </c>
      <c r="D16" s="214"/>
      <c r="E16" s="176"/>
      <c r="F16" s="212"/>
      <c r="G16" s="214"/>
      <c r="H16" s="176" t="n">
        <v>1</v>
      </c>
      <c r="I16" s="212"/>
      <c r="J16" s="214"/>
      <c r="K16" s="176" t="n">
        <v>5</v>
      </c>
      <c r="L16" s="212"/>
      <c r="M16" s="214"/>
      <c r="N16" s="176" t="n">
        <v>5</v>
      </c>
      <c r="O16" s="212"/>
      <c r="P16" s="214"/>
      <c r="Q16" s="176" t="n">
        <v>5</v>
      </c>
      <c r="R16" s="212"/>
      <c r="S16" s="214"/>
      <c r="T16" s="176" t="n">
        <v>4</v>
      </c>
      <c r="U16" s="212"/>
    </row>
    <row r="17" ht="15" customHeight="1">
      <c r="B17" s="211" t="s">
        <v>12</v>
      </c>
      <c r="C17" s="213" t="s">
        <v>98</v>
      </c>
      <c r="D17" s="195"/>
      <c r="E17" s="176"/>
      <c r="F17" s="193"/>
      <c r="G17" s="214"/>
      <c r="H17" s="176"/>
      <c r="I17" s="212"/>
      <c r="J17" s="214" t="n">
        <v>15</v>
      </c>
      <c r="K17" s="176"/>
      <c r="L17" s="212"/>
      <c r="M17" s="214" t="n">
        <v>15</v>
      </c>
      <c r="N17" s="176"/>
      <c r="O17" s="212"/>
      <c r="P17" s="214" t="n">
        <v>15</v>
      </c>
      <c r="Q17" s="176"/>
      <c r="R17" s="212"/>
      <c r="S17" s="214"/>
      <c r="T17" s="176"/>
      <c r="U17" s="212"/>
    </row>
    <row r="18" ht="15" customHeight="1">
      <c r="B18" s="181" t="s">
        <v>43</v>
      </c>
      <c r="C18" s="182"/>
      <c r="D18" s="196"/>
      <c r="E18" s="194"/>
      <c r="F18" s="156"/>
      <c r="G18" s="187"/>
      <c r="H18" s="188"/>
      <c r="I18" s="155"/>
      <c r="J18" s="187"/>
      <c r="K18" s="188"/>
      <c r="L18" s="155"/>
      <c r="M18" s="187"/>
      <c r="N18" s="188"/>
      <c r="O18" s="155"/>
      <c r="P18" s="187"/>
      <c r="Q18" s="188"/>
      <c r="R18" s="155"/>
      <c r="S18" s="187"/>
      <c r="T18" s="188"/>
      <c r="U18" s="155"/>
    </row>
    <row r="19" ht="15" customHeight="1"/>
  </sheetData>
  <mergeCells count="13">
    <mergeCell ref="S14:U14"/>
    <mergeCell ref="P6:R6"/>
    <mergeCell ref="B6:C6"/>
    <mergeCell ref="D6:F6"/>
    <mergeCell ref="G6:I6"/>
    <mergeCell ref="J6:L6"/>
    <mergeCell ref="M6:O6"/>
    <mergeCell ref="M14:O14"/>
    <mergeCell ref="P14:R14"/>
    <mergeCell ref="B14:C14"/>
    <mergeCell ref="D14:F14"/>
    <mergeCell ref="G14:I14"/>
    <mergeCell ref="J14:L14"/>
  </mergeCells>
  <pageMargins left="0.7" right="0.7" top="0.75" bottom="0.75" header="0.3" footer="0.3"/>
  <pageSetup scale="57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14" sqref="F14"/>
    </sheetView>
  </sheetViews>
  <sheetFormatPr defaultRowHeight="15.0" baseColWidth="10"/>
  <cols>
    <col min="2" max="2" width="13.81640625" hidden="0" customWidth="1"/>
    <col min="3" max="3" width="6.54296875" hidden="0" customWidth="1"/>
    <col min="4" max="4" width="6.54296875" hidden="0" customWidth="1"/>
    <col min="5" max="5" width="8.1796875" hidden="0" customWidth="1"/>
    <col min="6" max="6" width="5" hidden="0" customWidth="1"/>
    <col min="7" max="7" width="7.54296875" hidden="0" customWidth="1"/>
    <col min="8" max="8" width="6.453125" hidden="0" customWidth="1"/>
    <col min="9" max="9" width="7.54296875" hidden="0" customWidth="1"/>
    <col min="10" max="10" width="7" hidden="0" customWidth="1"/>
    <col min="11" max="11" width="7.453125" hidden="0" customWidth="1"/>
    <col min="12" max="12" width="7.81640625" hidden="0" customWidth="1"/>
    <col min="13" max="13" width="7" hidden="0" customWidth="1"/>
    <col min="14" max="14" width="9.453125" hidden="0" customWidth="1"/>
  </cols>
  <sheetData>
    <row r="1">
      <c r="A1" t="s">
        <v>90</v>
      </c>
    </row>
    <row r="3" ht="15" customHeight="1"/>
    <row r="4" ht="15" customHeight="1">
      <c r="A4" s="162" t="s">
        <v>91</v>
      </c>
      <c r="B4" s="163"/>
      <c r="C4" s="164" t="n">
        <v>2022</v>
      </c>
      <c r="D4" s="165"/>
      <c r="E4" s="166"/>
      <c r="F4" s="167" t="n">
        <v>2023</v>
      </c>
      <c r="G4" s="168"/>
      <c r="H4" s="168"/>
      <c r="I4" s="159" t="n">
        <v>2024</v>
      </c>
      <c r="J4" s="160"/>
      <c r="K4" s="161"/>
      <c r="L4" s="159" t="n">
        <v>2025</v>
      </c>
      <c r="M4" s="160"/>
      <c r="N4" s="161"/>
      <c r="O4" s="1"/>
      <c r="P4" s="1"/>
      <c r="Q4" s="1"/>
    </row>
    <row r="5" ht="15" customHeight="1">
      <c r="A5" s="173"/>
      <c r="B5" s="174"/>
      <c r="C5" s="150" t="s">
        <v>47</v>
      </c>
      <c r="D5" s="149" t="s">
        <v>48</v>
      </c>
      <c r="E5" s="199" t="s">
        <v>46</v>
      </c>
      <c r="F5" s="150" t="s">
        <v>47</v>
      </c>
      <c r="G5" s="149" t="s">
        <v>48</v>
      </c>
      <c r="H5" s="151" t="s">
        <v>46</v>
      </c>
      <c r="I5" s="200" t="s">
        <v>47</v>
      </c>
      <c r="J5" s="201" t="s">
        <v>48</v>
      </c>
      <c r="K5" s="202" t="s">
        <v>46</v>
      </c>
      <c r="L5" s="200" t="s">
        <v>47</v>
      </c>
      <c r="M5" s="201" t="s">
        <v>48</v>
      </c>
      <c r="N5" s="202" t="s">
        <v>46</v>
      </c>
      <c r="O5" s="1"/>
      <c r="P5" s="1"/>
      <c r="Q5" s="1"/>
    </row>
    <row r="6">
      <c r="A6" s="177" t="s">
        <v>22</v>
      </c>
      <c r="B6" s="178" t="s">
        <v>7</v>
      </c>
      <c r="C6" s="210" t="n">
        <v>15</v>
      </c>
      <c r="D6" s="157" t="n">
        <v>10</v>
      </c>
      <c r="E6" s="157"/>
      <c r="F6" s="210" t="n">
        <v>15</v>
      </c>
      <c r="G6" s="157" t="n">
        <v>10</v>
      </c>
      <c r="H6" s="157"/>
      <c r="I6" s="210" t="n">
        <v>15</v>
      </c>
      <c r="J6" s="157" t="n">
        <v>10</v>
      </c>
      <c r="K6" s="157"/>
      <c r="L6" s="210" t="n">
        <v>15</v>
      </c>
      <c r="M6" s="157" t="n">
        <v>10</v>
      </c>
      <c r="N6" s="157"/>
      <c r="O6" s="1"/>
      <c r="P6" s="1"/>
      <c r="Q6" s="1"/>
    </row>
    <row r="7">
      <c r="A7" s="211" t="s">
        <v>22</v>
      </c>
      <c r="B7" s="213" t="s">
        <v>92</v>
      </c>
      <c r="C7" s="210"/>
      <c r="D7" s="157" t="n">
        <v>15</v>
      </c>
      <c r="E7" s="157"/>
      <c r="F7" s="210" t="n">
        <v>35</v>
      </c>
      <c r="G7" s="157" t="n">
        <v>15</v>
      </c>
      <c r="H7" s="157"/>
      <c r="I7" s="210" t="n">
        <f>35*3/12</f>
        <v>8.75</v>
      </c>
      <c r="J7" s="157" t="n">
        <v>15</v>
      </c>
      <c r="K7" s="157"/>
      <c r="L7" s="210"/>
      <c r="M7" s="157"/>
      <c r="N7" s="157"/>
      <c r="O7" s="1"/>
      <c r="P7" s="1"/>
      <c r="Q7" s="1"/>
    </row>
    <row r="8">
      <c r="A8" s="197" t="s">
        <v>22</v>
      </c>
      <c r="B8" s="1"/>
      <c r="C8" s="210"/>
      <c r="D8" s="157"/>
      <c r="E8" s="157"/>
      <c r="F8" s="210"/>
      <c r="G8" s="157"/>
      <c r="H8" s="157"/>
      <c r="I8" s="210"/>
      <c r="J8" s="157"/>
      <c r="K8" s="157"/>
      <c r="L8" s="210"/>
      <c r="M8" s="157"/>
      <c r="N8" s="157"/>
      <c r="O8" s="1"/>
      <c r="P8" s="1"/>
      <c r="Q8" s="1"/>
    </row>
    <row r="9" ht="15" customHeight="1">
      <c r="A9" s="192" t="s">
        <v>43</v>
      </c>
      <c r="B9" s="215"/>
      <c r="C9" s="203" t="n">
        <f>SUM(C6:C8)</f>
        <v>15</v>
      </c>
      <c r="D9" s="206" t="n">
        <f>SUM(D6:D7)</f>
        <v>25</v>
      </c>
      <c r="E9" s="205" t="n">
        <f>C9/2</f>
        <v>7.5</v>
      </c>
      <c r="F9" s="207" t="n">
        <f>SUM(F6:F7)</f>
        <v>50</v>
      </c>
      <c r="G9" s="208" t="n">
        <f>SUM(G6:G7)</f>
        <v>25</v>
      </c>
      <c r="H9" s="205" t="n">
        <f>F9/2</f>
        <v>25</v>
      </c>
      <c r="I9" s="207" t="n">
        <f>SUM(I6:I7)</f>
        <v>23.75</v>
      </c>
      <c r="J9" s="208" t="n">
        <f>SUM(J6:J7)</f>
        <v>25</v>
      </c>
      <c r="K9" s="205" t="n">
        <f>I9/2</f>
        <v>11.875</v>
      </c>
      <c r="L9" s="207" t="n">
        <v>12</v>
      </c>
      <c r="M9" s="208"/>
      <c r="N9" s="209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5" customHeight="1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5" customHeight="1">
      <c r="A12" s="162" t="s">
        <v>91</v>
      </c>
      <c r="B12" s="163"/>
      <c r="C12" s="167" t="n">
        <v>2023</v>
      </c>
      <c r="D12" s="168"/>
      <c r="E12" s="168"/>
      <c r="F12" s="159" t="n">
        <v>2024</v>
      </c>
      <c r="G12" s="160"/>
      <c r="H12" s="161"/>
      <c r="I12" s="159" t="n">
        <v>2025</v>
      </c>
      <c r="J12" s="160"/>
      <c r="K12" s="161"/>
      <c r="L12" s="159" t="n">
        <v>2026</v>
      </c>
      <c r="M12" s="160"/>
      <c r="N12" s="161"/>
    </row>
    <row r="13">
      <c r="A13" s="173"/>
      <c r="B13" s="174"/>
      <c r="C13" s="150" t="s">
        <v>47</v>
      </c>
      <c r="D13" s="149" t="s">
        <v>48</v>
      </c>
      <c r="E13" s="151" t="s">
        <v>46</v>
      </c>
      <c r="F13" s="152" t="s">
        <v>47</v>
      </c>
      <c r="G13" s="148" t="s">
        <v>48</v>
      </c>
      <c r="H13" s="153" t="s">
        <v>46</v>
      </c>
      <c r="I13" s="152" t="s">
        <v>47</v>
      </c>
      <c r="J13" s="148" t="s">
        <v>48</v>
      </c>
      <c r="K13" s="153" t="s">
        <v>46</v>
      </c>
      <c r="L13" s="152" t="s">
        <v>47</v>
      </c>
      <c r="M13" s="148" t="s">
        <v>48</v>
      </c>
      <c r="N13" s="153" t="s">
        <v>46</v>
      </c>
    </row>
    <row r="14">
      <c r="A14" s="211" t="s">
        <v>12</v>
      </c>
      <c r="B14" s="213" t="s">
        <v>93</v>
      </c>
      <c r="C14" s="214" t="n">
        <v>20</v>
      </c>
      <c r="D14" s="176"/>
      <c r="E14" s="212"/>
      <c r="F14" s="214" t="n">
        <v>20</v>
      </c>
      <c r="G14" s="176"/>
      <c r="H14" s="212"/>
      <c r="I14" s="214" t="n">
        <v>20</v>
      </c>
      <c r="J14" s="176"/>
      <c r="K14" s="212"/>
      <c r="L14" s="214" t="n">
        <v>20</v>
      </c>
      <c r="M14" s="176"/>
      <c r="N14" s="212"/>
    </row>
    <row r="15">
      <c r="A15" s="211" t="s">
        <v>12</v>
      </c>
      <c r="B15" s="213"/>
      <c r="C15" s="214"/>
      <c r="D15" s="176"/>
      <c r="E15" s="212"/>
      <c r="F15" s="214"/>
      <c r="G15" s="176"/>
      <c r="H15" s="212"/>
      <c r="I15" s="214"/>
      <c r="J15" s="176"/>
      <c r="K15" s="212"/>
      <c r="L15" s="214"/>
      <c r="M15" s="176"/>
      <c r="N15" s="212"/>
    </row>
    <row r="16" ht="15" customHeight="1">
      <c r="A16" s="181" t="s">
        <v>43</v>
      </c>
      <c r="B16" s="182"/>
      <c r="C16" s="187" t="n">
        <f>SUM(C14:C15)</f>
        <v>20</v>
      </c>
      <c r="D16" s="188"/>
      <c r="E16" s="155" t="n">
        <f>20/2</f>
        <v>10</v>
      </c>
      <c r="F16" s="187" t="n">
        <f>SUM(F14:F15)</f>
        <v>20</v>
      </c>
      <c r="G16" s="188"/>
      <c r="H16" s="155" t="n">
        <f>20/2</f>
        <v>10</v>
      </c>
      <c r="I16" s="187" t="n">
        <f>SUM(I14:I15)</f>
        <v>20</v>
      </c>
      <c r="J16" s="188"/>
      <c r="K16" s="155" t="n">
        <f>20/2</f>
        <v>10</v>
      </c>
      <c r="L16" s="187" t="n">
        <f>SUM(L14:L15)</f>
        <v>20</v>
      </c>
      <c r="M16" s="188"/>
      <c r="N16" s="155" t="n">
        <f>20/2</f>
        <v>10</v>
      </c>
    </row>
    <row r="17" ht="15" customHeight="1"/>
  </sheetData>
  <mergeCells count="10">
    <mergeCell ref="A4:B4"/>
    <mergeCell ref="C4:E4"/>
    <mergeCell ref="F4:H4"/>
    <mergeCell ref="I4:K4"/>
    <mergeCell ref="L4:N4"/>
    <mergeCell ref="L12:N12"/>
    <mergeCell ref="A12:B12"/>
    <mergeCell ref="C12:E12"/>
    <mergeCell ref="F12:H12"/>
    <mergeCell ref="I12:K12"/>
  </mergeCells>
  <pageMargins left="0.7" right="0.7" top="0.75" bottom="0.75" header="0.3" footer="0.3"/>
  <pageSetup paperSize="9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zoomScale="68" zoomScaleNormal="68" workbookViewId="0">
      <selection activeCell="E5" sqref="E5"/>
    </sheetView>
  </sheetViews>
  <sheetFormatPr defaultRowHeight="15.0" baseColWidth="10"/>
  <cols>
    <col min="1" max="1" width="11.54296875" hidden="0" customWidth="1"/>
    <col min="2" max="2" width="21.453125" hidden="0" customWidth="1"/>
  </cols>
  <sheetData>
    <row r="1" ht="15" customHeight="1">
      <c r="A1" s="162" t="s">
        <v>69</v>
      </c>
      <c r="B1" s="163"/>
      <c r="C1" s="164" t="n">
        <v>2021</v>
      </c>
      <c r="D1" s="165"/>
      <c r="E1" s="165"/>
      <c r="F1" s="164" t="n">
        <v>2022</v>
      </c>
      <c r="G1" s="165"/>
      <c r="H1" s="166"/>
      <c r="I1" s="167" t="n">
        <v>2023</v>
      </c>
      <c r="J1" s="168"/>
      <c r="K1" s="168"/>
      <c r="L1" s="159" t="n">
        <v>2024</v>
      </c>
      <c r="M1" s="160"/>
      <c r="N1" s="161"/>
      <c r="O1" s="159" t="n">
        <v>2025</v>
      </c>
      <c r="P1" s="160"/>
      <c r="Q1" s="161"/>
    </row>
    <row r="2" ht="15" customHeight="1">
      <c r="A2" s="173"/>
      <c r="B2" s="174"/>
      <c r="C2" s="189" t="s">
        <v>47</v>
      </c>
      <c r="D2" s="183" t="s">
        <v>48</v>
      </c>
      <c r="E2" s="190" t="s">
        <v>46</v>
      </c>
      <c r="F2" s="191" t="s">
        <v>47</v>
      </c>
      <c r="G2" s="146" t="s">
        <v>48</v>
      </c>
      <c r="H2" s="147" t="s">
        <v>46</v>
      </c>
      <c r="I2" s="150" t="s">
        <v>47</v>
      </c>
      <c r="J2" s="149" t="s">
        <v>48</v>
      </c>
      <c r="K2" s="151" t="s">
        <v>46</v>
      </c>
      <c r="L2" s="152" t="s">
        <v>47</v>
      </c>
      <c r="M2" s="148" t="s">
        <v>48</v>
      </c>
      <c r="N2" s="153" t="s">
        <v>46</v>
      </c>
      <c r="O2" s="152" t="s">
        <v>47</v>
      </c>
      <c r="P2" s="148" t="s">
        <v>48</v>
      </c>
      <c r="Q2" s="153" t="s">
        <v>46</v>
      </c>
    </row>
    <row r="3" ht="29" customHeight="1">
      <c r="A3" s="177" t="s">
        <v>22</v>
      </c>
      <c r="B3" s="217" t="s">
        <v>71</v>
      </c>
      <c r="C3" s="186" t="n">
        <v>5</v>
      </c>
      <c r="D3" s="179" t="n">
        <v>5</v>
      </c>
      <c r="E3" s="180"/>
      <c r="F3" s="186" t="n">
        <v>5</v>
      </c>
      <c r="G3" s="179" t="n">
        <v>5</v>
      </c>
      <c r="H3" s="180"/>
      <c r="I3" s="186"/>
      <c r="J3" s="179"/>
      <c r="K3" s="180"/>
      <c r="L3" s="186"/>
      <c r="M3" s="179"/>
      <c r="N3" s="180"/>
      <c r="O3" s="186"/>
      <c r="P3" s="179"/>
      <c r="Q3" s="180"/>
    </row>
    <row r="4" ht="15" customHeight="1">
      <c r="A4" s="211" t="s">
        <v>22</v>
      </c>
      <c r="B4" s="213" t="s">
        <v>72</v>
      </c>
      <c r="C4" s="195"/>
      <c r="D4" s="176" t="n">
        <v>25</v>
      </c>
      <c r="E4" s="193"/>
      <c r="F4" s="195"/>
      <c r="G4" s="176" t="n">
        <v>25</v>
      </c>
      <c r="H4" s="212"/>
      <c r="I4" s="214"/>
      <c r="J4" s="176" t="n">
        <v>25</v>
      </c>
      <c r="K4" s="212"/>
      <c r="L4" s="214"/>
      <c r="M4" s="176" t="n">
        <v>15</v>
      </c>
      <c r="N4" s="212"/>
      <c r="O4" s="214"/>
      <c r="P4" s="176"/>
      <c r="Q4" s="212"/>
    </row>
    <row r="5" ht="15" customHeight="1">
      <c r="A5" s="192" t="s">
        <v>43</v>
      </c>
      <c r="B5" s="215"/>
      <c r="C5" s="196" t="n">
        <f>SUM(C3:C4)</f>
        <v>5</v>
      </c>
      <c r="D5" s="194" t="n">
        <f>SUM(D3:D4)</f>
        <v>30</v>
      </c>
      <c r="E5" s="156" t="n">
        <f>C5/2</f>
        <v>2.5</v>
      </c>
      <c r="F5" s="196" t="n">
        <f>SUM(F3:F4)</f>
        <v>5</v>
      </c>
      <c r="G5" s="216" t="n">
        <f>SUM(G3:G4)</f>
        <v>30</v>
      </c>
      <c r="H5" s="156" t="n">
        <f>F5/2</f>
        <v>2.5</v>
      </c>
      <c r="I5" s="187" t="n">
        <f>SUM(I3:I4)</f>
        <v>0</v>
      </c>
      <c r="J5" s="188" t="n">
        <f>SUM(J3:J4)</f>
        <v>25</v>
      </c>
      <c r="K5" s="156" t="n">
        <f>I5/2</f>
        <v>0</v>
      </c>
      <c r="L5" s="187" t="n">
        <f>SUM(L3:L4)</f>
        <v>0</v>
      </c>
      <c r="M5" s="188" t="n">
        <f>SUM(M3:M4)</f>
        <v>15</v>
      </c>
      <c r="N5" s="156" t="n">
        <f>L5/2</f>
        <v>0</v>
      </c>
      <c r="O5" s="187"/>
      <c r="P5" s="188"/>
      <c r="Q5" s="155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5" customHeight="1">
      <c r="A7" s="1" t="s">
        <v>63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5" customHeight="1">
      <c r="A8" s="162" t="s">
        <v>69</v>
      </c>
      <c r="B8" s="163"/>
      <c r="C8" s="164" t="n">
        <v>2021</v>
      </c>
      <c r="D8" s="165"/>
      <c r="E8" s="165"/>
      <c r="F8" s="164" t="n">
        <v>2022</v>
      </c>
      <c r="G8" s="165"/>
      <c r="H8" s="166"/>
      <c r="I8" s="167" t="n">
        <v>2023</v>
      </c>
      <c r="J8" s="168"/>
      <c r="K8" s="168"/>
      <c r="L8" s="159" t="n">
        <v>2024</v>
      </c>
      <c r="M8" s="160"/>
      <c r="N8" s="161"/>
      <c r="O8" s="159" t="n">
        <v>2025</v>
      </c>
      <c r="P8" s="160"/>
      <c r="Q8" s="161"/>
    </row>
    <row r="9" ht="15" customHeight="1">
      <c r="A9" s="173"/>
      <c r="B9" s="174"/>
      <c r="C9" s="189" t="s">
        <v>47</v>
      </c>
      <c r="D9" s="183" t="s">
        <v>48</v>
      </c>
      <c r="E9" s="190" t="s">
        <v>46</v>
      </c>
      <c r="F9" s="191" t="s">
        <v>47</v>
      </c>
      <c r="G9" s="146" t="s">
        <v>48</v>
      </c>
      <c r="H9" s="147" t="s">
        <v>46</v>
      </c>
      <c r="I9" s="150" t="s">
        <v>47</v>
      </c>
      <c r="J9" s="149" t="s">
        <v>48</v>
      </c>
      <c r="K9" s="151" t="s">
        <v>46</v>
      </c>
      <c r="L9" s="152" t="s">
        <v>47</v>
      </c>
      <c r="M9" s="148" t="s">
        <v>48</v>
      </c>
      <c r="N9" s="153" t="s">
        <v>46</v>
      </c>
      <c r="O9" s="152" t="s">
        <v>47</v>
      </c>
      <c r="P9" s="148" t="s">
        <v>48</v>
      </c>
      <c r="Q9" s="153" t="s">
        <v>46</v>
      </c>
    </row>
    <row r="10">
      <c r="A10" s="211" t="s">
        <v>12</v>
      </c>
      <c r="B10" s="213" t="s">
        <v>70</v>
      </c>
      <c r="C10" s="214"/>
      <c r="D10" s="176"/>
      <c r="E10" s="212"/>
      <c r="F10" s="214"/>
      <c r="G10" s="176"/>
      <c r="H10" s="212"/>
      <c r="I10" s="214"/>
      <c r="J10" s="176" t="n">
        <v>25</v>
      </c>
      <c r="K10" s="212"/>
      <c r="L10" s="214"/>
      <c r="M10" s="176" t="n">
        <v>35</v>
      </c>
      <c r="N10" s="212"/>
      <c r="O10" s="214"/>
      <c r="P10" s="176" t="n">
        <v>50</v>
      </c>
      <c r="Q10" s="212"/>
    </row>
    <row r="11" ht="15" customHeight="1">
      <c r="A11" s="211"/>
      <c r="B11" s="213"/>
      <c r="C11" s="195"/>
      <c r="D11" s="176"/>
      <c r="E11" s="193"/>
      <c r="F11" s="214"/>
      <c r="G11" s="176"/>
      <c r="H11" s="212"/>
      <c r="I11" s="214"/>
      <c r="J11" s="176"/>
      <c r="K11" s="212"/>
      <c r="L11" s="214"/>
      <c r="M11" s="176"/>
      <c r="N11" s="212"/>
      <c r="O11" s="214"/>
      <c r="P11" s="176"/>
      <c r="Q11" s="212"/>
    </row>
    <row r="12" ht="15" customHeight="1">
      <c r="A12" s="181" t="s">
        <v>43</v>
      </c>
      <c r="B12" s="182"/>
      <c r="C12" s="196" t="n">
        <f>SUM(C10:C11)</f>
        <v>0</v>
      </c>
      <c r="D12" s="194"/>
      <c r="E12" s="156" t="n">
        <f>(C12/2)</f>
        <v>0</v>
      </c>
      <c r="F12" s="187" t="n">
        <f>SUM(F10:F11)</f>
        <v>0</v>
      </c>
      <c r="G12" s="188"/>
      <c r="H12" s="155" t="n">
        <f>(F12/2)</f>
        <v>0</v>
      </c>
      <c r="I12" s="187" t="n">
        <f>SUM(I10:I11)</f>
        <v>0</v>
      </c>
      <c r="J12" s="188" t="n">
        <f>SUM(J10:J11)</f>
        <v>25</v>
      </c>
      <c r="K12" s="155" t="n">
        <f>(I12/2)</f>
        <v>0</v>
      </c>
      <c r="L12" s="187" t="n">
        <f>SUM(L10:L11)</f>
        <v>0</v>
      </c>
      <c r="M12" s="188" t="n">
        <f>SUM(M10:M11)</f>
        <v>35</v>
      </c>
      <c r="N12" s="155" t="n">
        <f>(L12/2)</f>
        <v>0</v>
      </c>
      <c r="O12" s="187" t="n">
        <f>SUM(O10:O11)</f>
        <v>0</v>
      </c>
      <c r="P12" s="188" t="n">
        <f>SUM(P10:P11)</f>
        <v>50</v>
      </c>
      <c r="Q12" s="155" t="n">
        <f>(O12/2)</f>
        <v>0</v>
      </c>
    </row>
    <row r="13" ht="15" customHeight="1"/>
    <row r="14">
      <c r="A14" t="s">
        <v>73</v>
      </c>
    </row>
  </sheetData>
  <mergeCells count="12">
    <mergeCell ref="O8:Q8"/>
    <mergeCell ref="A1:B1"/>
    <mergeCell ref="C1:E1"/>
    <mergeCell ref="F1:H1"/>
    <mergeCell ref="I1:K1"/>
    <mergeCell ref="L1:N1"/>
    <mergeCell ref="O1:Q1"/>
    <mergeCell ref="A8:B8"/>
    <mergeCell ref="C8:E8"/>
    <mergeCell ref="F8:H8"/>
    <mergeCell ref="I8:K8"/>
    <mergeCell ref="L8:N8"/>
  </mergeCells>
  <pageMargins left="0.7" right="0.7" top="0.75" bottom="0.75" header="0.3" footer="0.3"/>
  <pageSetup scale="74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2"/>
  </sheetPr>
  <dimension ref="A1"/>
  <sheetViews>
    <sheetView topLeftCell="B1" workbookViewId="0">
      <selection activeCell="B9" sqref="B9"/>
    </sheetView>
  </sheetViews>
  <sheetFormatPr defaultRowHeight="15.0" baseColWidth="10"/>
  <cols>
    <col min="1" max="1" width="22.453125" hidden="0" customWidth="1"/>
    <col min="2" max="2" width="14" hidden="0" customWidth="1"/>
    <col min="3" max="3" width="38.54296875" hidden="0" customWidth="1"/>
    <col min="5" max="5" width="9.54296875" hidden="0" customWidth="1"/>
  </cols>
  <sheetData>
    <row r="3">
      <c r="B3" s="1" t="s">
        <v>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" customHeight="1">
      <c r="B5" s="162" t="s">
        <v>3</v>
      </c>
      <c r="C5" s="163"/>
      <c r="D5" s="164" t="n">
        <v>2020</v>
      </c>
      <c r="E5" s="165"/>
      <c r="F5" s="166"/>
      <c r="G5" s="164" t="n">
        <v>2021</v>
      </c>
      <c r="H5" s="165"/>
      <c r="I5" s="165"/>
      <c r="J5" s="164" t="n">
        <v>2022</v>
      </c>
      <c r="K5" s="165"/>
      <c r="L5" s="166"/>
      <c r="M5" s="167" t="n">
        <v>2023</v>
      </c>
      <c r="N5" s="168"/>
      <c r="O5" s="168"/>
      <c r="P5" s="159" t="n">
        <v>2024</v>
      </c>
      <c r="Q5" s="160"/>
      <c r="R5" s="161"/>
      <c r="S5" s="159" t="n">
        <v>2025</v>
      </c>
      <c r="T5" s="160"/>
      <c r="U5" s="161"/>
      <c r="V5" s="159" t="n">
        <v>2026</v>
      </c>
      <c r="W5" s="160"/>
      <c r="X5" s="161"/>
      <c r="Y5" s="159" t="n">
        <v>2027</v>
      </c>
      <c r="Z5" s="160"/>
      <c r="AA5" s="161"/>
    </row>
    <row r="6" ht="15" customHeight="1">
      <c r="B6" s="173"/>
      <c r="C6" s="174"/>
      <c r="D6" s="184" t="s">
        <v>47</v>
      </c>
      <c r="E6" s="175" t="s">
        <v>48</v>
      </c>
      <c r="F6" s="185" t="s">
        <v>46</v>
      </c>
      <c r="G6" s="189" t="s">
        <v>47</v>
      </c>
      <c r="H6" s="183" t="s">
        <v>48</v>
      </c>
      <c r="I6" s="190" t="s">
        <v>46</v>
      </c>
      <c r="J6" s="191" t="s">
        <v>47</v>
      </c>
      <c r="K6" s="146" t="s">
        <v>48</v>
      </c>
      <c r="L6" s="147" t="s">
        <v>46</v>
      </c>
      <c r="M6" s="150" t="s">
        <v>47</v>
      </c>
      <c r="N6" s="149" t="s">
        <v>48</v>
      </c>
      <c r="O6" s="151" t="s">
        <v>46</v>
      </c>
      <c r="P6" s="152" t="s">
        <v>47</v>
      </c>
      <c r="Q6" s="148" t="s">
        <v>48</v>
      </c>
      <c r="R6" s="153" t="s">
        <v>46</v>
      </c>
      <c r="S6" s="152" t="s">
        <v>47</v>
      </c>
      <c r="T6" s="148" t="s">
        <v>48</v>
      </c>
      <c r="U6" s="153" t="s">
        <v>46</v>
      </c>
      <c r="V6" s="152" t="s">
        <v>47</v>
      </c>
      <c r="W6" s="148" t="s">
        <v>48</v>
      </c>
      <c r="X6" s="153" t="s">
        <v>46</v>
      </c>
      <c r="Y6" s="152" t="s">
        <v>47</v>
      </c>
      <c r="Z6" s="148" t="s">
        <v>48</v>
      </c>
      <c r="AA6" s="153" t="s">
        <v>46</v>
      </c>
    </row>
    <row r="7">
      <c r="B7" s="177" t="s">
        <v>22</v>
      </c>
      <c r="C7" s="178" t="s">
        <v>13</v>
      </c>
      <c r="D7" s="186"/>
      <c r="E7" s="179" t="n">
        <v>25</v>
      </c>
      <c r="F7" s="180"/>
      <c r="G7" s="214" t="n">
        <v>5</v>
      </c>
      <c r="H7" s="176" t="n">
        <v>12</v>
      </c>
      <c r="I7" s="158"/>
      <c r="J7" s="186" t="n">
        <v>5</v>
      </c>
      <c r="K7" s="179" t="n">
        <v>12</v>
      </c>
      <c r="L7" s="180"/>
      <c r="M7" s="172"/>
      <c r="N7" s="157"/>
      <c r="O7" s="226"/>
      <c r="P7" s="170"/>
      <c r="Q7" s="157"/>
      <c r="R7" s="171"/>
      <c r="S7" s="170"/>
      <c r="T7" s="157"/>
      <c r="U7" s="171"/>
      <c r="V7" s="170"/>
      <c r="W7" s="157"/>
      <c r="X7" s="171"/>
      <c r="Y7" s="170"/>
      <c r="Z7" s="157"/>
      <c r="AA7" s="171"/>
    </row>
    <row r="8">
      <c r="B8" s="233" t="s">
        <v>22</v>
      </c>
      <c r="C8" s="234" t="s">
        <v>33</v>
      </c>
      <c r="D8" s="239"/>
      <c r="E8" s="235" t="n">
        <v>10</v>
      </c>
      <c r="F8" s="236"/>
      <c r="G8" s="239"/>
      <c r="H8" s="235" t="n">
        <v>30</v>
      </c>
      <c r="I8" s="218"/>
      <c r="J8" s="239"/>
      <c r="K8" s="235" t="n">
        <v>30</v>
      </c>
      <c r="L8" s="236"/>
      <c r="M8" s="239"/>
      <c r="N8" s="235" t="n">
        <v>25</v>
      </c>
      <c r="O8" s="218"/>
      <c r="P8" s="233"/>
      <c r="Q8" s="235" t="n">
        <v>4</v>
      </c>
      <c r="R8" s="236"/>
      <c r="S8" s="233"/>
      <c r="T8" s="235"/>
      <c r="U8" s="236"/>
      <c r="V8" s="233"/>
      <c r="W8" s="235"/>
      <c r="X8" s="236"/>
      <c r="Y8" s="233"/>
      <c r="Z8" s="235"/>
      <c r="AA8" s="236"/>
    </row>
    <row r="9" ht="15" customHeight="1">
      <c r="B9" s="227" t="s">
        <v>12</v>
      </c>
      <c r="C9" s="67" t="s">
        <v>102</v>
      </c>
      <c r="D9" s="228"/>
      <c r="E9" s="229"/>
      <c r="F9" s="230"/>
      <c r="G9" s="228"/>
      <c r="H9" s="229"/>
      <c r="I9" s="231"/>
      <c r="J9" s="228"/>
      <c r="K9" s="229"/>
      <c r="L9" s="230"/>
      <c r="M9" s="228"/>
      <c r="N9" s="229"/>
      <c r="O9" s="231"/>
      <c r="P9" s="228" t="n">
        <f>2/12*30</f>
        <v>5</v>
      </c>
      <c r="Q9" s="229" t="n">
        <f>2/12*20</f>
        <v>3.333333333333333</v>
      </c>
      <c r="R9" s="230"/>
      <c r="S9" s="228" t="n">
        <v>30</v>
      </c>
      <c r="T9" s="229" t="n">
        <v>20</v>
      </c>
      <c r="U9" s="230"/>
      <c r="V9" s="228" t="n">
        <v>30</v>
      </c>
      <c r="W9" s="229" t="n">
        <v>20</v>
      </c>
      <c r="X9" s="230"/>
      <c r="Y9" s="228" t="n">
        <v>30</v>
      </c>
      <c r="Z9" s="229" t="n">
        <v>20</v>
      </c>
      <c r="AA9" s="230"/>
    </row>
    <row r="10" ht="15" customHeight="1">
      <c r="B10" s="219" t="s">
        <v>43</v>
      </c>
      <c r="C10" s="220"/>
      <c r="D10" s="221"/>
      <c r="E10" s="222" t="n">
        <f>SUM(E7:E8)</f>
        <v>35</v>
      </c>
      <c r="F10" s="223"/>
      <c r="G10" s="221" t="n">
        <f>SUM(G7:G8)</f>
        <v>5</v>
      </c>
      <c r="H10" s="222" t="n">
        <f>SUM(H7:H8)</f>
        <v>42</v>
      </c>
      <c r="I10" s="224" t="n">
        <v>2.5</v>
      </c>
      <c r="J10" s="221" t="n">
        <f>SUM(J7:J8)</f>
        <v>5</v>
      </c>
      <c r="K10" s="222" t="n">
        <f>SUM(K7:K8)</f>
        <v>42</v>
      </c>
      <c r="L10" s="223" t="n">
        <v>2.5</v>
      </c>
      <c r="M10" s="221"/>
      <c r="N10" s="222" t="n">
        <f>SUM(N7:N8)</f>
        <v>25</v>
      </c>
      <c r="O10" s="224"/>
      <c r="P10" s="219"/>
      <c r="Q10" s="222" t="n">
        <f>SUM(Q7:Q8)</f>
        <v>4</v>
      </c>
      <c r="R10" s="225"/>
      <c r="S10" s="219"/>
      <c r="T10" s="222" t="n">
        <f>SUM(T7:T8)</f>
        <v>0</v>
      </c>
      <c r="U10" s="225"/>
      <c r="V10" s="219"/>
      <c r="W10" s="222" t="n">
        <f>SUM(W7:W8)</f>
        <v>0</v>
      </c>
      <c r="X10" s="225"/>
      <c r="Y10" s="219"/>
      <c r="Z10" s="222" t="n">
        <f>SUM(Z7:Z8)</f>
        <v>0</v>
      </c>
      <c r="AA10" s="225"/>
    </row>
    <row r="11" ht="15" customHeight="1">
      <c r="B11" s="154" t="s">
        <v>49</v>
      </c>
      <c r="C11" s="176"/>
      <c r="D11" s="176"/>
      <c r="E11" s="158"/>
      <c r="F11" s="237" t="n">
        <v>35</v>
      </c>
      <c r="G11" s="232"/>
      <c r="H11" s="158"/>
      <c r="I11" s="237" t="n">
        <f>G10+H10+I10</f>
        <v>49.5</v>
      </c>
      <c r="J11" s="232"/>
      <c r="K11" s="212"/>
      <c r="L11" s="237" t="n">
        <f>J10+K10+L10</f>
        <v>49.5</v>
      </c>
      <c r="M11" s="211"/>
      <c r="N11" s="212"/>
      <c r="O11" s="238" t="n">
        <v>25</v>
      </c>
      <c r="P11" s="176"/>
      <c r="Q11" s="158"/>
      <c r="R11" s="237" t="n">
        <v>4</v>
      </c>
      <c r="S11" s="176"/>
      <c r="T11" s="158"/>
      <c r="U11" s="237" t="n">
        <v>4</v>
      </c>
      <c r="V11" s="176"/>
      <c r="W11" s="158"/>
      <c r="X11" s="237" t="n">
        <v>4</v>
      </c>
      <c r="Y11" s="176"/>
      <c r="Z11" s="158"/>
      <c r="AA11" s="237" t="n">
        <v>4</v>
      </c>
    </row>
  </sheetData>
  <mergeCells count="9">
    <mergeCell ref="S5:U5"/>
    <mergeCell ref="V5:X5"/>
    <mergeCell ref="Y5:AA5"/>
    <mergeCell ref="P5:R5"/>
    <mergeCell ref="B5:C5"/>
    <mergeCell ref="D5:F5"/>
    <mergeCell ref="G5:I5"/>
    <mergeCell ref="J5:L5"/>
    <mergeCell ref="M5:O5"/>
  </mergeCells>
  <pageMargins left="0.7" right="0.7" top="0.75" bottom="0.75" header="0.3" footer="0.3"/>
  <pageSetup paperSize="9" orientation="portrait" r:id="rId2"/>
</worksheet>
</file>

<file path=xl/worksheets/sheet8.xml><?xml version="1.0" encoding="UTF-8" standalone="yes"?>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mc:Ignorable="x14ac xr xr2 xr3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 <sheetPr><sheetPr codeName="Sheet3"><pageSetUpPr fitToPage="1"/></sheetPr> <dimension ref="A1"/> <sheetViews><sheetView workbookViewId="0"><selection activeCell="H19" sqref="H19"/></sheetView></sheetViews> <sheetFormatPr defaultRowHeight="15.0" baseColWidth="10"/> <cols><col min="2" max="2" width="28.54296875" hidden="0" customWidth="1"/><col min="11" max="11" width="10.453125" hidden="0" customWidth="1"/></cols><sheetData><row r="2" ht="15" customHeight="1"><c r="B2" t="s"><v>79</v></c></row><row r="3"><c r="B3" s="275"/><c r="C3" s="282" t="n"><v>2021</v></c><c r="D3" s="283"/><c r="E3" s="284" t="n"><v>2022</v></c><c r="F3" s="288"/><c r="G3" s="284" t="n"><v>2023</v></c><c r="H3" s="288"/><c r="I3" s="282" t="n"><v>2024</v></c><c r="J3" s="283"/><c r="K3" s="282" t="n"><v>2025</v></c><c r="L3" s="283"/><c r="M3" s="284" t="n"><v>2026</v></c><c r="N3" s="285"/><c r="O3" s="282" t="n"><v>2027</v></c><c r="P3" s="286"/><c r="Q3" s="287" t="n"><v>2028</v></c><c r="R3" s="283"/><c r="S3" s="282" t="n"><v>2028</v></c><c r="T3" s="283"/><c r="U3" s="282" t="n"><v>2029</v></c><c r="V3" s="283"/></row><row r="4"><c r="B4" s="271" t="s"><v>19</v></c><c r="C4" s="273" t="s"><v>14</v></c><c r="D4" s="274" t="s"><v>6</v></c><c r="E4" s="273" t="s"><v>14</v></c><c r="F4" s="274" t="s"><v>6</v></c><c r="G4" s="276" t="s"><v>5</v></c><c r="H4" s="277" t="s"><v>6</v></c><c r="I4" s="273" t="s"><v>5</v></c><c r="J4" s="274" t="s"><v>6</v></c><c r="K4" s="273" t="s"><v>14</v></c><c r="L4" s="274" t="s"><v>6</v></c><c r="M4" s="273" t="s"><v>14</v></c><c r="N4" s="250" t="s"><v>6</v></c><c r="O4" s="263" t="s"><v>5</v></c><c r="P4" s="264" t="s"><v>6</v></c><c r="Q4" s="257" t="s"><v>5</v></c><c r="R4" s="274" t="s"><v>6</v></c><c r="S4" s="273" t="s"><v>5</v></c><c r="T4" s="274" t="s"><v>6</v></c><c r="U4" s="273" t="s"><v>5</v></c><c r="V4" s="274" t="s"><v>6</v></c></row><row r="5"><c r="A5"/><c r="B5" s="268" t="s"><v>29</v></c><c r="C5" s="291" t="n"><v>25</v></c><c r="D5" s="240" t="n"><v>10</v></c><c r="E5" s="291" t="n"><v>30</v></c><c r="F5" s="240" t="n"><v>10</v></c><c r="G5" s="269" t="n"><v>30</v></c><c r="H5" s="278" t="n"><v>10</v></c><c r="I5" s="291" t="n"><v>30</v></c><c r="J5" s="240" t="n"><v>10</v></c><c r="K5" s="291" t="n"><v>15</v></c><c r="L5" s="240" t="n"><v>0</v></c><c r="M5" s="291" t="n"><v>15</v></c><c r="N5" s="251" t="n"><v>0</v></c><c r="O5" s="291" t="n"><v>15</v></c><c r="P5" s="240" t="n"><v>0</v></c><c r="Q5" s="258"/><c r="R5" s="240"/><c r="S5" s="291"/><c r="T5" s="240"/><c r="U5" s="291"/><c r="V5" s="240"/></row><row r="6"><c r="B6" s="244" t="s"><v>80</v></c><c r="C6" s="241"/><c r="D6" s="242"/><c r="E6" s="241"/><c r="F6" s="242" t="n"><v>2</v></c><c r="G6" s="270"/><c r="H6" s="279" t="n"><v>4</v></c><c r="I6" s="241"/><c r="J6" s="242" t="n"><v>2</v></c><c r="K6" s="241"/><c r="L6" s="242" t="n"><v>2</v></c><c r="M6" s="241"/><c r="N6" s="253" t="n"><v>2</v></c><c r="O6" s="241"/><c r="P6" s="242" t="n"><v>4</v></c><c r="Q6" s="259"/><c r="R6" s="242" t="n"><v>2</v></c><c r="S6" s="241"/><c r="T6" s="242" t="n"><v>2</v></c><c r="U6" s="241"/><c r="V6" s="242" t="n"><v>4</v></c></row><row r="7"><c r="B7" s="226"/><c r="C7" s="289"/><c r="D7" s="290"/><c r="E7" s="289"/><c r="F7" s="290"/><c r="G7" s="267"/><c r="H7" s="280"/><c r="I7" s="289"/><c r="J7" s="290"/><c r="K7" s="289"/><c r="L7" s="290"/><c r="M7" s="289"/><c r="N7" s="254"/><c r="O7" s="289"/><c r="P7" s="290"/><c r="Q7" s="260"/><c r="R7" s="290"/><c r="S7" s="289"/><c r="T7" s="290"/><c r="U7" s="289"/><c r="V7" s="290"/></row><row r="8"><c r="B8" s="226"/><c r="C8" s="289"/><c r="D8" s="290"/><c r="E8" s="289"/><c r="F8" s="290"/><c r="G8" s="267"/><c r="H8" s="280"/><c r="I8" s="289"/><c r="J8" s="290"/><c r="K8" s="289"/><c r="L8" s="290"/><c r="M8" s="289"/><c r="N8" s="254"/><c r="O8" s="289"/><c r="P8" s="290"/><c r="Q8" s="260"/><c r="R8" s="290"/><c r="S8" s="289"/><c r="T8" s="290"/><c r="U8" s="289"/><c r="V8" s="290"/></row><row r="9"><c r="B9" s="226"/><c r="C9" s="289"/><c r="D9" s="290"/><c r="E9" s="289"/><c r="F9" s="290"/><c r="G9" s="267"/><c r="H9" s="280"/><c r="I9" s="289"/><c r="J9" s="290"/><c r="K9" s="289"/><c r="L9" s="290"/><c r="M9" s="289"/><c r="N9" s="254"/><c r="O9" s="289"/><c r="P9" s="290"/><c r="Q9" s="260"/><c r="R9" s="290"/><c r="S9" s="289"/><c r="T9" s="290"/><c r="U9" s="289"/><c r="V9" s="290"/></row><row r="10"><c r="B10" s="226"/><c r="C10" s="289"/><c r="D10" s="290"/><c r="E10" s="289"/><c r="F10" s="290"/><c r="G10" s="267"/><c r="H10" s="280"/><c r="I10" s="289"/><c r="J10" s="290"/><c r="K10" s="289"/><c r="L10" s="290"/><c r="M10" s="289"/><c r="N10" s="254"/><c r="O10" s="289"/><c r="P10" s="290"/><c r="Q10" s="260"/><c r="R10" s="290"/><c r="S10" s="289"/><c r="T10" s="290"/><c r="U10" s="289"/><c r="V10" s="290"/></row><row r="11"><c r="B11" s="226"/><c r="C11" s="289"/><c r="D11" s="290"/><c r="E11" s="289"/><c r="F11" s="290"/><c r="G11" s="267"/><c r="H11" s="280"/><c r="I11" s="289"/><c r="J11" s="290"/><c r="K11" s="289"/><c r="L11" s="290"/><c r="M11" s="289"/><c r="N11" s="254"/><c r="O11" s="289"/><c r="P11" s="290"/><c r="Q11" s="260"/><c r="R11" s="290"/><c r="S11" s="289"/><c r="T11" s="290"/><c r="U11" s="289"/><c r="V11" s="290"/></row><row r="12"><c r="B12" s="226"/><c r="C12" s="243"/><c r="D12" s="252"/><c r="E12" s="243"/><c r="F12" s="252"/><c r="G12" s="272"/><c r="H12" s="281"/><c r="I12" s="243"/><c r="J12" s="252"/><c r="K12" s="243"/><c r="L12" s="252"/><c r="M12" s="243"/><c r="N12" s="255"/><c r="O12" s="289"/><c r="P12" s="290"/><c r="Q12" s="261"/><c r="R12" s="252"/><c r="S12" s="243"/><c r="T12" s="252"/><c r="U12" s="243"/><c r="V12" s="252"/></row><row r="13" ht="15" customHeight="1"><c r="B13" s="245" t="s"><v>81</v></c><c r="C13" s="246" t="n"><f>SUM(C5:C12)</f><v>25</v></c><c r="D13" s="247" t="n"><f>SUM(D5:D11)</f><v>10</v></c><c r="E13" s="246" t="n"><f>SUM(E5:E11)</f><v>30</v></c><c r="F13" s="247" t="n"><f>SUM(F5:F12)</f><v>12</v></c><c r="G13" s="248" t="n"><f>SUM(G5:G12)</f><v>30</v></c><c r="H13" s="249" t="n"><f>SUM(H5:H12)</f><v>14</v></c><c r="I13" s="246" t="n"><f>SUM(I5:I11)</f><v>30</v></c><c r="J13" s="247" t="n"><f t="shared" ref="J13:P13" si="0">SUM(J5:J12)</f><v>12</v></c><c r="K13" s="246" t="n"><f t="shared" si="0"/><v>15</v></c><c r="L13" s="247" t="n"><f t="shared" si="0"/><v>2</v></c><c r="M13" s="246" t="n"><f t="shared" si="0"/><v>15</v></c><c r="N13" s="256" t="n"><f t="shared" si="0"/><v>2</v></c><c r="O13" s="265" t="n"><f t="shared" si="0"/><v>15</v></c><c r="P13" s="266" t="n"><f t="shared" si="0"/><v>4</v></c><c r="Q13" s="262"/><c r="R13" s="247" t="n"><f>SUM(R5:R12)</f><v>2</v></c><c r="S13" s="246"/><c r="T13" s="247" t="n"><f>SUM(T5:T12)</f><v>2</v></c><c r="U13" s="246"/><c r="V13" s="247" t="n"><f>SUM(V5:V12)</f><v>4</v></c></row><row r="14" ht="15" customHeight="1"><c r="B14" s="1"/><c r="C14" s="1"/><c r="D14" s="1"/><c r="E14" s="1"/><c r="F14" s="1"/><c r="G14" s="1"/><c r="H14" s="1"/><c r="I14" s="1"/><c r="J14" s="1"/><c r="K14" s="1"/></row></sheetData><mergeCells count="10"><mergeCell ref="C3:D3"/><mergeCell ref="E3:F3"/><mergeCell ref="G3:H3"/><mergeCell ref="I3:J3"/><mergeCell ref="K3:L3"/><mergeCell ref="S3:T3"/><mergeCell ref="U3:V3"/><mergeCell ref="M3:N3"/><mergeCell ref="O3:P3"/><mergeCell ref="Q3:R3"/></mergeCells><pageMargins left="0.7" right="0.7" top="0.75" bottom="0.75" header="0.3" footer="0.3"/><pageSetup paperSize="9" scale="58" orientation="landscape" r:id="rId2"/>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4"/>
  </sheetPr>
  <dimension ref="A1"/>
  <sheetViews>
    <sheetView workbookViewId="0">
      <selection activeCell="G9" sqref="G9"/>
    </sheetView>
  </sheetViews>
  <sheetFormatPr defaultRowHeight="15.0" baseColWidth="10"/>
  <sheetData>
    <row r="3">
      <c r="B3" s="308" t="s">
        <v>20</v>
      </c>
      <c r="C3" s="295"/>
      <c r="D3" s="295"/>
      <c r="E3" s="29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" customHeight="1">
      <c r="B4" s="15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B5" s="300" t="s">
        <v>21</v>
      </c>
      <c r="C5" s="301"/>
      <c r="D5" s="164" t="n">
        <v>2023</v>
      </c>
      <c r="E5" s="166"/>
      <c r="F5" s="164" t="n">
        <v>2024</v>
      </c>
      <c r="G5" s="166"/>
      <c r="H5" s="164" t="n">
        <v>2025</v>
      </c>
      <c r="I5" s="166"/>
      <c r="J5" s="164" t="n">
        <v>2026</v>
      </c>
      <c r="K5" s="166"/>
      <c r="L5" s="164" t="n">
        <v>2027</v>
      </c>
      <c r="M5" s="166"/>
      <c r="N5" s="297" t="n">
        <v>2028</v>
      </c>
      <c r="O5" s="299"/>
      <c r="P5" s="1"/>
      <c r="Q5" s="1"/>
    </row>
    <row r="6">
      <c r="B6" s="303"/>
      <c r="C6" s="296"/>
      <c r="D6" s="298" t="s">
        <v>14</v>
      </c>
      <c r="E6" s="302" t="s">
        <v>6</v>
      </c>
      <c r="F6" s="298" t="s">
        <v>14</v>
      </c>
      <c r="G6" s="302" t="s">
        <v>6</v>
      </c>
      <c r="H6" s="298" t="s">
        <v>14</v>
      </c>
      <c r="I6" s="302" t="s">
        <v>6</v>
      </c>
      <c r="J6" s="298" t="s">
        <v>14</v>
      </c>
      <c r="K6" s="302" t="s">
        <v>6</v>
      </c>
      <c r="L6" s="298" t="s">
        <v>14</v>
      </c>
      <c r="M6" s="302" t="s">
        <v>6</v>
      </c>
      <c r="N6" s="304" t="s">
        <v>14</v>
      </c>
      <c r="O6" s="304" t="s">
        <v>6</v>
      </c>
      <c r="P6" s="305" t="s">
        <v>10</v>
      </c>
      <c r="Q6" s="1"/>
    </row>
    <row r="7">
      <c r="B7" s="157" t="s">
        <v>22</v>
      </c>
      <c r="C7" s="294" t="s">
        <v>78</v>
      </c>
      <c r="D7" s="157" t="n">
        <v>16</v>
      </c>
      <c r="E7" s="157"/>
      <c r="F7" s="157" t="n">
        <v>16</v>
      </c>
      <c r="G7" s="157"/>
      <c r="H7" s="157" t="n">
        <v>16</v>
      </c>
      <c r="I7" s="157"/>
      <c r="J7" s="157" t="n">
        <v>16</v>
      </c>
      <c r="K7" s="157"/>
      <c r="L7" s="157" t="n">
        <v>16</v>
      </c>
      <c r="M7" s="157"/>
      <c r="N7" s="157"/>
      <c r="O7" s="157"/>
      <c r="P7" s="157" t="s">
        <v>23</v>
      </c>
      <c r="Q7" s="1"/>
    </row>
    <row r="8">
      <c r="B8" s="292" t="s">
        <v>12</v>
      </c>
      <c r="C8" s="293" t="s">
        <v>127</v>
      </c>
      <c r="D8" s="292"/>
      <c r="E8" s="292"/>
      <c r="F8" s="292" t="n">
        <v>5</v>
      </c>
      <c r="G8" s="292"/>
      <c r="H8" s="292" t="n">
        <v>5</v>
      </c>
      <c r="I8" s="292"/>
      <c r="J8" s="292" t="n">
        <v>5</v>
      </c>
      <c r="K8" s="292"/>
      <c r="L8" s="292"/>
      <c r="M8" s="292"/>
      <c r="N8" s="292"/>
      <c r="O8" s="292"/>
      <c r="P8" s="157"/>
      <c r="Q8" s="1"/>
    </row>
    <row r="9">
      <c r="B9" s="292" t="s">
        <v>12</v>
      </c>
      <c r="C9" s="293" t="s">
        <v>102</v>
      </c>
      <c r="D9" s="292"/>
      <c r="E9" s="292"/>
      <c r="F9" s="292" t="n">
        <f>3/12*34</f>
        <v>8.5</v>
      </c>
      <c r="G9" s="292" t="n">
        <f>3/12*16</f>
        <v>4</v>
      </c>
      <c r="H9" s="292" t="n">
        <v>34</v>
      </c>
      <c r="I9" s="292" t="n">
        <v>16</v>
      </c>
      <c r="J9" s="292" t="n">
        <v>34</v>
      </c>
      <c r="K9" s="292" t="n">
        <v>16</v>
      </c>
      <c r="L9" s="292" t="n">
        <v>34</v>
      </c>
      <c r="M9" s="292" t="n">
        <v>16</v>
      </c>
      <c r="N9" s="292" t="n">
        <v>34</v>
      </c>
      <c r="O9" s="292" t="n">
        <v>16</v>
      </c>
      <c r="P9" s="157"/>
      <c r="Q9" s="1"/>
    </row>
    <row r="10">
      <c r="B10" s="157"/>
      <c r="C10" s="294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"/>
    </row>
    <row r="11">
      <c r="B11" s="292"/>
      <c r="C11" s="293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  <c r="O11" s="292"/>
      <c r="P11" s="292"/>
    </row>
    <row r="12">
      <c r="B12" s="157"/>
      <c r="C12" s="306" t="s">
        <v>24</v>
      </c>
      <c r="D12" s="307" t="n">
        <f>SUM(D9:D11)</f>
        <v>0</v>
      </c>
      <c r="E12" s="307" t="n">
        <f>SUM(E9:E11)</f>
        <v>0</v>
      </c>
      <c r="F12" s="307" t="n">
        <f>SUM(F7:F11)</f>
        <v>29.5</v>
      </c>
      <c r="G12" s="307" t="n">
        <f>SUM(G9:G11)</f>
        <v>4</v>
      </c>
      <c r="H12" s="307" t="n">
        <f>SUM(H7:H11)</f>
        <v>55</v>
      </c>
      <c r="I12" s="307" t="n">
        <f t="shared" ref="I12:O12" si="0">SUM(I9:I11)</f>
        <v>16</v>
      </c>
      <c r="J12" s="307" t="n">
        <f>SUM(J7:J11)</f>
        <v>55</v>
      </c>
      <c r="K12" s="307" t="n">
        <f t="shared" si="0"/>
        <v>16</v>
      </c>
      <c r="L12" s="307" t="n">
        <f t="shared" si="0"/>
        <v>34</v>
      </c>
      <c r="M12" s="307" t="n">
        <f t="shared" si="0"/>
        <v>16</v>
      </c>
      <c r="N12" s="307" t="n">
        <f t="shared" si="0"/>
        <v>34</v>
      </c>
      <c r="O12" s="307" t="n">
        <f t="shared" si="0"/>
        <v>16</v>
      </c>
      <c r="P12" s="157"/>
      <c r="Q12" s="1"/>
    </row>
    <row r="13">
      <c r="B13" s="157"/>
      <c r="C13" s="294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"/>
    </row>
    <row r="14">
      <c r="B14" s="157"/>
      <c r="C14" s="294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"/>
    </row>
    <row r="15">
      <c r="B15" s="157"/>
      <c r="C15" s="294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"/>
    </row>
    <row r="16">
      <c r="B16" s="157"/>
      <c r="C16" s="294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"/>
    </row>
    <row r="17">
      <c r="B17" s="157"/>
      <c r="C17" s="294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"/>
    </row>
    <row r="18">
      <c r="B18" s="157"/>
      <c r="C18" s="294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"/>
    </row>
    <row r="19">
      <c r="B19" s="157"/>
      <c r="C19" s="294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"/>
    </row>
    <row r="20">
      <c r="B20" s="157"/>
      <c r="C20" s="294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"/>
    </row>
    <row r="21">
      <c r="B21" s="157"/>
      <c r="C21" s="294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"/>
    </row>
    <row r="22">
      <c r="B22" s="157"/>
      <c r="C22" s="294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7">
    <mergeCell ref="N5:O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5"/>
  </sheetPr>
  <dimension ref="A1"/>
  <sheetViews>
    <sheetView topLeftCell="B1" workbookViewId="0">
      <selection activeCell="K20" sqref="K20"/>
    </sheetView>
  </sheetViews>
  <sheetFormatPr defaultRowHeight="15.0" baseColWidth="10"/>
  <cols>
    <col min="2" max="2" width="15" hidden="0" customWidth="1"/>
    <col min="3" max="3" width="21.1796875" hidden="0" customWidth="1"/>
    <col min="4" max="4" width="8.54296875" hidden="0" customWidth="1"/>
    <col min="5" max="5" width="5.54296875" hidden="0" customWidth="1"/>
    <col min="6" max="6" width="4.54296875" hidden="0" customWidth="1"/>
    <col min="7" max="7" width="6.54296875" hidden="0" customWidth="1"/>
    <col min="8" max="8" width="5.453125" hidden="0" customWidth="1"/>
    <col min="9" max="9" width="6.1796875" hidden="0" customWidth="1"/>
  </cols>
  <sheetData>
    <row r="1">
      <c r="B1" s="1" t="s">
        <v>89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" customHeight="1">
      <c r="B3" s="162" t="s">
        <v>18</v>
      </c>
      <c r="C3" s="163"/>
      <c r="D3" s="164" t="n">
        <v>2022</v>
      </c>
      <c r="E3" s="165"/>
      <c r="F3" s="167" t="n">
        <v>2023</v>
      </c>
      <c r="G3" s="168"/>
      <c r="H3" s="159" t="n">
        <v>2024</v>
      </c>
      <c r="I3" s="160"/>
      <c r="J3" s="1"/>
      <c r="K3" s="1"/>
      <c r="L3" s="1"/>
    </row>
    <row r="4" ht="15" customHeight="1">
      <c r="B4" s="173"/>
      <c r="C4" s="174"/>
      <c r="D4" s="191" t="s">
        <v>47</v>
      </c>
      <c r="E4" s="146" t="s">
        <v>48</v>
      </c>
      <c r="F4" s="150" t="s">
        <v>47</v>
      </c>
      <c r="G4" s="149" t="s">
        <v>48</v>
      </c>
      <c r="H4" s="152" t="s">
        <v>47</v>
      </c>
      <c r="I4" s="148" t="s">
        <v>48</v>
      </c>
      <c r="J4" s="1"/>
      <c r="K4" s="1"/>
      <c r="L4" s="1"/>
    </row>
    <row r="5">
      <c r="B5" s="177" t="s">
        <v>22</v>
      </c>
      <c r="C5" s="178" t="s">
        <v>17</v>
      </c>
      <c r="D5" s="186"/>
      <c r="E5" s="179" t="n">
        <v>20</v>
      </c>
      <c r="F5" s="172"/>
      <c r="G5" s="157" t="n">
        <v>20</v>
      </c>
      <c r="H5" s="170"/>
      <c r="I5" s="157"/>
      <c r="J5" s="1"/>
      <c r="K5" s="1"/>
      <c r="L5" s="1"/>
    </row>
    <row r="6">
      <c r="B6" s="170" t="s">
        <v>50</v>
      </c>
      <c r="C6" s="169" t="s">
        <v>41</v>
      </c>
      <c r="D6" s="172" t="n">
        <v>16</v>
      </c>
      <c r="E6" s="157"/>
      <c r="F6" s="172"/>
      <c r="G6" s="157"/>
      <c r="H6" s="170"/>
      <c r="I6" s="157"/>
      <c r="J6" s="1"/>
      <c r="K6" s="1"/>
      <c r="L6" s="1"/>
    </row>
    <row r="7">
      <c r="B7" s="233" t="s">
        <v>22</v>
      </c>
      <c r="C7" s="234" t="s">
        <v>42</v>
      </c>
      <c r="D7" s="172" t="n">
        <v>17</v>
      </c>
      <c r="E7" s="157"/>
      <c r="F7" s="172" t="n">
        <v>17</v>
      </c>
      <c r="G7" s="157"/>
      <c r="H7" s="170" t="n">
        <v>17</v>
      </c>
      <c r="I7" s="157"/>
      <c r="J7" s="1"/>
      <c r="K7" s="1"/>
      <c r="L7" s="1"/>
    </row>
    <row r="8" ht="15" customHeight="1">
      <c r="B8" s="181" t="s">
        <v>43</v>
      </c>
      <c r="C8" s="182"/>
      <c r="D8" s="187" t="n">
        <f>SUM(D5:D7)</f>
        <v>33</v>
      </c>
      <c r="E8" s="188" t="n">
        <f>SUM(E5:E7)</f>
        <v>20</v>
      </c>
      <c r="F8" s="187" t="n">
        <f>SUM(F5:F7)</f>
        <v>17</v>
      </c>
      <c r="G8" s="188" t="n">
        <f>SUM(G5:G7)</f>
        <v>20</v>
      </c>
      <c r="H8" s="309" t="n">
        <f>SUM(H5:H7)</f>
        <v>17</v>
      </c>
      <c r="I8" s="188"/>
      <c r="J8" s="1"/>
      <c r="K8" s="1"/>
      <c r="L8" s="1"/>
    </row>
    <row r="9" ht="15.5" customHeight="1"/>
    <row r="10" ht="15" customHeight="1">
      <c r="A10" s="310"/>
    </row>
    <row r="11" ht="15" customHeight="1">
      <c r="B11" s="1" t="s">
        <v>63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5" customHeight="1">
      <c r="B12" s="162" t="s">
        <v>18</v>
      </c>
      <c r="C12" s="163"/>
      <c r="D12" s="164" t="n">
        <v>2022</v>
      </c>
      <c r="E12" s="165"/>
      <c r="F12" s="167" t="n">
        <v>2023</v>
      </c>
      <c r="G12" s="168"/>
      <c r="H12" s="159" t="n">
        <v>2024</v>
      </c>
      <c r="I12" s="160"/>
      <c r="J12" s="159" t="n">
        <v>2025</v>
      </c>
      <c r="K12" s="160"/>
      <c r="L12" s="161"/>
    </row>
    <row r="13" ht="15" customHeight="1">
      <c r="B13" s="173"/>
      <c r="C13" s="174"/>
      <c r="D13" s="191" t="s">
        <v>47</v>
      </c>
      <c r="E13" s="146" t="s">
        <v>48</v>
      </c>
      <c r="F13" s="150" t="s">
        <v>47</v>
      </c>
      <c r="G13" s="149" t="s">
        <v>48</v>
      </c>
      <c r="H13" s="152" t="s">
        <v>47</v>
      </c>
      <c r="I13" s="148" t="s">
        <v>48</v>
      </c>
      <c r="J13" s="152" t="s">
        <v>47</v>
      </c>
      <c r="K13" s="148" t="s">
        <v>48</v>
      </c>
      <c r="L13" s="153" t="s">
        <v>46</v>
      </c>
    </row>
    <row r="14">
      <c r="B14" s="211" t="s">
        <v>12</v>
      </c>
      <c r="C14" s="213" t="s">
        <v>88</v>
      </c>
      <c r="D14" s="214"/>
      <c r="E14" s="176"/>
      <c r="F14" s="214"/>
      <c r="G14" s="176"/>
      <c r="H14" s="214" t="n">
        <v>15</v>
      </c>
      <c r="I14" s="176"/>
      <c r="J14" s="214" t="n">
        <v>15</v>
      </c>
      <c r="K14" s="176"/>
      <c r="L14" s="212"/>
    </row>
    <row r="15">
      <c r="B15" s="211" t="s">
        <v>12</v>
      </c>
      <c r="C15" s="213"/>
      <c r="D15" s="214"/>
      <c r="E15" s="176"/>
      <c r="F15" s="214"/>
      <c r="G15" s="176"/>
      <c r="H15" s="214"/>
      <c r="I15" s="176"/>
      <c r="J15" s="214"/>
      <c r="K15" s="176"/>
      <c r="L15" s="212"/>
    </row>
    <row r="16" ht="15" customHeight="1">
      <c r="B16" s="181" t="s">
        <v>43</v>
      </c>
      <c r="C16" s="182"/>
      <c r="D16" s="187"/>
      <c r="E16" s="188"/>
      <c r="F16" s="187"/>
      <c r="G16" s="188"/>
      <c r="H16" s="187" t="n">
        <f>SUM(H14:H15)</f>
        <v>15</v>
      </c>
      <c r="I16" s="188"/>
      <c r="J16" s="187" t="n">
        <f>SUM(J14:J15)</f>
        <v>15</v>
      </c>
      <c r="K16" s="188"/>
      <c r="L16" s="155"/>
    </row>
    <row r="17" ht="15" customHeight="1"/>
  </sheetData>
  <mergeCells count="9">
    <mergeCell ref="H3:I3"/>
    <mergeCell ref="B3:C3"/>
    <mergeCell ref="D3:E3"/>
    <mergeCell ref="F3:G3"/>
    <mergeCell ref="J12:L12"/>
    <mergeCell ref="B12:C12"/>
    <mergeCell ref="D12:E12"/>
    <mergeCell ref="F12:G12"/>
    <mergeCell ref="H12:I12"/>
  </mergeCells>
  <pageMargins left="0.7" right="0.7" top="0.75" bottom="0.75" header="0.3" footer="0.3"/>
  <pageSetup orientation="landscape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O7" sqref="O7"/>
    </sheetView>
  </sheetViews>
  <sheetFormatPr defaultRowHeight="15.0" baseColWidth="10"/>
  <sheetData>
    <row r="1">
      <c r="A1" s="1" t="s">
        <v>55</v>
      </c>
      <c r="B1" s="1"/>
      <c r="C1" s="1"/>
      <c r="D1" s="1"/>
      <c r="E1" s="1"/>
    </row>
    <row r="2" ht="15" customHeight="1">
      <c r="A2" s="1"/>
    </row>
    <row r="3" ht="15" customHeight="1">
      <c r="A3" s="318" t="s">
        <v>130</v>
      </c>
      <c r="B3" s="163"/>
      <c r="C3" s="164" t="n">
        <v>2023</v>
      </c>
      <c r="D3" s="165"/>
      <c r="E3" s="166"/>
      <c r="F3" s="164" t="n">
        <v>2024</v>
      </c>
      <c r="G3" s="165"/>
      <c r="H3" s="165"/>
      <c r="I3" s="164" t="n">
        <v>2025</v>
      </c>
      <c r="J3" s="165"/>
      <c r="K3" s="166"/>
      <c r="L3" s="167" t="n">
        <v>2026</v>
      </c>
      <c r="M3" s="168"/>
      <c r="N3" s="168"/>
      <c r="O3" s="159" t="n">
        <v>2027</v>
      </c>
      <c r="P3" s="160"/>
      <c r="Q3" s="161"/>
    </row>
    <row r="4" ht="15" customHeight="1">
      <c r="A4" s="173"/>
      <c r="B4" s="174"/>
      <c r="C4" s="184" t="s">
        <v>47</v>
      </c>
      <c r="D4" s="175" t="s">
        <v>48</v>
      </c>
      <c r="E4" s="185" t="s">
        <v>46</v>
      </c>
      <c r="F4" s="189" t="s">
        <v>47</v>
      </c>
      <c r="G4" s="183" t="s">
        <v>48</v>
      </c>
      <c r="H4" s="190" t="s">
        <v>46</v>
      </c>
      <c r="I4" s="191" t="s">
        <v>47</v>
      </c>
      <c r="J4" s="146" t="s">
        <v>48</v>
      </c>
      <c r="K4" s="147" t="s">
        <v>46</v>
      </c>
      <c r="L4" s="150" t="s">
        <v>47</v>
      </c>
      <c r="M4" s="149" t="s">
        <v>48</v>
      </c>
      <c r="N4" s="151" t="s">
        <v>46</v>
      </c>
      <c r="O4" s="152" t="s">
        <v>47</v>
      </c>
      <c r="P4" s="148" t="s">
        <v>48</v>
      </c>
      <c r="Q4" s="153" t="s">
        <v>46</v>
      </c>
    </row>
    <row r="5">
      <c r="A5" s="311" t="s">
        <v>12</v>
      </c>
      <c r="B5" s="311" t="s">
        <v>131</v>
      </c>
      <c r="C5" s="312"/>
      <c r="D5" s="313"/>
      <c r="E5" s="314"/>
      <c r="F5" s="312" t="n">
        <v>30</v>
      </c>
      <c r="G5" s="313"/>
      <c r="H5" s="314"/>
      <c r="I5" s="312"/>
      <c r="J5" s="313"/>
      <c r="K5" s="314"/>
      <c r="L5" s="312"/>
      <c r="M5" s="313"/>
      <c r="N5" s="314"/>
      <c r="O5" s="312"/>
      <c r="P5" s="313"/>
      <c r="Q5" s="314"/>
    </row>
    <row r="6">
      <c r="A6" s="315" t="s">
        <v>12</v>
      </c>
      <c r="B6" s="315" t="s">
        <v>132</v>
      </c>
      <c r="C6" s="316"/>
      <c r="D6" s="292"/>
      <c r="E6" s="317"/>
      <c r="F6" s="316" t="n">
        <f>10*5/12</f>
        <v>4.166666666666667</v>
      </c>
      <c r="G6" s="292"/>
      <c r="H6" s="317"/>
      <c r="I6" s="316" t="n">
        <v>10</v>
      </c>
      <c r="J6" s="292"/>
      <c r="K6" s="317"/>
      <c r="L6" s="316" t="n">
        <v>10</v>
      </c>
      <c r="M6" s="292"/>
      <c r="N6" s="317"/>
      <c r="O6" s="316" t="n">
        <f>10*7/12</f>
        <v>5.833333333333333</v>
      </c>
      <c r="P6" s="292"/>
      <c r="Q6" s="317"/>
    </row>
    <row r="7" ht="15" customHeight="1">
      <c r="A7" s="181" t="s">
        <v>43</v>
      </c>
      <c r="B7" s="182"/>
      <c r="C7" s="187"/>
      <c r="D7" s="188"/>
      <c r="E7" s="155"/>
      <c r="F7" s="187" t="n">
        <f>F5+F6</f>
        <v>34.166666666666664</v>
      </c>
      <c r="G7" s="188"/>
      <c r="H7" s="155" t="n">
        <f>F7/2</f>
        <v>17.083333333333332</v>
      </c>
      <c r="I7" s="187" t="n">
        <f>I5+I6</f>
        <v>10</v>
      </c>
      <c r="J7" s="188"/>
      <c r="K7" s="155" t="n">
        <f>I7/2</f>
        <v>5</v>
      </c>
      <c r="L7" s="187" t="n">
        <f>L5+L6</f>
        <v>10</v>
      </c>
      <c r="M7" s="188"/>
      <c r="N7" s="155"/>
      <c r="O7" s="187" t="n">
        <f>O5+O6</f>
        <v>5.833333333333333</v>
      </c>
      <c r="P7" s="188"/>
      <c r="Q7" s="155" t="n">
        <f>O7/2</f>
        <v>2.9166666666666665</v>
      </c>
    </row>
    <row r="8" ht="15.5" customHeight="1">
      <c r="A8" s="154" t="s">
        <v>49</v>
      </c>
      <c r="B8" s="176"/>
      <c r="C8" s="176"/>
      <c r="D8" s="158"/>
      <c r="E8" s="156" t="n">
        <f>C7+D7+E7</f>
        <v>0</v>
      </c>
      <c r="F8" s="176"/>
      <c r="G8" s="158"/>
      <c r="H8" s="156"/>
      <c r="I8" s="176"/>
      <c r="J8" s="158"/>
      <c r="K8" s="156"/>
      <c r="L8" s="176"/>
      <c r="M8" s="158"/>
      <c r="N8" s="156"/>
      <c r="O8" s="176"/>
      <c r="P8" s="158"/>
      <c r="Q8" s="156"/>
    </row>
  </sheetData>
  <mergeCells count="6">
    <mergeCell ref="O3:Q3"/>
    <mergeCell ref="A3:B3"/>
    <mergeCell ref="C3:E3"/>
    <mergeCell ref="F3:H3"/>
    <mergeCell ref="I3:K3"/>
    <mergeCell ref="L3:N3"/>
  </mergeCell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6" sqref="D16"/>
    </sheetView>
  </sheetViews>
  <sheetFormatPr defaultRowHeight="15.0" baseColWidth="10"/>
  <sheetData>
    <row r="1">
      <c r="A1" s="1" t="s">
        <v>133</v>
      </c>
    </row>
    <row r="2">
      <c r="A2" s="1" t="s">
        <v>55</v>
      </c>
      <c r="B2" s="1"/>
      <c r="C2" s="1"/>
      <c r="D2" s="1"/>
      <c r="E2" s="1"/>
    </row>
    <row r="3" ht="15" customHeight="1">
      <c r="A3" s="1"/>
    </row>
    <row r="4" ht="15" customHeight="1">
      <c r="A4" s="318" t="s">
        <v>133</v>
      </c>
      <c r="B4" s="163"/>
      <c r="C4" s="164" t="n">
        <v>2023</v>
      </c>
      <c r="D4" s="165"/>
      <c r="E4" s="166"/>
      <c r="F4" s="164" t="n">
        <v>2024</v>
      </c>
      <c r="G4" s="165"/>
      <c r="H4" s="165"/>
      <c r="I4" s="164" t="n">
        <v>2025</v>
      </c>
      <c r="J4" s="165"/>
      <c r="K4" s="166"/>
      <c r="L4" s="167" t="n">
        <v>2026</v>
      </c>
      <c r="M4" s="168"/>
      <c r="N4" s="168"/>
      <c r="O4" s="159" t="n">
        <v>2027</v>
      </c>
      <c r="P4" s="160"/>
      <c r="Q4" s="161"/>
    </row>
    <row r="5" ht="15" customHeight="1">
      <c r="A5" s="173"/>
      <c r="B5" s="174"/>
      <c r="C5" s="184" t="s">
        <v>47</v>
      </c>
      <c r="D5" s="175" t="s">
        <v>48</v>
      </c>
      <c r="E5" s="185" t="s">
        <v>46</v>
      </c>
      <c r="F5" s="189" t="s">
        <v>47</v>
      </c>
      <c r="G5" s="183" t="s">
        <v>48</v>
      </c>
      <c r="H5" s="190" t="s">
        <v>46</v>
      </c>
      <c r="I5" s="191" t="s">
        <v>47</v>
      </c>
      <c r="J5" s="146" t="s">
        <v>48</v>
      </c>
      <c r="K5" s="147" t="s">
        <v>46</v>
      </c>
      <c r="L5" s="150" t="s">
        <v>47</v>
      </c>
      <c r="M5" s="149" t="s">
        <v>48</v>
      </c>
      <c r="N5" s="151" t="s">
        <v>46</v>
      </c>
      <c r="O5" s="152" t="s">
        <v>47</v>
      </c>
      <c r="P5" s="148" t="s">
        <v>48</v>
      </c>
      <c r="Q5" s="153" t="s">
        <v>46</v>
      </c>
    </row>
    <row r="6">
      <c r="A6" s="315" t="s">
        <v>12</v>
      </c>
      <c r="B6" s="315" t="s">
        <v>132</v>
      </c>
      <c r="C6" s="316"/>
      <c r="D6" s="292"/>
      <c r="E6" s="317"/>
      <c r="F6" s="316" t="n">
        <f>10*5/12</f>
        <v>4.166666666666667</v>
      </c>
      <c r="G6" s="292"/>
      <c r="H6" s="317"/>
      <c r="I6" s="316" t="n">
        <v>10</v>
      </c>
      <c r="J6" s="292"/>
      <c r="K6" s="317"/>
      <c r="L6" s="316" t="n">
        <v>10</v>
      </c>
      <c r="M6" s="292"/>
      <c r="N6" s="317"/>
      <c r="O6" s="316" t="n">
        <f>10*3/12</f>
        <v>2.5</v>
      </c>
      <c r="P6" s="292"/>
      <c r="Q6" s="317"/>
    </row>
    <row r="7" ht="15" customHeight="1">
      <c r="A7" s="181" t="s">
        <v>43</v>
      </c>
      <c r="B7" s="182"/>
      <c r="C7" s="187"/>
      <c r="D7" s="188"/>
      <c r="E7" s="155"/>
      <c r="F7" s="187" t="n">
        <f>F6</f>
        <v>4.166666666666667</v>
      </c>
      <c r="G7" s="188"/>
      <c r="H7" s="155" t="n">
        <f>F7/2</f>
        <v>2.0833333333333335</v>
      </c>
      <c r="I7" s="187" t="n">
        <f>I6</f>
        <v>10</v>
      </c>
      <c r="J7" s="188"/>
      <c r="K7" s="155" t="n">
        <f>I7/2</f>
        <v>5</v>
      </c>
      <c r="L7" s="187" t="n">
        <f>L6</f>
        <v>10</v>
      </c>
      <c r="M7" s="188"/>
      <c r="N7" s="155"/>
      <c r="O7" s="187" t="n">
        <f>O6</f>
        <v>2.5</v>
      </c>
      <c r="P7" s="188"/>
      <c r="Q7" s="155" t="n">
        <f>O7/2</f>
        <v>1.25</v>
      </c>
    </row>
    <row r="8" ht="15.5" customHeight="1">
      <c r="A8" s="154" t="s">
        <v>49</v>
      </c>
      <c r="B8" s="176"/>
      <c r="C8" s="176"/>
      <c r="D8" s="158"/>
      <c r="E8" s="156" t="n">
        <f>C7+D7+E7</f>
        <v>0</v>
      </c>
      <c r="F8" s="176"/>
      <c r="G8" s="158"/>
      <c r="H8" s="156"/>
      <c r="I8" s="176"/>
      <c r="J8" s="158"/>
      <c r="K8" s="156"/>
      <c r="L8" s="176"/>
      <c r="M8" s="158"/>
      <c r="N8" s="156"/>
      <c r="O8" s="176"/>
      <c r="P8" s="158"/>
      <c r="Q8" s="156"/>
    </row>
  </sheetData>
  <mergeCells count="6">
    <mergeCell ref="O4:Q4"/>
    <mergeCell ref="A4:B4"/>
    <mergeCell ref="C4:E4"/>
    <mergeCell ref="F4:H4"/>
    <mergeCell ref="I4:K4"/>
    <mergeCell ref="L4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6"/>
  </sheetPr>
  <dimension ref="A1"/>
  <sheetViews>
    <sheetView workbookViewId="0">
      <selection activeCell="K17" sqref="K17"/>
    </sheetView>
  </sheetViews>
  <sheetFormatPr defaultRowHeight="15.0" baseColWidth="10"/>
  <cols>
    <col min="3" max="3" width="12.54296875" hidden="0" customWidth="1"/>
  </cols>
  <sheetData>
    <row r="3">
      <c r="B3" s="1" t="s">
        <v>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" customHeight="1">
      <c r="B5" s="162" t="s">
        <v>3</v>
      </c>
      <c r="C5" s="163"/>
      <c r="D5" s="164" t="n">
        <v>2020</v>
      </c>
      <c r="E5" s="165"/>
      <c r="F5" s="166"/>
      <c r="G5" s="164" t="n">
        <v>2021</v>
      </c>
      <c r="H5" s="165"/>
      <c r="I5" s="165"/>
      <c r="J5" s="164" t="n">
        <v>2022</v>
      </c>
      <c r="K5" s="165"/>
      <c r="L5" s="166"/>
      <c r="M5" s="167" t="n">
        <v>2023</v>
      </c>
      <c r="N5" s="168"/>
      <c r="O5" s="168"/>
      <c r="P5" s="159" t="n">
        <v>2024</v>
      </c>
      <c r="Q5" s="160"/>
      <c r="R5" s="161"/>
    </row>
    <row r="6" ht="15" customHeight="1">
      <c r="B6" s="173"/>
      <c r="C6" s="174"/>
      <c r="D6" s="184" t="s">
        <v>47</v>
      </c>
      <c r="E6" s="175" t="s">
        <v>48</v>
      </c>
      <c r="F6" s="185" t="s">
        <v>46</v>
      </c>
      <c r="G6" s="189" t="s">
        <v>47</v>
      </c>
      <c r="H6" s="183" t="s">
        <v>48</v>
      </c>
      <c r="I6" s="190" t="s">
        <v>46</v>
      </c>
      <c r="J6" s="191" t="s">
        <v>47</v>
      </c>
      <c r="K6" s="146" t="s">
        <v>48</v>
      </c>
      <c r="L6" s="147" t="s">
        <v>46</v>
      </c>
      <c r="M6" s="150" t="s">
        <v>47</v>
      </c>
      <c r="N6" s="149" t="s">
        <v>48</v>
      </c>
      <c r="O6" s="151" t="s">
        <v>46</v>
      </c>
      <c r="P6" s="152" t="s">
        <v>47</v>
      </c>
      <c r="Q6" s="148" t="s">
        <v>48</v>
      </c>
      <c r="R6" s="153" t="s">
        <v>46</v>
      </c>
    </row>
    <row r="7">
      <c r="B7" s="177" t="s">
        <v>22</v>
      </c>
      <c r="C7" s="178" t="s">
        <v>34</v>
      </c>
      <c r="D7" s="186" t="n">
        <v>50</v>
      </c>
      <c r="E7" s="179" t="n">
        <v>25</v>
      </c>
      <c r="F7" s="180"/>
      <c r="G7" s="214" t="n">
        <v>50</v>
      </c>
      <c r="H7" s="176" t="n">
        <v>25</v>
      </c>
      <c r="I7" s="158"/>
      <c r="J7" s="186" t="n">
        <v>50</v>
      </c>
      <c r="K7" s="179" t="n">
        <v>25</v>
      </c>
      <c r="L7" s="180"/>
      <c r="M7" s="172" t="n">
        <v>50</v>
      </c>
      <c r="N7" s="157" t="n">
        <v>25</v>
      </c>
      <c r="O7" s="226"/>
      <c r="P7" s="170" t="n">
        <f>(50/2)</f>
        <v>25</v>
      </c>
      <c r="Q7" s="157" t="n">
        <f>(25/2)</f>
        <v>12.5</v>
      </c>
      <c r="R7" s="171"/>
    </row>
    <row r="8">
      <c r="B8" s="170" t="s">
        <v>22</v>
      </c>
      <c r="C8" s="169" t="s">
        <v>52</v>
      </c>
      <c r="D8" s="172" t="n">
        <v>10</v>
      </c>
      <c r="E8" s="157"/>
      <c r="F8" s="171"/>
      <c r="G8" s="172" t="n">
        <v>10</v>
      </c>
      <c r="H8" s="157"/>
      <c r="I8" s="226"/>
      <c r="J8" s="172" t="n">
        <v>10</v>
      </c>
      <c r="K8" s="157"/>
      <c r="L8" s="171"/>
      <c r="M8" s="172" t="n">
        <v>10</v>
      </c>
      <c r="N8" s="157"/>
      <c r="O8" s="226"/>
      <c r="P8" s="170" t="n">
        <v>5</v>
      </c>
      <c r="Q8" s="157"/>
      <c r="R8" s="171"/>
    </row>
    <row r="9" ht="15" customHeight="1">
      <c r="B9" s="181" t="s">
        <v>43</v>
      </c>
      <c r="C9" s="182"/>
      <c r="D9" s="187" t="n">
        <f>SUM(D7:D8)</f>
        <v>60</v>
      </c>
      <c r="E9" s="188" t="n">
        <f>SUM(E7:E8)</f>
        <v>25</v>
      </c>
      <c r="F9" s="319" t="n">
        <f>(50/2)</f>
        <v>25</v>
      </c>
      <c r="G9" s="187" t="n">
        <f>SUM(G7:G8)</f>
        <v>60</v>
      </c>
      <c r="H9" s="188" t="n">
        <f>SUM(H7:H8)</f>
        <v>25</v>
      </c>
      <c r="I9" s="320" t="n">
        <f>(50/2)</f>
        <v>25</v>
      </c>
      <c r="J9" s="187" t="n">
        <f>SUM(J7:J8)</f>
        <v>60</v>
      </c>
      <c r="K9" s="188" t="n">
        <f>SUM(K7:K8)</f>
        <v>25</v>
      </c>
      <c r="L9" s="319" t="n">
        <f>(50/2)</f>
        <v>25</v>
      </c>
      <c r="M9" s="187" t="n">
        <f>SUM(M7:M8)</f>
        <v>60</v>
      </c>
      <c r="N9" s="188" t="n">
        <f>SUM(N7:N8)</f>
        <v>25</v>
      </c>
      <c r="O9" s="320" t="n">
        <f>(50/2)</f>
        <v>25</v>
      </c>
      <c r="P9" s="309" t="n">
        <f>SUM(P7:P8)</f>
        <v>30</v>
      </c>
      <c r="Q9" s="188" t="n">
        <f>SUM(Q7:Q8)</f>
        <v>12.5</v>
      </c>
      <c r="R9" s="322" t="n">
        <f>(30/2)</f>
        <v>15</v>
      </c>
    </row>
    <row r="10" ht="15.5" customHeight="1">
      <c r="B10" s="154" t="s">
        <v>49</v>
      </c>
      <c r="C10" s="176"/>
      <c r="D10" s="176"/>
      <c r="E10" s="158"/>
      <c r="F10" s="321"/>
      <c r="G10" s="232"/>
      <c r="H10" s="158"/>
      <c r="I10" s="237"/>
      <c r="J10" s="232"/>
      <c r="K10" s="212"/>
      <c r="L10" s="321"/>
      <c r="M10" s="211"/>
      <c r="N10" s="212"/>
      <c r="O10" s="238"/>
      <c r="P10" s="176"/>
      <c r="Q10" s="158"/>
      <c r="R10" s="321"/>
    </row>
  </sheetData>
  <mergeCells count="6">
    <mergeCell ref="P5:R5"/>
    <mergeCell ref="B5:C5"/>
    <mergeCell ref="D5:F5"/>
    <mergeCell ref="G5:I5"/>
    <mergeCell ref="J5:L5"/>
    <mergeCell ref="M5:O5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 standalone="yes"?>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mc:Ignorable="x14ac xr xr2 xr3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 <sheetPr><sheetPr codeName="Sheet7"><pageSetUpPr fitToPage="1"/></sheetPr> <dimension ref="A1"/> <sheetViews><sheetView zoomScale="87" zoomScaleNormal="87" workbookViewId="0"><selection activeCell="B17" sqref="B17"/></sheetView></sheetViews> <sheetFormatPr defaultRowHeight="15.0" baseColWidth="10"/> <cols><col min="1" max="1" width="11.54296875" hidden="0" customWidth="1"/></cols><sheetData><row r="2"><c r="A2" s="1" t="s"><v>94</v></c></row><row r="3" ht="15" customHeight="1"/><row r="4" ht="15" customHeight="1"><c r="A4" s="323" t="s"><v>8</v></c><c r="B4" s="164" t="n"><v>2022</v></c><c r="C4" s="165"/><c r="D4" s="167" t="n"><v>2023</v></c><c r="E4" s="168"/><c r="F4" s="159" t="n"><v>2024</v></c><c r="G4" s="160"/><c r="H4" s="159" t="n"><v>2025</v></c><c r="I4" s="160"/><c r="J4" s="159" t="n"><v>2026</v></c><c r="K4" s="160"/><c r="L4" s="159" t="n"><v>2027</v></c><c r="M4" s="160"/><c r="N4" s="159" t="n"><v>2028</v></c><c r="O4" s="160"/></row><row r="5" ht="15" customHeight="1"><c r="A5" s="174" t="s"><v>22</v></c><c r="B5" s="191" t="s"><v>47</v></c><c r="C5" s="146" t="s"><v>48</v></c><c r="D5" s="150" t="s"><v>47</v></c><c r="E5" s="149" t="s"><v>48</v></c><c r="F5" s="152" t="s"><v>47</v></c><c r="G5" s="148" t="s"><v>48</v></c><c r="H5" s="152" t="s"><v>47</v></c><c r="I5" s="148" t="s"><v>48</v></c><c r="J5" s="152" t="s"><v>47</v></c><c r="K5" s="148" t="s"><v>48</v></c><c r="L5" s="152" t="s"><v>47</v></c><c r="M5" s="148" t="s"><v>48</v></c><c r="N5" s="152" t="s"><v>47</v></c><c r="O5" s="148" t="s"><v>48</v></c></row><row r="6"><c r="A6" s="169" t="s"><v>54</v></c><c r="B6" s="324" t="n"><v>10</v></c><c r="C6" s="325"/><c r="D6" s="324" t="n"><v>10</v></c><c r="E6" s="325"/><c r="F6" s="328" t="n"><v>5</v></c><c r="G6" s="325"/><c r="H6" s="328"/><c r="I6" s="325"/><c r="J6" s="328"/><c r="K6" s="325"/><c r="L6" s="328"/><c r="M6" s="325"/><c r="N6" s="328"/><c r="O6" s="325"/></row><row r="7"><c r="A7" s="234" t="s"><v>97</v></c><c r="B7" s="336" t="n"><v>10</v></c><c r="C7" s="332"/><c r="D7" s="331"/><c r="E7" s="332"/><c r="F7" s="333"/><c r="G7" s="332"/><c r="H7" s="333"/><c r="I7" s="332"/><c r="J7" s="333"/><c r="K7" s="332"/><c r="L7" s="333"/><c r="M7" s="332"/><c r="N7" s="333"/><c r="O7" s="332"/></row><row r="8" ht="15" customHeight="1"><c r="A8" s="182" t="s"><v>24</v></c><c r="B8" s="326" t="n"><f>SUM(B6:B7)</f><v>20</v></c><c r="C8" s="327" t="n"><f>SUM(C7:C7)</f><v>0</v></c><c r="D8" s="326" t="n"><f>SUM(D6:D6)</f><v>10</v></c><c r="E8" s="327" t="n"><f>SUM(E7:E7)</f><v>0</v></c><c r="F8" s="329" t="n"><f>SUM(F6:F7)</f><v>5</v></c><c r="G8" s="327" t="n"><f>SUM(G7:G7)</f><v>0</v></c><c r="H8" s="329" t="n"><f>SUM(H6:H7)</f><v>0</v></c><c r="I8" s="327" t="n"><f>SUM(I7:I7)</f><v>0</v></c><c r="J8" s="329"/><c r="K8" s="327" t="n"><v>0</v></c><c r="L8" s="329" t="n"><f>SUM(L6:L6)</f><v>0</v></c><c r="M8" s="327" t="n"><v>0</v></c><c r="N8" s="329" t="n"><f>SUM(N6:N6)</f><v>0</v></c><c r="O8" s="327" t="n"><v>0</v></c></row><row r="9" ht="15" customHeight="1"><c r="A9" s="176" t="s"><v>53</v></c><c r="B9" s="232"/><c r="C9" s="212"/><c r="D9" s="211"/><c r="E9" s="212"/><c r="F9" s="176"/><c r="G9" s="158"/><c r="H9" s="176"/><c r="I9" s="158"/><c r="J9" s="176"/><c r="K9" s="158"/><c r="L9" s="176"/><c r="M9" s="158"/><c r="N9" s="176"/><c r="O9" s="158"/></row><row r="13"><c r="A13" s="335"/><c r="B13" s="334"/><c r="C13" s="334"/><c r="D13" s="334"/><c r="E13" s="334"/><c r="F13" s="334"/><c r="G13" s="334"/></row><row r="14"><c r="A14" t="s"><v>95</v></c><c r="F14"/><c r="G14" s="1"/></row><row r="15"><c r="A15" s="330" t="s"><v>96</v></c><c r="B15" s="331"/><c r="C15" s="332"/><c r="D15" s="331" t="n"><v>25</v></c><c r="E15" s="332" t="n"><v>10</v></c><c r="F15" s="333" t="n"><v>25</v></c><c r="G15" s="332" t="n"><v>10</v></c><c r="H15" s="333" t="n"><v>25</v></c><c r="I15" s="332" t="n"><v>10</v></c><c r="J15" s="333" t="n"><v>25</v></c><c r="K15" s="332" t="n"><v>10</v></c><c r="L15" s="333"/><c r="M15" s="332"/><c r="N15" s="333"/><c r="O15" s="332"/></row><row r="16"><c r="A16" s="330" t="s"><v>25</v></c><c r="B16" s="331"/><c r="C16" s="332" t="n"><v>5</v></c><c r="D16" s="331"/><c r="E16" s="332" t="n"><v>5</v></c><c r="F16" s="333"/><c r="G16" s="332"/><c r="H16" s="333"/><c r="I16" s="332"/><c r="J16" s="333"/><c r="K16" s="332"/><c r="L16" s="333"/><c r="M16" s="332"/><c r="N16" s="333"/><c r="O16" s="332"/></row><row r="17"><c r="A17" s="330" t="s"><v>102</v></c><c r="B17" s="331"/><c r="C17" s="332"/><c r="D17" s="331"/><c r="E17" s="332"/><c r="F17" s="333"/><c r="G17" s="332"/><c r="H17" s="333"/><c r="I17" s="332"/><c r="J17" s="333"/><c r="K17" s="332"/><c r="L17" s="333"/><c r="M17" s="332"/><c r="N17" s="333"/><c r="O17" s="332"/></row><row r="18"><c r="F18"/><c r="G18"/></row><row r="19"><c r="F19"/><c r="G19" s="1"/></row><row r="21"><c r="F21"/><c r="G21"/></row><row r="22"><c r="F22"/><c r="G22" s="1"/></row><row r="23"><c r="A23" s="1"/><c r="B23" s="1"/><c r="C23" s="1"/><c r="D23" s="1"/><c r="E23" s="1"/><c r="F23" s="1"/><c r="G23" s="1"/><c r="H23"/></row><row r="24"><c r="A24" s="1"/><c r="B24" s="1"/><c r="C24" s="1"/><c r="D24" s="1"/><c r="E24" s="1"/></row><row r="25"><c r="A25" s="1"/><c r="B25" s="1"/><c r="C25" s="1"/><c r="D25" s="1"/><c r="E25" s="1"/></row><row r="26"><c r="A26" s="1"/><c r="B26" s="1"/><c r="C26" s="1"/><c r="D26" s="1"/><c r="E26" s="1"/></row><row r="27"><c r="H27" s="1"/></row><row r="28"><c r="A28"/><c r="B28"/><c r="C28"/><c r="D28"/><c r="E28"/><c r="H28" s="1"/></row><row r="29"><c r="A29"/><c r="B29"/><c r="C29"/><c r="D29"/><c r="E29"/><c r="H29" s="1"/></row><row r="30"><c r="A30"/><c r="B30"/><c r="C30"/><c r="D30"/><c r="E30"/><c r="H30"/></row></sheetData><mergeCells count="7"><mergeCell ref="N4:O4"/><mergeCell ref="H4:I4"/><mergeCell ref="J4:K4"/><mergeCell ref="L4:M4"/><mergeCell ref="B4:C4"/><mergeCell ref="D4:E4"/><mergeCell ref="F4:G4"/></mergeCells><pageMargins left="0.7" right="0.7" top="0.75" bottom="0.75" header="0.3" footer="0.3"/><pageSetup scale="80" orientation="landscape" r:id="rId2"/>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zoomScale="81" zoomScaleNormal="81" workbookViewId="0">
      <selection activeCell="N31" sqref="N31"/>
    </sheetView>
  </sheetViews>
  <sheetFormatPr defaultRowHeight="15.0" baseColWidth="10"/>
  <cols>
    <col min="1" max="1" width="11.54296875" hidden="0" customWidth="1"/>
    <col min="2" max="2" width="20.54296875" hidden="0" customWidth="1"/>
  </cols>
  <sheetData>
    <row r="1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" customHeight="1">
      <c r="A3" s="162" t="s">
        <v>64</v>
      </c>
      <c r="B3" s="163"/>
      <c r="C3" s="164" t="n">
        <v>2022</v>
      </c>
      <c r="D3" s="165"/>
      <c r="E3" s="166"/>
      <c r="F3" s="167" t="n">
        <v>2023</v>
      </c>
      <c r="G3" s="168"/>
      <c r="H3" s="168"/>
      <c r="I3" s="159" t="n">
        <v>2024</v>
      </c>
      <c r="J3" s="160"/>
      <c r="K3" s="161"/>
      <c r="L3" s="159" t="n">
        <v>2025</v>
      </c>
      <c r="M3" s="160"/>
      <c r="N3" s="161"/>
      <c r="O3" s="159" t="n">
        <v>2026</v>
      </c>
      <c r="P3" s="160"/>
      <c r="Q3" s="161"/>
    </row>
    <row r="4" ht="15" customHeight="1">
      <c r="A4" s="173"/>
      <c r="B4" s="174"/>
      <c r="C4" s="191" t="s">
        <v>47</v>
      </c>
      <c r="D4" s="146" t="s">
        <v>48</v>
      </c>
      <c r="E4" s="147" t="s">
        <v>46</v>
      </c>
      <c r="F4" s="150" t="s">
        <v>47</v>
      </c>
      <c r="G4" s="149" t="s">
        <v>48</v>
      </c>
      <c r="H4" s="151" t="s">
        <v>46</v>
      </c>
      <c r="I4" s="152" t="s">
        <v>47</v>
      </c>
      <c r="J4" s="148" t="s">
        <v>48</v>
      </c>
      <c r="K4" s="153" t="s">
        <v>46</v>
      </c>
      <c r="L4" s="152" t="s">
        <v>47</v>
      </c>
      <c r="M4" s="148" t="s">
        <v>48</v>
      </c>
      <c r="N4" s="153" t="s">
        <v>46</v>
      </c>
      <c r="O4" s="152" t="s">
        <v>47</v>
      </c>
      <c r="P4" s="148" t="s">
        <v>48</v>
      </c>
      <c r="Q4" s="153" t="s">
        <v>46</v>
      </c>
    </row>
    <row r="5">
      <c r="A5" s="339" t="s">
        <v>22</v>
      </c>
      <c r="B5" s="1" t="s">
        <v>86</v>
      </c>
      <c r="C5" s="195" t="n">
        <f>(17+17)</f>
        <v>34</v>
      </c>
      <c r="D5" s="341"/>
      <c r="E5" s="342"/>
      <c r="F5" s="340" t="n">
        <f>(17)</f>
        <v>17</v>
      </c>
      <c r="G5" s="341"/>
      <c r="H5" s="343"/>
      <c r="I5" s="344"/>
      <c r="J5" s="154"/>
      <c r="K5" s="345"/>
      <c r="L5" s="344"/>
      <c r="M5" s="154"/>
      <c r="N5" s="345"/>
      <c r="O5" s="344"/>
      <c r="P5" s="154"/>
      <c r="Q5" s="345"/>
    </row>
    <row r="6" ht="15" customHeight="1">
      <c r="A6" s="211" t="s">
        <v>22</v>
      </c>
      <c r="B6" s="213" t="s">
        <v>65</v>
      </c>
      <c r="C6" s="195" t="n">
        <v>25</v>
      </c>
      <c r="D6" s="176"/>
      <c r="E6" s="212"/>
      <c r="F6" s="214" t="n">
        <v>30</v>
      </c>
      <c r="G6" s="176"/>
      <c r="H6" s="212"/>
      <c r="I6" s="214" t="n">
        <v>30</v>
      </c>
      <c r="J6" s="176"/>
      <c r="K6" s="212"/>
      <c r="L6" s="214" t="n">
        <v>10</v>
      </c>
      <c r="M6" s="176"/>
      <c r="N6" s="212"/>
      <c r="O6" s="214" t="n">
        <v>10</v>
      </c>
      <c r="P6" s="176"/>
      <c r="Q6" s="212"/>
    </row>
    <row r="7" ht="15" customHeight="1">
      <c r="A7" s="192" t="s">
        <v>43</v>
      </c>
      <c r="B7" s="215"/>
      <c r="C7" s="196" t="n">
        <f>SUM(C5:C6)</f>
        <v>59</v>
      </c>
      <c r="D7" s="216" t="n">
        <f>SUM(D6:D6)</f>
        <v>0</v>
      </c>
      <c r="E7" s="156" t="n">
        <f>C7/2</f>
        <v>29.5</v>
      </c>
      <c r="F7" s="187" t="n">
        <f>SUM(F5:F6)</f>
        <v>47</v>
      </c>
      <c r="G7" s="188" t="n">
        <f>SUM(G6:G6)</f>
        <v>0</v>
      </c>
      <c r="H7" s="156" t="n">
        <f>F7/2</f>
        <v>23.5</v>
      </c>
      <c r="I7" s="187" t="n">
        <f>SUM(I6:I6)</f>
        <v>30</v>
      </c>
      <c r="J7" s="188" t="n">
        <f>SUM(J6:J6)</f>
        <v>0</v>
      </c>
      <c r="K7" s="156" t="n">
        <f>I7/2</f>
        <v>15</v>
      </c>
      <c r="L7" s="187" t="n">
        <f>SUM(L6:L6)</f>
        <v>10</v>
      </c>
      <c r="M7" s="188"/>
      <c r="N7" s="155" t="n">
        <f>(15/2)</f>
        <v>7.5</v>
      </c>
      <c r="O7" s="187"/>
      <c r="P7" s="188"/>
      <c r="Q7" s="155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5" customHeight="1">
      <c r="A9" s="1" t="s">
        <v>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5" customHeight="1">
      <c r="A10" s="346" t="s">
        <v>64</v>
      </c>
      <c r="B10" s="347"/>
      <c r="C10" s="164" t="n">
        <v>2022</v>
      </c>
      <c r="D10" s="165"/>
      <c r="E10" s="165"/>
      <c r="F10" s="164" t="n">
        <v>2023</v>
      </c>
      <c r="G10" s="165"/>
      <c r="H10" s="165"/>
      <c r="I10" s="164" t="n">
        <v>2024</v>
      </c>
      <c r="J10" s="165"/>
      <c r="K10" s="165"/>
      <c r="L10" s="164" t="n">
        <v>2025</v>
      </c>
      <c r="M10" s="165"/>
      <c r="N10" s="165"/>
      <c r="O10" s="164" t="n">
        <v>2026</v>
      </c>
      <c r="P10" s="165"/>
      <c r="Q10" s="165"/>
    </row>
    <row r="11" ht="15" customHeight="1">
      <c r="A11" s="338"/>
      <c r="B11" s="174"/>
      <c r="C11" s="189" t="s">
        <v>47</v>
      </c>
      <c r="D11" s="183" t="s">
        <v>48</v>
      </c>
      <c r="E11" s="190" t="s">
        <v>46</v>
      </c>
      <c r="F11" s="191" t="s">
        <v>47</v>
      </c>
      <c r="G11" s="146" t="s">
        <v>48</v>
      </c>
      <c r="H11" s="147" t="s">
        <v>46</v>
      </c>
      <c r="I11" s="150" t="s">
        <v>47</v>
      </c>
      <c r="J11" s="149" t="s">
        <v>48</v>
      </c>
      <c r="K11" s="151" t="s">
        <v>46</v>
      </c>
      <c r="L11" s="152" t="s">
        <v>47</v>
      </c>
      <c r="M11" s="148" t="s">
        <v>48</v>
      </c>
      <c r="N11" s="153" t="s">
        <v>46</v>
      </c>
      <c r="O11" s="152" t="s">
        <v>47</v>
      </c>
      <c r="P11" s="148" t="s">
        <v>48</v>
      </c>
      <c r="Q11" s="153" t="s">
        <v>46</v>
      </c>
    </row>
    <row r="12" ht="15" customHeight="1">
      <c r="A12" s="211" t="s">
        <v>12</v>
      </c>
      <c r="B12" s="213" t="s">
        <v>85</v>
      </c>
      <c r="C12" s="214"/>
      <c r="D12" s="176"/>
      <c r="E12" s="212" t="n">
        <f>(C12/2)</f>
        <v>0</v>
      </c>
      <c r="F12" s="214" t="n">
        <v>10</v>
      </c>
      <c r="G12" s="176" t="n">
        <v>10</v>
      </c>
      <c r="H12" s="212"/>
      <c r="I12" s="214" t="n">
        <v>10</v>
      </c>
      <c r="J12" s="176" t="n">
        <v>10</v>
      </c>
      <c r="K12" s="212"/>
      <c r="L12" s="214" t="n">
        <v>10</v>
      </c>
      <c r="M12" s="176" t="n">
        <v>10</v>
      </c>
      <c r="N12" s="212"/>
      <c r="O12" s="214" t="n">
        <v>10</v>
      </c>
      <c r="P12" s="176" t="n">
        <v>10</v>
      </c>
      <c r="Q12" s="212"/>
    </row>
    <row r="13" ht="15" customHeight="1">
      <c r="A13" s="192" t="s">
        <v>43</v>
      </c>
      <c r="B13" s="215"/>
      <c r="C13" s="196" t="n">
        <f>SUM(C12:C12)</f>
        <v>0</v>
      </c>
      <c r="D13" s="194" t="n">
        <f>SUM(D12:D12)</f>
        <v>0</v>
      </c>
      <c r="E13" s="156" t="n">
        <f>(C13/2)</f>
        <v>0</v>
      </c>
      <c r="F13" s="187" t="n">
        <f>SUM(F12:F12)</f>
        <v>10</v>
      </c>
      <c r="G13" s="188" t="n">
        <f>SUM(G12:G12)</f>
        <v>10</v>
      </c>
      <c r="H13" s="155" t="n">
        <f>(F13/2)</f>
        <v>5</v>
      </c>
      <c r="I13" s="187" t="n">
        <f>SUM(I12:I12)</f>
        <v>10</v>
      </c>
      <c r="J13" s="188" t="n">
        <f>SUM(J12:J12)</f>
        <v>10</v>
      </c>
      <c r="K13" s="155" t="n">
        <f>(I13/2)</f>
        <v>5</v>
      </c>
      <c r="L13" s="187" t="n">
        <f>SUM(L12:L12)</f>
        <v>10</v>
      </c>
      <c r="M13" s="188" t="n">
        <f>SUM(M12:M12)</f>
        <v>10</v>
      </c>
      <c r="N13" s="155" t="n">
        <f>(L13/2)</f>
        <v>5</v>
      </c>
      <c r="O13" s="187" t="n">
        <f>SUM(O12:O12)</f>
        <v>10</v>
      </c>
      <c r="P13" s="188" t="n">
        <f>SUM(P12:P12)</f>
        <v>10</v>
      </c>
      <c r="Q13" s="155" t="n">
        <f>(O13/2)</f>
        <v>5</v>
      </c>
    </row>
    <row r="14">
      <c r="A14" s="337"/>
      <c r="B14" s="1"/>
      <c r="C14" s="1"/>
      <c r="D14" s="1"/>
      <c r="E14" s="126"/>
      <c r="F14" s="1"/>
      <c r="G14" s="1"/>
      <c r="H14" s="126"/>
      <c r="I14" s="1"/>
      <c r="J14" s="1"/>
      <c r="K14" s="126"/>
      <c r="L14" s="1"/>
      <c r="M14" s="1"/>
      <c r="N14" s="126"/>
      <c r="O14" s="1"/>
      <c r="P14" s="1"/>
      <c r="Q14" s="126"/>
    </row>
    <row r="15">
      <c r="A15" s="337"/>
      <c r="B15" s="1"/>
      <c r="C15" s="1"/>
      <c r="D15" s="1"/>
      <c r="E15" s="126"/>
      <c r="F15" s="1"/>
      <c r="G15" s="1"/>
      <c r="H15" s="126"/>
      <c r="I15" s="1"/>
      <c r="J15" s="1"/>
      <c r="K15" s="126"/>
      <c r="L15" s="1"/>
      <c r="M15" s="1"/>
      <c r="N15" s="126"/>
      <c r="O15" s="1"/>
      <c r="P15" s="1"/>
      <c r="Q15" s="12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mergeCells count="9">
    <mergeCell ref="O10:Q10"/>
    <mergeCell ref="A3:B3"/>
    <mergeCell ref="L3:N3"/>
    <mergeCell ref="O3:Q3"/>
    <mergeCell ref="A10:B10"/>
    <mergeCell ref="C10:E10"/>
    <mergeCell ref="F10:H10"/>
    <mergeCell ref="I10:K10"/>
    <mergeCell ref="L10:N10"/>
  </mergeCells>
  <pageMargins left="0.7" right="0.7" top="0.75" bottom="0.75" header="0.3" footer="0.3"/>
  <pageSetup scale="7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Q8"/>
    </sheetView>
  </sheetViews>
  <sheetFormatPr defaultRowHeight="15.0" baseColWidth="10"/>
  <sheetData>
    <row r="1">
      <c r="A1" s="1" t="s">
        <v>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" customHeight="1">
      <c r="A3" s="162" t="s">
        <v>56</v>
      </c>
      <c r="B3" s="163"/>
      <c r="C3" s="164" t="n">
        <v>2020</v>
      </c>
      <c r="D3" s="165"/>
      <c r="E3" s="166"/>
      <c r="F3" s="164" t="n">
        <v>2021</v>
      </c>
      <c r="G3" s="165"/>
      <c r="H3" s="165"/>
      <c r="I3" s="164" t="n">
        <v>2022</v>
      </c>
      <c r="J3" s="165"/>
      <c r="K3" s="166"/>
      <c r="L3" s="167" t="n">
        <v>2023</v>
      </c>
      <c r="M3" s="168"/>
      <c r="N3" s="168"/>
      <c r="O3" s="159" t="n">
        <v>2024</v>
      </c>
      <c r="P3" s="160"/>
      <c r="Q3" s="161"/>
    </row>
    <row r="4" ht="15" customHeight="1">
      <c r="A4" s="173"/>
      <c r="B4" s="174"/>
      <c r="C4" s="184" t="s">
        <v>47</v>
      </c>
      <c r="D4" s="175" t="s">
        <v>48</v>
      </c>
      <c r="E4" s="185" t="s">
        <v>46</v>
      </c>
      <c r="F4" s="189" t="s">
        <v>47</v>
      </c>
      <c r="G4" s="183" t="s">
        <v>48</v>
      </c>
      <c r="H4" s="190" t="s">
        <v>46</v>
      </c>
      <c r="I4" s="191" t="s">
        <v>47</v>
      </c>
      <c r="J4" s="146" t="s">
        <v>48</v>
      </c>
      <c r="K4" s="147" t="s">
        <v>46</v>
      </c>
      <c r="L4" s="150" t="s">
        <v>47</v>
      </c>
      <c r="M4" s="149" t="s">
        <v>48</v>
      </c>
      <c r="N4" s="151" t="s">
        <v>46</v>
      </c>
      <c r="O4" s="152" t="s">
        <v>47</v>
      </c>
      <c r="P4" s="148" t="s">
        <v>48</v>
      </c>
      <c r="Q4" s="153" t="s">
        <v>46</v>
      </c>
    </row>
    <row r="5">
      <c r="A5" s="177" t="s">
        <v>22</v>
      </c>
      <c r="B5" s="178" t="s">
        <v>75</v>
      </c>
      <c r="C5" s="186"/>
      <c r="D5" s="179"/>
      <c r="E5" s="180"/>
      <c r="F5" s="186" t="n">
        <v>29</v>
      </c>
      <c r="G5" s="179"/>
      <c r="H5" s="180"/>
      <c r="I5" s="186" t="n">
        <v>29</v>
      </c>
      <c r="J5" s="179"/>
      <c r="K5" s="180"/>
      <c r="L5" s="186"/>
      <c r="M5" s="179"/>
      <c r="N5" s="180"/>
      <c r="O5" s="186"/>
      <c r="P5" s="179"/>
      <c r="Q5" s="180"/>
    </row>
    <row r="6">
      <c r="A6" s="170" t="s">
        <v>22</v>
      </c>
      <c r="B6" s="169"/>
      <c r="C6" s="172"/>
      <c r="D6" s="157"/>
      <c r="E6" s="171"/>
      <c r="F6" s="172"/>
      <c r="G6" s="157"/>
      <c r="H6" s="171"/>
      <c r="I6" s="172"/>
      <c r="J6" s="157"/>
      <c r="K6" s="171"/>
      <c r="L6" s="172"/>
      <c r="M6" s="157"/>
      <c r="N6" s="171"/>
      <c r="O6" s="172"/>
      <c r="P6" s="157"/>
      <c r="Q6" s="171"/>
    </row>
    <row r="7" ht="15" customHeight="1">
      <c r="A7" s="181" t="s">
        <v>43</v>
      </c>
      <c r="B7" s="182"/>
      <c r="C7" s="187" t="n">
        <f>SUM(C5:C6)</f>
        <v>0</v>
      </c>
      <c r="D7" s="188" t="n">
        <f>SUM(D5:D6)</f>
        <v>0</v>
      </c>
      <c r="E7" s="155" t="n">
        <f>(C5+C6)/2</f>
        <v>0</v>
      </c>
      <c r="F7" s="187" t="n">
        <f>SUM(F5:F6)</f>
        <v>29</v>
      </c>
      <c r="G7" s="188" t="n">
        <f>SUM(G5:G6)</f>
        <v>0</v>
      </c>
      <c r="H7" s="155" t="n">
        <f>(F5+F6)/2</f>
        <v>14.5</v>
      </c>
      <c r="I7" s="187" t="n">
        <f>SUM(I5:I6)</f>
        <v>29</v>
      </c>
      <c r="J7" s="188" t="n">
        <f>SUM(J5:J6)</f>
        <v>0</v>
      </c>
      <c r="K7" s="155" t="n">
        <f>(I5+I6)/2</f>
        <v>14.5</v>
      </c>
      <c r="L7" s="187" t="n">
        <f>SUM(L5:L6)</f>
        <v>0</v>
      </c>
      <c r="M7" s="188" t="n">
        <f>SUM(M5:M6)</f>
        <v>0</v>
      </c>
      <c r="N7" s="155" t="n">
        <f>(L5+L6)/2</f>
        <v>0</v>
      </c>
      <c r="O7" s="187" t="n">
        <f>SUM(O5:O6)</f>
        <v>0</v>
      </c>
      <c r="P7" s="188" t="n">
        <f>SUM(P5:P6)</f>
        <v>0</v>
      </c>
      <c r="Q7" s="155" t="n">
        <f>(O5+O6)/2</f>
        <v>0</v>
      </c>
    </row>
    <row r="8" ht="15.5" customHeight="1">
      <c r="A8" s="154" t="s">
        <v>49</v>
      </c>
      <c r="B8" s="176"/>
      <c r="C8" s="176"/>
      <c r="D8" s="158"/>
      <c r="E8" s="156" t="n">
        <f>C7+D7+E7</f>
        <v>0</v>
      </c>
      <c r="F8" s="176"/>
      <c r="G8" s="158"/>
      <c r="H8" s="156" t="n">
        <f>F7+G7+H7</f>
        <v>43.5</v>
      </c>
      <c r="I8" s="176"/>
      <c r="J8" s="158"/>
      <c r="K8" s="156" t="n">
        <f>I7+J7+K7</f>
        <v>43.5</v>
      </c>
      <c r="L8" s="176"/>
      <c r="M8" s="158"/>
      <c r="N8" s="156" t="n">
        <f>L7+M7+N7</f>
        <v>0</v>
      </c>
      <c r="O8" s="176"/>
      <c r="P8" s="158"/>
      <c r="Q8" s="156" t="n">
        <f>O7+P7+Q7</f>
        <v>0</v>
      </c>
    </row>
  </sheetData>
  <mergeCells count="6">
    <mergeCell ref="O3:Q3"/>
    <mergeCell ref="A3:B3"/>
    <mergeCell ref="C3:E3"/>
    <mergeCell ref="F3:H3"/>
    <mergeCell ref="I3:K3"/>
    <mergeCell ref="L3:N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6" sqref="B16"/>
    </sheetView>
  </sheetViews>
  <sheetFormatPr defaultRowHeight="15.0" baseColWidth="10"/>
  <sheetData>
    <row r="1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" customHeight="1">
      <c r="A3" s="318" t="s">
        <v>112</v>
      </c>
      <c r="B3" s="163"/>
      <c r="C3" s="164" t="n">
        <v>2023</v>
      </c>
      <c r="D3" s="165"/>
      <c r="E3" s="166"/>
      <c r="F3" s="164" t="n">
        <v>2024</v>
      </c>
      <c r="G3" s="165"/>
      <c r="H3" s="165"/>
      <c r="I3" s="164" t="n">
        <v>2025</v>
      </c>
      <c r="J3" s="165"/>
      <c r="K3" s="166"/>
      <c r="L3" s="167" t="n">
        <v>2026</v>
      </c>
      <c r="M3" s="168"/>
      <c r="N3" s="168"/>
      <c r="O3" s="159" t="n">
        <v>2027</v>
      </c>
      <c r="P3" s="160"/>
      <c r="Q3" s="161"/>
      <c r="R3" s="1"/>
    </row>
    <row r="4" ht="15" customHeight="1">
      <c r="A4" s="173"/>
      <c r="B4" s="174"/>
      <c r="C4" s="184" t="s">
        <v>47</v>
      </c>
      <c r="D4" s="175" t="s">
        <v>48</v>
      </c>
      <c r="E4" s="185" t="s">
        <v>46</v>
      </c>
      <c r="F4" s="189" t="s">
        <v>47</v>
      </c>
      <c r="G4" s="183" t="s">
        <v>48</v>
      </c>
      <c r="H4" s="190" t="s">
        <v>46</v>
      </c>
      <c r="I4" s="191" t="s">
        <v>47</v>
      </c>
      <c r="J4" s="146" t="s">
        <v>48</v>
      </c>
      <c r="K4" s="147" t="s">
        <v>46</v>
      </c>
      <c r="L4" s="150" t="s">
        <v>47</v>
      </c>
      <c r="M4" s="149" t="s">
        <v>48</v>
      </c>
      <c r="N4" s="151" t="s">
        <v>46</v>
      </c>
      <c r="O4" s="152" t="s">
        <v>47</v>
      </c>
      <c r="P4" s="148" t="s">
        <v>48</v>
      </c>
      <c r="Q4" s="153" t="s">
        <v>46</v>
      </c>
      <c r="R4" s="1"/>
    </row>
    <row r="5">
      <c r="A5" s="177" t="s">
        <v>116</v>
      </c>
      <c r="B5" s="178" t="s">
        <v>57</v>
      </c>
      <c r="C5" s="186" t="n">
        <v>15</v>
      </c>
      <c r="D5" s="179"/>
      <c r="E5" s="180"/>
      <c r="F5" s="186" t="n">
        <v>15</v>
      </c>
      <c r="G5" s="179"/>
      <c r="H5" s="180"/>
      <c r="I5" s="186" t="n">
        <v>15</v>
      </c>
      <c r="J5" s="179"/>
      <c r="K5" s="180"/>
      <c r="L5" s="186"/>
      <c r="M5" s="179"/>
      <c r="N5" s="180"/>
      <c r="O5" s="186"/>
      <c r="P5" s="179"/>
      <c r="Q5" s="180"/>
      <c r="R5" s="1"/>
    </row>
    <row r="6">
      <c r="A6" s="170" t="s">
        <v>115</v>
      </c>
      <c r="B6" s="169" t="s">
        <v>57</v>
      </c>
      <c r="C6" s="172" t="n">
        <v>35</v>
      </c>
      <c r="D6" s="157"/>
      <c r="E6" s="171"/>
      <c r="F6" s="172" t="n">
        <v>35</v>
      </c>
      <c r="G6" s="157"/>
      <c r="H6" s="171"/>
      <c r="I6" s="172" t="n">
        <v>35</v>
      </c>
      <c r="J6" s="157"/>
      <c r="K6" s="171"/>
      <c r="L6" s="172"/>
      <c r="M6" s="157"/>
      <c r="N6" s="171"/>
      <c r="O6" s="172"/>
      <c r="P6" s="157"/>
      <c r="Q6" s="171"/>
      <c r="R6" s="1"/>
    </row>
    <row r="7" ht="15" customHeight="1">
      <c r="A7" s="181" t="s">
        <v>43</v>
      </c>
      <c r="B7" s="182"/>
      <c r="C7" s="187" t="n">
        <f>SUM(C5:C6)</f>
        <v>50</v>
      </c>
      <c r="D7" s="188" t="n">
        <f>SUM(D5:D6)</f>
        <v>0</v>
      </c>
      <c r="E7" s="155" t="n">
        <f>(C5+C6)/2</f>
        <v>25</v>
      </c>
      <c r="F7" s="187" t="n">
        <f>SUM(F5:F6)</f>
        <v>50</v>
      </c>
      <c r="G7" s="188" t="n">
        <f>SUM(G5:G6)</f>
        <v>0</v>
      </c>
      <c r="H7" s="155" t="n">
        <f>(F5+F6)/2</f>
        <v>25</v>
      </c>
      <c r="I7" s="187" t="n">
        <f>SUM(I5:I6)</f>
        <v>50</v>
      </c>
      <c r="J7" s="188" t="n">
        <f>SUM(J5:J6)</f>
        <v>0</v>
      </c>
      <c r="K7" s="155" t="n">
        <f>(I5+I6)/2</f>
        <v>25</v>
      </c>
      <c r="L7" s="187" t="n">
        <f>SUM(L5:L6)</f>
        <v>0</v>
      </c>
      <c r="M7" s="188" t="n">
        <f>SUM(M5:M6)</f>
        <v>0</v>
      </c>
      <c r="N7" s="155" t="n">
        <f>(L5+L6)/2</f>
        <v>0</v>
      </c>
      <c r="O7" s="187" t="n">
        <f>SUM(O5:O6)</f>
        <v>0</v>
      </c>
      <c r="P7" s="188" t="n">
        <f>SUM(P5:P6)</f>
        <v>0</v>
      </c>
      <c r="Q7" s="155" t="n">
        <f>(O5+O6)/2</f>
        <v>0</v>
      </c>
      <c r="R7" s="1"/>
    </row>
    <row r="8" ht="15.5" customHeight="1">
      <c r="A8" s="154" t="s">
        <v>49</v>
      </c>
      <c r="B8" s="176"/>
      <c r="C8" s="176"/>
      <c r="D8" s="158"/>
      <c r="E8" s="156" t="n">
        <f>C7+D7+E7</f>
        <v>75</v>
      </c>
      <c r="F8" s="176"/>
      <c r="G8" s="158"/>
      <c r="H8" s="156" t="n">
        <f>F7+G7+H7</f>
        <v>75</v>
      </c>
      <c r="I8" s="176"/>
      <c r="J8" s="158"/>
      <c r="K8" s="156" t="n">
        <f>I7+J7+K7</f>
        <v>75</v>
      </c>
      <c r="L8" s="176"/>
      <c r="M8" s="158"/>
      <c r="N8" s="156" t="n">
        <f>L7+M7+N7</f>
        <v>0</v>
      </c>
      <c r="O8" s="176"/>
      <c r="P8" s="158"/>
      <c r="Q8" s="156" t="n">
        <f>O7+P7+Q7</f>
        <v>0</v>
      </c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mergeCells count="6">
    <mergeCell ref="O3:Q3"/>
    <mergeCell ref="A3:B3"/>
    <mergeCell ref="C3:E3"/>
    <mergeCell ref="F3:H3"/>
    <mergeCell ref="I3:K3"/>
    <mergeCell ref="L3:N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331E3-0BA7-4E55-AC17-4E14553DEF92}"/>
</file>

<file path=customXml/itemProps2.xml><?xml version="1.0" encoding="utf-8"?>
<ds:datastoreItem xmlns:ds="http://schemas.openxmlformats.org/officeDocument/2006/customXml" ds:itemID="{D9622D78-67D5-454B-8D15-1E85F2504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Stina Petersen</dc:creator>
  <cp:lastModifiedBy>Torbjørn Skardhamar</cp:lastModifiedBy>
  <cp:lastPrinted>2022-04-05T10:37:30Z</cp:lastPrinted>
  <dcterms:created xsi:type="dcterms:W3CDTF">2016-11-07T09:03:11Z</dcterms:created>
  <dcterms:modified xsi:type="dcterms:W3CDTF">2023-11-22T21:15:56Z</dcterms:modified>
</cp:coreProperties>
</file>