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G:\Mi unidad\ARCHIVOS LEIDY PORTILLA\SEGUIMIENTOS 2019\SEGUIMIENTO IV TRIMESTRE 2019\36. ATENCIÓN AL USUARIO PQRS\"/>
    </mc:Choice>
  </mc:AlternateContent>
  <xr:revisionPtr revIDLastSave="0" documentId="8_{76234C79-F22B-431C-8D19-2729CA8BEC86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cha Técnica Formulación" sheetId="1" r:id="rId1"/>
    <sheet name="Ficha T Seguimiento" sheetId="3" r:id="rId2"/>
  </sheets>
  <definedNames>
    <definedName name="_xlnm.Print_Area" localSheetId="0">'Ficha Técnica Formulación'!$B$2:$M$56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/>
  <c r="F15" i="3"/>
  <c r="E15" i="3" l="1"/>
  <c r="E14" i="3" l="1"/>
  <c r="F14" i="3"/>
  <c r="E13" i="3" l="1"/>
  <c r="F13" i="3"/>
  <c r="G14" i="3" l="1"/>
  <c r="G16" i="3" l="1"/>
  <c r="G15" i="3" l="1"/>
  <c r="H15" i="3" s="1"/>
  <c r="G13" i="3" l="1"/>
  <c r="H13" i="3" s="1"/>
  <c r="I13" i="3" s="1"/>
  <c r="H14" i="3" l="1"/>
  <c r="I14" i="3" s="1"/>
  <c r="I15" i="3"/>
  <c r="H16" i="3"/>
  <c r="I16" i="3" s="1"/>
  <c r="E10" i="3"/>
</calcChain>
</file>

<file path=xl/sharedStrings.xml><?xml version="1.0" encoding="utf-8"?>
<sst xmlns="http://schemas.openxmlformats.org/spreadsheetml/2006/main" count="110" uniqueCount="99">
  <si>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</si>
  <si>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</si>
  <si>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</si>
  <si>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</si>
  <si>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</si>
  <si>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</si>
  <si>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</si>
  <si>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</si>
  <si>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</si>
  <si>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</si>
  <si>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</si>
  <si>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</si>
  <si>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</si>
  <si>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</si>
  <si>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</si>
  <si>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</si>
  <si>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</si>
  <si>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</si>
  <si>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</si>
  <si>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</si>
  <si>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</si>
  <si>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</si>
  <si>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</si>
  <si>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</si>
  <si>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</si>
  <si>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</si>
  <si>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</si>
  <si>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</si>
  <si>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</si>
  <si>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</si>
  <si>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</si>
  <si>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</si>
  <si>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</si>
  <si>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Periodicidad de  medición (Mes/trimestre/Semestre/Año)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</si>
  <si>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</si>
  <si>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</si>
  <si>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</si>
  <si>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</si>
  <si>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</si>
  <si>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</si>
  <si>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Otro ¿cual?</t>
  </si>
  <si>
    <t>Otro ¿Cuál?</t>
  </si>
  <si>
    <t>Deficiones y conceptos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</si>
  <si>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</si>
  <si>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</si>
  <si>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</si>
  <si>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</si>
  <si>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</si>
  <si>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</si>
  <si>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Tipo de Indicador</t>
  </si>
  <si>
    <t>Meta según Periodicidad de medición</t>
  </si>
  <si>
    <t>Resultado del Indicador</t>
  </si>
  <si>
    <t>verde</t>
  </si>
  <si>
    <t>amarillo</t>
  </si>
  <si>
    <t>Mejora</t>
  </si>
  <si>
    <t>Periodicidad de  medición (Mes/trimestre/Semestre/Anual)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</si>
  <si>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</si>
  <si>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</si>
  <si>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</si>
  <si>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</si>
  <si>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</si>
  <si>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</si>
  <si>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 xml:space="preserve">&gt; </t>
  </si>
  <si>
    <t xml:space="preserve">entre </t>
  </si>
  <si>
    <t>&lt;</t>
  </si>
  <si>
    <t>(V1/V2)*100</t>
  </si>
  <si>
    <t>Enero - Marzo</t>
  </si>
  <si>
    <t>Abril -  Junio</t>
  </si>
  <si>
    <t>Julio - Septiembre</t>
  </si>
  <si>
    <t xml:space="preserve">Octubre - Diciembre </t>
  </si>
  <si>
    <t>X</t>
  </si>
  <si>
    <t xml:space="preserve">V1= Número de encuestas de percepcion de la atencion del usuario con respuestas igual o superior a 3 </t>
  </si>
  <si>
    <t>V2 = numero total de encuestas de percepcion de la atencion del  usuario.</t>
  </si>
  <si>
    <t>Cali Progresa Contigo 2016 - 2019</t>
  </si>
  <si>
    <t>MAGT04.05.18.FT03</t>
  </si>
  <si>
    <t>Eje 5 Cali Participativa y Bien Gobernada</t>
  </si>
  <si>
    <t xml:space="preserve">MAGT04 Gestion Tecnologica y de la Informacion. </t>
  </si>
  <si>
    <t xml:space="preserve">MAGT04.05 Atencion al Usuario </t>
  </si>
  <si>
    <t>No Aplica</t>
  </si>
  <si>
    <t>No aplica</t>
  </si>
  <si>
    <t>MAGT04.05.18.P02   Medición de la Percepción de la Atención al Usuario a través de los Diferentes Canales de Atención - Versión 4</t>
  </si>
  <si>
    <t xml:space="preserve">Nivel de Percepcion de la Atencion del Usuario  a traves del Canal Presencial. </t>
  </si>
  <si>
    <t>Realizar Seguimiento referente al Nivel de Percepcion de la Atención por Parte del Usuario a traves del canal presencial</t>
  </si>
  <si>
    <t>Porcentaje (%)</t>
  </si>
  <si>
    <t xml:space="preserve">V1= Número de Encuestas de Percepcion de la Atencion del Usuario con respuestas Igual o Superior a 3 </t>
  </si>
  <si>
    <t>V2 = Numero Total de Encuestas de Percepcion de la Atencion del  Usuario.</t>
  </si>
  <si>
    <t>98% - Trimestre 4- del 2017</t>
  </si>
  <si>
    <t>Trimestre</t>
  </si>
  <si>
    <t xml:space="preserve">5.2. Modernizacion Institucional con transparencia y Dignificacion del Servicio Publico. </t>
  </si>
  <si>
    <t xml:space="preserve">5.2.2 GestIon Publica Efectiva y Transparente. </t>
  </si>
  <si>
    <t>23 Abril de 2018</t>
  </si>
  <si>
    <t>Archivo de Excel denominado ¨Reporte de Encuestas por Mes¨,  generado por el Departamento Administrativo de Tecnologias de la informacion y las Comunicaciones.</t>
  </si>
  <si>
    <t xml:space="preserve">Este indicador esta Diseñado para Medir la Atención del Usuario a través del Canales Presencial-  en todos los Organismo que en su que Hacer tengan contacto directo con los Usuarios  </t>
  </si>
  <si>
    <t>80% y 99%</t>
  </si>
  <si>
    <t>Cumpliemiento Satisfactorio  &gt;  99%  
Cumplimiento Medio  Entre 80% a 99%
Cumplimiento Critico &lt;80%</t>
  </si>
  <si>
    <t>Encuesta de  Percepción: Es un Instrumento definido por la Entidad el cual permite  evaluar la Primera Impresión referente a la Atención Brindada dada por el Servidor Público al  Ciudadano. Los Niveles de Evaluación son: Nivel4 : Excelente  -  Nivel 3: Bueno  - Nivel 2: Regular  - Nivel 1: Malo</t>
  </si>
  <si>
    <t>Se recepciona Base de Datos Denominada ¨Reporte de Encuestas por Mes¨, se organiza, se depura  y se identifica el número de encuentas aplicadas en el canal no presencial con calificación igual o superior a 3.</t>
  </si>
  <si>
    <t xml:space="preserve">se realizo una mesa de trabajo el 8 de mayo con todos los organismos con el animo de reforzar el diligenciamiento de las encuestas.  </t>
  </si>
  <si>
    <t xml:space="preserve">se realizo visita a puntos de atencion externos para reforzar la aplicación de las encuestas.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</si>
</sst>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0" fontId="9" fillId="0" borderId="0"/>
    <xf numFmtId="0" fontId="16" fillId="0" borderId="0"/>
    <xf numFmtId="0" fontId="15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4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6" fontId="0" fillId="0" borderId="0" xfId="0" applyNumberFormat="1" applyBorder="1"/>
    <xf numFmtId="165" fontId="7" fillId="8" borderId="15" xfId="1" applyNumberFormat="1" applyFont="1" applyFill="1" applyBorder="1" applyAlignment="1" applyProtection="1">
      <alignment horizontal="center" vertical="center"/>
      <protection hidden="1"/>
    </xf>
    <xf numFmtId="0" fontId="0" fillId="9" borderId="0" xfId="0" applyFill="1"/>
    <xf numFmtId="0" fontId="0" fillId="11" borderId="0" xfId="0" applyFill="1"/>
    <xf numFmtId="0" fontId="0" fillId="10" borderId="0" xfId="0" applyFill="1"/>
    <xf numFmtId="0" fontId="13" fillId="6" borderId="15" xfId="2" applyFont="1" applyFill="1" applyBorder="1" applyAlignment="1" applyProtection="1">
      <alignment horizontal="center" vertical="center" wrapText="1"/>
      <protection hidden="1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7" fillId="0" borderId="15" xfId="1" applyFont="1" applyBorder="1" applyAlignment="1">
      <alignment horizontal="center" vertical="center"/>
    </xf>
    <xf numFmtId="3" fontId="1" fillId="7" borderId="15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9" fontId="7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9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31" xfId="0" applyNumberFormat="1" applyFont="1" applyBorder="1" applyAlignment="1" applyProtection="1">
      <alignment horizontal="left" vertical="center" wrapText="1"/>
      <protection locked="0"/>
    </xf>
    <xf numFmtId="9" fontId="1" fillId="0" borderId="27" xfId="0" applyNumberFormat="1" applyFont="1" applyBorder="1" applyAlignment="1" applyProtection="1">
      <alignment horizontal="left" vertical="center" wrapText="1"/>
      <protection locked="0"/>
    </xf>
    <xf numFmtId="9" fontId="1" fillId="0" borderId="10" xfId="0" applyNumberFormat="1" applyFont="1" applyBorder="1" applyAlignment="1" applyProtection="1">
      <alignment horizontal="left" vertical="center" wrapText="1"/>
      <protection locked="0"/>
    </xf>
    <xf numFmtId="9" fontId="1" fillId="0" borderId="11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left" vertical="center" wrapText="1"/>
      <protection locked="0"/>
    </xf>
    <xf numFmtId="49" fontId="1" fillId="0" borderId="34" xfId="0" applyNumberFormat="1" applyFont="1" applyBorder="1" applyAlignment="1" applyProtection="1">
      <alignment horizontal="left" vertical="center" wrapText="1"/>
      <protection locked="0"/>
    </xf>
    <xf numFmtId="49" fontId="1" fillId="0" borderId="35" xfId="0" applyNumberFormat="1" applyFont="1" applyBorder="1" applyAlignment="1" applyProtection="1">
      <alignment horizontal="left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7" xfId="0" applyNumberFormat="1" applyFont="1" applyBorder="1" applyAlignment="1" applyProtection="1">
      <alignment horizontal="left"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 applyProtection="1">
      <alignment horizontal="left" vertical="center"/>
    </xf>
    <xf numFmtId="0" fontId="7" fillId="2" borderId="31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0" fontId="7" fillId="2" borderId="11" xfId="0" applyFont="1" applyFill="1" applyBorder="1" applyAlignment="1" applyProtection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10" fillId="3" borderId="15" xfId="0" applyFont="1" applyFill="1" applyBorder="1" applyAlignment="1">
      <alignment horizontal="left" vertical="center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12">
    <cellStyle name="Euro" xfId="4" xr:uid="{00000000-0005-0000-0000-000000000000}"/>
    <cellStyle name="Millares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2 3" xfId="6" xr:uid="{00000000-0005-0000-0000-000005000000}"/>
    <cellStyle name="Normal 2 4" xfId="7" xr:uid="{00000000-0005-0000-0000-000006000000}"/>
    <cellStyle name="Normal 3" xfId="8" xr:uid="{00000000-0005-0000-0000-000007000000}"/>
    <cellStyle name="Porcentaje" xfId="1" builtinId="5"/>
    <cellStyle name="Porcentaje 2" xfId="9" xr:uid="{00000000-0005-0000-0000-000009000000}"/>
    <cellStyle name="Porcentual 2" xfId="10" xr:uid="{00000000-0005-0000-0000-00000A000000}"/>
    <cellStyle name="Porcentual 2 2" xfId="11" xr:uid="{00000000-0005-0000-0000-00000B000000}"/>
  </cellStyles>
  <dxfs count="20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Seguimiento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19E-2"/>
          <c:y val="0.16086462676161634"/>
          <c:w val="0.85420154154938821"/>
          <c:h val="0.72380413529237064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Seguimiento'!$D$13:$D$16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Seguimiento'!$G$13:$G$16</c:f>
              <c:numCache>
                <c:formatCode>0%</c:formatCode>
                <c:ptCount val="4"/>
                <c:pt idx="0">
                  <c:v>0.99902865468674118</c:v>
                </c:pt>
                <c:pt idx="1">
                  <c:v>0.99952570669702145</c:v>
                </c:pt>
                <c:pt idx="2">
                  <c:v>0.99532126261817011</c:v>
                </c:pt>
                <c:pt idx="3">
                  <c:v>0.99068766783397977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0455360"/>
        <c:axId val="320454968"/>
      </c:barChart>
      <c:catAx>
        <c:axId val="3204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 sz="1100"/>
            </a:pPr>
            <a:endParaRPr lang="es-CO"/>
          </a:p>
        </c:txPr>
        <c:crossAx val="320454968"/>
        <c:crosses val="autoZero"/>
        <c:auto val="1"/>
        <c:lblAlgn val="ctr"/>
        <c:lblOffset val="100"/>
        <c:noMultiLvlLbl val="0"/>
      </c:catAx>
      <c:valAx>
        <c:axId val="3204549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 sz="1050"/>
            </a:pPr>
            <a:endParaRPr lang="es-CO"/>
          </a:p>
        </c:txPr>
        <c:crossAx val="320455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68444555290317"/>
          <c:y val="0.25742959705741597"/>
          <c:w val="9.2715478438498367E-2"/>
          <c:h val="0.40383156808727216"/>
        </c:manualLayout>
      </c:layout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0814" y="176894"/>
          <a:ext cx="10031446" cy="1697131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285750" y="381000"/>
          <a:ext cx="10944225" cy="1304925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17</xdr:row>
      <xdr:rowOff>63500</xdr:rowOff>
    </xdr:from>
    <xdr:to>
      <xdr:col>10</xdr:col>
      <xdr:colOff>1269999</xdr:colOff>
      <xdr:row>37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7"/>
  <sheetViews>
    <sheetView showGridLines="0" tabSelected="1" zoomScale="85" zoomScaleNormal="85" workbookViewId="0">
      <selection activeCell="K16" sqref="K16:L18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1.5703125" style="1" customWidth="1"/>
    <col min="14" max="16384" width="12.28515625" style="1"/>
  </cols>
  <sheetData>
    <row r="1" spans="2:13" ht="15.75" thickBot="1" x14ac:dyDescent="0.3"/>
    <row r="2" spans="2:13" x14ac:dyDescent="0.25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2:13" x14ac:dyDescent="0.2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</row>
    <row r="4" spans="2:13" x14ac:dyDescent="0.25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2:13" x14ac:dyDescent="0.25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2:13" x14ac:dyDescent="0.25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13" x14ac:dyDescent="0.25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13" x14ac:dyDescent="0.25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2:13" x14ac:dyDescent="0.25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</row>
    <row r="10" spans="2:13" ht="15.75" thickBot="1" x14ac:dyDescent="0.3"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9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20" t="s">
        <v>0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2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23" t="s">
        <v>1</v>
      </c>
      <c r="C14" s="124"/>
      <c r="D14" s="10"/>
      <c r="E14" s="10"/>
      <c r="F14" s="125" t="s">
        <v>49</v>
      </c>
      <c r="G14" s="125"/>
      <c r="H14" s="125"/>
      <c r="I14" s="10"/>
      <c r="J14" s="10"/>
      <c r="K14" s="125" t="s">
        <v>2</v>
      </c>
      <c r="L14" s="125"/>
      <c r="M14" s="11"/>
    </row>
    <row r="15" spans="2:13" ht="12.75" customHeight="1" x14ac:dyDescent="0.25">
      <c r="B15" s="123"/>
      <c r="C15" s="124"/>
      <c r="D15" s="10"/>
      <c r="E15" s="10"/>
      <c r="F15" s="125"/>
      <c r="G15" s="125"/>
      <c r="H15" s="125"/>
      <c r="I15" s="10"/>
      <c r="J15" s="10"/>
      <c r="K15" s="125"/>
      <c r="L15" s="125"/>
      <c r="M15" s="11"/>
    </row>
    <row r="16" spans="2:13" ht="14.25" customHeight="1" x14ac:dyDescent="0.25">
      <c r="B16" s="12" t="s">
        <v>3</v>
      </c>
      <c r="C16" s="13"/>
      <c r="D16" s="14"/>
      <c r="E16" s="14"/>
      <c r="F16" s="28" t="s">
        <v>43</v>
      </c>
      <c r="G16" s="104"/>
      <c r="H16" s="104"/>
      <c r="I16" s="14"/>
      <c r="J16" s="10"/>
      <c r="K16" s="105" t="s">
        <v>74</v>
      </c>
      <c r="L16" s="106"/>
      <c r="M16" s="11"/>
    </row>
    <row r="17" spans="2:13" x14ac:dyDescent="0.25">
      <c r="B17" s="12" t="s">
        <v>4</v>
      </c>
      <c r="C17" s="13" t="s">
        <v>70</v>
      </c>
      <c r="D17" s="14"/>
      <c r="E17" s="14"/>
      <c r="F17" s="28" t="s">
        <v>44</v>
      </c>
      <c r="G17" s="104"/>
      <c r="H17" s="104"/>
      <c r="I17" s="14"/>
      <c r="J17" s="10"/>
      <c r="K17" s="107"/>
      <c r="L17" s="108"/>
      <c r="M17" s="11"/>
    </row>
    <row r="18" spans="2:13" x14ac:dyDescent="0.25">
      <c r="B18" s="12" t="s">
        <v>5</v>
      </c>
      <c r="C18" s="13"/>
      <c r="D18" s="14"/>
      <c r="E18" s="14"/>
      <c r="F18" s="28" t="s">
        <v>45</v>
      </c>
      <c r="G18" s="104" t="s">
        <v>70</v>
      </c>
      <c r="H18" s="104"/>
      <c r="I18" s="14"/>
      <c r="J18" s="10"/>
      <c r="K18" s="109"/>
      <c r="L18" s="110"/>
      <c r="M18" s="11"/>
    </row>
    <row r="19" spans="2:13" x14ac:dyDescent="0.25">
      <c r="B19" s="12" t="s">
        <v>41</v>
      </c>
      <c r="C19" s="13"/>
      <c r="D19" s="14"/>
      <c r="E19" s="14"/>
      <c r="F19" s="28" t="s">
        <v>40</v>
      </c>
      <c r="G19" s="104"/>
      <c r="H19" s="104"/>
      <c r="I19" s="10"/>
      <c r="J19" s="16"/>
      <c r="K19" s="16"/>
      <c r="L19" s="16"/>
      <c r="M19" s="11"/>
    </row>
    <row r="20" spans="2:13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3" ht="17.25" customHeight="1" x14ac:dyDescent="0.25">
      <c r="B21" s="98" t="s">
        <v>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</row>
    <row r="22" spans="2:13" ht="14.25" customHeight="1" x14ac:dyDescent="0.25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3"/>
    </row>
    <row r="23" spans="2:13" ht="32.25" customHeight="1" x14ac:dyDescent="0.25">
      <c r="B23" s="95" t="s">
        <v>56</v>
      </c>
      <c r="C23" s="79" t="s">
        <v>7</v>
      </c>
      <c r="D23" s="80"/>
      <c r="E23" s="80"/>
      <c r="F23" s="81"/>
      <c r="G23" s="85" t="s">
        <v>73</v>
      </c>
      <c r="H23" s="86"/>
      <c r="I23" s="86"/>
      <c r="J23" s="86"/>
      <c r="K23" s="86"/>
      <c r="L23" s="86"/>
      <c r="M23" s="87"/>
    </row>
    <row r="24" spans="2:13" ht="20.100000000000001" customHeight="1" x14ac:dyDescent="0.25">
      <c r="B24" s="96"/>
      <c r="C24" s="79" t="s">
        <v>8</v>
      </c>
      <c r="D24" s="80"/>
      <c r="E24" s="80"/>
      <c r="F24" s="81"/>
      <c r="G24" s="82" t="s">
        <v>75</v>
      </c>
      <c r="H24" s="83"/>
      <c r="I24" s="83"/>
      <c r="J24" s="83"/>
      <c r="K24" s="83"/>
      <c r="L24" s="83"/>
      <c r="M24" s="84"/>
    </row>
    <row r="25" spans="2:13" ht="45" customHeight="1" x14ac:dyDescent="0.25">
      <c r="B25" s="96"/>
      <c r="C25" s="79" t="s">
        <v>9</v>
      </c>
      <c r="D25" s="80"/>
      <c r="E25" s="80"/>
      <c r="F25" s="81"/>
      <c r="G25" s="85" t="s">
        <v>88</v>
      </c>
      <c r="H25" s="86"/>
      <c r="I25" s="86"/>
      <c r="J25" s="86"/>
      <c r="K25" s="86"/>
      <c r="L25" s="86"/>
      <c r="M25" s="87"/>
    </row>
    <row r="26" spans="2:13" ht="20.100000000000001" customHeight="1" x14ac:dyDescent="0.25">
      <c r="B26" s="96"/>
      <c r="C26" s="79" t="s">
        <v>10</v>
      </c>
      <c r="D26" s="80"/>
      <c r="E26" s="80"/>
      <c r="F26" s="81"/>
      <c r="G26" s="82" t="s">
        <v>89</v>
      </c>
      <c r="H26" s="83"/>
      <c r="I26" s="83"/>
      <c r="J26" s="83"/>
      <c r="K26" s="83"/>
      <c r="L26" s="83"/>
      <c r="M26" s="84"/>
    </row>
    <row r="27" spans="2:13" ht="23.25" customHeight="1" x14ac:dyDescent="0.25">
      <c r="B27" s="95" t="s">
        <v>57</v>
      </c>
      <c r="C27" s="79" t="s">
        <v>11</v>
      </c>
      <c r="D27" s="80"/>
      <c r="E27" s="80"/>
      <c r="F27" s="81"/>
      <c r="G27" s="82" t="s">
        <v>76</v>
      </c>
      <c r="H27" s="83"/>
      <c r="I27" s="83"/>
      <c r="J27" s="83"/>
      <c r="K27" s="83"/>
      <c r="L27" s="83"/>
      <c r="M27" s="84"/>
    </row>
    <row r="28" spans="2:13" ht="23.25" customHeight="1" x14ac:dyDescent="0.25">
      <c r="B28" s="96"/>
      <c r="C28" s="79" t="s">
        <v>12</v>
      </c>
      <c r="D28" s="80"/>
      <c r="E28" s="80"/>
      <c r="F28" s="81"/>
      <c r="G28" s="82" t="s">
        <v>77</v>
      </c>
      <c r="H28" s="83"/>
      <c r="I28" s="83"/>
      <c r="J28" s="83"/>
      <c r="K28" s="83"/>
      <c r="L28" s="83"/>
      <c r="M28" s="84"/>
    </row>
    <row r="29" spans="2:13" ht="23.25" customHeight="1" x14ac:dyDescent="0.25">
      <c r="B29" s="96"/>
      <c r="C29" s="79" t="s">
        <v>13</v>
      </c>
      <c r="D29" s="80"/>
      <c r="E29" s="80"/>
      <c r="F29" s="81"/>
      <c r="G29" s="82" t="s">
        <v>78</v>
      </c>
      <c r="H29" s="83"/>
      <c r="I29" s="83"/>
      <c r="J29" s="83"/>
      <c r="K29" s="83"/>
      <c r="L29" s="83"/>
      <c r="M29" s="84"/>
    </row>
    <row r="30" spans="2:13" ht="36.75" customHeight="1" x14ac:dyDescent="0.25">
      <c r="B30" s="97"/>
      <c r="C30" s="79" t="s">
        <v>14</v>
      </c>
      <c r="D30" s="80"/>
      <c r="E30" s="80"/>
      <c r="F30" s="81"/>
      <c r="G30" s="85" t="s">
        <v>80</v>
      </c>
      <c r="H30" s="86"/>
      <c r="I30" s="86"/>
      <c r="J30" s="86"/>
      <c r="K30" s="86"/>
      <c r="L30" s="86"/>
      <c r="M30" s="87"/>
    </row>
    <row r="31" spans="2:13" ht="25.5" customHeight="1" x14ac:dyDescent="0.25">
      <c r="B31" s="69" t="s">
        <v>58</v>
      </c>
      <c r="C31" s="71" t="s">
        <v>15</v>
      </c>
      <c r="D31" s="71"/>
      <c r="E31" s="71"/>
      <c r="F31" s="71"/>
      <c r="G31" s="72" t="s">
        <v>79</v>
      </c>
      <c r="H31" s="72"/>
      <c r="I31" s="72"/>
      <c r="J31" s="72"/>
      <c r="K31" s="72"/>
      <c r="L31" s="72"/>
      <c r="M31" s="73"/>
    </row>
    <row r="32" spans="2:13" ht="21" customHeight="1" x14ac:dyDescent="0.25">
      <c r="B32" s="70"/>
      <c r="C32" s="71" t="s">
        <v>16</v>
      </c>
      <c r="D32" s="71"/>
      <c r="E32" s="71"/>
      <c r="F32" s="71"/>
      <c r="G32" s="72" t="s">
        <v>79</v>
      </c>
      <c r="H32" s="72"/>
      <c r="I32" s="72"/>
      <c r="J32" s="72"/>
      <c r="K32" s="72"/>
      <c r="L32" s="72"/>
      <c r="M32" s="73"/>
    </row>
    <row r="33" spans="2:13" ht="33" customHeight="1" x14ac:dyDescent="0.25">
      <c r="B33" s="70"/>
      <c r="C33" s="74" t="s">
        <v>17</v>
      </c>
      <c r="D33" s="74"/>
      <c r="E33" s="74"/>
      <c r="F33" s="74"/>
      <c r="G33" s="72" t="s">
        <v>79</v>
      </c>
      <c r="H33" s="72"/>
      <c r="I33" s="72"/>
      <c r="J33" s="72"/>
      <c r="K33" s="72"/>
      <c r="L33" s="72"/>
      <c r="M33" s="73"/>
    </row>
    <row r="34" spans="2:13" ht="28.5" customHeight="1" x14ac:dyDescent="0.25">
      <c r="B34" s="19" t="s">
        <v>59</v>
      </c>
      <c r="C34" s="74" t="s">
        <v>7</v>
      </c>
      <c r="D34" s="74"/>
      <c r="E34" s="74"/>
      <c r="F34" s="74"/>
      <c r="G34" s="72" t="s">
        <v>79</v>
      </c>
      <c r="H34" s="72"/>
      <c r="I34" s="72"/>
      <c r="J34" s="72"/>
      <c r="K34" s="72"/>
      <c r="L34" s="72"/>
      <c r="M34" s="73"/>
    </row>
    <row r="35" spans="2:13" s="20" customFormat="1" ht="28.5" customHeight="1" x14ac:dyDescent="0.25">
      <c r="B35" s="88" t="s">
        <v>18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90"/>
    </row>
    <row r="36" spans="2:13" s="20" customFormat="1" ht="24.75" customHeight="1" x14ac:dyDescent="0.25">
      <c r="B36" s="21" t="s">
        <v>19</v>
      </c>
      <c r="C36" s="91" t="s">
        <v>20</v>
      </c>
      <c r="D36" s="91"/>
      <c r="E36" s="91"/>
      <c r="F36" s="91"/>
      <c r="G36" s="91"/>
      <c r="H36" s="91"/>
      <c r="I36" s="91"/>
      <c r="J36" s="91"/>
      <c r="K36" s="91"/>
      <c r="L36" s="91"/>
      <c r="M36" s="92"/>
    </row>
    <row r="37" spans="2:13" ht="29.25" customHeight="1" x14ac:dyDescent="0.25">
      <c r="B37" s="22" t="s">
        <v>21</v>
      </c>
      <c r="C37" s="93" t="s">
        <v>81</v>
      </c>
      <c r="D37" s="93"/>
      <c r="E37" s="93"/>
      <c r="F37" s="93"/>
      <c r="G37" s="93"/>
      <c r="H37" s="93"/>
      <c r="I37" s="93"/>
      <c r="J37" s="93"/>
      <c r="K37" s="93"/>
      <c r="L37" s="93"/>
      <c r="M37" s="94"/>
    </row>
    <row r="38" spans="2:13" ht="29.25" customHeight="1" x14ac:dyDescent="0.25">
      <c r="B38" s="23" t="s">
        <v>22</v>
      </c>
      <c r="C38" s="78" t="s">
        <v>79</v>
      </c>
      <c r="D38" s="50"/>
      <c r="E38" s="50"/>
      <c r="F38" s="50"/>
      <c r="G38" s="50"/>
      <c r="H38" s="50"/>
      <c r="I38" s="50"/>
      <c r="J38" s="50"/>
      <c r="K38" s="50"/>
      <c r="L38" s="50"/>
      <c r="M38" s="51"/>
    </row>
    <row r="39" spans="2:13" ht="54" customHeight="1" x14ac:dyDescent="0.25">
      <c r="B39" s="23" t="s">
        <v>42</v>
      </c>
      <c r="C39" s="78" t="s">
        <v>95</v>
      </c>
      <c r="D39" s="50"/>
      <c r="E39" s="50"/>
      <c r="F39" s="50"/>
      <c r="G39" s="50"/>
      <c r="H39" s="50"/>
      <c r="I39" s="50"/>
      <c r="J39" s="50"/>
      <c r="K39" s="50"/>
      <c r="L39" s="50"/>
      <c r="M39" s="51"/>
    </row>
    <row r="40" spans="2:13" ht="33" customHeight="1" x14ac:dyDescent="0.25">
      <c r="B40" s="24" t="s">
        <v>23</v>
      </c>
      <c r="C40" s="58" t="s">
        <v>82</v>
      </c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3" ht="37.5" customHeight="1" x14ac:dyDescent="0.25">
      <c r="B41" s="24" t="s">
        <v>24</v>
      </c>
      <c r="C41" s="75" t="s">
        <v>96</v>
      </c>
      <c r="D41" s="76"/>
      <c r="E41" s="76"/>
      <c r="F41" s="76"/>
      <c r="G41" s="76"/>
      <c r="H41" s="76"/>
      <c r="I41" s="76"/>
      <c r="J41" s="76"/>
      <c r="K41" s="76"/>
      <c r="L41" s="76"/>
      <c r="M41" s="77"/>
    </row>
    <row r="42" spans="2:13" ht="45.75" customHeight="1" x14ac:dyDescent="0.25">
      <c r="B42" s="24" t="s">
        <v>25</v>
      </c>
      <c r="C42" s="55" t="s">
        <v>94</v>
      </c>
      <c r="D42" s="56"/>
      <c r="E42" s="56"/>
      <c r="F42" s="56"/>
      <c r="G42" s="56"/>
      <c r="H42" s="56"/>
      <c r="I42" s="56"/>
      <c r="J42" s="56"/>
      <c r="K42" s="56"/>
      <c r="L42" s="56"/>
      <c r="M42" s="57"/>
    </row>
    <row r="43" spans="2:13" ht="26.25" customHeight="1" x14ac:dyDescent="0.25">
      <c r="B43" s="25" t="s">
        <v>26</v>
      </c>
      <c r="C43" s="58" t="s">
        <v>83</v>
      </c>
      <c r="D43" s="58"/>
      <c r="E43" s="58"/>
      <c r="F43" s="58"/>
      <c r="G43" s="58"/>
      <c r="H43" s="58"/>
      <c r="I43" s="58"/>
      <c r="J43" s="58"/>
      <c r="K43" s="58"/>
      <c r="L43" s="58"/>
      <c r="M43" s="59"/>
    </row>
    <row r="44" spans="2:13" ht="26.25" customHeight="1" x14ac:dyDescent="0.25">
      <c r="B44" s="25" t="s">
        <v>27</v>
      </c>
      <c r="C44" s="60" t="s">
        <v>65</v>
      </c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23.25" customHeight="1" x14ac:dyDescent="0.25">
      <c r="B45" s="68" t="s">
        <v>28</v>
      </c>
      <c r="C45" s="60" t="s">
        <v>84</v>
      </c>
      <c r="D45" s="61"/>
      <c r="E45" s="61"/>
      <c r="F45" s="61"/>
      <c r="G45" s="61"/>
      <c r="H45" s="61"/>
      <c r="I45" s="61"/>
      <c r="J45" s="61"/>
      <c r="K45" s="61"/>
      <c r="L45" s="61"/>
      <c r="M45" s="62"/>
    </row>
    <row r="46" spans="2:13" ht="23.25" customHeight="1" x14ac:dyDescent="0.25">
      <c r="B46" s="68"/>
      <c r="C46" s="60" t="s">
        <v>85</v>
      </c>
      <c r="D46" s="61"/>
      <c r="E46" s="61"/>
      <c r="F46" s="61"/>
      <c r="G46" s="61"/>
      <c r="H46" s="61"/>
      <c r="I46" s="61"/>
      <c r="J46" s="61"/>
      <c r="K46" s="61"/>
      <c r="L46" s="61"/>
      <c r="M46" s="62"/>
    </row>
    <row r="47" spans="2:13" ht="26.25" customHeight="1" x14ac:dyDescent="0.25">
      <c r="B47" s="25" t="s">
        <v>29</v>
      </c>
      <c r="C47" s="49" t="s">
        <v>79</v>
      </c>
      <c r="D47" s="50"/>
      <c r="E47" s="50"/>
      <c r="F47" s="50"/>
      <c r="G47" s="50"/>
      <c r="H47" s="50"/>
      <c r="I47" s="50"/>
      <c r="J47" s="50"/>
      <c r="K47" s="50"/>
      <c r="L47" s="50"/>
      <c r="M47" s="51"/>
    </row>
    <row r="48" spans="2:13" ht="33" customHeight="1" x14ac:dyDescent="0.25">
      <c r="B48" s="25" t="s">
        <v>30</v>
      </c>
      <c r="C48" s="49" t="s">
        <v>79</v>
      </c>
      <c r="D48" s="50"/>
      <c r="E48" s="50"/>
      <c r="F48" s="50"/>
      <c r="G48" s="50"/>
      <c r="H48" s="50"/>
      <c r="I48" s="50"/>
      <c r="J48" s="50"/>
      <c r="K48" s="50"/>
      <c r="L48" s="50"/>
      <c r="M48" s="51"/>
    </row>
    <row r="49" spans="2:13" ht="33" customHeight="1" x14ac:dyDescent="0.25">
      <c r="B49" s="25" t="s">
        <v>31</v>
      </c>
      <c r="C49" s="49" t="s">
        <v>79</v>
      </c>
      <c r="D49" s="50"/>
      <c r="E49" s="50"/>
      <c r="F49" s="50"/>
      <c r="G49" s="50"/>
      <c r="H49" s="50"/>
      <c r="I49" s="50"/>
      <c r="J49" s="50"/>
      <c r="K49" s="50"/>
      <c r="L49" s="50"/>
      <c r="M49" s="51"/>
    </row>
    <row r="50" spans="2:13" ht="27" customHeight="1" x14ac:dyDescent="0.25">
      <c r="B50" s="25" t="s">
        <v>32</v>
      </c>
      <c r="C50" s="52" t="s">
        <v>86</v>
      </c>
      <c r="D50" s="53"/>
      <c r="E50" s="53"/>
      <c r="F50" s="53"/>
      <c r="G50" s="53"/>
      <c r="H50" s="53"/>
      <c r="I50" s="53"/>
      <c r="J50" s="53"/>
      <c r="K50" s="53"/>
      <c r="L50" s="53"/>
      <c r="M50" s="54"/>
    </row>
    <row r="51" spans="2:13" ht="42.75" customHeight="1" x14ac:dyDescent="0.25">
      <c r="B51" s="25" t="s">
        <v>55</v>
      </c>
      <c r="C51" s="55" t="s">
        <v>87</v>
      </c>
      <c r="D51" s="56"/>
      <c r="E51" s="56"/>
      <c r="F51" s="56"/>
      <c r="G51" s="56"/>
      <c r="H51" s="56"/>
      <c r="I51" s="56"/>
      <c r="J51" s="56"/>
      <c r="K51" s="56"/>
      <c r="L51" s="56"/>
      <c r="M51" s="57"/>
    </row>
    <row r="52" spans="2:13" ht="52.5" customHeight="1" x14ac:dyDescent="0.25">
      <c r="B52" s="25" t="s">
        <v>34</v>
      </c>
      <c r="C52" s="58" t="s">
        <v>91</v>
      </c>
      <c r="D52" s="58"/>
      <c r="E52" s="58"/>
      <c r="F52" s="58"/>
      <c r="G52" s="58"/>
      <c r="H52" s="58"/>
      <c r="I52" s="58"/>
      <c r="J52" s="58"/>
      <c r="K52" s="58"/>
      <c r="L52" s="58"/>
      <c r="M52" s="59"/>
    </row>
    <row r="53" spans="2:13" ht="27" customHeight="1" x14ac:dyDescent="0.25">
      <c r="B53" s="25" t="s">
        <v>35</v>
      </c>
    </row>
    <row r="54" spans="2:13" ht="39" customHeight="1" x14ac:dyDescent="0.25">
      <c r="B54" s="26" t="s">
        <v>36</v>
      </c>
      <c r="C54" s="60" t="s">
        <v>92</v>
      </c>
      <c r="D54" s="61"/>
      <c r="E54" s="61"/>
      <c r="F54" s="61"/>
      <c r="G54" s="61"/>
      <c r="H54" s="61"/>
      <c r="I54" s="61"/>
      <c r="J54" s="61"/>
      <c r="K54" s="61"/>
      <c r="L54" s="61"/>
      <c r="M54" s="62"/>
    </row>
    <row r="55" spans="2:13" ht="48" customHeight="1" thickBot="1" x14ac:dyDescent="0.3">
      <c r="B55" s="27" t="s">
        <v>37</v>
      </c>
      <c r="C55" s="63" t="s">
        <v>90</v>
      </c>
      <c r="D55" s="64"/>
      <c r="E55" s="64"/>
      <c r="F55" s="64"/>
      <c r="G55" s="65"/>
      <c r="H55" s="66" t="s">
        <v>38</v>
      </c>
      <c r="I55" s="66"/>
      <c r="J55" s="66"/>
      <c r="K55" s="63" t="s">
        <v>90</v>
      </c>
      <c r="L55" s="64"/>
      <c r="M55" s="67"/>
    </row>
    <row r="56" spans="2:13" ht="9" customHeight="1" x14ac:dyDescent="0.25"/>
    <row r="57" spans="2:13" ht="15.75" x14ac:dyDescent="0.25">
      <c r="B57" s="48" t="s">
        <v>39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</sheetData>
  <mergeCells count="62">
    <mergeCell ref="B2:M10"/>
    <mergeCell ref="B12:M12"/>
    <mergeCell ref="B14:C15"/>
    <mergeCell ref="F14:H15"/>
    <mergeCell ref="K14:L15"/>
    <mergeCell ref="G19:H19"/>
    <mergeCell ref="G16:H16"/>
    <mergeCell ref="K16:L18"/>
    <mergeCell ref="G17:H17"/>
    <mergeCell ref="G18:H18"/>
    <mergeCell ref="B21:M22"/>
    <mergeCell ref="B23:B26"/>
    <mergeCell ref="C23:F23"/>
    <mergeCell ref="G23:M23"/>
    <mergeCell ref="C28:F28"/>
    <mergeCell ref="G28:M28"/>
    <mergeCell ref="C24:F24"/>
    <mergeCell ref="G24:M24"/>
    <mergeCell ref="C25:F25"/>
    <mergeCell ref="G25:M25"/>
    <mergeCell ref="C26:F26"/>
    <mergeCell ref="G26:M26"/>
    <mergeCell ref="C29:F29"/>
    <mergeCell ref="G29:M29"/>
    <mergeCell ref="C38:M38"/>
    <mergeCell ref="G30:M30"/>
    <mergeCell ref="C30:F30"/>
    <mergeCell ref="C34:F34"/>
    <mergeCell ref="G34:M34"/>
    <mergeCell ref="B35:M35"/>
    <mergeCell ref="C36:M36"/>
    <mergeCell ref="C37:M37"/>
    <mergeCell ref="B27:B30"/>
    <mergeCell ref="C27:F27"/>
    <mergeCell ref="G27:M27"/>
    <mergeCell ref="B45:B46"/>
    <mergeCell ref="C45:M45"/>
    <mergeCell ref="C46:M46"/>
    <mergeCell ref="B31:B33"/>
    <mergeCell ref="C31:F31"/>
    <mergeCell ref="G31:M31"/>
    <mergeCell ref="C32:F32"/>
    <mergeCell ref="G32:M32"/>
    <mergeCell ref="C33:F33"/>
    <mergeCell ref="G33:M33"/>
    <mergeCell ref="C40:M40"/>
    <mergeCell ref="C41:M41"/>
    <mergeCell ref="C43:M43"/>
    <mergeCell ref="C44:M44"/>
    <mergeCell ref="C42:M42"/>
    <mergeCell ref="C39:M39"/>
    <mergeCell ref="B57:M57"/>
    <mergeCell ref="C47:M47"/>
    <mergeCell ref="C48:M48"/>
    <mergeCell ref="C49:M49"/>
    <mergeCell ref="C50:M50"/>
    <mergeCell ref="C51:M51"/>
    <mergeCell ref="C52:M52"/>
    <mergeCell ref="C54:M54"/>
    <mergeCell ref="C55:G55"/>
    <mergeCell ref="H55:J55"/>
    <mergeCell ref="K55:M55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9"/>
  <sheetViews>
    <sheetView showGridLines="0" topLeftCell="A11" zoomScaleNormal="100" workbookViewId="0">
      <selection activeCell="K13" sqref="K13"/>
    </sheetView>
  </sheetViews>
  <sheetFormatPr baseColWidth="10" defaultColWidth="14.140625" defaultRowHeight="15" x14ac:dyDescent="0.25"/>
  <cols>
    <col min="1" max="1" width="4.28515625" customWidth="1"/>
    <col min="2" max="2" width="22.14062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15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15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15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15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31" t="s">
        <v>61</v>
      </c>
      <c r="N6" s="131"/>
      <c r="O6" s="131"/>
    </row>
    <row r="7" spans="2:15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7" t="s">
        <v>52</v>
      </c>
      <c r="N7" s="41" t="s">
        <v>62</v>
      </c>
      <c r="O7" s="42">
        <v>0.99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6" t="s">
        <v>53</v>
      </c>
      <c r="N8" s="41" t="s">
        <v>63</v>
      </c>
      <c r="O8" s="20" t="s">
        <v>93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8" t="s">
        <v>60</v>
      </c>
      <c r="N9" s="41" t="s">
        <v>64</v>
      </c>
      <c r="O9" s="42">
        <v>0.8</v>
      </c>
    </row>
    <row r="10" spans="2:15" ht="24" customHeight="1" x14ac:dyDescent="0.25">
      <c r="B10" s="127" t="s">
        <v>21</v>
      </c>
      <c r="C10" s="127"/>
      <c r="D10" s="127"/>
      <c r="E10" s="128" t="str">
        <f>'Ficha Técnica Formulación'!C37</f>
        <v xml:space="preserve">Nivel de Percepcion de la Atencion del Usuario  a traves del Canal Presencial. </v>
      </c>
      <c r="F10" s="129"/>
      <c r="G10" s="129"/>
      <c r="H10" s="129"/>
      <c r="I10" s="129"/>
      <c r="J10" s="129"/>
      <c r="K10" s="130"/>
      <c r="L10" s="31"/>
    </row>
    <row r="11" spans="2:15" ht="10.5" customHeight="1" x14ac:dyDescent="0.25">
      <c r="L11" s="30"/>
    </row>
    <row r="12" spans="2:15" ht="85.5" customHeight="1" x14ac:dyDescent="0.25">
      <c r="B12" s="39" t="s">
        <v>46</v>
      </c>
      <c r="C12" s="39" t="s">
        <v>33</v>
      </c>
      <c r="D12" s="39" t="s">
        <v>50</v>
      </c>
      <c r="E12" s="40" t="s">
        <v>71</v>
      </c>
      <c r="F12" s="40" t="s">
        <v>72</v>
      </c>
      <c r="G12" s="40" t="s">
        <v>51</v>
      </c>
      <c r="H12" s="126" t="s">
        <v>48</v>
      </c>
      <c r="I12" s="126"/>
      <c r="J12" s="40" t="s">
        <v>47</v>
      </c>
      <c r="K12" s="40" t="s">
        <v>54</v>
      </c>
      <c r="L12" s="30"/>
    </row>
    <row r="13" spans="2:15" ht="71.25" x14ac:dyDescent="0.25">
      <c r="B13" s="43">
        <v>2018</v>
      </c>
      <c r="C13" s="44" t="s">
        <v>66</v>
      </c>
      <c r="D13" s="45">
        <v>0.98</v>
      </c>
      <c r="E13" s="46">
        <f>5280+8390+15128</f>
        <v>28798</v>
      </c>
      <c r="F13" s="46">
        <f>5286+8393+15147</f>
        <v>28826</v>
      </c>
      <c r="G13" s="45">
        <f>IF(E13="","",E13/F13)</f>
        <v>0.99902865468674118</v>
      </c>
      <c r="H13" s="35">
        <f>IF(G13="","",G13/D13)</f>
        <v>1.0194169945783074</v>
      </c>
      <c r="I13" s="43" t="str">
        <f t="shared" ref="I13:I16" si="0">IF(H13&lt;$O$9,"Critico",IF(H13&lt;$O$7,"Medio",IF(H13="","","Satisfactorio")))</f>
        <v>Satisfactorio</v>
      </c>
      <c r="J13" s="47" t="s">
        <v>98</v>
      </c>
      <c r="K13" s="43"/>
      <c r="L13" s="30"/>
    </row>
    <row r="14" spans="2:15" ht="99.75" x14ac:dyDescent="0.25">
      <c r="B14" s="43">
        <v>2018</v>
      </c>
      <c r="C14" s="44" t="s">
        <v>67</v>
      </c>
      <c r="D14" s="45">
        <v>0.98</v>
      </c>
      <c r="E14" s="46">
        <f>10721+15500+15927</f>
        <v>42148</v>
      </c>
      <c r="F14" s="46">
        <f>10708+15514+15946</f>
        <v>42168</v>
      </c>
      <c r="G14" s="45">
        <f>IF(E14="","",E14/F14)</f>
        <v>0.99952570669702145</v>
      </c>
      <c r="H14" s="35">
        <f>IF(G14="","",G14/D14)</f>
        <v>1.0199241905071648</v>
      </c>
      <c r="I14" s="43" t="str">
        <f t="shared" si="0"/>
        <v>Satisfactorio</v>
      </c>
      <c r="J14" s="47" t="s">
        <v>97</v>
      </c>
      <c r="K14" s="43"/>
      <c r="L14" s="30"/>
    </row>
    <row r="15" spans="2:15" x14ac:dyDescent="0.25">
      <c r="B15" s="43">
        <v>2018</v>
      </c>
      <c r="C15" s="44" t="s">
        <v>68</v>
      </c>
      <c r="D15" s="45">
        <v>0.98</v>
      </c>
      <c r="E15" s="46">
        <f>18057+18792+25269</f>
        <v>62118</v>
      </c>
      <c r="F15" s="46">
        <f>18082+18826+25502</f>
        <v>62410</v>
      </c>
      <c r="G15" s="45">
        <f>IF(E15="","",E15/F15)</f>
        <v>0.99532126261817011</v>
      </c>
      <c r="H15" s="35">
        <f>IF(G15="","",G15/D15)</f>
        <v>1.0156339414471123</v>
      </c>
      <c r="I15" s="43" t="str">
        <f t="shared" si="0"/>
        <v>Satisfactorio</v>
      </c>
      <c r="J15" s="43"/>
      <c r="K15" s="43"/>
      <c r="L15" s="30"/>
    </row>
    <row r="16" spans="2:15" x14ac:dyDescent="0.25">
      <c r="B16" s="43">
        <v>2018</v>
      </c>
      <c r="C16" s="44" t="s">
        <v>69</v>
      </c>
      <c r="D16" s="45">
        <v>0.98</v>
      </c>
      <c r="E16" s="46">
        <f>23146+19970+19970</f>
        <v>63086</v>
      </c>
      <c r="F16" s="46">
        <f>23195+20242+20242</f>
        <v>63679</v>
      </c>
      <c r="G16" s="45">
        <f>IF(E16="","",E16/F16)</f>
        <v>0.99068766783397977</v>
      </c>
      <c r="H16" s="35">
        <f t="shared" ref="H16" si="1">IF(G16="","",G16/D16)</f>
        <v>1.0109057835040609</v>
      </c>
      <c r="I16" s="43" t="str">
        <f t="shared" si="0"/>
        <v>Satisfactorio</v>
      </c>
      <c r="J16" s="43"/>
      <c r="K16" s="43"/>
      <c r="L16" s="30"/>
    </row>
    <row r="17" spans="2:12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4">
    <mergeCell ref="H12:I12"/>
    <mergeCell ref="B10:D10"/>
    <mergeCell ref="E10:K10"/>
    <mergeCell ref="M6:O6"/>
  </mergeCells>
  <conditionalFormatting sqref="H13:H14 H16">
    <cfRule type="cellIs" dxfId="19" priority="68" stopIfTrue="1" operator="between">
      <formula>0.66</formula>
      <formula>0.79</formula>
    </cfRule>
    <cfRule type="cellIs" dxfId="18" priority="69" stopIfTrue="1" operator="lessThan">
      <formula>0.66</formula>
    </cfRule>
    <cfRule type="cellIs" dxfId="17" priority="70" stopIfTrue="1" operator="between">
      <formula>0.8</formula>
      <formula>1</formula>
    </cfRule>
  </conditionalFormatting>
  <conditionalFormatting sqref="H13:H14 H16">
    <cfRule type="expression" dxfId="16" priority="67">
      <formula>ISERROR(H13)</formula>
    </cfRule>
  </conditionalFormatting>
  <conditionalFormatting sqref="H13:H14 H16">
    <cfRule type="cellIs" dxfId="15" priority="64" stopIfTrue="1" operator="between">
      <formula>0.66</formula>
      <formula>0.79</formula>
    </cfRule>
    <cfRule type="cellIs" dxfId="14" priority="65" stopIfTrue="1" operator="lessThan">
      <formula>0.66</formula>
    </cfRule>
    <cfRule type="cellIs" dxfId="13" priority="66" stopIfTrue="1" operator="greaterThanOrEqual">
      <formula>0.8</formula>
    </cfRule>
  </conditionalFormatting>
  <conditionalFormatting sqref="I13:K16 G13:G14 B13:D16">
    <cfRule type="containsText" dxfId="12" priority="23" operator="containsText" text="Critico">
      <formula>NOT(ISERROR(SEARCH("Critico",B13)))</formula>
    </cfRule>
    <cfRule type="containsText" dxfId="11" priority="24" operator="containsText" text="Satisfactorio">
      <formula>NOT(ISERROR(SEARCH("Satisfactorio",B13)))</formula>
    </cfRule>
    <cfRule type="containsText" dxfId="10" priority="25" operator="containsText" text="Medio">
      <formula>NOT(ISERROR(SEARCH("Medio",B13)))</formula>
    </cfRule>
  </conditionalFormatting>
  <conditionalFormatting sqref="H15">
    <cfRule type="cellIs" dxfId="9" priority="8" stopIfTrue="1" operator="between">
      <formula>0.66</formula>
      <formula>0.79</formula>
    </cfRule>
    <cfRule type="cellIs" dxfId="8" priority="9" stopIfTrue="1" operator="lessThan">
      <formula>0.66</formula>
    </cfRule>
    <cfRule type="cellIs" dxfId="7" priority="10" stopIfTrue="1" operator="between">
      <formula>0.8</formula>
      <formula>1</formula>
    </cfRule>
  </conditionalFormatting>
  <conditionalFormatting sqref="H15">
    <cfRule type="expression" dxfId="6" priority="7">
      <formula>ISERROR(H15)</formula>
    </cfRule>
  </conditionalFormatting>
  <conditionalFormatting sqref="H15">
    <cfRule type="cellIs" dxfId="5" priority="4" stopIfTrue="1" operator="between">
      <formula>0.66</formula>
      <formula>0.79</formula>
    </cfRule>
    <cfRule type="cellIs" dxfId="4" priority="5" stopIfTrue="1" operator="lessThan">
      <formula>0.66</formula>
    </cfRule>
    <cfRule type="cellIs" dxfId="3" priority="6" stopIfTrue="1" operator="greaterThanOrEqual">
      <formula>0.8</formula>
    </cfRule>
  </conditionalFormatting>
  <conditionalFormatting sqref="G15:G16">
    <cfRule type="containsText" dxfId="2" priority="1" operator="containsText" text="Critico">
      <formula>NOT(ISERROR(SEARCH("Critico",G15)))</formula>
    </cfRule>
    <cfRule type="containsText" dxfId="1" priority="2" operator="containsText" text="Satisfactorio">
      <formula>NOT(ISERROR(SEARCH("Satisfactorio",G15)))</formula>
    </cfRule>
    <cfRule type="containsText" dxfId="0" priority="3" operator="containsText" text="Medio">
      <formula>NOT(ISERROR(SEARCH("Medio",G15)))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Técnica Formulación</vt:lpstr>
      <vt:lpstr>Ficha T Seguimiento</vt:lpstr>
      <vt:lpstr>'Ficha Técnica Formulación'!Área_de_impresión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Alejandra Muñoz</dc:creator>
  <cp:lastModifiedBy>Gallego Gonzalez, Jeniffer</cp:lastModifiedBy>
  <dcterms:created xsi:type="dcterms:W3CDTF">2017-09-28T15:09:54Z</dcterms:created>
  <dcterms:modified xsi:type="dcterms:W3CDTF">2019-11-28T17:18:34Z</dcterms:modified>
</cp:coreProperties>
</file>